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yuanyi/Desktop/finance bp/bp周报分析/"/>
    </mc:Choice>
  </mc:AlternateContent>
  <xr:revisionPtr revIDLastSave="0" documentId="13_ncr:1_{A47C0EB5-DEB6-1646-944B-F55C9CE5F25F}" xr6:coauthVersionLast="47" xr6:coauthVersionMax="47" xr10:uidLastSave="{00000000-0000-0000-0000-000000000000}"/>
  <bookViews>
    <workbookView xWindow="0" yWindow="680" windowWidth="25600" windowHeight="15320" activeTab="2" xr2:uid="{00000000-000D-0000-FFFF-FFFF00000000}"/>
  </bookViews>
  <sheets>
    <sheet name="通用指标" sheetId="2" r:id="rId1"/>
    <sheet name="特殊重点指标" sheetId="3" r:id="rId2"/>
    <sheet name="付费DAU相关指标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803" i="4" l="1"/>
  <c r="X3803" i="4"/>
  <c r="W3803" i="4"/>
  <c r="V3803" i="4"/>
  <c r="U3803" i="4"/>
  <c r="Y3802" i="4"/>
  <c r="X3802" i="4"/>
  <c r="W3802" i="4"/>
  <c r="V3802" i="4"/>
  <c r="U3802" i="4"/>
  <c r="Y3801" i="4"/>
  <c r="X3801" i="4"/>
  <c r="W3801" i="4"/>
  <c r="V3801" i="4"/>
  <c r="U3801" i="4"/>
  <c r="Y3800" i="4"/>
  <c r="X3800" i="4"/>
  <c r="W3800" i="4"/>
  <c r="V3800" i="4"/>
  <c r="U3800" i="4"/>
  <c r="Y3799" i="4"/>
  <c r="X3799" i="4"/>
  <c r="W3799" i="4"/>
  <c r="V3799" i="4"/>
  <c r="U3799" i="4"/>
  <c r="Y3798" i="4"/>
  <c r="X3798" i="4"/>
  <c r="W3798" i="4"/>
  <c r="V3798" i="4"/>
  <c r="U3798" i="4"/>
  <c r="Y3797" i="4"/>
  <c r="X3797" i="4"/>
  <c r="W3797" i="4"/>
  <c r="V3797" i="4"/>
  <c r="U3797" i="4"/>
  <c r="Y3796" i="4"/>
  <c r="X3796" i="4"/>
  <c r="W3796" i="4"/>
  <c r="V3796" i="4"/>
  <c r="U3796" i="4"/>
  <c r="Y3795" i="4"/>
  <c r="X3795" i="4"/>
  <c r="W3795" i="4"/>
  <c r="V3795" i="4"/>
  <c r="U3795" i="4"/>
  <c r="Y3794" i="4"/>
  <c r="X3794" i="4"/>
  <c r="W3794" i="4"/>
  <c r="V3794" i="4"/>
  <c r="U3794" i="4"/>
  <c r="Y3793" i="4"/>
  <c r="X3793" i="4"/>
  <c r="W3793" i="4"/>
  <c r="V3793" i="4"/>
  <c r="U3793" i="4"/>
  <c r="Y3792" i="4"/>
  <c r="X3792" i="4"/>
  <c r="W3792" i="4"/>
  <c r="V3792" i="4"/>
  <c r="U3792" i="4"/>
  <c r="Y3791" i="4"/>
  <c r="X3791" i="4"/>
  <c r="W3791" i="4"/>
  <c r="V3791" i="4"/>
  <c r="U3791" i="4"/>
  <c r="Y3790" i="4"/>
  <c r="X3790" i="4"/>
  <c r="W3790" i="4"/>
  <c r="V3790" i="4"/>
  <c r="U3790" i="4"/>
  <c r="Y3789" i="4"/>
  <c r="X3789" i="4"/>
  <c r="W3789" i="4"/>
  <c r="V3789" i="4"/>
  <c r="U3789" i="4"/>
  <c r="Y3788" i="4"/>
  <c r="X3788" i="4"/>
  <c r="W3788" i="4"/>
  <c r="V3788" i="4"/>
  <c r="U3788" i="4"/>
  <c r="Y3787" i="4"/>
  <c r="X3787" i="4"/>
  <c r="W3787" i="4"/>
  <c r="V3787" i="4"/>
  <c r="U3787" i="4"/>
  <c r="Y3786" i="4"/>
  <c r="X3786" i="4"/>
  <c r="W3786" i="4"/>
  <c r="V3786" i="4"/>
  <c r="U3786" i="4"/>
  <c r="Y3785" i="4"/>
  <c r="X3785" i="4"/>
  <c r="W3785" i="4"/>
  <c r="V3785" i="4"/>
  <c r="U3785" i="4"/>
  <c r="Y3784" i="4"/>
  <c r="X3784" i="4"/>
  <c r="W3784" i="4"/>
  <c r="V3784" i="4"/>
  <c r="U3784" i="4"/>
  <c r="Y3783" i="4"/>
  <c r="X3783" i="4"/>
  <c r="W3783" i="4"/>
  <c r="V3783" i="4"/>
  <c r="U3783" i="4"/>
  <c r="Y3782" i="4"/>
  <c r="X3782" i="4"/>
  <c r="W3782" i="4"/>
  <c r="V3782" i="4"/>
  <c r="U3782" i="4"/>
  <c r="Y3781" i="4"/>
  <c r="X3781" i="4"/>
  <c r="W3781" i="4"/>
  <c r="V3781" i="4"/>
  <c r="U3781" i="4"/>
  <c r="Y3780" i="4"/>
  <c r="X3780" i="4"/>
  <c r="W3780" i="4"/>
  <c r="V3780" i="4"/>
  <c r="U3780" i="4"/>
  <c r="Y3779" i="4"/>
  <c r="X3779" i="4"/>
  <c r="W3779" i="4"/>
  <c r="V3779" i="4"/>
  <c r="U3779" i="4"/>
  <c r="Y3778" i="4"/>
  <c r="X3778" i="4"/>
  <c r="W3778" i="4"/>
  <c r="V3778" i="4"/>
  <c r="U3778" i="4"/>
  <c r="Y3777" i="4"/>
  <c r="X3777" i="4"/>
  <c r="W3777" i="4"/>
  <c r="V3777" i="4"/>
  <c r="U3777" i="4"/>
  <c r="Y3776" i="4"/>
  <c r="X3776" i="4"/>
  <c r="W3776" i="4"/>
  <c r="V3776" i="4"/>
  <c r="U3776" i="4"/>
  <c r="Y3775" i="4"/>
  <c r="X3775" i="4"/>
  <c r="W3775" i="4"/>
  <c r="V3775" i="4"/>
  <c r="U3775" i="4"/>
  <c r="Y3774" i="4"/>
  <c r="X3774" i="4"/>
  <c r="W3774" i="4"/>
  <c r="V3774" i="4"/>
  <c r="U3774" i="4"/>
  <c r="Y3773" i="4"/>
  <c r="X3773" i="4"/>
  <c r="W3773" i="4"/>
  <c r="V3773" i="4"/>
  <c r="U3773" i="4"/>
  <c r="Y3772" i="4"/>
  <c r="X3772" i="4"/>
  <c r="W3772" i="4"/>
  <c r="V3772" i="4"/>
  <c r="U3772" i="4"/>
  <c r="Y3771" i="4"/>
  <c r="X3771" i="4"/>
  <c r="W3771" i="4"/>
  <c r="V3771" i="4"/>
  <c r="U3771" i="4"/>
  <c r="Y3770" i="4"/>
  <c r="X3770" i="4"/>
  <c r="W3770" i="4"/>
  <c r="V3770" i="4"/>
  <c r="U3770" i="4"/>
  <c r="Y3769" i="4"/>
  <c r="X3769" i="4"/>
  <c r="W3769" i="4"/>
  <c r="V3769" i="4"/>
  <c r="U3769" i="4"/>
  <c r="Y3768" i="4"/>
  <c r="X3768" i="4"/>
  <c r="W3768" i="4"/>
  <c r="V3768" i="4"/>
  <c r="U3768" i="4"/>
  <c r="Y3767" i="4"/>
  <c r="X3767" i="4"/>
  <c r="W3767" i="4"/>
  <c r="V3767" i="4"/>
  <c r="U3767" i="4"/>
  <c r="Y3766" i="4"/>
  <c r="X3766" i="4"/>
  <c r="W3766" i="4"/>
  <c r="V3766" i="4"/>
  <c r="U3766" i="4"/>
  <c r="Y3765" i="4"/>
  <c r="X3765" i="4"/>
  <c r="W3765" i="4"/>
  <c r="V3765" i="4"/>
  <c r="U3765" i="4"/>
  <c r="Y3764" i="4"/>
  <c r="X3764" i="4"/>
  <c r="W3764" i="4"/>
  <c r="V3764" i="4"/>
  <c r="U3764" i="4"/>
  <c r="Y3763" i="4"/>
  <c r="X3763" i="4"/>
  <c r="W3763" i="4"/>
  <c r="V3763" i="4"/>
  <c r="U3763" i="4"/>
  <c r="Y3762" i="4"/>
  <c r="X3762" i="4"/>
  <c r="W3762" i="4"/>
  <c r="V3762" i="4"/>
  <c r="U3762" i="4"/>
  <c r="Y3761" i="4"/>
  <c r="X3761" i="4"/>
  <c r="W3761" i="4"/>
  <c r="V3761" i="4"/>
  <c r="U3761" i="4"/>
  <c r="Y3760" i="4"/>
  <c r="X3760" i="4"/>
  <c r="W3760" i="4"/>
  <c r="V3760" i="4"/>
  <c r="U3760" i="4"/>
  <c r="Y3759" i="4"/>
  <c r="X3759" i="4"/>
  <c r="W3759" i="4"/>
  <c r="V3759" i="4"/>
  <c r="U3759" i="4"/>
  <c r="Y3758" i="4"/>
  <c r="X3758" i="4"/>
  <c r="W3758" i="4"/>
  <c r="V3758" i="4"/>
  <c r="U3758" i="4"/>
  <c r="Y3757" i="4"/>
  <c r="X3757" i="4"/>
  <c r="W3757" i="4"/>
  <c r="V3757" i="4"/>
  <c r="U3757" i="4"/>
  <c r="Y3756" i="4"/>
  <c r="X3756" i="4"/>
  <c r="W3756" i="4"/>
  <c r="V3756" i="4"/>
  <c r="U3756" i="4"/>
  <c r="Y3755" i="4"/>
  <c r="X3755" i="4"/>
  <c r="W3755" i="4"/>
  <c r="V3755" i="4"/>
  <c r="U3755" i="4"/>
  <c r="Y3754" i="4"/>
  <c r="X3754" i="4"/>
  <c r="W3754" i="4"/>
  <c r="V3754" i="4"/>
  <c r="U3754" i="4"/>
  <c r="Y3753" i="4"/>
  <c r="X3753" i="4"/>
  <c r="W3753" i="4"/>
  <c r="V3753" i="4"/>
  <c r="U3753" i="4"/>
  <c r="Y3752" i="4"/>
  <c r="X3752" i="4"/>
  <c r="W3752" i="4"/>
  <c r="V3752" i="4"/>
  <c r="U3752" i="4"/>
  <c r="Y3751" i="4"/>
  <c r="X3751" i="4"/>
  <c r="W3751" i="4"/>
  <c r="V3751" i="4"/>
  <c r="U3751" i="4"/>
  <c r="Y3750" i="4"/>
  <c r="X3750" i="4"/>
  <c r="W3750" i="4"/>
  <c r="V3750" i="4"/>
  <c r="U3750" i="4"/>
  <c r="Y3749" i="4"/>
  <c r="X3749" i="4"/>
  <c r="W3749" i="4"/>
  <c r="V3749" i="4"/>
  <c r="U3749" i="4"/>
  <c r="Y3748" i="4"/>
  <c r="X3748" i="4"/>
  <c r="W3748" i="4"/>
  <c r="V3748" i="4"/>
  <c r="U3748" i="4"/>
  <c r="Y3747" i="4"/>
  <c r="X3747" i="4"/>
  <c r="W3747" i="4"/>
  <c r="V3747" i="4"/>
  <c r="U3747" i="4"/>
  <c r="Y3746" i="4"/>
  <c r="X3746" i="4"/>
  <c r="W3746" i="4"/>
  <c r="V3746" i="4"/>
  <c r="U3746" i="4"/>
  <c r="Y3745" i="4"/>
  <c r="X3745" i="4"/>
  <c r="W3745" i="4"/>
  <c r="V3745" i="4"/>
  <c r="U3745" i="4"/>
  <c r="Y3744" i="4"/>
  <c r="X3744" i="4"/>
  <c r="W3744" i="4"/>
  <c r="V3744" i="4"/>
  <c r="U3744" i="4"/>
  <c r="Y3743" i="4"/>
  <c r="X3743" i="4"/>
  <c r="W3743" i="4"/>
  <c r="V3743" i="4"/>
  <c r="U3743" i="4"/>
  <c r="Y3742" i="4"/>
  <c r="X3742" i="4"/>
  <c r="W3742" i="4"/>
  <c r="V3742" i="4"/>
  <c r="U3742" i="4"/>
  <c r="Y3741" i="4"/>
  <c r="X3741" i="4"/>
  <c r="W3741" i="4"/>
  <c r="V3741" i="4"/>
  <c r="U3741" i="4"/>
  <c r="Y3740" i="4"/>
  <c r="X3740" i="4"/>
  <c r="W3740" i="4"/>
  <c r="V3740" i="4"/>
  <c r="U3740" i="4"/>
  <c r="Y3739" i="4"/>
  <c r="X3739" i="4"/>
  <c r="W3739" i="4"/>
  <c r="V3739" i="4"/>
  <c r="U3739" i="4"/>
  <c r="Y3738" i="4"/>
  <c r="X3738" i="4"/>
  <c r="W3738" i="4"/>
  <c r="V3738" i="4"/>
  <c r="U3738" i="4"/>
  <c r="Y3737" i="4"/>
  <c r="X3737" i="4"/>
  <c r="W3737" i="4"/>
  <c r="V3737" i="4"/>
  <c r="U3737" i="4"/>
  <c r="Y3736" i="4"/>
  <c r="X3736" i="4"/>
  <c r="W3736" i="4"/>
  <c r="V3736" i="4"/>
  <c r="U3736" i="4"/>
  <c r="Y3735" i="4"/>
  <c r="X3735" i="4"/>
  <c r="W3735" i="4"/>
  <c r="V3735" i="4"/>
  <c r="U3735" i="4"/>
  <c r="Y3734" i="4"/>
  <c r="X3734" i="4"/>
  <c r="W3734" i="4"/>
  <c r="V3734" i="4"/>
  <c r="U3734" i="4"/>
  <c r="Y3733" i="4"/>
  <c r="X3733" i="4"/>
  <c r="W3733" i="4"/>
  <c r="V3733" i="4"/>
  <c r="U3733" i="4"/>
  <c r="Y3732" i="4"/>
  <c r="X3732" i="4"/>
  <c r="W3732" i="4"/>
  <c r="V3732" i="4"/>
  <c r="U3732" i="4"/>
  <c r="Y3731" i="4"/>
  <c r="X3731" i="4"/>
  <c r="W3731" i="4"/>
  <c r="V3731" i="4"/>
  <c r="U3731" i="4"/>
  <c r="Y3730" i="4"/>
  <c r="X3730" i="4"/>
  <c r="W3730" i="4"/>
  <c r="V3730" i="4"/>
  <c r="U3730" i="4"/>
  <c r="Y3729" i="4"/>
  <c r="X3729" i="4"/>
  <c r="W3729" i="4"/>
  <c r="V3729" i="4"/>
  <c r="U3729" i="4"/>
  <c r="Y3728" i="4"/>
  <c r="X3728" i="4"/>
  <c r="W3728" i="4"/>
  <c r="V3728" i="4"/>
  <c r="U3728" i="4"/>
  <c r="Y3727" i="4"/>
  <c r="X3727" i="4"/>
  <c r="W3727" i="4"/>
  <c r="V3727" i="4"/>
  <c r="U3727" i="4"/>
  <c r="Y3726" i="4"/>
  <c r="X3726" i="4"/>
  <c r="W3726" i="4"/>
  <c r="V3726" i="4"/>
  <c r="U3726" i="4"/>
  <c r="Y3725" i="4"/>
  <c r="X3725" i="4"/>
  <c r="W3725" i="4"/>
  <c r="V3725" i="4"/>
  <c r="U3725" i="4"/>
  <c r="Y3724" i="4"/>
  <c r="X3724" i="4"/>
  <c r="W3724" i="4"/>
  <c r="V3724" i="4"/>
  <c r="U3724" i="4"/>
  <c r="Y3723" i="4"/>
  <c r="X3723" i="4"/>
  <c r="W3723" i="4"/>
  <c r="V3723" i="4"/>
  <c r="U3723" i="4"/>
  <c r="Y3722" i="4"/>
  <c r="X3722" i="4"/>
  <c r="W3722" i="4"/>
  <c r="V3722" i="4"/>
  <c r="U3722" i="4"/>
  <c r="Y3721" i="4"/>
  <c r="X3721" i="4"/>
  <c r="W3721" i="4"/>
  <c r="V3721" i="4"/>
  <c r="U3721" i="4"/>
  <c r="Y3720" i="4"/>
  <c r="X3720" i="4"/>
  <c r="W3720" i="4"/>
  <c r="V3720" i="4"/>
  <c r="U3720" i="4"/>
  <c r="Y3719" i="4"/>
  <c r="X3719" i="4"/>
  <c r="W3719" i="4"/>
  <c r="V3719" i="4"/>
  <c r="U3719" i="4"/>
  <c r="Y3718" i="4"/>
  <c r="X3718" i="4"/>
  <c r="W3718" i="4"/>
  <c r="V3718" i="4"/>
  <c r="U3718" i="4"/>
  <c r="Y3717" i="4"/>
  <c r="X3717" i="4"/>
  <c r="W3717" i="4"/>
  <c r="V3717" i="4"/>
  <c r="U3717" i="4"/>
  <c r="Y3716" i="4"/>
  <c r="X3716" i="4"/>
  <c r="W3716" i="4"/>
  <c r="V3716" i="4"/>
  <c r="U3716" i="4"/>
  <c r="Y3715" i="4"/>
  <c r="X3715" i="4"/>
  <c r="W3715" i="4"/>
  <c r="V3715" i="4"/>
  <c r="U3715" i="4"/>
  <c r="Y3714" i="4"/>
  <c r="X3714" i="4"/>
  <c r="W3714" i="4"/>
  <c r="V3714" i="4"/>
  <c r="U3714" i="4"/>
  <c r="Y3713" i="4"/>
  <c r="X3713" i="4"/>
  <c r="W3713" i="4"/>
  <c r="V3713" i="4"/>
  <c r="U3713" i="4"/>
  <c r="Y3712" i="4"/>
  <c r="X3712" i="4"/>
  <c r="W3712" i="4"/>
  <c r="V3712" i="4"/>
  <c r="U3712" i="4"/>
  <c r="Y3711" i="4"/>
  <c r="X3711" i="4"/>
  <c r="W3711" i="4"/>
  <c r="V3711" i="4"/>
  <c r="U3711" i="4"/>
  <c r="Y3710" i="4"/>
  <c r="X3710" i="4"/>
  <c r="W3710" i="4"/>
  <c r="V3710" i="4"/>
  <c r="U3710" i="4"/>
  <c r="Y3709" i="4"/>
  <c r="X3709" i="4"/>
  <c r="W3709" i="4"/>
  <c r="V3709" i="4"/>
  <c r="U3709" i="4"/>
  <c r="Y3708" i="4"/>
  <c r="X3708" i="4"/>
  <c r="W3708" i="4"/>
  <c r="V3708" i="4"/>
  <c r="U3708" i="4"/>
  <c r="Y3707" i="4"/>
  <c r="X3707" i="4"/>
  <c r="W3707" i="4"/>
  <c r="V3707" i="4"/>
  <c r="U3707" i="4"/>
  <c r="Y3706" i="4"/>
  <c r="X3706" i="4"/>
  <c r="W3706" i="4"/>
  <c r="V3706" i="4"/>
  <c r="U3706" i="4"/>
  <c r="Y3705" i="4"/>
  <c r="X3705" i="4"/>
  <c r="W3705" i="4"/>
  <c r="V3705" i="4"/>
  <c r="U3705" i="4"/>
  <c r="Y3704" i="4"/>
  <c r="X3704" i="4"/>
  <c r="W3704" i="4"/>
  <c r="V3704" i="4"/>
  <c r="U3704" i="4"/>
  <c r="Y3703" i="4"/>
  <c r="X3703" i="4"/>
  <c r="W3703" i="4"/>
  <c r="V3703" i="4"/>
  <c r="U3703" i="4"/>
  <c r="Y3702" i="4"/>
  <c r="X3702" i="4"/>
  <c r="W3702" i="4"/>
  <c r="V3702" i="4"/>
  <c r="U3702" i="4"/>
  <c r="Y3701" i="4"/>
  <c r="X3701" i="4"/>
  <c r="W3701" i="4"/>
  <c r="V3701" i="4"/>
  <c r="U3701" i="4"/>
  <c r="Y3700" i="4"/>
  <c r="X3700" i="4"/>
  <c r="W3700" i="4"/>
  <c r="V3700" i="4"/>
  <c r="U3700" i="4"/>
  <c r="Y3699" i="4"/>
  <c r="X3699" i="4"/>
  <c r="W3699" i="4"/>
  <c r="V3699" i="4"/>
  <c r="U3699" i="4"/>
  <c r="Y3698" i="4"/>
  <c r="X3698" i="4"/>
  <c r="W3698" i="4"/>
  <c r="V3698" i="4"/>
  <c r="U3698" i="4"/>
  <c r="Y3697" i="4"/>
  <c r="X3697" i="4"/>
  <c r="W3697" i="4"/>
  <c r="V3697" i="4"/>
  <c r="U3697" i="4"/>
  <c r="Y3696" i="4"/>
  <c r="X3696" i="4"/>
  <c r="W3696" i="4"/>
  <c r="V3696" i="4"/>
  <c r="U3696" i="4"/>
  <c r="Y3695" i="4"/>
  <c r="X3695" i="4"/>
  <c r="W3695" i="4"/>
  <c r="V3695" i="4"/>
  <c r="U3695" i="4"/>
  <c r="Y3694" i="4"/>
  <c r="X3694" i="4"/>
  <c r="W3694" i="4"/>
  <c r="V3694" i="4"/>
  <c r="U3694" i="4"/>
  <c r="Y3693" i="4"/>
  <c r="X3693" i="4"/>
  <c r="W3693" i="4"/>
  <c r="V3693" i="4"/>
  <c r="U3693" i="4"/>
  <c r="Y3692" i="4"/>
  <c r="X3692" i="4"/>
  <c r="W3692" i="4"/>
  <c r="V3692" i="4"/>
  <c r="U3692" i="4"/>
  <c r="Y3691" i="4"/>
  <c r="X3691" i="4"/>
  <c r="W3691" i="4"/>
  <c r="V3691" i="4"/>
  <c r="U3691" i="4"/>
  <c r="Y3690" i="4"/>
  <c r="X3690" i="4"/>
  <c r="W3690" i="4"/>
  <c r="V3690" i="4"/>
  <c r="U3690" i="4"/>
  <c r="Y3689" i="4"/>
  <c r="X3689" i="4"/>
  <c r="W3689" i="4"/>
  <c r="V3689" i="4"/>
  <c r="U3689" i="4"/>
  <c r="Y3688" i="4"/>
  <c r="X3688" i="4"/>
  <c r="W3688" i="4"/>
  <c r="V3688" i="4"/>
  <c r="U3688" i="4"/>
  <c r="Y3687" i="4"/>
  <c r="X3687" i="4"/>
  <c r="W3687" i="4"/>
  <c r="V3687" i="4"/>
  <c r="U3687" i="4"/>
  <c r="Y3686" i="4"/>
  <c r="X3686" i="4"/>
  <c r="W3686" i="4"/>
  <c r="V3686" i="4"/>
  <c r="U3686" i="4"/>
  <c r="Y3685" i="4"/>
  <c r="X3685" i="4"/>
  <c r="W3685" i="4"/>
  <c r="V3685" i="4"/>
  <c r="U3685" i="4"/>
  <c r="Y3684" i="4"/>
  <c r="X3684" i="4"/>
  <c r="W3684" i="4"/>
  <c r="V3684" i="4"/>
  <c r="U3684" i="4"/>
  <c r="Y3683" i="4"/>
  <c r="X3683" i="4"/>
  <c r="W3683" i="4"/>
  <c r="V3683" i="4"/>
  <c r="U3683" i="4"/>
  <c r="Y3682" i="4"/>
  <c r="X3682" i="4"/>
  <c r="W3682" i="4"/>
  <c r="V3682" i="4"/>
  <c r="U3682" i="4"/>
  <c r="Y3681" i="4"/>
  <c r="X3681" i="4"/>
  <c r="W3681" i="4"/>
  <c r="V3681" i="4"/>
  <c r="U3681" i="4"/>
  <c r="Y3680" i="4"/>
  <c r="X3680" i="4"/>
  <c r="W3680" i="4"/>
  <c r="V3680" i="4"/>
  <c r="U3680" i="4"/>
  <c r="Y3679" i="4"/>
  <c r="X3679" i="4"/>
  <c r="W3679" i="4"/>
  <c r="V3679" i="4"/>
  <c r="U3679" i="4"/>
  <c r="Y3678" i="4"/>
  <c r="X3678" i="4"/>
  <c r="W3678" i="4"/>
  <c r="V3678" i="4"/>
  <c r="U3678" i="4"/>
  <c r="Y3677" i="4"/>
  <c r="X3677" i="4"/>
  <c r="W3677" i="4"/>
  <c r="V3677" i="4"/>
  <c r="U3677" i="4"/>
  <c r="Y3676" i="4"/>
  <c r="X3676" i="4"/>
  <c r="W3676" i="4"/>
  <c r="V3676" i="4"/>
  <c r="U3676" i="4"/>
  <c r="Y3675" i="4"/>
  <c r="X3675" i="4"/>
  <c r="W3675" i="4"/>
  <c r="V3675" i="4"/>
  <c r="U3675" i="4"/>
  <c r="Y3674" i="4"/>
  <c r="X3674" i="4"/>
  <c r="W3674" i="4"/>
  <c r="V3674" i="4"/>
  <c r="U3674" i="4"/>
  <c r="Y3673" i="4"/>
  <c r="X3673" i="4"/>
  <c r="W3673" i="4"/>
  <c r="V3673" i="4"/>
  <c r="U3673" i="4"/>
  <c r="Y3672" i="4"/>
  <c r="X3672" i="4"/>
  <c r="W3672" i="4"/>
  <c r="V3672" i="4"/>
  <c r="U3672" i="4"/>
  <c r="Y3671" i="4"/>
  <c r="X3671" i="4"/>
  <c r="W3671" i="4"/>
  <c r="V3671" i="4"/>
  <c r="U3671" i="4"/>
  <c r="Y3670" i="4"/>
  <c r="X3670" i="4"/>
  <c r="W3670" i="4"/>
  <c r="V3670" i="4"/>
  <c r="U3670" i="4"/>
  <c r="Y3669" i="4"/>
  <c r="X3669" i="4"/>
  <c r="W3669" i="4"/>
  <c r="V3669" i="4"/>
  <c r="U3669" i="4"/>
  <c r="Y3668" i="4"/>
  <c r="X3668" i="4"/>
  <c r="W3668" i="4"/>
  <c r="V3668" i="4"/>
  <c r="U3668" i="4"/>
  <c r="Y3667" i="4"/>
  <c r="X3667" i="4"/>
  <c r="W3667" i="4"/>
  <c r="V3667" i="4"/>
  <c r="U3667" i="4"/>
  <c r="Y3666" i="4"/>
  <c r="X3666" i="4"/>
  <c r="W3666" i="4"/>
  <c r="V3666" i="4"/>
  <c r="U3666" i="4"/>
  <c r="Y3665" i="4"/>
  <c r="X3665" i="4"/>
  <c r="W3665" i="4"/>
  <c r="V3665" i="4"/>
  <c r="U3665" i="4"/>
  <c r="Y3664" i="4"/>
  <c r="X3664" i="4"/>
  <c r="W3664" i="4"/>
  <c r="V3664" i="4"/>
  <c r="U3664" i="4"/>
  <c r="Y3663" i="4"/>
  <c r="X3663" i="4"/>
  <c r="W3663" i="4"/>
  <c r="V3663" i="4"/>
  <c r="U3663" i="4"/>
  <c r="Y3662" i="4"/>
  <c r="X3662" i="4"/>
  <c r="W3662" i="4"/>
  <c r="V3662" i="4"/>
  <c r="U3662" i="4"/>
  <c r="Y3661" i="4"/>
  <c r="X3661" i="4"/>
  <c r="W3661" i="4"/>
  <c r="V3661" i="4"/>
  <c r="U3661" i="4"/>
  <c r="Y3660" i="4"/>
  <c r="X3660" i="4"/>
  <c r="W3660" i="4"/>
  <c r="V3660" i="4"/>
  <c r="U3660" i="4"/>
  <c r="Y3659" i="4"/>
  <c r="X3659" i="4"/>
  <c r="W3659" i="4"/>
  <c r="V3659" i="4"/>
  <c r="U3659" i="4"/>
  <c r="Y3658" i="4"/>
  <c r="X3658" i="4"/>
  <c r="W3658" i="4"/>
  <c r="V3658" i="4"/>
  <c r="U3658" i="4"/>
  <c r="Y3657" i="4"/>
  <c r="X3657" i="4"/>
  <c r="W3657" i="4"/>
  <c r="V3657" i="4"/>
  <c r="U3657" i="4"/>
  <c r="Y3656" i="4"/>
  <c r="X3656" i="4"/>
  <c r="W3656" i="4"/>
  <c r="V3656" i="4"/>
  <c r="U3656" i="4"/>
  <c r="Y3655" i="4"/>
  <c r="X3655" i="4"/>
  <c r="W3655" i="4"/>
  <c r="V3655" i="4"/>
  <c r="U3655" i="4"/>
  <c r="Y3654" i="4"/>
  <c r="X3654" i="4"/>
  <c r="W3654" i="4"/>
  <c r="V3654" i="4"/>
  <c r="U3654" i="4"/>
  <c r="Y3653" i="4"/>
  <c r="X3653" i="4"/>
  <c r="W3653" i="4"/>
  <c r="V3653" i="4"/>
  <c r="U3653" i="4"/>
  <c r="Y3652" i="4"/>
  <c r="X3652" i="4"/>
  <c r="W3652" i="4"/>
  <c r="V3652" i="4"/>
  <c r="U3652" i="4"/>
  <c r="Y3651" i="4"/>
  <c r="X3651" i="4"/>
  <c r="W3651" i="4"/>
  <c r="V3651" i="4"/>
  <c r="U3651" i="4"/>
  <c r="Y3650" i="4"/>
  <c r="X3650" i="4"/>
  <c r="W3650" i="4"/>
  <c r="V3650" i="4"/>
  <c r="U3650" i="4"/>
  <c r="Y3649" i="4"/>
  <c r="X3649" i="4"/>
  <c r="W3649" i="4"/>
  <c r="V3649" i="4"/>
  <c r="U3649" i="4"/>
  <c r="Y3648" i="4"/>
  <c r="X3648" i="4"/>
  <c r="W3648" i="4"/>
  <c r="V3648" i="4"/>
  <c r="U3648" i="4"/>
  <c r="Y3647" i="4"/>
  <c r="X3647" i="4"/>
  <c r="W3647" i="4"/>
  <c r="V3647" i="4"/>
  <c r="U3647" i="4"/>
  <c r="Y3646" i="4"/>
  <c r="X3646" i="4"/>
  <c r="W3646" i="4"/>
  <c r="V3646" i="4"/>
  <c r="U3646" i="4"/>
  <c r="Y3645" i="4"/>
  <c r="X3645" i="4"/>
  <c r="W3645" i="4"/>
  <c r="V3645" i="4"/>
  <c r="U3645" i="4"/>
  <c r="Y3644" i="4"/>
  <c r="X3644" i="4"/>
  <c r="W3644" i="4"/>
  <c r="V3644" i="4"/>
  <c r="U3644" i="4"/>
  <c r="Y3643" i="4"/>
  <c r="X3643" i="4"/>
  <c r="W3643" i="4"/>
  <c r="V3643" i="4"/>
  <c r="U3643" i="4"/>
  <c r="Y3642" i="4"/>
  <c r="X3642" i="4"/>
  <c r="W3642" i="4"/>
  <c r="V3642" i="4"/>
  <c r="U3642" i="4"/>
  <c r="Y3641" i="4"/>
  <c r="X3641" i="4"/>
  <c r="W3641" i="4"/>
  <c r="V3641" i="4"/>
  <c r="U3641" i="4"/>
  <c r="Y3640" i="4"/>
  <c r="X3640" i="4"/>
  <c r="W3640" i="4"/>
  <c r="V3640" i="4"/>
  <c r="U3640" i="4"/>
  <c r="Y3639" i="4"/>
  <c r="X3639" i="4"/>
  <c r="W3639" i="4"/>
  <c r="V3639" i="4"/>
  <c r="U3639" i="4"/>
  <c r="Y3638" i="4"/>
  <c r="X3638" i="4"/>
  <c r="W3638" i="4"/>
  <c r="V3638" i="4"/>
  <c r="U3638" i="4"/>
  <c r="Y3637" i="4"/>
  <c r="X3637" i="4"/>
  <c r="W3637" i="4"/>
  <c r="V3637" i="4"/>
  <c r="U3637" i="4"/>
  <c r="Y3636" i="4"/>
  <c r="X3636" i="4"/>
  <c r="W3636" i="4"/>
  <c r="V3636" i="4"/>
  <c r="U3636" i="4"/>
  <c r="Y3635" i="4"/>
  <c r="X3635" i="4"/>
  <c r="W3635" i="4"/>
  <c r="V3635" i="4"/>
  <c r="U3635" i="4"/>
  <c r="Y3634" i="4"/>
  <c r="X3634" i="4"/>
  <c r="W3634" i="4"/>
  <c r="V3634" i="4"/>
  <c r="U3634" i="4"/>
  <c r="Y3633" i="4"/>
  <c r="X3633" i="4"/>
  <c r="W3633" i="4"/>
  <c r="V3633" i="4"/>
  <c r="U3633" i="4"/>
  <c r="Y3632" i="4"/>
  <c r="X3632" i="4"/>
  <c r="W3632" i="4"/>
  <c r="V3632" i="4"/>
  <c r="U3632" i="4"/>
  <c r="Y3631" i="4"/>
  <c r="X3631" i="4"/>
  <c r="W3631" i="4"/>
  <c r="V3631" i="4"/>
  <c r="U3631" i="4"/>
  <c r="Y3630" i="4"/>
  <c r="X3630" i="4"/>
  <c r="W3630" i="4"/>
  <c r="V3630" i="4"/>
  <c r="U3630" i="4"/>
  <c r="Y3629" i="4"/>
  <c r="X3629" i="4"/>
  <c r="W3629" i="4"/>
  <c r="V3629" i="4"/>
  <c r="U3629" i="4"/>
  <c r="Y3628" i="4"/>
  <c r="X3628" i="4"/>
  <c r="W3628" i="4"/>
  <c r="V3628" i="4"/>
  <c r="U3628" i="4"/>
  <c r="Y3627" i="4"/>
  <c r="X3627" i="4"/>
  <c r="W3627" i="4"/>
  <c r="V3627" i="4"/>
  <c r="U3627" i="4"/>
  <c r="Y3626" i="4"/>
  <c r="X3626" i="4"/>
  <c r="W3626" i="4"/>
  <c r="V3626" i="4"/>
  <c r="U3626" i="4"/>
  <c r="Y3625" i="4"/>
  <c r="X3625" i="4"/>
  <c r="W3625" i="4"/>
  <c r="V3625" i="4"/>
  <c r="U3625" i="4"/>
  <c r="Y3624" i="4"/>
  <c r="X3624" i="4"/>
  <c r="W3624" i="4"/>
  <c r="V3624" i="4"/>
  <c r="U3624" i="4"/>
  <c r="Y3623" i="4"/>
  <c r="X3623" i="4"/>
  <c r="W3623" i="4"/>
  <c r="V3623" i="4"/>
  <c r="U3623" i="4"/>
  <c r="Y3622" i="4"/>
  <c r="X3622" i="4"/>
  <c r="W3622" i="4"/>
  <c r="V3622" i="4"/>
  <c r="U3622" i="4"/>
  <c r="Y3621" i="4"/>
  <c r="X3621" i="4"/>
  <c r="W3621" i="4"/>
  <c r="V3621" i="4"/>
  <c r="U3621" i="4"/>
  <c r="Y3620" i="4"/>
  <c r="X3620" i="4"/>
  <c r="W3620" i="4"/>
  <c r="V3620" i="4"/>
  <c r="U3620" i="4"/>
  <c r="Y3619" i="4"/>
  <c r="X3619" i="4"/>
  <c r="W3619" i="4"/>
  <c r="V3619" i="4"/>
  <c r="U3619" i="4"/>
  <c r="Y3618" i="4"/>
  <c r="X3618" i="4"/>
  <c r="W3618" i="4"/>
  <c r="V3618" i="4"/>
  <c r="U3618" i="4"/>
  <c r="Y3617" i="4"/>
  <c r="X3617" i="4"/>
  <c r="W3617" i="4"/>
  <c r="V3617" i="4"/>
  <c r="U3617" i="4"/>
  <c r="Y3616" i="4"/>
  <c r="X3616" i="4"/>
  <c r="W3616" i="4"/>
  <c r="V3616" i="4"/>
  <c r="U3616" i="4"/>
  <c r="Y3615" i="4"/>
  <c r="X3615" i="4"/>
  <c r="W3615" i="4"/>
  <c r="V3615" i="4"/>
  <c r="U3615" i="4"/>
  <c r="Y3614" i="4"/>
  <c r="X3614" i="4"/>
  <c r="W3614" i="4"/>
  <c r="V3614" i="4"/>
  <c r="U3614" i="4"/>
  <c r="Y3613" i="4"/>
  <c r="X3613" i="4"/>
  <c r="W3613" i="4"/>
  <c r="V3613" i="4"/>
  <c r="U3613" i="4"/>
  <c r="Y3612" i="4"/>
  <c r="X3612" i="4"/>
  <c r="W3612" i="4"/>
  <c r="V3612" i="4"/>
  <c r="U3612" i="4"/>
  <c r="Y3611" i="4"/>
  <c r="X3611" i="4"/>
  <c r="W3611" i="4"/>
  <c r="V3611" i="4"/>
  <c r="U3611" i="4"/>
  <c r="Y3610" i="4"/>
  <c r="X3610" i="4"/>
  <c r="W3610" i="4"/>
  <c r="V3610" i="4"/>
  <c r="U3610" i="4"/>
  <c r="Y3609" i="4"/>
  <c r="X3609" i="4"/>
  <c r="W3609" i="4"/>
  <c r="V3609" i="4"/>
  <c r="U3609" i="4"/>
  <c r="Y3608" i="4"/>
  <c r="X3608" i="4"/>
  <c r="W3608" i="4"/>
  <c r="V3608" i="4"/>
  <c r="U3608" i="4"/>
  <c r="Y3607" i="4"/>
  <c r="X3607" i="4"/>
  <c r="W3607" i="4"/>
  <c r="V3607" i="4"/>
  <c r="U3607" i="4"/>
  <c r="Y3606" i="4"/>
  <c r="X3606" i="4"/>
  <c r="W3606" i="4"/>
  <c r="V3606" i="4"/>
  <c r="U3606" i="4"/>
  <c r="Y3605" i="4"/>
  <c r="X3605" i="4"/>
  <c r="W3605" i="4"/>
  <c r="V3605" i="4"/>
  <c r="U3605" i="4"/>
  <c r="Y3604" i="4"/>
  <c r="X3604" i="4"/>
  <c r="W3604" i="4"/>
  <c r="V3604" i="4"/>
  <c r="U3604" i="4"/>
  <c r="Y3603" i="4"/>
  <c r="X3603" i="4"/>
  <c r="W3603" i="4"/>
  <c r="V3603" i="4"/>
  <c r="U3603" i="4"/>
  <c r="Y3602" i="4"/>
  <c r="X3602" i="4"/>
  <c r="W3602" i="4"/>
  <c r="V3602" i="4"/>
  <c r="U3602" i="4"/>
  <c r="Y3601" i="4"/>
  <c r="X3601" i="4"/>
  <c r="W3601" i="4"/>
  <c r="V3601" i="4"/>
  <c r="U3601" i="4"/>
  <c r="Y3600" i="4"/>
  <c r="X3600" i="4"/>
  <c r="W3600" i="4"/>
  <c r="V3600" i="4"/>
  <c r="U3600" i="4"/>
  <c r="Y3599" i="4"/>
  <c r="X3599" i="4"/>
  <c r="W3599" i="4"/>
  <c r="V3599" i="4"/>
  <c r="U3599" i="4"/>
  <c r="Y3598" i="4"/>
  <c r="X3598" i="4"/>
  <c r="W3598" i="4"/>
  <c r="V3598" i="4"/>
  <c r="U3598" i="4"/>
  <c r="Y3597" i="4"/>
  <c r="X3597" i="4"/>
  <c r="W3597" i="4"/>
  <c r="V3597" i="4"/>
  <c r="U3597" i="4"/>
  <c r="Y3596" i="4"/>
  <c r="X3596" i="4"/>
  <c r="W3596" i="4"/>
  <c r="V3596" i="4"/>
  <c r="U3596" i="4"/>
  <c r="Y3595" i="4"/>
  <c r="X3595" i="4"/>
  <c r="W3595" i="4"/>
  <c r="V3595" i="4"/>
  <c r="U3595" i="4"/>
  <c r="Y3594" i="4"/>
  <c r="X3594" i="4"/>
  <c r="W3594" i="4"/>
  <c r="V3594" i="4"/>
  <c r="U3594" i="4"/>
  <c r="Y3593" i="4"/>
  <c r="X3593" i="4"/>
  <c r="W3593" i="4"/>
  <c r="V3593" i="4"/>
  <c r="U3593" i="4"/>
  <c r="Y3592" i="4"/>
  <c r="X3592" i="4"/>
  <c r="W3592" i="4"/>
  <c r="V3592" i="4"/>
  <c r="U3592" i="4"/>
  <c r="Y3591" i="4"/>
  <c r="X3591" i="4"/>
  <c r="W3591" i="4"/>
  <c r="V3591" i="4"/>
  <c r="U3591" i="4"/>
  <c r="Y3590" i="4"/>
  <c r="X3590" i="4"/>
  <c r="W3590" i="4"/>
  <c r="V3590" i="4"/>
  <c r="U3590" i="4"/>
  <c r="Y3589" i="4"/>
  <c r="X3589" i="4"/>
  <c r="W3589" i="4"/>
  <c r="V3589" i="4"/>
  <c r="U3589" i="4"/>
  <c r="Y3588" i="4"/>
  <c r="X3588" i="4"/>
  <c r="W3588" i="4"/>
  <c r="V3588" i="4"/>
  <c r="U3588" i="4"/>
  <c r="Y3587" i="4"/>
  <c r="X3587" i="4"/>
  <c r="W3587" i="4"/>
  <c r="V3587" i="4"/>
  <c r="U3587" i="4"/>
  <c r="Y3586" i="4"/>
  <c r="X3586" i="4"/>
  <c r="W3586" i="4"/>
  <c r="V3586" i="4"/>
  <c r="U3586" i="4"/>
  <c r="Y3585" i="4"/>
  <c r="X3585" i="4"/>
  <c r="W3585" i="4"/>
  <c r="V3585" i="4"/>
  <c r="U3585" i="4"/>
  <c r="Y3584" i="4"/>
  <c r="X3584" i="4"/>
  <c r="W3584" i="4"/>
  <c r="V3584" i="4"/>
  <c r="U3584" i="4"/>
  <c r="Y3583" i="4"/>
  <c r="X3583" i="4"/>
  <c r="W3583" i="4"/>
  <c r="V3583" i="4"/>
  <c r="U3583" i="4"/>
  <c r="Y3582" i="4"/>
  <c r="X3582" i="4"/>
  <c r="W3582" i="4"/>
  <c r="V3582" i="4"/>
  <c r="U3582" i="4"/>
  <c r="Y3581" i="4"/>
  <c r="X3581" i="4"/>
  <c r="W3581" i="4"/>
  <c r="V3581" i="4"/>
  <c r="U3581" i="4"/>
  <c r="Y3580" i="4"/>
  <c r="X3580" i="4"/>
  <c r="W3580" i="4"/>
  <c r="V3580" i="4"/>
  <c r="U3580" i="4"/>
  <c r="Y3579" i="4"/>
  <c r="X3579" i="4"/>
  <c r="W3579" i="4"/>
  <c r="V3579" i="4"/>
  <c r="U3579" i="4"/>
  <c r="Y3578" i="4"/>
  <c r="X3578" i="4"/>
  <c r="W3578" i="4"/>
  <c r="V3578" i="4"/>
  <c r="U3578" i="4"/>
  <c r="Y3577" i="4"/>
  <c r="X3577" i="4"/>
  <c r="W3577" i="4"/>
  <c r="V3577" i="4"/>
  <c r="U3577" i="4"/>
  <c r="Y3576" i="4"/>
  <c r="X3576" i="4"/>
  <c r="W3576" i="4"/>
  <c r="V3576" i="4"/>
  <c r="U3576" i="4"/>
  <c r="Y3575" i="4"/>
  <c r="X3575" i="4"/>
  <c r="W3575" i="4"/>
  <c r="V3575" i="4"/>
  <c r="U3575" i="4"/>
  <c r="Y3574" i="4"/>
  <c r="X3574" i="4"/>
  <c r="W3574" i="4"/>
  <c r="V3574" i="4"/>
  <c r="U3574" i="4"/>
  <c r="Y3573" i="4"/>
  <c r="X3573" i="4"/>
  <c r="W3573" i="4"/>
  <c r="V3573" i="4"/>
  <c r="U3573" i="4"/>
  <c r="Y3572" i="4"/>
  <c r="X3572" i="4"/>
  <c r="W3572" i="4"/>
  <c r="V3572" i="4"/>
  <c r="U3572" i="4"/>
  <c r="Y3571" i="4"/>
  <c r="X3571" i="4"/>
  <c r="W3571" i="4"/>
  <c r="V3571" i="4"/>
  <c r="U3571" i="4"/>
  <c r="Y3570" i="4"/>
  <c r="X3570" i="4"/>
  <c r="W3570" i="4"/>
  <c r="V3570" i="4"/>
  <c r="U3570" i="4"/>
  <c r="Y3569" i="4"/>
  <c r="X3569" i="4"/>
  <c r="W3569" i="4"/>
  <c r="V3569" i="4"/>
  <c r="U3569" i="4"/>
  <c r="Y3568" i="4"/>
  <c r="X3568" i="4"/>
  <c r="W3568" i="4"/>
  <c r="V3568" i="4"/>
  <c r="U3568" i="4"/>
  <c r="Y3567" i="4"/>
  <c r="X3567" i="4"/>
  <c r="W3567" i="4"/>
  <c r="V3567" i="4"/>
  <c r="U3567" i="4"/>
  <c r="Y3566" i="4"/>
  <c r="X3566" i="4"/>
  <c r="W3566" i="4"/>
  <c r="V3566" i="4"/>
  <c r="U3566" i="4"/>
  <c r="Y3565" i="4"/>
  <c r="X3565" i="4"/>
  <c r="W3565" i="4"/>
  <c r="V3565" i="4"/>
  <c r="U3565" i="4"/>
  <c r="Y3564" i="4"/>
  <c r="X3564" i="4"/>
  <c r="W3564" i="4"/>
  <c r="V3564" i="4"/>
  <c r="U3564" i="4"/>
  <c r="Y3563" i="4"/>
  <c r="X3563" i="4"/>
  <c r="W3563" i="4"/>
  <c r="V3563" i="4"/>
  <c r="U3563" i="4"/>
  <c r="Y3562" i="4"/>
  <c r="X3562" i="4"/>
  <c r="W3562" i="4"/>
  <c r="V3562" i="4"/>
  <c r="U3562" i="4"/>
  <c r="Y3561" i="4"/>
  <c r="X3561" i="4"/>
  <c r="W3561" i="4"/>
  <c r="V3561" i="4"/>
  <c r="U3561" i="4"/>
  <c r="Y3560" i="4"/>
  <c r="X3560" i="4"/>
  <c r="W3560" i="4"/>
  <c r="V3560" i="4"/>
  <c r="U3560" i="4"/>
  <c r="Y3559" i="4"/>
  <c r="X3559" i="4"/>
  <c r="W3559" i="4"/>
  <c r="V3559" i="4"/>
  <c r="U3559" i="4"/>
  <c r="Y3558" i="4"/>
  <c r="X3558" i="4"/>
  <c r="W3558" i="4"/>
  <c r="V3558" i="4"/>
  <c r="U3558" i="4"/>
  <c r="Y3557" i="4"/>
  <c r="X3557" i="4"/>
  <c r="W3557" i="4"/>
  <c r="V3557" i="4"/>
  <c r="U3557" i="4"/>
  <c r="Y3556" i="4"/>
  <c r="X3556" i="4"/>
  <c r="W3556" i="4"/>
  <c r="V3556" i="4"/>
  <c r="U3556" i="4"/>
  <c r="Y3555" i="4"/>
  <c r="X3555" i="4"/>
  <c r="W3555" i="4"/>
  <c r="V3555" i="4"/>
  <c r="U3555" i="4"/>
  <c r="Y3554" i="4"/>
  <c r="X3554" i="4"/>
  <c r="W3554" i="4"/>
  <c r="V3554" i="4"/>
  <c r="U3554" i="4"/>
  <c r="Y3553" i="4"/>
  <c r="X3553" i="4"/>
  <c r="W3553" i="4"/>
  <c r="V3553" i="4"/>
  <c r="U3553" i="4"/>
  <c r="Y3552" i="4"/>
  <c r="X3552" i="4"/>
  <c r="W3552" i="4"/>
  <c r="V3552" i="4"/>
  <c r="U3552" i="4"/>
  <c r="Y3551" i="4"/>
  <c r="X3551" i="4"/>
  <c r="W3551" i="4"/>
  <c r="V3551" i="4"/>
  <c r="U3551" i="4"/>
  <c r="Y3550" i="4"/>
  <c r="X3550" i="4"/>
  <c r="W3550" i="4"/>
  <c r="V3550" i="4"/>
  <c r="U3550" i="4"/>
  <c r="Y3549" i="4"/>
  <c r="X3549" i="4"/>
  <c r="W3549" i="4"/>
  <c r="V3549" i="4"/>
  <c r="U3549" i="4"/>
  <c r="Y3548" i="4"/>
  <c r="X3548" i="4"/>
  <c r="W3548" i="4"/>
  <c r="V3548" i="4"/>
  <c r="U3548" i="4"/>
  <c r="Y3547" i="4"/>
  <c r="X3547" i="4"/>
  <c r="W3547" i="4"/>
  <c r="V3547" i="4"/>
  <c r="U3547" i="4"/>
  <c r="Y3546" i="4"/>
  <c r="X3546" i="4"/>
  <c r="W3546" i="4"/>
  <c r="V3546" i="4"/>
  <c r="U3546" i="4"/>
  <c r="Y3545" i="4"/>
  <c r="X3545" i="4"/>
  <c r="W3545" i="4"/>
  <c r="V3545" i="4"/>
  <c r="U3545" i="4"/>
  <c r="Y3544" i="4"/>
  <c r="X3544" i="4"/>
  <c r="W3544" i="4"/>
  <c r="V3544" i="4"/>
  <c r="U3544" i="4"/>
  <c r="Y3543" i="4"/>
  <c r="X3543" i="4"/>
  <c r="W3543" i="4"/>
  <c r="V3543" i="4"/>
  <c r="U3543" i="4"/>
  <c r="Y3542" i="4"/>
  <c r="X3542" i="4"/>
  <c r="W3542" i="4"/>
  <c r="V3542" i="4"/>
  <c r="U3542" i="4"/>
  <c r="Y3541" i="4"/>
  <c r="X3541" i="4"/>
  <c r="W3541" i="4"/>
  <c r="V3541" i="4"/>
  <c r="U3541" i="4"/>
  <c r="Y3540" i="4"/>
  <c r="X3540" i="4"/>
  <c r="W3540" i="4"/>
  <c r="V3540" i="4"/>
  <c r="U3540" i="4"/>
  <c r="Y3539" i="4"/>
  <c r="X3539" i="4"/>
  <c r="W3539" i="4"/>
  <c r="V3539" i="4"/>
  <c r="U3539" i="4"/>
  <c r="Y3538" i="4"/>
  <c r="X3538" i="4"/>
  <c r="W3538" i="4"/>
  <c r="V3538" i="4"/>
  <c r="U3538" i="4"/>
  <c r="Y3537" i="4"/>
  <c r="X3537" i="4"/>
  <c r="W3537" i="4"/>
  <c r="V3537" i="4"/>
  <c r="U3537" i="4"/>
  <c r="Y3536" i="4"/>
  <c r="X3536" i="4"/>
  <c r="W3536" i="4"/>
  <c r="V3536" i="4"/>
  <c r="U3536" i="4"/>
  <c r="Y3535" i="4"/>
  <c r="X3535" i="4"/>
  <c r="W3535" i="4"/>
  <c r="V3535" i="4"/>
  <c r="U3535" i="4"/>
  <c r="Y3534" i="4"/>
  <c r="X3534" i="4"/>
  <c r="W3534" i="4"/>
  <c r="V3534" i="4"/>
  <c r="U3534" i="4"/>
  <c r="Y3533" i="4"/>
  <c r="X3533" i="4"/>
  <c r="W3533" i="4"/>
  <c r="V3533" i="4"/>
  <c r="U3533" i="4"/>
  <c r="Y3532" i="4"/>
  <c r="X3532" i="4"/>
  <c r="W3532" i="4"/>
  <c r="V3532" i="4"/>
  <c r="U3532" i="4"/>
  <c r="Y3531" i="4"/>
  <c r="X3531" i="4"/>
  <c r="W3531" i="4"/>
  <c r="V3531" i="4"/>
  <c r="U3531" i="4"/>
  <c r="Y3530" i="4"/>
  <c r="X3530" i="4"/>
  <c r="W3530" i="4"/>
  <c r="V3530" i="4"/>
  <c r="U3530" i="4"/>
  <c r="Y3529" i="4"/>
  <c r="X3529" i="4"/>
  <c r="W3529" i="4"/>
  <c r="V3529" i="4"/>
  <c r="U3529" i="4"/>
  <c r="Y3528" i="4"/>
  <c r="X3528" i="4"/>
  <c r="W3528" i="4"/>
  <c r="V3528" i="4"/>
  <c r="U3528" i="4"/>
  <c r="Y3527" i="4"/>
  <c r="X3527" i="4"/>
  <c r="W3527" i="4"/>
  <c r="V3527" i="4"/>
  <c r="U3527" i="4"/>
  <c r="Y3526" i="4"/>
  <c r="X3526" i="4"/>
  <c r="W3526" i="4"/>
  <c r="V3526" i="4"/>
  <c r="U3526" i="4"/>
  <c r="Y3525" i="4"/>
  <c r="X3525" i="4"/>
  <c r="W3525" i="4"/>
  <c r="V3525" i="4"/>
  <c r="U3525" i="4"/>
  <c r="Y3524" i="4"/>
  <c r="X3524" i="4"/>
  <c r="W3524" i="4"/>
  <c r="V3524" i="4"/>
  <c r="U3524" i="4"/>
  <c r="Y3523" i="4"/>
  <c r="X3523" i="4"/>
  <c r="W3523" i="4"/>
  <c r="V3523" i="4"/>
  <c r="U3523" i="4"/>
  <c r="Y3522" i="4"/>
  <c r="X3522" i="4"/>
  <c r="W3522" i="4"/>
  <c r="V3522" i="4"/>
  <c r="U3522" i="4"/>
  <c r="Y3521" i="4"/>
  <c r="X3521" i="4"/>
  <c r="W3521" i="4"/>
  <c r="V3521" i="4"/>
  <c r="U3521" i="4"/>
  <c r="Y3520" i="4"/>
  <c r="X3520" i="4"/>
  <c r="W3520" i="4"/>
  <c r="V3520" i="4"/>
  <c r="U3520" i="4"/>
  <c r="Y3519" i="4"/>
  <c r="X3519" i="4"/>
  <c r="W3519" i="4"/>
  <c r="V3519" i="4"/>
  <c r="U3519" i="4"/>
  <c r="Y3518" i="4"/>
  <c r="X3518" i="4"/>
  <c r="W3518" i="4"/>
  <c r="V3518" i="4"/>
  <c r="U3518" i="4"/>
  <c r="Y3517" i="4"/>
  <c r="X3517" i="4"/>
  <c r="W3517" i="4"/>
  <c r="V3517" i="4"/>
  <c r="U3517" i="4"/>
  <c r="Y3516" i="4"/>
  <c r="X3516" i="4"/>
  <c r="W3516" i="4"/>
  <c r="V3516" i="4"/>
  <c r="U3516" i="4"/>
  <c r="Y3515" i="4"/>
  <c r="X3515" i="4"/>
  <c r="W3515" i="4"/>
  <c r="V3515" i="4"/>
  <c r="U3515" i="4"/>
  <c r="Y3514" i="4"/>
  <c r="X3514" i="4"/>
  <c r="W3514" i="4"/>
  <c r="V3514" i="4"/>
  <c r="U3514" i="4"/>
  <c r="Y3513" i="4"/>
  <c r="X3513" i="4"/>
  <c r="W3513" i="4"/>
  <c r="V3513" i="4"/>
  <c r="U3513" i="4"/>
  <c r="Y3512" i="4"/>
  <c r="X3512" i="4"/>
  <c r="W3512" i="4"/>
  <c r="V3512" i="4"/>
  <c r="U3512" i="4"/>
  <c r="Y3511" i="4"/>
  <c r="X3511" i="4"/>
  <c r="W3511" i="4"/>
  <c r="V3511" i="4"/>
  <c r="U3511" i="4"/>
  <c r="Y3510" i="4"/>
  <c r="X3510" i="4"/>
  <c r="W3510" i="4"/>
  <c r="V3510" i="4"/>
  <c r="U3510" i="4"/>
  <c r="Y3509" i="4"/>
  <c r="X3509" i="4"/>
  <c r="W3509" i="4"/>
  <c r="V3509" i="4"/>
  <c r="U3509" i="4"/>
  <c r="Y3508" i="4"/>
  <c r="X3508" i="4"/>
  <c r="W3508" i="4"/>
  <c r="V3508" i="4"/>
  <c r="U3508" i="4"/>
  <c r="Y3507" i="4"/>
  <c r="X3507" i="4"/>
  <c r="W3507" i="4"/>
  <c r="V3507" i="4"/>
  <c r="U3507" i="4"/>
  <c r="Y3506" i="4"/>
  <c r="X3506" i="4"/>
  <c r="W3506" i="4"/>
  <c r="V3506" i="4"/>
  <c r="U3506" i="4"/>
  <c r="Y3505" i="4"/>
  <c r="X3505" i="4"/>
  <c r="W3505" i="4"/>
  <c r="V3505" i="4"/>
  <c r="U3505" i="4"/>
  <c r="Y3504" i="4"/>
  <c r="X3504" i="4"/>
  <c r="W3504" i="4"/>
  <c r="V3504" i="4"/>
  <c r="U3504" i="4"/>
  <c r="Y3503" i="4"/>
  <c r="X3503" i="4"/>
  <c r="W3503" i="4"/>
  <c r="V3503" i="4"/>
  <c r="U3503" i="4"/>
  <c r="Y3502" i="4"/>
  <c r="X3502" i="4"/>
  <c r="W3502" i="4"/>
  <c r="V3502" i="4"/>
  <c r="U3502" i="4"/>
  <c r="Y3501" i="4"/>
  <c r="X3501" i="4"/>
  <c r="W3501" i="4"/>
  <c r="V3501" i="4"/>
  <c r="U3501" i="4"/>
  <c r="Y3500" i="4"/>
  <c r="X3500" i="4"/>
  <c r="W3500" i="4"/>
  <c r="V3500" i="4"/>
  <c r="U3500" i="4"/>
  <c r="Y3499" i="4"/>
  <c r="X3499" i="4"/>
  <c r="W3499" i="4"/>
  <c r="V3499" i="4"/>
  <c r="U3499" i="4"/>
  <c r="Y3498" i="4"/>
  <c r="X3498" i="4"/>
  <c r="W3498" i="4"/>
  <c r="V3498" i="4"/>
  <c r="U3498" i="4"/>
  <c r="Y3497" i="4"/>
  <c r="X3497" i="4"/>
  <c r="W3497" i="4"/>
  <c r="V3497" i="4"/>
  <c r="U3497" i="4"/>
  <c r="Y3496" i="4"/>
  <c r="X3496" i="4"/>
  <c r="W3496" i="4"/>
  <c r="V3496" i="4"/>
  <c r="U3496" i="4"/>
  <c r="Y3495" i="4"/>
  <c r="X3495" i="4"/>
  <c r="W3495" i="4"/>
  <c r="V3495" i="4"/>
  <c r="U3495" i="4"/>
  <c r="Y3494" i="4"/>
  <c r="X3494" i="4"/>
  <c r="W3494" i="4"/>
  <c r="V3494" i="4"/>
  <c r="U3494" i="4"/>
  <c r="Y3493" i="4"/>
  <c r="X3493" i="4"/>
  <c r="W3493" i="4"/>
  <c r="V3493" i="4"/>
  <c r="U3493" i="4"/>
  <c r="Y3492" i="4"/>
  <c r="X3492" i="4"/>
  <c r="W3492" i="4"/>
  <c r="V3492" i="4"/>
  <c r="U3492" i="4"/>
  <c r="Y3491" i="4"/>
  <c r="X3491" i="4"/>
  <c r="W3491" i="4"/>
  <c r="V3491" i="4"/>
  <c r="U3491" i="4"/>
  <c r="Y3490" i="4"/>
  <c r="X3490" i="4"/>
  <c r="W3490" i="4"/>
  <c r="V3490" i="4"/>
  <c r="U3490" i="4"/>
  <c r="Y3489" i="4"/>
  <c r="X3489" i="4"/>
  <c r="W3489" i="4"/>
  <c r="V3489" i="4"/>
  <c r="U3489" i="4"/>
  <c r="Y3488" i="4"/>
  <c r="X3488" i="4"/>
  <c r="W3488" i="4"/>
  <c r="V3488" i="4"/>
  <c r="U3488" i="4"/>
  <c r="Y3487" i="4"/>
  <c r="X3487" i="4"/>
  <c r="W3487" i="4"/>
  <c r="V3487" i="4"/>
  <c r="U3487" i="4"/>
  <c r="Y3486" i="4"/>
  <c r="X3486" i="4"/>
  <c r="W3486" i="4"/>
  <c r="V3486" i="4"/>
  <c r="U3486" i="4"/>
  <c r="Y3485" i="4"/>
  <c r="X3485" i="4"/>
  <c r="W3485" i="4"/>
  <c r="V3485" i="4"/>
  <c r="U3485" i="4"/>
  <c r="Y3484" i="4"/>
  <c r="X3484" i="4"/>
  <c r="W3484" i="4"/>
  <c r="V3484" i="4"/>
  <c r="U3484" i="4"/>
  <c r="Y3483" i="4"/>
  <c r="X3483" i="4"/>
  <c r="W3483" i="4"/>
  <c r="V3483" i="4"/>
  <c r="U3483" i="4"/>
  <c r="Y3482" i="4"/>
  <c r="X3482" i="4"/>
  <c r="W3482" i="4"/>
  <c r="V3482" i="4"/>
  <c r="U3482" i="4"/>
  <c r="Y3481" i="4"/>
  <c r="X3481" i="4"/>
  <c r="W3481" i="4"/>
  <c r="V3481" i="4"/>
  <c r="U3481" i="4"/>
  <c r="Y3480" i="4"/>
  <c r="X3480" i="4"/>
  <c r="W3480" i="4"/>
  <c r="V3480" i="4"/>
  <c r="U3480" i="4"/>
  <c r="Y3479" i="4"/>
  <c r="X3479" i="4"/>
  <c r="W3479" i="4"/>
  <c r="V3479" i="4"/>
  <c r="U3479" i="4"/>
  <c r="Y3478" i="4"/>
  <c r="X3478" i="4"/>
  <c r="W3478" i="4"/>
  <c r="V3478" i="4"/>
  <c r="U3478" i="4"/>
  <c r="Y3477" i="4"/>
  <c r="X3477" i="4"/>
  <c r="W3477" i="4"/>
  <c r="V3477" i="4"/>
  <c r="U3477" i="4"/>
  <c r="Y3476" i="4"/>
  <c r="X3476" i="4"/>
  <c r="W3476" i="4"/>
  <c r="V3476" i="4"/>
  <c r="U3476" i="4"/>
  <c r="Y3475" i="4"/>
  <c r="X3475" i="4"/>
  <c r="W3475" i="4"/>
  <c r="V3475" i="4"/>
  <c r="U3475" i="4"/>
  <c r="Y3474" i="4"/>
  <c r="X3474" i="4"/>
  <c r="W3474" i="4"/>
  <c r="V3474" i="4"/>
  <c r="U3474" i="4"/>
  <c r="Y3473" i="4"/>
  <c r="X3473" i="4"/>
  <c r="W3473" i="4"/>
  <c r="V3473" i="4"/>
  <c r="U3473" i="4"/>
  <c r="Y3472" i="4"/>
  <c r="X3472" i="4"/>
  <c r="W3472" i="4"/>
  <c r="V3472" i="4"/>
  <c r="U3472" i="4"/>
  <c r="Y3471" i="4"/>
  <c r="X3471" i="4"/>
  <c r="W3471" i="4"/>
  <c r="V3471" i="4"/>
  <c r="U3471" i="4"/>
  <c r="Y3470" i="4"/>
  <c r="X3470" i="4"/>
  <c r="W3470" i="4"/>
  <c r="V3470" i="4"/>
  <c r="U3470" i="4"/>
  <c r="Y3469" i="4"/>
  <c r="X3469" i="4"/>
  <c r="W3469" i="4"/>
  <c r="V3469" i="4"/>
  <c r="U3469" i="4"/>
  <c r="Y3468" i="4"/>
  <c r="X3468" i="4"/>
  <c r="W3468" i="4"/>
  <c r="V3468" i="4"/>
  <c r="U3468" i="4"/>
  <c r="Y3467" i="4"/>
  <c r="X3467" i="4"/>
  <c r="W3467" i="4"/>
  <c r="V3467" i="4"/>
  <c r="U3467" i="4"/>
  <c r="Y3466" i="4"/>
  <c r="X3466" i="4"/>
  <c r="W3466" i="4"/>
  <c r="V3466" i="4"/>
  <c r="U3466" i="4"/>
  <c r="Y3465" i="4"/>
  <c r="X3465" i="4"/>
  <c r="W3465" i="4"/>
  <c r="V3465" i="4"/>
  <c r="U3465" i="4"/>
  <c r="Y3464" i="4"/>
  <c r="X3464" i="4"/>
  <c r="W3464" i="4"/>
  <c r="V3464" i="4"/>
  <c r="U3464" i="4"/>
  <c r="Y3463" i="4"/>
  <c r="X3463" i="4"/>
  <c r="W3463" i="4"/>
  <c r="V3463" i="4"/>
  <c r="U3463" i="4"/>
  <c r="Y3462" i="4"/>
  <c r="X3462" i="4"/>
  <c r="W3462" i="4"/>
  <c r="V3462" i="4"/>
  <c r="U3462" i="4"/>
  <c r="Y3461" i="4"/>
  <c r="X3461" i="4"/>
  <c r="W3461" i="4"/>
  <c r="V3461" i="4"/>
  <c r="U3461" i="4"/>
  <c r="Y3460" i="4"/>
  <c r="X3460" i="4"/>
  <c r="W3460" i="4"/>
  <c r="V3460" i="4"/>
  <c r="U3460" i="4"/>
  <c r="Y3459" i="4"/>
  <c r="X3459" i="4"/>
  <c r="W3459" i="4"/>
  <c r="V3459" i="4"/>
  <c r="U3459" i="4"/>
  <c r="Y3458" i="4"/>
  <c r="X3458" i="4"/>
  <c r="W3458" i="4"/>
  <c r="V3458" i="4"/>
  <c r="U3458" i="4"/>
  <c r="Y3457" i="4"/>
  <c r="X3457" i="4"/>
  <c r="W3457" i="4"/>
  <c r="V3457" i="4"/>
  <c r="U3457" i="4"/>
  <c r="Y3456" i="4"/>
  <c r="X3456" i="4"/>
  <c r="W3456" i="4"/>
  <c r="V3456" i="4"/>
  <c r="U3456" i="4"/>
  <c r="Y3455" i="4"/>
  <c r="X3455" i="4"/>
  <c r="W3455" i="4"/>
  <c r="V3455" i="4"/>
  <c r="U3455" i="4"/>
  <c r="Y3454" i="4"/>
  <c r="X3454" i="4"/>
  <c r="W3454" i="4"/>
  <c r="V3454" i="4"/>
  <c r="U3454" i="4"/>
  <c r="Y3453" i="4"/>
  <c r="X3453" i="4"/>
  <c r="W3453" i="4"/>
  <c r="V3453" i="4"/>
  <c r="U3453" i="4"/>
  <c r="Y3452" i="4"/>
  <c r="X3452" i="4"/>
  <c r="W3452" i="4"/>
  <c r="V3452" i="4"/>
  <c r="U3452" i="4"/>
  <c r="Y3451" i="4"/>
  <c r="X3451" i="4"/>
  <c r="W3451" i="4"/>
  <c r="V3451" i="4"/>
  <c r="U3451" i="4"/>
  <c r="Y3450" i="4"/>
  <c r="X3450" i="4"/>
  <c r="W3450" i="4"/>
  <c r="V3450" i="4"/>
  <c r="U3450" i="4"/>
  <c r="Y3449" i="4"/>
  <c r="X3449" i="4"/>
  <c r="W3449" i="4"/>
  <c r="V3449" i="4"/>
  <c r="U3449" i="4"/>
  <c r="Y3448" i="4"/>
  <c r="X3448" i="4"/>
  <c r="W3448" i="4"/>
  <c r="V3448" i="4"/>
  <c r="U3448" i="4"/>
  <c r="Y3447" i="4"/>
  <c r="X3447" i="4"/>
  <c r="W3447" i="4"/>
  <c r="V3447" i="4"/>
  <c r="U3447" i="4"/>
  <c r="Y3446" i="4"/>
  <c r="X3446" i="4"/>
  <c r="W3446" i="4"/>
  <c r="V3446" i="4"/>
  <c r="U3446" i="4"/>
  <c r="Y3445" i="4"/>
  <c r="X3445" i="4"/>
  <c r="W3445" i="4"/>
  <c r="V3445" i="4"/>
  <c r="U3445" i="4"/>
  <c r="Y3444" i="4"/>
  <c r="X3444" i="4"/>
  <c r="W3444" i="4"/>
  <c r="V3444" i="4"/>
  <c r="U3444" i="4"/>
  <c r="Y3443" i="4"/>
  <c r="X3443" i="4"/>
  <c r="W3443" i="4"/>
  <c r="V3443" i="4"/>
  <c r="U3443" i="4"/>
  <c r="Y3442" i="4"/>
  <c r="X3442" i="4"/>
  <c r="W3442" i="4"/>
  <c r="V3442" i="4"/>
  <c r="U3442" i="4"/>
  <c r="Y3441" i="4"/>
  <c r="X3441" i="4"/>
  <c r="W3441" i="4"/>
  <c r="V3441" i="4"/>
  <c r="U3441" i="4"/>
  <c r="Y3440" i="4"/>
  <c r="X3440" i="4"/>
  <c r="W3440" i="4"/>
  <c r="V3440" i="4"/>
  <c r="U3440" i="4"/>
  <c r="Y3439" i="4"/>
  <c r="X3439" i="4"/>
  <c r="W3439" i="4"/>
  <c r="V3439" i="4"/>
  <c r="U3439" i="4"/>
  <c r="Y3438" i="4"/>
  <c r="X3438" i="4"/>
  <c r="W3438" i="4"/>
  <c r="V3438" i="4"/>
  <c r="U3438" i="4"/>
  <c r="Y3437" i="4"/>
  <c r="X3437" i="4"/>
  <c r="W3437" i="4"/>
  <c r="V3437" i="4"/>
  <c r="U3437" i="4"/>
  <c r="Y3436" i="4"/>
  <c r="X3436" i="4"/>
  <c r="W3436" i="4"/>
  <c r="V3436" i="4"/>
  <c r="U3436" i="4"/>
  <c r="Y3435" i="4"/>
  <c r="X3435" i="4"/>
  <c r="W3435" i="4"/>
  <c r="V3435" i="4"/>
  <c r="U3435" i="4"/>
  <c r="Y3434" i="4"/>
  <c r="X3434" i="4"/>
  <c r="W3434" i="4"/>
  <c r="V3434" i="4"/>
  <c r="U3434" i="4"/>
  <c r="Y3433" i="4"/>
  <c r="X3433" i="4"/>
  <c r="W3433" i="4"/>
  <c r="V3433" i="4"/>
  <c r="U3433" i="4"/>
  <c r="Y3432" i="4"/>
  <c r="X3432" i="4"/>
  <c r="W3432" i="4"/>
  <c r="V3432" i="4"/>
  <c r="U3432" i="4"/>
  <c r="Y3431" i="4"/>
  <c r="X3431" i="4"/>
  <c r="W3431" i="4"/>
  <c r="V3431" i="4"/>
  <c r="U3431" i="4"/>
  <c r="Y3430" i="4"/>
  <c r="X3430" i="4"/>
  <c r="W3430" i="4"/>
  <c r="V3430" i="4"/>
  <c r="U3430" i="4"/>
  <c r="Y3429" i="4"/>
  <c r="X3429" i="4"/>
  <c r="W3429" i="4"/>
  <c r="V3429" i="4"/>
  <c r="U3429" i="4"/>
  <c r="Y3428" i="4"/>
  <c r="X3428" i="4"/>
  <c r="W3428" i="4"/>
  <c r="V3428" i="4"/>
  <c r="U3428" i="4"/>
  <c r="Y3427" i="4"/>
  <c r="X3427" i="4"/>
  <c r="W3427" i="4"/>
  <c r="V3427" i="4"/>
  <c r="U3427" i="4"/>
  <c r="Y3426" i="4"/>
  <c r="X3426" i="4"/>
  <c r="W3426" i="4"/>
  <c r="V3426" i="4"/>
  <c r="U3426" i="4"/>
  <c r="Y3425" i="4"/>
  <c r="X3425" i="4"/>
  <c r="W3425" i="4"/>
  <c r="V3425" i="4"/>
  <c r="U3425" i="4"/>
  <c r="Y3424" i="4"/>
  <c r="X3424" i="4"/>
  <c r="W3424" i="4"/>
  <c r="V3424" i="4"/>
  <c r="U3424" i="4"/>
  <c r="Y3423" i="4"/>
  <c r="X3423" i="4"/>
  <c r="W3423" i="4"/>
  <c r="V3423" i="4"/>
  <c r="U3423" i="4"/>
  <c r="Y3422" i="4"/>
  <c r="X3422" i="4"/>
  <c r="W3422" i="4"/>
  <c r="V3422" i="4"/>
  <c r="U3422" i="4"/>
  <c r="Y3421" i="4"/>
  <c r="X3421" i="4"/>
  <c r="W3421" i="4"/>
  <c r="V3421" i="4"/>
  <c r="U3421" i="4"/>
  <c r="Y3420" i="4"/>
  <c r="X3420" i="4"/>
  <c r="W3420" i="4"/>
  <c r="V3420" i="4"/>
  <c r="U3420" i="4"/>
  <c r="Y3419" i="4"/>
  <c r="X3419" i="4"/>
  <c r="W3419" i="4"/>
  <c r="V3419" i="4"/>
  <c r="U3419" i="4"/>
  <c r="Y3418" i="4"/>
  <c r="X3418" i="4"/>
  <c r="W3418" i="4"/>
  <c r="V3418" i="4"/>
  <c r="U3418" i="4"/>
  <c r="Y3417" i="4"/>
  <c r="X3417" i="4"/>
  <c r="W3417" i="4"/>
  <c r="V3417" i="4"/>
  <c r="U3417" i="4"/>
  <c r="Y3416" i="4"/>
  <c r="X3416" i="4"/>
  <c r="W3416" i="4"/>
  <c r="V3416" i="4"/>
  <c r="U3416" i="4"/>
  <c r="Y3415" i="4"/>
  <c r="X3415" i="4"/>
  <c r="W3415" i="4"/>
  <c r="V3415" i="4"/>
  <c r="U3415" i="4"/>
  <c r="Y3414" i="4"/>
  <c r="X3414" i="4"/>
  <c r="W3414" i="4"/>
  <c r="V3414" i="4"/>
  <c r="U3414" i="4"/>
  <c r="Y3413" i="4"/>
  <c r="X3413" i="4"/>
  <c r="W3413" i="4"/>
  <c r="V3413" i="4"/>
  <c r="U3413" i="4"/>
  <c r="Y3412" i="4"/>
  <c r="X3412" i="4"/>
  <c r="W3412" i="4"/>
  <c r="V3412" i="4"/>
  <c r="U3412" i="4"/>
  <c r="Y3411" i="4"/>
  <c r="X3411" i="4"/>
  <c r="W3411" i="4"/>
  <c r="V3411" i="4"/>
  <c r="U3411" i="4"/>
  <c r="Y3410" i="4"/>
  <c r="X3410" i="4"/>
  <c r="W3410" i="4"/>
  <c r="V3410" i="4"/>
  <c r="U3410" i="4"/>
  <c r="Y3409" i="4"/>
  <c r="X3409" i="4"/>
  <c r="W3409" i="4"/>
  <c r="V3409" i="4"/>
  <c r="U3409" i="4"/>
  <c r="Y3408" i="4"/>
  <c r="X3408" i="4"/>
  <c r="W3408" i="4"/>
  <c r="V3408" i="4"/>
  <c r="U3408" i="4"/>
  <c r="Y3407" i="4"/>
  <c r="X3407" i="4"/>
  <c r="W3407" i="4"/>
  <c r="V3407" i="4"/>
  <c r="U3407" i="4"/>
  <c r="Y3406" i="4"/>
  <c r="X3406" i="4"/>
  <c r="W3406" i="4"/>
  <c r="V3406" i="4"/>
  <c r="U3406" i="4"/>
  <c r="Y3405" i="4"/>
  <c r="X3405" i="4"/>
  <c r="W3405" i="4"/>
  <c r="V3405" i="4"/>
  <c r="U3405" i="4"/>
  <c r="Y3404" i="4"/>
  <c r="X3404" i="4"/>
  <c r="W3404" i="4"/>
  <c r="V3404" i="4"/>
  <c r="U3404" i="4"/>
  <c r="Y3403" i="4"/>
  <c r="X3403" i="4"/>
  <c r="W3403" i="4"/>
  <c r="V3403" i="4"/>
  <c r="U3403" i="4"/>
  <c r="Y3402" i="4"/>
  <c r="X3402" i="4"/>
  <c r="W3402" i="4"/>
  <c r="V3402" i="4"/>
  <c r="U3402" i="4"/>
  <c r="Y3401" i="4"/>
  <c r="X3401" i="4"/>
  <c r="W3401" i="4"/>
  <c r="V3401" i="4"/>
  <c r="U3401" i="4"/>
  <c r="Y3400" i="4"/>
  <c r="X3400" i="4"/>
  <c r="W3400" i="4"/>
  <c r="V3400" i="4"/>
  <c r="U3400" i="4"/>
  <c r="Y3399" i="4"/>
  <c r="X3399" i="4"/>
  <c r="W3399" i="4"/>
  <c r="V3399" i="4"/>
  <c r="U3399" i="4"/>
  <c r="Y3398" i="4"/>
  <c r="X3398" i="4"/>
  <c r="W3398" i="4"/>
  <c r="V3398" i="4"/>
  <c r="U3398" i="4"/>
  <c r="Y3397" i="4"/>
  <c r="X3397" i="4"/>
  <c r="W3397" i="4"/>
  <c r="V3397" i="4"/>
  <c r="U3397" i="4"/>
  <c r="Y3396" i="4"/>
  <c r="X3396" i="4"/>
  <c r="W3396" i="4"/>
  <c r="V3396" i="4"/>
  <c r="U3396" i="4"/>
  <c r="Y3395" i="4"/>
  <c r="X3395" i="4"/>
  <c r="W3395" i="4"/>
  <c r="V3395" i="4"/>
  <c r="U3395" i="4"/>
  <c r="Y3394" i="4"/>
  <c r="X3394" i="4"/>
  <c r="W3394" i="4"/>
  <c r="V3394" i="4"/>
  <c r="U3394" i="4"/>
  <c r="Y3393" i="4"/>
  <c r="X3393" i="4"/>
  <c r="W3393" i="4"/>
  <c r="V3393" i="4"/>
  <c r="U3393" i="4"/>
  <c r="Y3392" i="4"/>
  <c r="X3392" i="4"/>
  <c r="W3392" i="4"/>
  <c r="V3392" i="4"/>
  <c r="U3392" i="4"/>
  <c r="Y3391" i="4"/>
  <c r="X3391" i="4"/>
  <c r="W3391" i="4"/>
  <c r="V3391" i="4"/>
  <c r="U3391" i="4"/>
  <c r="Y3390" i="4"/>
  <c r="X3390" i="4"/>
  <c r="W3390" i="4"/>
  <c r="V3390" i="4"/>
  <c r="U3390" i="4"/>
  <c r="Y3389" i="4"/>
  <c r="X3389" i="4"/>
  <c r="W3389" i="4"/>
  <c r="V3389" i="4"/>
  <c r="U3389" i="4"/>
  <c r="Y3388" i="4"/>
  <c r="X3388" i="4"/>
  <c r="W3388" i="4"/>
  <c r="V3388" i="4"/>
  <c r="U3388" i="4"/>
  <c r="Y3387" i="4"/>
  <c r="X3387" i="4"/>
  <c r="W3387" i="4"/>
  <c r="V3387" i="4"/>
  <c r="U3387" i="4"/>
  <c r="Y3386" i="4"/>
  <c r="X3386" i="4"/>
  <c r="W3386" i="4"/>
  <c r="V3386" i="4"/>
  <c r="U3386" i="4"/>
  <c r="Y3385" i="4"/>
  <c r="X3385" i="4"/>
  <c r="W3385" i="4"/>
  <c r="V3385" i="4"/>
  <c r="U3385" i="4"/>
  <c r="Y3384" i="4"/>
  <c r="X3384" i="4"/>
  <c r="W3384" i="4"/>
  <c r="V3384" i="4"/>
  <c r="U3384" i="4"/>
  <c r="Y3383" i="4"/>
  <c r="X3383" i="4"/>
  <c r="W3383" i="4"/>
  <c r="V3383" i="4"/>
  <c r="U3383" i="4"/>
  <c r="Y3382" i="4"/>
  <c r="X3382" i="4"/>
  <c r="W3382" i="4"/>
  <c r="V3382" i="4"/>
  <c r="U3382" i="4"/>
  <c r="Y3381" i="4"/>
  <c r="X3381" i="4"/>
  <c r="W3381" i="4"/>
  <c r="V3381" i="4"/>
  <c r="U3381" i="4"/>
  <c r="Y3380" i="4"/>
  <c r="X3380" i="4"/>
  <c r="W3380" i="4"/>
  <c r="V3380" i="4"/>
  <c r="U3380" i="4"/>
  <c r="Y3379" i="4"/>
  <c r="X3379" i="4"/>
  <c r="W3379" i="4"/>
  <c r="V3379" i="4"/>
  <c r="U3379" i="4"/>
  <c r="Y3378" i="4"/>
  <c r="X3378" i="4"/>
  <c r="W3378" i="4"/>
  <c r="V3378" i="4"/>
  <c r="U3378" i="4"/>
  <c r="Y3377" i="4"/>
  <c r="X3377" i="4"/>
  <c r="W3377" i="4"/>
  <c r="V3377" i="4"/>
  <c r="U3377" i="4"/>
  <c r="Y3376" i="4"/>
  <c r="X3376" i="4"/>
  <c r="W3376" i="4"/>
  <c r="V3376" i="4"/>
  <c r="U3376" i="4"/>
  <c r="Y3375" i="4"/>
  <c r="X3375" i="4"/>
  <c r="W3375" i="4"/>
  <c r="V3375" i="4"/>
  <c r="U3375" i="4"/>
  <c r="Y3374" i="4"/>
  <c r="X3374" i="4"/>
  <c r="W3374" i="4"/>
  <c r="V3374" i="4"/>
  <c r="U3374" i="4"/>
  <c r="Y3373" i="4"/>
  <c r="X3373" i="4"/>
  <c r="W3373" i="4"/>
  <c r="V3373" i="4"/>
  <c r="U3373" i="4"/>
  <c r="Y3372" i="4"/>
  <c r="X3372" i="4"/>
  <c r="W3372" i="4"/>
  <c r="V3372" i="4"/>
  <c r="U3372" i="4"/>
  <c r="Y3371" i="4"/>
  <c r="X3371" i="4"/>
  <c r="W3371" i="4"/>
  <c r="V3371" i="4"/>
  <c r="U3371" i="4"/>
  <c r="Y3370" i="4"/>
  <c r="X3370" i="4"/>
  <c r="W3370" i="4"/>
  <c r="V3370" i="4"/>
  <c r="U3370" i="4"/>
  <c r="Y3369" i="4"/>
  <c r="X3369" i="4"/>
  <c r="W3369" i="4"/>
  <c r="V3369" i="4"/>
  <c r="U3369" i="4"/>
  <c r="Y3368" i="4"/>
  <c r="X3368" i="4"/>
  <c r="W3368" i="4"/>
  <c r="V3368" i="4"/>
  <c r="U3368" i="4"/>
  <c r="Y3367" i="4"/>
  <c r="X3367" i="4"/>
  <c r="W3367" i="4"/>
  <c r="V3367" i="4"/>
  <c r="U3367" i="4"/>
  <c r="Y3366" i="4"/>
  <c r="X3366" i="4"/>
  <c r="W3366" i="4"/>
  <c r="V3366" i="4"/>
  <c r="U3366" i="4"/>
  <c r="Y3365" i="4"/>
  <c r="X3365" i="4"/>
  <c r="W3365" i="4"/>
  <c r="V3365" i="4"/>
  <c r="U3365" i="4"/>
  <c r="Y3364" i="4"/>
  <c r="X3364" i="4"/>
  <c r="W3364" i="4"/>
  <c r="V3364" i="4"/>
  <c r="U3364" i="4"/>
  <c r="Y3363" i="4"/>
  <c r="X3363" i="4"/>
  <c r="W3363" i="4"/>
  <c r="V3363" i="4"/>
  <c r="U3363" i="4"/>
  <c r="Y3362" i="4"/>
  <c r="X3362" i="4"/>
  <c r="W3362" i="4"/>
  <c r="V3362" i="4"/>
  <c r="U3362" i="4"/>
  <c r="Y3361" i="4"/>
  <c r="X3361" i="4"/>
  <c r="W3361" i="4"/>
  <c r="V3361" i="4"/>
  <c r="U3361" i="4"/>
  <c r="Y3360" i="4"/>
  <c r="X3360" i="4"/>
  <c r="W3360" i="4"/>
  <c r="V3360" i="4"/>
  <c r="U3360" i="4"/>
  <c r="Y3359" i="4"/>
  <c r="X3359" i="4"/>
  <c r="W3359" i="4"/>
  <c r="V3359" i="4"/>
  <c r="U3359" i="4"/>
  <c r="Y3358" i="4"/>
  <c r="X3358" i="4"/>
  <c r="W3358" i="4"/>
  <c r="V3358" i="4"/>
  <c r="U3358" i="4"/>
  <c r="Y3357" i="4"/>
  <c r="X3357" i="4"/>
  <c r="W3357" i="4"/>
  <c r="V3357" i="4"/>
  <c r="U3357" i="4"/>
  <c r="Y3356" i="4"/>
  <c r="X3356" i="4"/>
  <c r="W3356" i="4"/>
  <c r="V3356" i="4"/>
  <c r="U3356" i="4"/>
  <c r="Y3355" i="4"/>
  <c r="X3355" i="4"/>
  <c r="W3355" i="4"/>
  <c r="V3355" i="4"/>
  <c r="U3355" i="4"/>
  <c r="Y3354" i="4"/>
  <c r="X3354" i="4"/>
  <c r="W3354" i="4"/>
  <c r="V3354" i="4"/>
  <c r="U3354" i="4"/>
  <c r="Y3353" i="4"/>
  <c r="X3353" i="4"/>
  <c r="W3353" i="4"/>
  <c r="V3353" i="4"/>
  <c r="U3353" i="4"/>
  <c r="Y3352" i="4"/>
  <c r="X3352" i="4"/>
  <c r="W3352" i="4"/>
  <c r="V3352" i="4"/>
  <c r="U3352" i="4"/>
  <c r="Y3351" i="4"/>
  <c r="X3351" i="4"/>
  <c r="W3351" i="4"/>
  <c r="V3351" i="4"/>
  <c r="U3351" i="4"/>
  <c r="Y3350" i="4"/>
  <c r="X3350" i="4"/>
  <c r="W3350" i="4"/>
  <c r="V3350" i="4"/>
  <c r="U3350" i="4"/>
  <c r="Y3349" i="4"/>
  <c r="X3349" i="4"/>
  <c r="W3349" i="4"/>
  <c r="V3349" i="4"/>
  <c r="U3349" i="4"/>
  <c r="Y3348" i="4"/>
  <c r="X3348" i="4"/>
  <c r="W3348" i="4"/>
  <c r="V3348" i="4"/>
  <c r="U3348" i="4"/>
  <c r="Y3347" i="4"/>
  <c r="X3347" i="4"/>
  <c r="W3347" i="4"/>
  <c r="V3347" i="4"/>
  <c r="U3347" i="4"/>
  <c r="Y3346" i="4"/>
  <c r="X3346" i="4"/>
  <c r="W3346" i="4"/>
  <c r="V3346" i="4"/>
  <c r="U3346" i="4"/>
  <c r="Y3345" i="4"/>
  <c r="X3345" i="4"/>
  <c r="W3345" i="4"/>
  <c r="V3345" i="4"/>
  <c r="U3345" i="4"/>
  <c r="Y3344" i="4"/>
  <c r="X3344" i="4"/>
  <c r="W3344" i="4"/>
  <c r="V3344" i="4"/>
  <c r="U3344" i="4"/>
  <c r="Y3343" i="4"/>
  <c r="X3343" i="4"/>
  <c r="W3343" i="4"/>
  <c r="V3343" i="4"/>
  <c r="U3343" i="4"/>
  <c r="Y3342" i="4"/>
  <c r="X3342" i="4"/>
  <c r="W3342" i="4"/>
  <c r="V3342" i="4"/>
  <c r="U3342" i="4"/>
  <c r="Y3341" i="4"/>
  <c r="X3341" i="4"/>
  <c r="W3341" i="4"/>
  <c r="V3341" i="4"/>
  <c r="U3341" i="4"/>
  <c r="Y3340" i="4"/>
  <c r="X3340" i="4"/>
  <c r="W3340" i="4"/>
  <c r="V3340" i="4"/>
  <c r="U3340" i="4"/>
  <c r="Y3339" i="4"/>
  <c r="X3339" i="4"/>
  <c r="W3339" i="4"/>
  <c r="V3339" i="4"/>
  <c r="U3339" i="4"/>
  <c r="Y3338" i="4"/>
  <c r="X3338" i="4"/>
  <c r="W3338" i="4"/>
  <c r="V3338" i="4"/>
  <c r="U3338" i="4"/>
  <c r="Y3337" i="4"/>
  <c r="X3337" i="4"/>
  <c r="W3337" i="4"/>
  <c r="V3337" i="4"/>
  <c r="U3337" i="4"/>
  <c r="Y3336" i="4"/>
  <c r="X3336" i="4"/>
  <c r="W3336" i="4"/>
  <c r="V3336" i="4"/>
  <c r="U3336" i="4"/>
  <c r="Y3335" i="4"/>
  <c r="X3335" i="4"/>
  <c r="W3335" i="4"/>
  <c r="V3335" i="4"/>
  <c r="U3335" i="4"/>
  <c r="Y3334" i="4"/>
  <c r="X3334" i="4"/>
  <c r="W3334" i="4"/>
  <c r="V3334" i="4"/>
  <c r="U3334" i="4"/>
  <c r="Y3333" i="4"/>
  <c r="X3333" i="4"/>
  <c r="W3333" i="4"/>
  <c r="V3333" i="4"/>
  <c r="U3333" i="4"/>
  <c r="Y3332" i="4"/>
  <c r="X3332" i="4"/>
  <c r="W3332" i="4"/>
  <c r="V3332" i="4"/>
  <c r="U3332" i="4"/>
  <c r="Y3331" i="4"/>
  <c r="X3331" i="4"/>
  <c r="W3331" i="4"/>
  <c r="V3331" i="4"/>
  <c r="U3331" i="4"/>
  <c r="Y3330" i="4"/>
  <c r="X3330" i="4"/>
  <c r="W3330" i="4"/>
  <c r="V3330" i="4"/>
  <c r="U3330" i="4"/>
  <c r="Y3329" i="4"/>
  <c r="X3329" i="4"/>
  <c r="W3329" i="4"/>
  <c r="V3329" i="4"/>
  <c r="U3329" i="4"/>
  <c r="Y3328" i="4"/>
  <c r="X3328" i="4"/>
  <c r="W3328" i="4"/>
  <c r="V3328" i="4"/>
  <c r="U3328" i="4"/>
  <c r="Y3327" i="4"/>
  <c r="X3327" i="4"/>
  <c r="W3327" i="4"/>
  <c r="V3327" i="4"/>
  <c r="U3327" i="4"/>
  <c r="Y3326" i="4"/>
  <c r="X3326" i="4"/>
  <c r="W3326" i="4"/>
  <c r="V3326" i="4"/>
  <c r="U3326" i="4"/>
  <c r="Y3325" i="4"/>
  <c r="X3325" i="4"/>
  <c r="W3325" i="4"/>
  <c r="V3325" i="4"/>
  <c r="U3325" i="4"/>
  <c r="Y3324" i="4"/>
  <c r="X3324" i="4"/>
  <c r="W3324" i="4"/>
  <c r="V3324" i="4"/>
  <c r="U3324" i="4"/>
  <c r="Y3323" i="4"/>
  <c r="X3323" i="4"/>
  <c r="W3323" i="4"/>
  <c r="V3323" i="4"/>
  <c r="U3323" i="4"/>
  <c r="Y3322" i="4"/>
  <c r="X3322" i="4"/>
  <c r="W3322" i="4"/>
  <c r="V3322" i="4"/>
  <c r="U3322" i="4"/>
  <c r="Y3321" i="4"/>
  <c r="X3321" i="4"/>
  <c r="W3321" i="4"/>
  <c r="V3321" i="4"/>
  <c r="U3321" i="4"/>
  <c r="Y3320" i="4"/>
  <c r="X3320" i="4"/>
  <c r="W3320" i="4"/>
  <c r="V3320" i="4"/>
  <c r="U3320" i="4"/>
  <c r="Y3319" i="4"/>
  <c r="X3319" i="4"/>
  <c r="W3319" i="4"/>
  <c r="V3319" i="4"/>
  <c r="U3319" i="4"/>
  <c r="Y3318" i="4"/>
  <c r="X3318" i="4"/>
  <c r="W3318" i="4"/>
  <c r="V3318" i="4"/>
  <c r="U3318" i="4"/>
  <c r="Y3317" i="4"/>
  <c r="X3317" i="4"/>
  <c r="W3317" i="4"/>
  <c r="V3317" i="4"/>
  <c r="U3317" i="4"/>
  <c r="Y3316" i="4"/>
  <c r="X3316" i="4"/>
  <c r="W3316" i="4"/>
  <c r="V3316" i="4"/>
  <c r="U3316" i="4"/>
  <c r="Y3315" i="4"/>
  <c r="X3315" i="4"/>
  <c r="W3315" i="4"/>
  <c r="V3315" i="4"/>
  <c r="U3315" i="4"/>
  <c r="Y3314" i="4"/>
  <c r="X3314" i="4"/>
  <c r="W3314" i="4"/>
  <c r="V3314" i="4"/>
  <c r="U3314" i="4"/>
  <c r="Y3313" i="4"/>
  <c r="X3313" i="4"/>
  <c r="W3313" i="4"/>
  <c r="V3313" i="4"/>
  <c r="U3313" i="4"/>
  <c r="Y3312" i="4"/>
  <c r="X3312" i="4"/>
  <c r="W3312" i="4"/>
  <c r="V3312" i="4"/>
  <c r="U3312" i="4"/>
  <c r="Y3311" i="4"/>
  <c r="X3311" i="4"/>
  <c r="W3311" i="4"/>
  <c r="V3311" i="4"/>
  <c r="U3311" i="4"/>
  <c r="Y3310" i="4"/>
  <c r="X3310" i="4"/>
  <c r="W3310" i="4"/>
  <c r="V3310" i="4"/>
  <c r="U3310" i="4"/>
  <c r="Y3309" i="4"/>
  <c r="X3309" i="4"/>
  <c r="W3309" i="4"/>
  <c r="V3309" i="4"/>
  <c r="U3309" i="4"/>
  <c r="Y3308" i="4"/>
  <c r="X3308" i="4"/>
  <c r="W3308" i="4"/>
  <c r="V3308" i="4"/>
  <c r="U3308" i="4"/>
  <c r="Y3307" i="4"/>
  <c r="X3307" i="4"/>
  <c r="W3307" i="4"/>
  <c r="V3307" i="4"/>
  <c r="U3307" i="4"/>
  <c r="Y3306" i="4"/>
  <c r="X3306" i="4"/>
  <c r="W3306" i="4"/>
  <c r="V3306" i="4"/>
  <c r="U3306" i="4"/>
  <c r="Y3305" i="4"/>
  <c r="X3305" i="4"/>
  <c r="W3305" i="4"/>
  <c r="V3305" i="4"/>
  <c r="U3305" i="4"/>
  <c r="Y3304" i="4"/>
  <c r="X3304" i="4"/>
  <c r="W3304" i="4"/>
  <c r="V3304" i="4"/>
  <c r="U3304" i="4"/>
  <c r="Y3303" i="4"/>
  <c r="X3303" i="4"/>
  <c r="W3303" i="4"/>
  <c r="V3303" i="4"/>
  <c r="U3303" i="4"/>
  <c r="Y3302" i="4"/>
  <c r="X3302" i="4"/>
  <c r="W3302" i="4"/>
  <c r="V3302" i="4"/>
  <c r="U3302" i="4"/>
  <c r="Y3301" i="4"/>
  <c r="X3301" i="4"/>
  <c r="W3301" i="4"/>
  <c r="V3301" i="4"/>
  <c r="U3301" i="4"/>
  <c r="Y3300" i="4"/>
  <c r="X3300" i="4"/>
  <c r="W3300" i="4"/>
  <c r="V3300" i="4"/>
  <c r="U3300" i="4"/>
  <c r="Y3299" i="4"/>
  <c r="X3299" i="4"/>
  <c r="W3299" i="4"/>
  <c r="V3299" i="4"/>
  <c r="U3299" i="4"/>
  <c r="Y3298" i="4"/>
  <c r="X3298" i="4"/>
  <c r="W3298" i="4"/>
  <c r="V3298" i="4"/>
  <c r="U3298" i="4"/>
  <c r="Y3297" i="4"/>
  <c r="X3297" i="4"/>
  <c r="W3297" i="4"/>
  <c r="V3297" i="4"/>
  <c r="U3297" i="4"/>
  <c r="Y3296" i="4"/>
  <c r="X3296" i="4"/>
  <c r="W3296" i="4"/>
  <c r="V3296" i="4"/>
  <c r="U3296" i="4"/>
  <c r="Y3295" i="4"/>
  <c r="X3295" i="4"/>
  <c r="W3295" i="4"/>
  <c r="V3295" i="4"/>
  <c r="U3295" i="4"/>
  <c r="Y3294" i="4"/>
  <c r="X3294" i="4"/>
  <c r="W3294" i="4"/>
  <c r="V3294" i="4"/>
  <c r="U3294" i="4"/>
  <c r="Y3293" i="4"/>
  <c r="X3293" i="4"/>
  <c r="W3293" i="4"/>
  <c r="V3293" i="4"/>
  <c r="U3293" i="4"/>
  <c r="Y3292" i="4"/>
  <c r="X3292" i="4"/>
  <c r="W3292" i="4"/>
  <c r="V3292" i="4"/>
  <c r="U3292" i="4"/>
  <c r="Y3291" i="4"/>
  <c r="X3291" i="4"/>
  <c r="W3291" i="4"/>
  <c r="V3291" i="4"/>
  <c r="U3291" i="4"/>
  <c r="Y3290" i="4"/>
  <c r="X3290" i="4"/>
  <c r="W3290" i="4"/>
  <c r="V3290" i="4"/>
  <c r="U3290" i="4"/>
  <c r="Y3289" i="4"/>
  <c r="X3289" i="4"/>
  <c r="W3289" i="4"/>
  <c r="V3289" i="4"/>
  <c r="U3289" i="4"/>
  <c r="Y3288" i="4"/>
  <c r="X3288" i="4"/>
  <c r="W3288" i="4"/>
  <c r="V3288" i="4"/>
  <c r="U3288" i="4"/>
  <c r="Y3287" i="4"/>
  <c r="X3287" i="4"/>
  <c r="W3287" i="4"/>
  <c r="V3287" i="4"/>
  <c r="U3287" i="4"/>
  <c r="Y3286" i="4"/>
  <c r="X3286" i="4"/>
  <c r="W3286" i="4"/>
  <c r="V3286" i="4"/>
  <c r="U3286" i="4"/>
  <c r="Y3285" i="4"/>
  <c r="X3285" i="4"/>
  <c r="W3285" i="4"/>
  <c r="V3285" i="4"/>
  <c r="U3285" i="4"/>
  <c r="Y3284" i="4"/>
  <c r="X3284" i="4"/>
  <c r="W3284" i="4"/>
  <c r="V3284" i="4"/>
  <c r="U3284" i="4"/>
  <c r="Y3283" i="4"/>
  <c r="X3283" i="4"/>
  <c r="W3283" i="4"/>
  <c r="V3283" i="4"/>
  <c r="U3283" i="4"/>
  <c r="Y3282" i="4"/>
  <c r="X3282" i="4"/>
  <c r="W3282" i="4"/>
  <c r="V3282" i="4"/>
  <c r="U3282" i="4"/>
  <c r="Y3281" i="4"/>
  <c r="X3281" i="4"/>
  <c r="W3281" i="4"/>
  <c r="V3281" i="4"/>
  <c r="U3281" i="4"/>
  <c r="Y3280" i="4"/>
  <c r="X3280" i="4"/>
  <c r="W3280" i="4"/>
  <c r="V3280" i="4"/>
  <c r="U3280" i="4"/>
  <c r="Y3279" i="4"/>
  <c r="X3279" i="4"/>
  <c r="W3279" i="4"/>
  <c r="V3279" i="4"/>
  <c r="U3279" i="4"/>
  <c r="Y3278" i="4"/>
  <c r="X3278" i="4"/>
  <c r="W3278" i="4"/>
  <c r="V3278" i="4"/>
  <c r="U3278" i="4"/>
  <c r="Y3277" i="4"/>
  <c r="X3277" i="4"/>
  <c r="W3277" i="4"/>
  <c r="V3277" i="4"/>
  <c r="U3277" i="4"/>
  <c r="Y3276" i="4"/>
  <c r="X3276" i="4"/>
  <c r="W3276" i="4"/>
  <c r="V3276" i="4"/>
  <c r="U3276" i="4"/>
  <c r="Y3275" i="4"/>
  <c r="X3275" i="4"/>
  <c r="W3275" i="4"/>
  <c r="V3275" i="4"/>
  <c r="U3275" i="4"/>
  <c r="Y3274" i="4"/>
  <c r="X3274" i="4"/>
  <c r="W3274" i="4"/>
  <c r="V3274" i="4"/>
  <c r="U3274" i="4"/>
  <c r="Y3273" i="4"/>
  <c r="X3273" i="4"/>
  <c r="W3273" i="4"/>
  <c r="V3273" i="4"/>
  <c r="U3273" i="4"/>
  <c r="Y3272" i="4"/>
  <c r="X3272" i="4"/>
  <c r="W3272" i="4"/>
  <c r="V3272" i="4"/>
  <c r="U3272" i="4"/>
  <c r="Y3271" i="4"/>
  <c r="X3271" i="4"/>
  <c r="W3271" i="4"/>
  <c r="V3271" i="4"/>
  <c r="U3271" i="4"/>
  <c r="Y3270" i="4"/>
  <c r="X3270" i="4"/>
  <c r="W3270" i="4"/>
  <c r="V3270" i="4"/>
  <c r="U3270" i="4"/>
  <c r="Y3269" i="4"/>
  <c r="X3269" i="4"/>
  <c r="W3269" i="4"/>
  <c r="V3269" i="4"/>
  <c r="U3269" i="4"/>
  <c r="Y3268" i="4"/>
  <c r="X3268" i="4"/>
  <c r="W3268" i="4"/>
  <c r="V3268" i="4"/>
  <c r="U3268" i="4"/>
  <c r="Y3267" i="4"/>
  <c r="X3267" i="4"/>
  <c r="W3267" i="4"/>
  <c r="V3267" i="4"/>
  <c r="U3267" i="4"/>
  <c r="Y3266" i="4"/>
  <c r="X3266" i="4"/>
  <c r="W3266" i="4"/>
  <c r="V3266" i="4"/>
  <c r="U3266" i="4"/>
  <c r="Y3265" i="4"/>
  <c r="X3265" i="4"/>
  <c r="W3265" i="4"/>
  <c r="V3265" i="4"/>
  <c r="U3265" i="4"/>
  <c r="Y3264" i="4"/>
  <c r="X3264" i="4"/>
  <c r="W3264" i="4"/>
  <c r="V3264" i="4"/>
  <c r="U3264" i="4"/>
  <c r="Y3263" i="4"/>
  <c r="X3263" i="4"/>
  <c r="W3263" i="4"/>
  <c r="V3263" i="4"/>
  <c r="U3263" i="4"/>
  <c r="Y3262" i="4"/>
  <c r="X3262" i="4"/>
  <c r="W3262" i="4"/>
  <c r="V3262" i="4"/>
  <c r="U3262" i="4"/>
  <c r="Y3261" i="4"/>
  <c r="X3261" i="4"/>
  <c r="W3261" i="4"/>
  <c r="V3261" i="4"/>
  <c r="U3261" i="4"/>
  <c r="Y3260" i="4"/>
  <c r="X3260" i="4"/>
  <c r="W3260" i="4"/>
  <c r="V3260" i="4"/>
  <c r="U3260" i="4"/>
  <c r="Y3259" i="4"/>
  <c r="X3259" i="4"/>
  <c r="W3259" i="4"/>
  <c r="V3259" i="4"/>
  <c r="U3259" i="4"/>
  <c r="Y3258" i="4"/>
  <c r="X3258" i="4"/>
  <c r="W3258" i="4"/>
  <c r="V3258" i="4"/>
  <c r="U3258" i="4"/>
  <c r="Y3257" i="4"/>
  <c r="X3257" i="4"/>
  <c r="W3257" i="4"/>
  <c r="V3257" i="4"/>
  <c r="U3257" i="4"/>
  <c r="Y3256" i="4"/>
  <c r="X3256" i="4"/>
  <c r="W3256" i="4"/>
  <c r="V3256" i="4"/>
  <c r="U3256" i="4"/>
  <c r="Y3255" i="4"/>
  <c r="X3255" i="4"/>
  <c r="W3255" i="4"/>
  <c r="V3255" i="4"/>
  <c r="U3255" i="4"/>
  <c r="Y3254" i="4"/>
  <c r="X3254" i="4"/>
  <c r="W3254" i="4"/>
  <c r="V3254" i="4"/>
  <c r="U3254" i="4"/>
  <c r="Y3253" i="4"/>
  <c r="X3253" i="4"/>
  <c r="W3253" i="4"/>
  <c r="V3253" i="4"/>
  <c r="U3253" i="4"/>
  <c r="Y3252" i="4"/>
  <c r="X3252" i="4"/>
  <c r="W3252" i="4"/>
  <c r="V3252" i="4"/>
  <c r="U3252" i="4"/>
  <c r="Y3251" i="4"/>
  <c r="X3251" i="4"/>
  <c r="W3251" i="4"/>
  <c r="V3251" i="4"/>
  <c r="U3251" i="4"/>
  <c r="Y3250" i="4"/>
  <c r="X3250" i="4"/>
  <c r="W3250" i="4"/>
  <c r="V3250" i="4"/>
  <c r="U3250" i="4"/>
  <c r="Y3249" i="4"/>
  <c r="X3249" i="4"/>
  <c r="W3249" i="4"/>
  <c r="V3249" i="4"/>
  <c r="U3249" i="4"/>
  <c r="Y3248" i="4"/>
  <c r="X3248" i="4"/>
  <c r="W3248" i="4"/>
  <c r="V3248" i="4"/>
  <c r="U3248" i="4"/>
  <c r="Y3247" i="4"/>
  <c r="X3247" i="4"/>
  <c r="W3247" i="4"/>
  <c r="V3247" i="4"/>
  <c r="U3247" i="4"/>
  <c r="Y3246" i="4"/>
  <c r="X3246" i="4"/>
  <c r="W3246" i="4"/>
  <c r="V3246" i="4"/>
  <c r="U3246" i="4"/>
  <c r="Y3245" i="4"/>
  <c r="X3245" i="4"/>
  <c r="W3245" i="4"/>
  <c r="V3245" i="4"/>
  <c r="U3245" i="4"/>
  <c r="Y3244" i="4"/>
  <c r="X3244" i="4"/>
  <c r="W3244" i="4"/>
  <c r="V3244" i="4"/>
  <c r="U3244" i="4"/>
  <c r="Y3243" i="4"/>
  <c r="X3243" i="4"/>
  <c r="W3243" i="4"/>
  <c r="V3243" i="4"/>
  <c r="U3243" i="4"/>
  <c r="Y3242" i="4"/>
  <c r="X3242" i="4"/>
  <c r="W3242" i="4"/>
  <c r="V3242" i="4"/>
  <c r="U3242" i="4"/>
  <c r="Y3241" i="4"/>
  <c r="X3241" i="4"/>
  <c r="W3241" i="4"/>
  <c r="V3241" i="4"/>
  <c r="U3241" i="4"/>
  <c r="Y3240" i="4"/>
  <c r="X3240" i="4"/>
  <c r="W3240" i="4"/>
  <c r="V3240" i="4"/>
  <c r="U3240" i="4"/>
  <c r="Y3239" i="4"/>
  <c r="X3239" i="4"/>
  <c r="W3239" i="4"/>
  <c r="V3239" i="4"/>
  <c r="U3239" i="4"/>
  <c r="Y3238" i="4"/>
  <c r="X3238" i="4"/>
  <c r="W3238" i="4"/>
  <c r="V3238" i="4"/>
  <c r="U3238" i="4"/>
  <c r="Y3237" i="4"/>
  <c r="X3237" i="4"/>
  <c r="W3237" i="4"/>
  <c r="V3237" i="4"/>
  <c r="U3237" i="4"/>
  <c r="Y3236" i="4"/>
  <c r="X3236" i="4"/>
  <c r="W3236" i="4"/>
  <c r="V3236" i="4"/>
  <c r="U3236" i="4"/>
  <c r="Y3235" i="4"/>
  <c r="X3235" i="4"/>
  <c r="W3235" i="4"/>
  <c r="V3235" i="4"/>
  <c r="U3235" i="4"/>
  <c r="Y3234" i="4"/>
  <c r="X3234" i="4"/>
  <c r="W3234" i="4"/>
  <c r="V3234" i="4"/>
  <c r="U3234" i="4"/>
  <c r="Y3233" i="4"/>
  <c r="X3233" i="4"/>
  <c r="W3233" i="4"/>
  <c r="V3233" i="4"/>
  <c r="U3233" i="4"/>
  <c r="Y3232" i="4"/>
  <c r="X3232" i="4"/>
  <c r="W3232" i="4"/>
  <c r="V3232" i="4"/>
  <c r="U3232" i="4"/>
  <c r="Y3231" i="4"/>
  <c r="X3231" i="4"/>
  <c r="W3231" i="4"/>
  <c r="V3231" i="4"/>
  <c r="U3231" i="4"/>
  <c r="Y3230" i="4"/>
  <c r="X3230" i="4"/>
  <c r="W3230" i="4"/>
  <c r="V3230" i="4"/>
  <c r="U3230" i="4"/>
  <c r="Y3229" i="4"/>
  <c r="X3229" i="4"/>
  <c r="W3229" i="4"/>
  <c r="V3229" i="4"/>
  <c r="U3229" i="4"/>
  <c r="Y3228" i="4"/>
  <c r="X3228" i="4"/>
  <c r="W3228" i="4"/>
  <c r="V3228" i="4"/>
  <c r="U3228" i="4"/>
  <c r="Y3227" i="4"/>
  <c r="X3227" i="4"/>
  <c r="W3227" i="4"/>
  <c r="V3227" i="4"/>
  <c r="U3227" i="4"/>
  <c r="Y3226" i="4"/>
  <c r="X3226" i="4"/>
  <c r="W3226" i="4"/>
  <c r="V3226" i="4"/>
  <c r="U3226" i="4"/>
  <c r="Y3225" i="4"/>
  <c r="X3225" i="4"/>
  <c r="W3225" i="4"/>
  <c r="V3225" i="4"/>
  <c r="U3225" i="4"/>
  <c r="Y3224" i="4"/>
  <c r="X3224" i="4"/>
  <c r="W3224" i="4"/>
  <c r="V3224" i="4"/>
  <c r="U3224" i="4"/>
  <c r="Y3223" i="4"/>
  <c r="X3223" i="4"/>
  <c r="W3223" i="4"/>
  <c r="V3223" i="4"/>
  <c r="U3223" i="4"/>
  <c r="Y3222" i="4"/>
  <c r="X3222" i="4"/>
  <c r="W3222" i="4"/>
  <c r="V3222" i="4"/>
  <c r="U3222" i="4"/>
  <c r="Y3221" i="4"/>
  <c r="X3221" i="4"/>
  <c r="W3221" i="4"/>
  <c r="V3221" i="4"/>
  <c r="U3221" i="4"/>
  <c r="Y3220" i="4"/>
  <c r="X3220" i="4"/>
  <c r="W3220" i="4"/>
  <c r="V3220" i="4"/>
  <c r="U3220" i="4"/>
  <c r="Y3219" i="4"/>
  <c r="X3219" i="4"/>
  <c r="W3219" i="4"/>
  <c r="V3219" i="4"/>
  <c r="U3219" i="4"/>
  <c r="Y3218" i="4"/>
  <c r="X3218" i="4"/>
  <c r="W3218" i="4"/>
  <c r="V3218" i="4"/>
  <c r="U3218" i="4"/>
  <c r="Y3217" i="4"/>
  <c r="X3217" i="4"/>
  <c r="W3217" i="4"/>
  <c r="V3217" i="4"/>
  <c r="U3217" i="4"/>
  <c r="Y3216" i="4"/>
  <c r="X3216" i="4"/>
  <c r="W3216" i="4"/>
  <c r="V3216" i="4"/>
  <c r="U3216" i="4"/>
  <c r="Y3215" i="4"/>
  <c r="X3215" i="4"/>
  <c r="W3215" i="4"/>
  <c r="V3215" i="4"/>
  <c r="U3215" i="4"/>
  <c r="Y3214" i="4"/>
  <c r="X3214" i="4"/>
  <c r="W3214" i="4"/>
  <c r="V3214" i="4"/>
  <c r="U3214" i="4"/>
  <c r="Y3213" i="4"/>
  <c r="X3213" i="4"/>
  <c r="W3213" i="4"/>
  <c r="V3213" i="4"/>
  <c r="U3213" i="4"/>
  <c r="Y3212" i="4"/>
  <c r="X3212" i="4"/>
  <c r="W3212" i="4"/>
  <c r="V3212" i="4"/>
  <c r="U3212" i="4"/>
  <c r="Y3211" i="4"/>
  <c r="X3211" i="4"/>
  <c r="W3211" i="4"/>
  <c r="V3211" i="4"/>
  <c r="U3211" i="4"/>
  <c r="Y3210" i="4"/>
  <c r="X3210" i="4"/>
  <c r="W3210" i="4"/>
  <c r="V3210" i="4"/>
  <c r="U3210" i="4"/>
  <c r="Y3209" i="4"/>
  <c r="X3209" i="4"/>
  <c r="W3209" i="4"/>
  <c r="V3209" i="4"/>
  <c r="U3209" i="4"/>
  <c r="Y3208" i="4"/>
  <c r="X3208" i="4"/>
  <c r="W3208" i="4"/>
  <c r="V3208" i="4"/>
  <c r="U3208" i="4"/>
  <c r="Y3207" i="4"/>
  <c r="X3207" i="4"/>
  <c r="W3207" i="4"/>
  <c r="V3207" i="4"/>
  <c r="U3207" i="4"/>
  <c r="Y3206" i="4"/>
  <c r="X3206" i="4"/>
  <c r="W3206" i="4"/>
  <c r="V3206" i="4"/>
  <c r="U3206" i="4"/>
  <c r="Y3205" i="4"/>
  <c r="X3205" i="4"/>
  <c r="W3205" i="4"/>
  <c r="V3205" i="4"/>
  <c r="U3205" i="4"/>
  <c r="Y3204" i="4"/>
  <c r="X3204" i="4"/>
  <c r="W3204" i="4"/>
  <c r="V3204" i="4"/>
  <c r="U3204" i="4"/>
  <c r="Y3203" i="4"/>
  <c r="X3203" i="4"/>
  <c r="W3203" i="4"/>
  <c r="V3203" i="4"/>
  <c r="U3203" i="4"/>
  <c r="Y3202" i="4"/>
  <c r="X3202" i="4"/>
  <c r="W3202" i="4"/>
  <c r="V3202" i="4"/>
  <c r="U3202" i="4"/>
  <c r="Y3201" i="4"/>
  <c r="X3201" i="4"/>
  <c r="W3201" i="4"/>
  <c r="V3201" i="4"/>
  <c r="U3201" i="4"/>
  <c r="Y3200" i="4"/>
  <c r="X3200" i="4"/>
  <c r="W3200" i="4"/>
  <c r="V3200" i="4"/>
  <c r="U3200" i="4"/>
  <c r="Y3199" i="4"/>
  <c r="X3199" i="4"/>
  <c r="W3199" i="4"/>
  <c r="V3199" i="4"/>
  <c r="U3199" i="4"/>
  <c r="Y3198" i="4"/>
  <c r="X3198" i="4"/>
  <c r="W3198" i="4"/>
  <c r="V3198" i="4"/>
  <c r="U3198" i="4"/>
  <c r="Y3197" i="4"/>
  <c r="X3197" i="4"/>
  <c r="W3197" i="4"/>
  <c r="V3197" i="4"/>
  <c r="U3197" i="4"/>
  <c r="Y3196" i="4"/>
  <c r="X3196" i="4"/>
  <c r="W3196" i="4"/>
  <c r="V3196" i="4"/>
  <c r="U3196" i="4"/>
  <c r="Y3195" i="4"/>
  <c r="X3195" i="4"/>
  <c r="W3195" i="4"/>
  <c r="V3195" i="4"/>
  <c r="U3195" i="4"/>
  <c r="Y3194" i="4"/>
  <c r="X3194" i="4"/>
  <c r="W3194" i="4"/>
  <c r="V3194" i="4"/>
  <c r="U3194" i="4"/>
  <c r="Y3193" i="4"/>
  <c r="X3193" i="4"/>
  <c r="W3193" i="4"/>
  <c r="V3193" i="4"/>
  <c r="U3193" i="4"/>
  <c r="Y3192" i="4"/>
  <c r="X3192" i="4"/>
  <c r="W3192" i="4"/>
  <c r="V3192" i="4"/>
  <c r="U3192" i="4"/>
  <c r="Y3191" i="4"/>
  <c r="X3191" i="4"/>
  <c r="W3191" i="4"/>
  <c r="V3191" i="4"/>
  <c r="U3191" i="4"/>
  <c r="Y3190" i="4"/>
  <c r="X3190" i="4"/>
  <c r="W3190" i="4"/>
  <c r="V3190" i="4"/>
  <c r="U3190" i="4"/>
  <c r="Y3189" i="4"/>
  <c r="X3189" i="4"/>
  <c r="W3189" i="4"/>
  <c r="V3189" i="4"/>
  <c r="U3189" i="4"/>
  <c r="Y3188" i="4"/>
  <c r="X3188" i="4"/>
  <c r="W3188" i="4"/>
  <c r="V3188" i="4"/>
  <c r="U3188" i="4"/>
  <c r="Y3187" i="4"/>
  <c r="X3187" i="4"/>
  <c r="W3187" i="4"/>
  <c r="V3187" i="4"/>
  <c r="U3187" i="4"/>
  <c r="Y3186" i="4"/>
  <c r="X3186" i="4"/>
  <c r="W3186" i="4"/>
  <c r="V3186" i="4"/>
  <c r="U3186" i="4"/>
  <c r="Y3185" i="4"/>
  <c r="X3185" i="4"/>
  <c r="W3185" i="4"/>
  <c r="V3185" i="4"/>
  <c r="U3185" i="4"/>
  <c r="Y3184" i="4"/>
  <c r="X3184" i="4"/>
  <c r="W3184" i="4"/>
  <c r="V3184" i="4"/>
  <c r="U3184" i="4"/>
  <c r="Y3183" i="4"/>
  <c r="X3183" i="4"/>
  <c r="W3183" i="4"/>
  <c r="V3183" i="4"/>
  <c r="U3183" i="4"/>
  <c r="Y3182" i="4"/>
  <c r="X3182" i="4"/>
  <c r="W3182" i="4"/>
  <c r="V3182" i="4"/>
  <c r="U3182" i="4"/>
  <c r="Y3181" i="4"/>
  <c r="X3181" i="4"/>
  <c r="W3181" i="4"/>
  <c r="V3181" i="4"/>
  <c r="U3181" i="4"/>
  <c r="Y3180" i="4"/>
  <c r="X3180" i="4"/>
  <c r="W3180" i="4"/>
  <c r="V3180" i="4"/>
  <c r="U3180" i="4"/>
  <c r="Y3179" i="4"/>
  <c r="X3179" i="4"/>
  <c r="W3179" i="4"/>
  <c r="V3179" i="4"/>
  <c r="U3179" i="4"/>
  <c r="Y3178" i="4"/>
  <c r="X3178" i="4"/>
  <c r="W3178" i="4"/>
  <c r="V3178" i="4"/>
  <c r="U3178" i="4"/>
  <c r="Y3177" i="4"/>
  <c r="X3177" i="4"/>
  <c r="W3177" i="4"/>
  <c r="V3177" i="4"/>
  <c r="U3177" i="4"/>
  <c r="Y3176" i="4"/>
  <c r="X3176" i="4"/>
  <c r="W3176" i="4"/>
  <c r="V3176" i="4"/>
  <c r="U3176" i="4"/>
  <c r="Y3175" i="4"/>
  <c r="X3175" i="4"/>
  <c r="W3175" i="4"/>
  <c r="V3175" i="4"/>
  <c r="U3175" i="4"/>
  <c r="Y3174" i="4"/>
  <c r="X3174" i="4"/>
  <c r="W3174" i="4"/>
  <c r="V3174" i="4"/>
  <c r="U3174" i="4"/>
  <c r="Y3173" i="4"/>
  <c r="X3173" i="4"/>
  <c r="W3173" i="4"/>
  <c r="V3173" i="4"/>
  <c r="U3173" i="4"/>
  <c r="Y3172" i="4"/>
  <c r="X3172" i="4"/>
  <c r="W3172" i="4"/>
  <c r="V3172" i="4"/>
  <c r="U3172" i="4"/>
  <c r="Y3171" i="4"/>
  <c r="X3171" i="4"/>
  <c r="W3171" i="4"/>
  <c r="V3171" i="4"/>
  <c r="U3171" i="4"/>
  <c r="Y3170" i="4"/>
  <c r="X3170" i="4"/>
  <c r="W3170" i="4"/>
  <c r="V3170" i="4"/>
  <c r="U3170" i="4"/>
  <c r="Y3169" i="4"/>
  <c r="X3169" i="4"/>
  <c r="W3169" i="4"/>
  <c r="V3169" i="4"/>
  <c r="U3169" i="4"/>
  <c r="Y3168" i="4"/>
  <c r="X3168" i="4"/>
  <c r="W3168" i="4"/>
  <c r="V3168" i="4"/>
  <c r="U3168" i="4"/>
  <c r="Y3167" i="4"/>
  <c r="X3167" i="4"/>
  <c r="W3167" i="4"/>
  <c r="V3167" i="4"/>
  <c r="U3167" i="4"/>
  <c r="Y3166" i="4"/>
  <c r="X3166" i="4"/>
  <c r="W3166" i="4"/>
  <c r="V3166" i="4"/>
  <c r="U3166" i="4"/>
  <c r="Y3165" i="4"/>
  <c r="X3165" i="4"/>
  <c r="W3165" i="4"/>
  <c r="V3165" i="4"/>
  <c r="U3165" i="4"/>
  <c r="Y3164" i="4"/>
  <c r="X3164" i="4"/>
  <c r="W3164" i="4"/>
  <c r="V3164" i="4"/>
  <c r="U3164" i="4"/>
  <c r="Y3163" i="4"/>
  <c r="X3163" i="4"/>
  <c r="W3163" i="4"/>
  <c r="V3163" i="4"/>
  <c r="U3163" i="4"/>
  <c r="Y3162" i="4"/>
  <c r="X3162" i="4"/>
  <c r="W3162" i="4"/>
  <c r="V3162" i="4"/>
  <c r="U3162" i="4"/>
  <c r="Y3161" i="4"/>
  <c r="X3161" i="4"/>
  <c r="W3161" i="4"/>
  <c r="V3161" i="4"/>
  <c r="U3161" i="4"/>
  <c r="Y3160" i="4"/>
  <c r="X3160" i="4"/>
  <c r="W3160" i="4"/>
  <c r="V3160" i="4"/>
  <c r="U3160" i="4"/>
  <c r="Y3159" i="4"/>
  <c r="X3159" i="4"/>
  <c r="W3159" i="4"/>
  <c r="V3159" i="4"/>
  <c r="U3159" i="4"/>
  <c r="Y3158" i="4"/>
  <c r="X3158" i="4"/>
  <c r="W3158" i="4"/>
  <c r="V3158" i="4"/>
  <c r="U3158" i="4"/>
  <c r="Y3157" i="4"/>
  <c r="X3157" i="4"/>
  <c r="W3157" i="4"/>
  <c r="V3157" i="4"/>
  <c r="U3157" i="4"/>
  <c r="Y3156" i="4"/>
  <c r="X3156" i="4"/>
  <c r="W3156" i="4"/>
  <c r="V3156" i="4"/>
  <c r="U3156" i="4"/>
  <c r="Y3155" i="4"/>
  <c r="X3155" i="4"/>
  <c r="W3155" i="4"/>
  <c r="V3155" i="4"/>
  <c r="U3155" i="4"/>
  <c r="Y3154" i="4"/>
  <c r="X3154" i="4"/>
  <c r="W3154" i="4"/>
  <c r="V3154" i="4"/>
  <c r="U3154" i="4"/>
  <c r="Y3153" i="4"/>
  <c r="X3153" i="4"/>
  <c r="W3153" i="4"/>
  <c r="V3153" i="4"/>
  <c r="U3153" i="4"/>
  <c r="Y3152" i="4"/>
  <c r="X3152" i="4"/>
  <c r="W3152" i="4"/>
  <c r="V3152" i="4"/>
  <c r="U3152" i="4"/>
  <c r="Y3151" i="4"/>
  <c r="X3151" i="4"/>
  <c r="W3151" i="4"/>
  <c r="V3151" i="4"/>
  <c r="U3151" i="4"/>
  <c r="Y3150" i="4"/>
  <c r="X3150" i="4"/>
  <c r="W3150" i="4"/>
  <c r="V3150" i="4"/>
  <c r="U3150" i="4"/>
  <c r="Y3149" i="4"/>
  <c r="X3149" i="4"/>
  <c r="W3149" i="4"/>
  <c r="V3149" i="4"/>
  <c r="U3149" i="4"/>
  <c r="Y3148" i="4"/>
  <c r="X3148" i="4"/>
  <c r="W3148" i="4"/>
  <c r="V3148" i="4"/>
  <c r="U3148" i="4"/>
  <c r="Y3147" i="4"/>
  <c r="X3147" i="4"/>
  <c r="W3147" i="4"/>
  <c r="V3147" i="4"/>
  <c r="U3147" i="4"/>
  <c r="Y3146" i="4"/>
  <c r="X3146" i="4"/>
  <c r="W3146" i="4"/>
  <c r="V3146" i="4"/>
  <c r="U3146" i="4"/>
  <c r="Y3145" i="4"/>
  <c r="X3145" i="4"/>
  <c r="W3145" i="4"/>
  <c r="V3145" i="4"/>
  <c r="U3145" i="4"/>
  <c r="Y3144" i="4"/>
  <c r="X3144" i="4"/>
  <c r="W3144" i="4"/>
  <c r="V3144" i="4"/>
  <c r="U3144" i="4"/>
  <c r="Y3143" i="4"/>
  <c r="X3143" i="4"/>
  <c r="W3143" i="4"/>
  <c r="V3143" i="4"/>
  <c r="U3143" i="4"/>
  <c r="Y3142" i="4"/>
  <c r="X3142" i="4"/>
  <c r="W3142" i="4"/>
  <c r="V3142" i="4"/>
  <c r="U3142" i="4"/>
  <c r="Y3141" i="4"/>
  <c r="X3141" i="4"/>
  <c r="W3141" i="4"/>
  <c r="V3141" i="4"/>
  <c r="U3141" i="4"/>
  <c r="Y3140" i="4"/>
  <c r="X3140" i="4"/>
  <c r="W3140" i="4"/>
  <c r="V3140" i="4"/>
  <c r="U3140" i="4"/>
  <c r="Y3139" i="4"/>
  <c r="X3139" i="4"/>
  <c r="W3139" i="4"/>
  <c r="V3139" i="4"/>
  <c r="U3139" i="4"/>
  <c r="Y3138" i="4"/>
  <c r="X3138" i="4"/>
  <c r="W3138" i="4"/>
  <c r="V3138" i="4"/>
  <c r="U3138" i="4"/>
  <c r="Y3137" i="4"/>
  <c r="X3137" i="4"/>
  <c r="W3137" i="4"/>
  <c r="V3137" i="4"/>
  <c r="U3137" i="4"/>
  <c r="Y3136" i="4"/>
  <c r="X3136" i="4"/>
  <c r="W3136" i="4"/>
  <c r="V3136" i="4"/>
  <c r="U3136" i="4"/>
  <c r="Y3135" i="4"/>
  <c r="X3135" i="4"/>
  <c r="W3135" i="4"/>
  <c r="V3135" i="4"/>
  <c r="U3135" i="4"/>
  <c r="Y3134" i="4"/>
  <c r="X3134" i="4"/>
  <c r="W3134" i="4"/>
  <c r="V3134" i="4"/>
  <c r="U3134" i="4"/>
  <c r="Y3133" i="4"/>
  <c r="X3133" i="4"/>
  <c r="W3133" i="4"/>
  <c r="V3133" i="4"/>
  <c r="U3133" i="4"/>
  <c r="Y3132" i="4"/>
  <c r="X3132" i="4"/>
  <c r="W3132" i="4"/>
  <c r="V3132" i="4"/>
  <c r="U3132" i="4"/>
  <c r="Y3131" i="4"/>
  <c r="X3131" i="4"/>
  <c r="W3131" i="4"/>
  <c r="V3131" i="4"/>
  <c r="U3131" i="4"/>
  <c r="Y3130" i="4"/>
  <c r="X3130" i="4"/>
  <c r="W3130" i="4"/>
  <c r="V3130" i="4"/>
  <c r="U3130" i="4"/>
  <c r="Y3129" i="4"/>
  <c r="X3129" i="4"/>
  <c r="W3129" i="4"/>
  <c r="V3129" i="4"/>
  <c r="U3129" i="4"/>
  <c r="Y3128" i="4"/>
  <c r="X3128" i="4"/>
  <c r="W3128" i="4"/>
  <c r="V3128" i="4"/>
  <c r="U3128" i="4"/>
  <c r="Y3127" i="4"/>
  <c r="X3127" i="4"/>
  <c r="W3127" i="4"/>
  <c r="V3127" i="4"/>
  <c r="U3127" i="4"/>
  <c r="Y3126" i="4"/>
  <c r="X3126" i="4"/>
  <c r="W3126" i="4"/>
  <c r="V3126" i="4"/>
  <c r="U3126" i="4"/>
  <c r="Y3125" i="4"/>
  <c r="X3125" i="4"/>
  <c r="W3125" i="4"/>
  <c r="V3125" i="4"/>
  <c r="U3125" i="4"/>
  <c r="Y3124" i="4"/>
  <c r="X3124" i="4"/>
  <c r="W3124" i="4"/>
  <c r="V3124" i="4"/>
  <c r="U3124" i="4"/>
  <c r="Y3123" i="4"/>
  <c r="X3123" i="4"/>
  <c r="W3123" i="4"/>
  <c r="V3123" i="4"/>
  <c r="U3123" i="4"/>
  <c r="Y3122" i="4"/>
  <c r="X3122" i="4"/>
  <c r="W3122" i="4"/>
  <c r="V3122" i="4"/>
  <c r="U3122" i="4"/>
  <c r="Y3121" i="4"/>
  <c r="X3121" i="4"/>
  <c r="W3121" i="4"/>
  <c r="V3121" i="4"/>
  <c r="U3121" i="4"/>
  <c r="Y3120" i="4"/>
  <c r="X3120" i="4"/>
  <c r="W3120" i="4"/>
  <c r="V3120" i="4"/>
  <c r="U3120" i="4"/>
  <c r="Y3119" i="4"/>
  <c r="X3119" i="4"/>
  <c r="W3119" i="4"/>
  <c r="V3119" i="4"/>
  <c r="U3119" i="4"/>
  <c r="Y3118" i="4"/>
  <c r="X3118" i="4"/>
  <c r="W3118" i="4"/>
  <c r="V3118" i="4"/>
  <c r="U3118" i="4"/>
  <c r="Y3117" i="4"/>
  <c r="X3117" i="4"/>
  <c r="W3117" i="4"/>
  <c r="V3117" i="4"/>
  <c r="U3117" i="4"/>
  <c r="Y3116" i="4"/>
  <c r="X3116" i="4"/>
  <c r="W3116" i="4"/>
  <c r="V3116" i="4"/>
  <c r="U3116" i="4"/>
  <c r="Y3115" i="4"/>
  <c r="X3115" i="4"/>
  <c r="W3115" i="4"/>
  <c r="V3115" i="4"/>
  <c r="U3115" i="4"/>
  <c r="Y3114" i="4"/>
  <c r="X3114" i="4"/>
  <c r="W3114" i="4"/>
  <c r="V3114" i="4"/>
  <c r="U3114" i="4"/>
  <c r="Y3113" i="4"/>
  <c r="X3113" i="4"/>
  <c r="W3113" i="4"/>
  <c r="V3113" i="4"/>
  <c r="U3113" i="4"/>
  <c r="Y3112" i="4"/>
  <c r="X3112" i="4"/>
  <c r="W3112" i="4"/>
  <c r="V3112" i="4"/>
  <c r="U3112" i="4"/>
  <c r="Y3111" i="4"/>
  <c r="X3111" i="4"/>
  <c r="W3111" i="4"/>
  <c r="V3111" i="4"/>
  <c r="U3111" i="4"/>
  <c r="Y3110" i="4"/>
  <c r="X3110" i="4"/>
  <c r="W3110" i="4"/>
  <c r="V3110" i="4"/>
  <c r="U3110" i="4"/>
  <c r="Y3109" i="4"/>
  <c r="X3109" i="4"/>
  <c r="W3109" i="4"/>
  <c r="V3109" i="4"/>
  <c r="U3109" i="4"/>
  <c r="Y3108" i="4"/>
  <c r="X3108" i="4"/>
  <c r="W3108" i="4"/>
  <c r="V3108" i="4"/>
  <c r="U3108" i="4"/>
  <c r="Y3107" i="4"/>
  <c r="X3107" i="4"/>
  <c r="W3107" i="4"/>
  <c r="V3107" i="4"/>
  <c r="U3107" i="4"/>
  <c r="Y3106" i="4"/>
  <c r="X3106" i="4"/>
  <c r="W3106" i="4"/>
  <c r="V3106" i="4"/>
  <c r="U3106" i="4"/>
  <c r="Y3105" i="4"/>
  <c r="X3105" i="4"/>
  <c r="W3105" i="4"/>
  <c r="V3105" i="4"/>
  <c r="U3105" i="4"/>
  <c r="Y3104" i="4"/>
  <c r="X3104" i="4"/>
  <c r="W3104" i="4"/>
  <c r="V3104" i="4"/>
  <c r="U3104" i="4"/>
  <c r="Y3103" i="4"/>
  <c r="X3103" i="4"/>
  <c r="W3103" i="4"/>
  <c r="V3103" i="4"/>
  <c r="U3103" i="4"/>
  <c r="Y3102" i="4"/>
  <c r="X3102" i="4"/>
  <c r="W3102" i="4"/>
  <c r="V3102" i="4"/>
  <c r="U3102" i="4"/>
  <c r="Y3101" i="4"/>
  <c r="X3101" i="4"/>
  <c r="W3101" i="4"/>
  <c r="V3101" i="4"/>
  <c r="U3101" i="4"/>
  <c r="Y3100" i="4"/>
  <c r="X3100" i="4"/>
  <c r="W3100" i="4"/>
  <c r="V3100" i="4"/>
  <c r="U3100" i="4"/>
  <c r="Y3099" i="4"/>
  <c r="X3099" i="4"/>
  <c r="W3099" i="4"/>
  <c r="V3099" i="4"/>
  <c r="U3099" i="4"/>
  <c r="Y3098" i="4"/>
  <c r="X3098" i="4"/>
  <c r="W3098" i="4"/>
  <c r="V3098" i="4"/>
  <c r="U3098" i="4"/>
  <c r="Y3097" i="4"/>
  <c r="X3097" i="4"/>
  <c r="W3097" i="4"/>
  <c r="V3097" i="4"/>
  <c r="U3097" i="4"/>
  <c r="Y3096" i="4"/>
  <c r="X3096" i="4"/>
  <c r="W3096" i="4"/>
  <c r="V3096" i="4"/>
  <c r="U3096" i="4"/>
  <c r="Y3095" i="4"/>
  <c r="X3095" i="4"/>
  <c r="W3095" i="4"/>
  <c r="V3095" i="4"/>
  <c r="U3095" i="4"/>
  <c r="Y3094" i="4"/>
  <c r="X3094" i="4"/>
  <c r="W3094" i="4"/>
  <c r="V3094" i="4"/>
  <c r="U3094" i="4"/>
  <c r="Y3093" i="4"/>
  <c r="X3093" i="4"/>
  <c r="W3093" i="4"/>
  <c r="V3093" i="4"/>
  <c r="U3093" i="4"/>
  <c r="Y3092" i="4"/>
  <c r="X3092" i="4"/>
  <c r="W3092" i="4"/>
  <c r="V3092" i="4"/>
  <c r="U3092" i="4"/>
  <c r="Y3091" i="4"/>
  <c r="X3091" i="4"/>
  <c r="W3091" i="4"/>
  <c r="V3091" i="4"/>
  <c r="U3091" i="4"/>
  <c r="Y3090" i="4"/>
  <c r="X3090" i="4"/>
  <c r="W3090" i="4"/>
  <c r="V3090" i="4"/>
  <c r="U3090" i="4"/>
  <c r="Y3089" i="4"/>
  <c r="X3089" i="4"/>
  <c r="W3089" i="4"/>
  <c r="V3089" i="4"/>
  <c r="U3089" i="4"/>
  <c r="Y3088" i="4"/>
  <c r="X3088" i="4"/>
  <c r="W3088" i="4"/>
  <c r="V3088" i="4"/>
  <c r="U3088" i="4"/>
  <c r="Y3087" i="4"/>
  <c r="X3087" i="4"/>
  <c r="W3087" i="4"/>
  <c r="V3087" i="4"/>
  <c r="U3087" i="4"/>
  <c r="Y3086" i="4"/>
  <c r="X3086" i="4"/>
  <c r="W3086" i="4"/>
  <c r="V3086" i="4"/>
  <c r="U3086" i="4"/>
  <c r="Y3085" i="4"/>
  <c r="X3085" i="4"/>
  <c r="W3085" i="4"/>
  <c r="V3085" i="4"/>
  <c r="U3085" i="4"/>
  <c r="Y3084" i="4"/>
  <c r="X3084" i="4"/>
  <c r="W3084" i="4"/>
  <c r="V3084" i="4"/>
  <c r="U3084" i="4"/>
  <c r="Y3083" i="4"/>
  <c r="X3083" i="4"/>
  <c r="W3083" i="4"/>
  <c r="V3083" i="4"/>
  <c r="U3083" i="4"/>
  <c r="Y3082" i="4"/>
  <c r="X3082" i="4"/>
  <c r="W3082" i="4"/>
  <c r="V3082" i="4"/>
  <c r="U3082" i="4"/>
  <c r="Y3081" i="4"/>
  <c r="X3081" i="4"/>
  <c r="W3081" i="4"/>
  <c r="V3081" i="4"/>
  <c r="U3081" i="4"/>
  <c r="Y3080" i="4"/>
  <c r="X3080" i="4"/>
  <c r="W3080" i="4"/>
  <c r="V3080" i="4"/>
  <c r="U3080" i="4"/>
  <c r="Y3079" i="4"/>
  <c r="X3079" i="4"/>
  <c r="W3079" i="4"/>
  <c r="V3079" i="4"/>
  <c r="U3079" i="4"/>
  <c r="Y3078" i="4"/>
  <c r="X3078" i="4"/>
  <c r="W3078" i="4"/>
  <c r="V3078" i="4"/>
  <c r="U3078" i="4"/>
  <c r="Y3077" i="4"/>
  <c r="X3077" i="4"/>
  <c r="W3077" i="4"/>
  <c r="V3077" i="4"/>
  <c r="U3077" i="4"/>
  <c r="Y3076" i="4"/>
  <c r="X3076" i="4"/>
  <c r="W3076" i="4"/>
  <c r="V3076" i="4"/>
  <c r="U3076" i="4"/>
  <c r="Y3075" i="4"/>
  <c r="X3075" i="4"/>
  <c r="W3075" i="4"/>
  <c r="V3075" i="4"/>
  <c r="U3075" i="4"/>
  <c r="Y3074" i="4"/>
  <c r="X3074" i="4"/>
  <c r="W3074" i="4"/>
  <c r="V3074" i="4"/>
  <c r="U3074" i="4"/>
  <c r="Y3073" i="4"/>
  <c r="X3073" i="4"/>
  <c r="W3073" i="4"/>
  <c r="V3073" i="4"/>
  <c r="U3073" i="4"/>
  <c r="Y3072" i="4"/>
  <c r="X3072" i="4"/>
  <c r="W3072" i="4"/>
  <c r="V3072" i="4"/>
  <c r="U3072" i="4"/>
  <c r="Y3071" i="4"/>
  <c r="X3071" i="4"/>
  <c r="W3071" i="4"/>
  <c r="V3071" i="4"/>
  <c r="U3071" i="4"/>
  <c r="Y3070" i="4"/>
  <c r="X3070" i="4"/>
  <c r="W3070" i="4"/>
  <c r="V3070" i="4"/>
  <c r="U3070" i="4"/>
  <c r="Y3069" i="4"/>
  <c r="X3069" i="4"/>
  <c r="W3069" i="4"/>
  <c r="V3069" i="4"/>
  <c r="U3069" i="4"/>
  <c r="Y3068" i="4"/>
  <c r="X3068" i="4"/>
  <c r="W3068" i="4"/>
  <c r="V3068" i="4"/>
  <c r="U3068" i="4"/>
  <c r="Y3067" i="4"/>
  <c r="X3067" i="4"/>
  <c r="W3067" i="4"/>
  <c r="V3067" i="4"/>
  <c r="U3067" i="4"/>
  <c r="Y3066" i="4"/>
  <c r="X3066" i="4"/>
  <c r="W3066" i="4"/>
  <c r="V3066" i="4"/>
  <c r="U3066" i="4"/>
  <c r="Y3065" i="4"/>
  <c r="X3065" i="4"/>
  <c r="W3065" i="4"/>
  <c r="V3065" i="4"/>
  <c r="U3065" i="4"/>
  <c r="Y3064" i="4"/>
  <c r="X3064" i="4"/>
  <c r="W3064" i="4"/>
  <c r="V3064" i="4"/>
  <c r="U3064" i="4"/>
  <c r="Y3063" i="4"/>
  <c r="X3063" i="4"/>
  <c r="W3063" i="4"/>
  <c r="V3063" i="4"/>
  <c r="U3063" i="4"/>
  <c r="Y3062" i="4"/>
  <c r="X3062" i="4"/>
  <c r="W3062" i="4"/>
  <c r="V3062" i="4"/>
  <c r="U3062" i="4"/>
  <c r="Y3061" i="4"/>
  <c r="X3061" i="4"/>
  <c r="W3061" i="4"/>
  <c r="V3061" i="4"/>
  <c r="U3061" i="4"/>
  <c r="Y3060" i="4"/>
  <c r="X3060" i="4"/>
  <c r="W3060" i="4"/>
  <c r="V3060" i="4"/>
  <c r="U3060" i="4"/>
  <c r="Y3059" i="4"/>
  <c r="X3059" i="4"/>
  <c r="W3059" i="4"/>
  <c r="V3059" i="4"/>
  <c r="U3059" i="4"/>
  <c r="Y3058" i="4"/>
  <c r="X3058" i="4"/>
  <c r="W3058" i="4"/>
  <c r="V3058" i="4"/>
  <c r="U3058" i="4"/>
  <c r="Y3057" i="4"/>
  <c r="X3057" i="4"/>
  <c r="W3057" i="4"/>
  <c r="V3057" i="4"/>
  <c r="U3057" i="4"/>
  <c r="Y3056" i="4"/>
  <c r="X3056" i="4"/>
  <c r="W3056" i="4"/>
  <c r="V3056" i="4"/>
  <c r="U3056" i="4"/>
  <c r="Y3055" i="4"/>
  <c r="X3055" i="4"/>
  <c r="W3055" i="4"/>
  <c r="V3055" i="4"/>
  <c r="U3055" i="4"/>
  <c r="Y3054" i="4"/>
  <c r="X3054" i="4"/>
  <c r="W3054" i="4"/>
  <c r="V3054" i="4"/>
  <c r="U3054" i="4"/>
  <c r="Y3053" i="4"/>
  <c r="X3053" i="4"/>
  <c r="W3053" i="4"/>
  <c r="V3053" i="4"/>
  <c r="U3053" i="4"/>
  <c r="Y3052" i="4"/>
  <c r="X3052" i="4"/>
  <c r="W3052" i="4"/>
  <c r="V3052" i="4"/>
  <c r="U3052" i="4"/>
  <c r="Y3051" i="4"/>
  <c r="X3051" i="4"/>
  <c r="W3051" i="4"/>
  <c r="V3051" i="4"/>
  <c r="U3051" i="4"/>
  <c r="Y3050" i="4"/>
  <c r="X3050" i="4"/>
  <c r="W3050" i="4"/>
  <c r="V3050" i="4"/>
  <c r="U3050" i="4"/>
  <c r="Y3049" i="4"/>
  <c r="X3049" i="4"/>
  <c r="W3049" i="4"/>
  <c r="V3049" i="4"/>
  <c r="U3049" i="4"/>
  <c r="Y3048" i="4"/>
  <c r="X3048" i="4"/>
  <c r="W3048" i="4"/>
  <c r="V3048" i="4"/>
  <c r="U3048" i="4"/>
  <c r="Y3047" i="4"/>
  <c r="X3047" i="4"/>
  <c r="W3047" i="4"/>
  <c r="V3047" i="4"/>
  <c r="U3047" i="4"/>
  <c r="Y3046" i="4"/>
  <c r="X3046" i="4"/>
  <c r="W3046" i="4"/>
  <c r="V3046" i="4"/>
  <c r="U3046" i="4"/>
  <c r="Y3045" i="4"/>
  <c r="X3045" i="4"/>
  <c r="W3045" i="4"/>
  <c r="V3045" i="4"/>
  <c r="U3045" i="4"/>
  <c r="Y3044" i="4"/>
  <c r="X3044" i="4"/>
  <c r="W3044" i="4"/>
  <c r="V3044" i="4"/>
  <c r="U3044" i="4"/>
  <c r="Y3043" i="4"/>
  <c r="X3043" i="4"/>
  <c r="W3043" i="4"/>
  <c r="V3043" i="4"/>
  <c r="U3043" i="4"/>
  <c r="Y3042" i="4"/>
  <c r="X3042" i="4"/>
  <c r="W3042" i="4"/>
  <c r="V3042" i="4"/>
  <c r="U3042" i="4"/>
  <c r="Y3041" i="4"/>
  <c r="X3041" i="4"/>
  <c r="W3041" i="4"/>
  <c r="V3041" i="4"/>
  <c r="U3041" i="4"/>
  <c r="Y3040" i="4"/>
  <c r="X3040" i="4"/>
  <c r="W3040" i="4"/>
  <c r="V3040" i="4"/>
  <c r="U3040" i="4"/>
  <c r="Y3039" i="4"/>
  <c r="X3039" i="4"/>
  <c r="W3039" i="4"/>
  <c r="V3039" i="4"/>
  <c r="U3039" i="4"/>
  <c r="Y3038" i="4"/>
  <c r="X3038" i="4"/>
  <c r="W3038" i="4"/>
  <c r="V3038" i="4"/>
  <c r="U3038" i="4"/>
  <c r="Y3037" i="4"/>
  <c r="X3037" i="4"/>
  <c r="W3037" i="4"/>
  <c r="V3037" i="4"/>
  <c r="U3037" i="4"/>
  <c r="Y3036" i="4"/>
  <c r="X3036" i="4"/>
  <c r="W3036" i="4"/>
  <c r="V3036" i="4"/>
  <c r="U3036" i="4"/>
  <c r="Y3035" i="4"/>
  <c r="X3035" i="4"/>
  <c r="W3035" i="4"/>
  <c r="V3035" i="4"/>
  <c r="U3035" i="4"/>
  <c r="Y3034" i="4"/>
  <c r="X3034" i="4"/>
  <c r="W3034" i="4"/>
  <c r="V3034" i="4"/>
  <c r="U3034" i="4"/>
  <c r="Y3033" i="4"/>
  <c r="X3033" i="4"/>
  <c r="W3033" i="4"/>
  <c r="V3033" i="4"/>
  <c r="U3033" i="4"/>
  <c r="Y3032" i="4"/>
  <c r="X3032" i="4"/>
  <c r="W3032" i="4"/>
  <c r="V3032" i="4"/>
  <c r="U3032" i="4"/>
  <c r="Y3031" i="4"/>
  <c r="X3031" i="4"/>
  <c r="W3031" i="4"/>
  <c r="V3031" i="4"/>
  <c r="U3031" i="4"/>
  <c r="Y3030" i="4"/>
  <c r="X3030" i="4"/>
  <c r="W3030" i="4"/>
  <c r="V3030" i="4"/>
  <c r="U3030" i="4"/>
  <c r="Y3029" i="4"/>
  <c r="X3029" i="4"/>
  <c r="W3029" i="4"/>
  <c r="V3029" i="4"/>
  <c r="U3029" i="4"/>
  <c r="Y3028" i="4"/>
  <c r="X3028" i="4"/>
  <c r="W3028" i="4"/>
  <c r="V3028" i="4"/>
  <c r="U3028" i="4"/>
  <c r="Y3027" i="4"/>
  <c r="X3027" i="4"/>
  <c r="W3027" i="4"/>
  <c r="V3027" i="4"/>
  <c r="U3027" i="4"/>
  <c r="Y3026" i="4"/>
  <c r="X3026" i="4"/>
  <c r="W3026" i="4"/>
  <c r="V3026" i="4"/>
  <c r="U3026" i="4"/>
  <c r="Y3025" i="4"/>
  <c r="X3025" i="4"/>
  <c r="W3025" i="4"/>
  <c r="V3025" i="4"/>
  <c r="U3025" i="4"/>
  <c r="Y3024" i="4"/>
  <c r="X3024" i="4"/>
  <c r="W3024" i="4"/>
  <c r="V3024" i="4"/>
  <c r="U3024" i="4"/>
  <c r="Y3023" i="4"/>
  <c r="X3023" i="4"/>
  <c r="W3023" i="4"/>
  <c r="V3023" i="4"/>
  <c r="U3023" i="4"/>
  <c r="Y3022" i="4"/>
  <c r="X3022" i="4"/>
  <c r="W3022" i="4"/>
  <c r="V3022" i="4"/>
  <c r="U3022" i="4"/>
  <c r="Y3021" i="4"/>
  <c r="X3021" i="4"/>
  <c r="W3021" i="4"/>
  <c r="V3021" i="4"/>
  <c r="U3021" i="4"/>
  <c r="Y3020" i="4"/>
  <c r="X3020" i="4"/>
  <c r="W3020" i="4"/>
  <c r="V3020" i="4"/>
  <c r="U3020" i="4"/>
  <c r="Y3019" i="4"/>
  <c r="X3019" i="4"/>
  <c r="W3019" i="4"/>
  <c r="V3019" i="4"/>
  <c r="U3019" i="4"/>
  <c r="Y3018" i="4"/>
  <c r="X3018" i="4"/>
  <c r="W3018" i="4"/>
  <c r="V3018" i="4"/>
  <c r="U3018" i="4"/>
  <c r="Y3017" i="4"/>
  <c r="X3017" i="4"/>
  <c r="W3017" i="4"/>
  <c r="V3017" i="4"/>
  <c r="U3017" i="4"/>
  <c r="Y3016" i="4"/>
  <c r="X3016" i="4"/>
  <c r="W3016" i="4"/>
  <c r="V3016" i="4"/>
  <c r="U3016" i="4"/>
  <c r="Y3015" i="4"/>
  <c r="X3015" i="4"/>
  <c r="W3015" i="4"/>
  <c r="V3015" i="4"/>
  <c r="U3015" i="4"/>
  <c r="Y3014" i="4"/>
  <c r="X3014" i="4"/>
  <c r="W3014" i="4"/>
  <c r="V3014" i="4"/>
  <c r="U3014" i="4"/>
  <c r="Y3013" i="4"/>
  <c r="X3013" i="4"/>
  <c r="W3013" i="4"/>
  <c r="V3013" i="4"/>
  <c r="U3013" i="4"/>
  <c r="Y3012" i="4"/>
  <c r="X3012" i="4"/>
  <c r="W3012" i="4"/>
  <c r="V3012" i="4"/>
  <c r="U3012" i="4"/>
  <c r="Y3011" i="4"/>
  <c r="X3011" i="4"/>
  <c r="W3011" i="4"/>
  <c r="V3011" i="4"/>
  <c r="U3011" i="4"/>
  <c r="Y3010" i="4"/>
  <c r="X3010" i="4"/>
  <c r="W3010" i="4"/>
  <c r="V3010" i="4"/>
  <c r="U3010" i="4"/>
  <c r="Y3009" i="4"/>
  <c r="X3009" i="4"/>
  <c r="W3009" i="4"/>
  <c r="V3009" i="4"/>
  <c r="U3009" i="4"/>
  <c r="Y3008" i="4"/>
  <c r="X3008" i="4"/>
  <c r="W3008" i="4"/>
  <c r="V3008" i="4"/>
  <c r="U3008" i="4"/>
  <c r="Y3007" i="4"/>
  <c r="X3007" i="4"/>
  <c r="W3007" i="4"/>
  <c r="V3007" i="4"/>
  <c r="U3007" i="4"/>
  <c r="Y3006" i="4"/>
  <c r="X3006" i="4"/>
  <c r="W3006" i="4"/>
  <c r="V3006" i="4"/>
  <c r="U3006" i="4"/>
  <c r="Y3005" i="4"/>
  <c r="X3005" i="4"/>
  <c r="W3005" i="4"/>
  <c r="V3005" i="4"/>
  <c r="U3005" i="4"/>
  <c r="Y3004" i="4"/>
  <c r="X3004" i="4"/>
  <c r="W3004" i="4"/>
  <c r="V3004" i="4"/>
  <c r="U3004" i="4"/>
  <c r="Y3003" i="4"/>
  <c r="X3003" i="4"/>
  <c r="W3003" i="4"/>
  <c r="V3003" i="4"/>
  <c r="U3003" i="4"/>
  <c r="Y3002" i="4"/>
  <c r="X3002" i="4"/>
  <c r="W3002" i="4"/>
  <c r="V3002" i="4"/>
  <c r="U3002" i="4"/>
  <c r="Y3001" i="4"/>
  <c r="X3001" i="4"/>
  <c r="W3001" i="4"/>
  <c r="V3001" i="4"/>
  <c r="U3001" i="4"/>
  <c r="Y3000" i="4"/>
  <c r="X3000" i="4"/>
  <c r="W3000" i="4"/>
  <c r="V3000" i="4"/>
  <c r="U3000" i="4"/>
  <c r="Y2999" i="4"/>
  <c r="X2999" i="4"/>
  <c r="W2999" i="4"/>
  <c r="V2999" i="4"/>
  <c r="U2999" i="4"/>
  <c r="Y2998" i="4"/>
  <c r="X2998" i="4"/>
  <c r="W2998" i="4"/>
  <c r="V2998" i="4"/>
  <c r="U2998" i="4"/>
  <c r="Y2997" i="4"/>
  <c r="X2997" i="4"/>
  <c r="W2997" i="4"/>
  <c r="V2997" i="4"/>
  <c r="U2997" i="4"/>
  <c r="Y2996" i="4"/>
  <c r="X2996" i="4"/>
  <c r="W2996" i="4"/>
  <c r="V2996" i="4"/>
  <c r="U2996" i="4"/>
  <c r="Y2995" i="4"/>
  <c r="X2995" i="4"/>
  <c r="W2995" i="4"/>
  <c r="V2995" i="4"/>
  <c r="U2995" i="4"/>
  <c r="Y2994" i="4"/>
  <c r="X2994" i="4"/>
  <c r="W2994" i="4"/>
  <c r="V2994" i="4"/>
  <c r="U2994" i="4"/>
  <c r="Y2993" i="4"/>
  <c r="X2993" i="4"/>
  <c r="W2993" i="4"/>
  <c r="V2993" i="4"/>
  <c r="U2993" i="4"/>
  <c r="Y2992" i="4"/>
  <c r="X2992" i="4"/>
  <c r="W2992" i="4"/>
  <c r="V2992" i="4"/>
  <c r="U2992" i="4"/>
  <c r="Y2991" i="4"/>
  <c r="X2991" i="4"/>
  <c r="W2991" i="4"/>
  <c r="V2991" i="4"/>
  <c r="U2991" i="4"/>
  <c r="Y2990" i="4"/>
  <c r="X2990" i="4"/>
  <c r="W2990" i="4"/>
  <c r="V2990" i="4"/>
  <c r="U2990" i="4"/>
  <c r="Y2989" i="4"/>
  <c r="X2989" i="4"/>
  <c r="W2989" i="4"/>
  <c r="V2989" i="4"/>
  <c r="U2989" i="4"/>
  <c r="Y2988" i="4"/>
  <c r="X2988" i="4"/>
  <c r="W2988" i="4"/>
  <c r="V2988" i="4"/>
  <c r="U2988" i="4"/>
  <c r="Y2987" i="4"/>
  <c r="X2987" i="4"/>
  <c r="W2987" i="4"/>
  <c r="V2987" i="4"/>
  <c r="U2987" i="4"/>
  <c r="Y2986" i="4"/>
  <c r="X2986" i="4"/>
  <c r="W2986" i="4"/>
  <c r="V2986" i="4"/>
  <c r="U2986" i="4"/>
  <c r="Y2985" i="4"/>
  <c r="X2985" i="4"/>
  <c r="W2985" i="4"/>
  <c r="V2985" i="4"/>
  <c r="U2985" i="4"/>
  <c r="Y2984" i="4"/>
  <c r="X2984" i="4"/>
  <c r="W2984" i="4"/>
  <c r="V2984" i="4"/>
  <c r="U2984" i="4"/>
  <c r="Y2983" i="4"/>
  <c r="X2983" i="4"/>
  <c r="W2983" i="4"/>
  <c r="V2983" i="4"/>
  <c r="U2983" i="4"/>
  <c r="Y2982" i="4"/>
  <c r="X2982" i="4"/>
  <c r="W2982" i="4"/>
  <c r="V2982" i="4"/>
  <c r="U2982" i="4"/>
  <c r="Y2981" i="4"/>
  <c r="X2981" i="4"/>
  <c r="W2981" i="4"/>
  <c r="V2981" i="4"/>
  <c r="U2981" i="4"/>
  <c r="Y2980" i="4"/>
  <c r="X2980" i="4"/>
  <c r="W2980" i="4"/>
  <c r="V2980" i="4"/>
  <c r="U2980" i="4"/>
  <c r="Y2979" i="4"/>
  <c r="X2979" i="4"/>
  <c r="W2979" i="4"/>
  <c r="V2979" i="4"/>
  <c r="U2979" i="4"/>
  <c r="Y2978" i="4"/>
  <c r="X2978" i="4"/>
  <c r="W2978" i="4"/>
  <c r="V2978" i="4"/>
  <c r="U2978" i="4"/>
  <c r="Y2977" i="4"/>
  <c r="X2977" i="4"/>
  <c r="W2977" i="4"/>
  <c r="V2977" i="4"/>
  <c r="U2977" i="4"/>
  <c r="Y2976" i="4"/>
  <c r="X2976" i="4"/>
  <c r="W2976" i="4"/>
  <c r="V2976" i="4"/>
  <c r="U2976" i="4"/>
  <c r="Y2975" i="4"/>
  <c r="X2975" i="4"/>
  <c r="W2975" i="4"/>
  <c r="V2975" i="4"/>
  <c r="U2975" i="4"/>
  <c r="Y2974" i="4"/>
  <c r="X2974" i="4"/>
  <c r="W2974" i="4"/>
  <c r="V2974" i="4"/>
  <c r="U2974" i="4"/>
  <c r="Y2973" i="4"/>
  <c r="X2973" i="4"/>
  <c r="W2973" i="4"/>
  <c r="V2973" i="4"/>
  <c r="U2973" i="4"/>
  <c r="Y2972" i="4"/>
  <c r="X2972" i="4"/>
  <c r="W2972" i="4"/>
  <c r="V2972" i="4"/>
  <c r="U2972" i="4"/>
  <c r="Y2971" i="4"/>
  <c r="X2971" i="4"/>
  <c r="W2971" i="4"/>
  <c r="V2971" i="4"/>
  <c r="U2971" i="4"/>
  <c r="Y2970" i="4"/>
  <c r="X2970" i="4"/>
  <c r="W2970" i="4"/>
  <c r="V2970" i="4"/>
  <c r="U2970" i="4"/>
  <c r="Y2969" i="4"/>
  <c r="X2969" i="4"/>
  <c r="W2969" i="4"/>
  <c r="V2969" i="4"/>
  <c r="U2969" i="4"/>
  <c r="Y2968" i="4"/>
  <c r="X2968" i="4"/>
  <c r="W2968" i="4"/>
  <c r="V2968" i="4"/>
  <c r="U2968" i="4"/>
  <c r="Y2967" i="4"/>
  <c r="X2967" i="4"/>
  <c r="W2967" i="4"/>
  <c r="V2967" i="4"/>
  <c r="U2967" i="4"/>
  <c r="Y2966" i="4"/>
  <c r="X2966" i="4"/>
  <c r="W2966" i="4"/>
  <c r="V2966" i="4"/>
  <c r="U2966" i="4"/>
  <c r="Y2965" i="4"/>
  <c r="X2965" i="4"/>
  <c r="W2965" i="4"/>
  <c r="V2965" i="4"/>
  <c r="U2965" i="4"/>
  <c r="Y2964" i="4"/>
  <c r="X2964" i="4"/>
  <c r="W2964" i="4"/>
  <c r="V2964" i="4"/>
  <c r="U2964" i="4"/>
  <c r="Y2963" i="4"/>
  <c r="X2963" i="4"/>
  <c r="W2963" i="4"/>
  <c r="V2963" i="4"/>
  <c r="U2963" i="4"/>
  <c r="Y2962" i="4"/>
  <c r="X2962" i="4"/>
  <c r="W2962" i="4"/>
  <c r="V2962" i="4"/>
  <c r="U2962" i="4"/>
  <c r="Y2961" i="4"/>
  <c r="X2961" i="4"/>
  <c r="W2961" i="4"/>
  <c r="V2961" i="4"/>
  <c r="U2961" i="4"/>
  <c r="Y2960" i="4"/>
  <c r="X2960" i="4"/>
  <c r="W2960" i="4"/>
  <c r="V2960" i="4"/>
  <c r="U2960" i="4"/>
  <c r="Y2959" i="4"/>
  <c r="X2959" i="4"/>
  <c r="W2959" i="4"/>
  <c r="V2959" i="4"/>
  <c r="U2959" i="4"/>
  <c r="Y2958" i="4"/>
  <c r="X2958" i="4"/>
  <c r="W2958" i="4"/>
  <c r="V2958" i="4"/>
  <c r="U2958" i="4"/>
  <c r="Y2957" i="4"/>
  <c r="X2957" i="4"/>
  <c r="W2957" i="4"/>
  <c r="V2957" i="4"/>
  <c r="U2957" i="4"/>
  <c r="Y2956" i="4"/>
  <c r="X2956" i="4"/>
  <c r="W2956" i="4"/>
  <c r="V2956" i="4"/>
  <c r="U2956" i="4"/>
  <c r="Y2955" i="4"/>
  <c r="X2955" i="4"/>
  <c r="W2955" i="4"/>
  <c r="V2955" i="4"/>
  <c r="U2955" i="4"/>
  <c r="Y2954" i="4"/>
  <c r="X2954" i="4"/>
  <c r="W2954" i="4"/>
  <c r="V2954" i="4"/>
  <c r="U2954" i="4"/>
  <c r="Y2953" i="4"/>
  <c r="X2953" i="4"/>
  <c r="W2953" i="4"/>
  <c r="V2953" i="4"/>
  <c r="U2953" i="4"/>
  <c r="Y2952" i="4"/>
  <c r="X2952" i="4"/>
  <c r="W2952" i="4"/>
  <c r="V2952" i="4"/>
  <c r="U2952" i="4"/>
  <c r="Y2951" i="4"/>
  <c r="X2951" i="4"/>
  <c r="W2951" i="4"/>
  <c r="V2951" i="4"/>
  <c r="U2951" i="4"/>
  <c r="Y2950" i="4"/>
  <c r="X2950" i="4"/>
  <c r="W2950" i="4"/>
  <c r="V2950" i="4"/>
  <c r="U2950" i="4"/>
  <c r="Y2949" i="4"/>
  <c r="X2949" i="4"/>
  <c r="W2949" i="4"/>
  <c r="V2949" i="4"/>
  <c r="U2949" i="4"/>
  <c r="Y2948" i="4"/>
  <c r="X2948" i="4"/>
  <c r="W2948" i="4"/>
  <c r="V2948" i="4"/>
  <c r="U2948" i="4"/>
  <c r="Y2947" i="4"/>
  <c r="X2947" i="4"/>
  <c r="W2947" i="4"/>
  <c r="V2947" i="4"/>
  <c r="U2947" i="4"/>
  <c r="Y2946" i="4"/>
  <c r="X2946" i="4"/>
  <c r="W2946" i="4"/>
  <c r="V2946" i="4"/>
  <c r="U2946" i="4"/>
  <c r="Y2945" i="4"/>
  <c r="X2945" i="4"/>
  <c r="W2945" i="4"/>
  <c r="V2945" i="4"/>
  <c r="U2945" i="4"/>
  <c r="Y2944" i="4"/>
  <c r="X2944" i="4"/>
  <c r="W2944" i="4"/>
  <c r="V2944" i="4"/>
  <c r="U2944" i="4"/>
  <c r="Y2943" i="4"/>
  <c r="X2943" i="4"/>
  <c r="W2943" i="4"/>
  <c r="V2943" i="4"/>
  <c r="U2943" i="4"/>
  <c r="Y2942" i="4"/>
  <c r="X2942" i="4"/>
  <c r="W2942" i="4"/>
  <c r="V2942" i="4"/>
  <c r="U2942" i="4"/>
  <c r="Y2941" i="4"/>
  <c r="X2941" i="4"/>
  <c r="W2941" i="4"/>
  <c r="V2941" i="4"/>
  <c r="U2941" i="4"/>
  <c r="Y2940" i="4"/>
  <c r="X2940" i="4"/>
  <c r="W2940" i="4"/>
  <c r="V2940" i="4"/>
  <c r="U2940" i="4"/>
  <c r="Y2939" i="4"/>
  <c r="X2939" i="4"/>
  <c r="W2939" i="4"/>
  <c r="V2939" i="4"/>
  <c r="U2939" i="4"/>
  <c r="Y2938" i="4"/>
  <c r="X2938" i="4"/>
  <c r="W2938" i="4"/>
  <c r="V2938" i="4"/>
  <c r="U2938" i="4"/>
  <c r="Y2937" i="4"/>
  <c r="X2937" i="4"/>
  <c r="W2937" i="4"/>
  <c r="V2937" i="4"/>
  <c r="U2937" i="4"/>
  <c r="Y2936" i="4"/>
  <c r="X2936" i="4"/>
  <c r="W2936" i="4"/>
  <c r="V2936" i="4"/>
  <c r="U2936" i="4"/>
  <c r="Y2935" i="4"/>
  <c r="X2935" i="4"/>
  <c r="W2935" i="4"/>
  <c r="V2935" i="4"/>
  <c r="U2935" i="4"/>
  <c r="Y2934" i="4"/>
  <c r="X2934" i="4"/>
  <c r="W2934" i="4"/>
  <c r="V2934" i="4"/>
  <c r="U2934" i="4"/>
  <c r="Y2933" i="4"/>
  <c r="X2933" i="4"/>
  <c r="W2933" i="4"/>
  <c r="V2933" i="4"/>
  <c r="U2933" i="4"/>
  <c r="Y2932" i="4"/>
  <c r="X2932" i="4"/>
  <c r="W2932" i="4"/>
  <c r="V2932" i="4"/>
  <c r="U2932" i="4"/>
  <c r="Y2931" i="4"/>
  <c r="X2931" i="4"/>
  <c r="W2931" i="4"/>
  <c r="V2931" i="4"/>
  <c r="U2931" i="4"/>
  <c r="Y2930" i="4"/>
  <c r="X2930" i="4"/>
  <c r="W2930" i="4"/>
  <c r="V2930" i="4"/>
  <c r="U2930" i="4"/>
  <c r="Y2929" i="4"/>
  <c r="X2929" i="4"/>
  <c r="W2929" i="4"/>
  <c r="V2929" i="4"/>
  <c r="U2929" i="4"/>
  <c r="Y2928" i="4"/>
  <c r="X2928" i="4"/>
  <c r="W2928" i="4"/>
  <c r="V2928" i="4"/>
  <c r="U2928" i="4"/>
  <c r="Y2927" i="4"/>
  <c r="X2927" i="4"/>
  <c r="W2927" i="4"/>
  <c r="V2927" i="4"/>
  <c r="U2927" i="4"/>
  <c r="Y2926" i="4"/>
  <c r="X2926" i="4"/>
  <c r="W2926" i="4"/>
  <c r="V2926" i="4"/>
  <c r="U2926" i="4"/>
  <c r="Y2925" i="4"/>
  <c r="X2925" i="4"/>
  <c r="W2925" i="4"/>
  <c r="V2925" i="4"/>
  <c r="U2925" i="4"/>
  <c r="Y2924" i="4"/>
  <c r="X2924" i="4"/>
  <c r="W2924" i="4"/>
  <c r="V2924" i="4"/>
  <c r="U2924" i="4"/>
  <c r="Y2923" i="4"/>
  <c r="X2923" i="4"/>
  <c r="W2923" i="4"/>
  <c r="V2923" i="4"/>
  <c r="U2923" i="4"/>
  <c r="Y2922" i="4"/>
  <c r="X2922" i="4"/>
  <c r="W2922" i="4"/>
  <c r="V2922" i="4"/>
  <c r="U2922" i="4"/>
  <c r="Y2921" i="4"/>
  <c r="X2921" i="4"/>
  <c r="W2921" i="4"/>
  <c r="V2921" i="4"/>
  <c r="U2921" i="4"/>
  <c r="Y2920" i="4"/>
  <c r="X2920" i="4"/>
  <c r="W2920" i="4"/>
  <c r="V2920" i="4"/>
  <c r="U2920" i="4"/>
  <c r="Y2919" i="4"/>
  <c r="X2919" i="4"/>
  <c r="W2919" i="4"/>
  <c r="V2919" i="4"/>
  <c r="U2919" i="4"/>
  <c r="Y2918" i="4"/>
  <c r="X2918" i="4"/>
  <c r="W2918" i="4"/>
  <c r="V2918" i="4"/>
  <c r="U2918" i="4"/>
  <c r="Y2917" i="4"/>
  <c r="X2917" i="4"/>
  <c r="W2917" i="4"/>
  <c r="V2917" i="4"/>
  <c r="U2917" i="4"/>
  <c r="Y2916" i="4"/>
  <c r="X2916" i="4"/>
  <c r="W2916" i="4"/>
  <c r="V2916" i="4"/>
  <c r="U2916" i="4"/>
  <c r="Y2915" i="4"/>
  <c r="X2915" i="4"/>
  <c r="W2915" i="4"/>
  <c r="V2915" i="4"/>
  <c r="U2915" i="4"/>
  <c r="Y2914" i="4"/>
  <c r="X2914" i="4"/>
  <c r="W2914" i="4"/>
  <c r="V2914" i="4"/>
  <c r="U2914" i="4"/>
  <c r="Y2913" i="4"/>
  <c r="X2913" i="4"/>
  <c r="W2913" i="4"/>
  <c r="V2913" i="4"/>
  <c r="U2913" i="4"/>
  <c r="Y2912" i="4"/>
  <c r="X2912" i="4"/>
  <c r="W2912" i="4"/>
  <c r="V2912" i="4"/>
  <c r="U2912" i="4"/>
  <c r="Y2911" i="4"/>
  <c r="X2911" i="4"/>
  <c r="W2911" i="4"/>
  <c r="V2911" i="4"/>
  <c r="U2911" i="4"/>
  <c r="Y2910" i="4"/>
  <c r="X2910" i="4"/>
  <c r="W2910" i="4"/>
  <c r="V2910" i="4"/>
  <c r="U2910" i="4"/>
  <c r="Y2909" i="4"/>
  <c r="X2909" i="4"/>
  <c r="W2909" i="4"/>
  <c r="V2909" i="4"/>
  <c r="U2909" i="4"/>
  <c r="Y2908" i="4"/>
  <c r="X2908" i="4"/>
  <c r="W2908" i="4"/>
  <c r="V2908" i="4"/>
  <c r="U2908" i="4"/>
  <c r="Y2907" i="4"/>
  <c r="X2907" i="4"/>
  <c r="W2907" i="4"/>
  <c r="V2907" i="4"/>
  <c r="U2907" i="4"/>
  <c r="Y2906" i="4"/>
  <c r="X2906" i="4"/>
  <c r="W2906" i="4"/>
  <c r="V2906" i="4"/>
  <c r="U2906" i="4"/>
  <c r="Y2905" i="4"/>
  <c r="X2905" i="4"/>
  <c r="W2905" i="4"/>
  <c r="V2905" i="4"/>
  <c r="U2905" i="4"/>
  <c r="Y2904" i="4"/>
  <c r="X2904" i="4"/>
  <c r="W2904" i="4"/>
  <c r="V2904" i="4"/>
  <c r="U2904" i="4"/>
  <c r="Y2903" i="4"/>
  <c r="X2903" i="4"/>
  <c r="W2903" i="4"/>
  <c r="V2903" i="4"/>
  <c r="U2903" i="4"/>
  <c r="Y2902" i="4"/>
  <c r="X2902" i="4"/>
  <c r="W2902" i="4"/>
  <c r="V2902" i="4"/>
  <c r="U2902" i="4"/>
  <c r="Y2901" i="4"/>
  <c r="X2901" i="4"/>
  <c r="W2901" i="4"/>
  <c r="V2901" i="4"/>
  <c r="U2901" i="4"/>
  <c r="Y2900" i="4"/>
  <c r="X2900" i="4"/>
  <c r="W2900" i="4"/>
  <c r="V2900" i="4"/>
  <c r="U2900" i="4"/>
  <c r="Y2899" i="4"/>
  <c r="X2899" i="4"/>
  <c r="W2899" i="4"/>
  <c r="V2899" i="4"/>
  <c r="U2899" i="4"/>
  <c r="Y2898" i="4"/>
  <c r="X2898" i="4"/>
  <c r="W2898" i="4"/>
  <c r="V2898" i="4"/>
  <c r="U2898" i="4"/>
  <c r="Y2897" i="4"/>
  <c r="X2897" i="4"/>
  <c r="W2897" i="4"/>
  <c r="V2897" i="4"/>
  <c r="U2897" i="4"/>
  <c r="Y2896" i="4"/>
  <c r="X2896" i="4"/>
  <c r="W2896" i="4"/>
  <c r="V2896" i="4"/>
  <c r="U2896" i="4"/>
  <c r="Y2895" i="4"/>
  <c r="X2895" i="4"/>
  <c r="W2895" i="4"/>
  <c r="V2895" i="4"/>
  <c r="U2895" i="4"/>
  <c r="Y2894" i="4"/>
  <c r="X2894" i="4"/>
  <c r="W2894" i="4"/>
  <c r="V2894" i="4"/>
  <c r="U2894" i="4"/>
  <c r="Y2893" i="4"/>
  <c r="X2893" i="4"/>
  <c r="W2893" i="4"/>
  <c r="V2893" i="4"/>
  <c r="U2893" i="4"/>
  <c r="Y2892" i="4"/>
  <c r="X2892" i="4"/>
  <c r="W2892" i="4"/>
  <c r="V2892" i="4"/>
  <c r="U2892" i="4"/>
  <c r="Y2891" i="4"/>
  <c r="X2891" i="4"/>
  <c r="W2891" i="4"/>
  <c r="V2891" i="4"/>
  <c r="U2891" i="4"/>
  <c r="Y2890" i="4"/>
  <c r="X2890" i="4"/>
  <c r="W2890" i="4"/>
  <c r="V2890" i="4"/>
  <c r="U2890" i="4"/>
  <c r="Y2889" i="4"/>
  <c r="X2889" i="4"/>
  <c r="W2889" i="4"/>
  <c r="V2889" i="4"/>
  <c r="U2889" i="4"/>
  <c r="Y2888" i="4"/>
  <c r="X2888" i="4"/>
  <c r="W2888" i="4"/>
  <c r="V2888" i="4"/>
  <c r="U2888" i="4"/>
  <c r="Y2887" i="4"/>
  <c r="X2887" i="4"/>
  <c r="W2887" i="4"/>
  <c r="V2887" i="4"/>
  <c r="U2887" i="4"/>
  <c r="Y2886" i="4"/>
  <c r="X2886" i="4"/>
  <c r="W2886" i="4"/>
  <c r="V2886" i="4"/>
  <c r="U2886" i="4"/>
  <c r="Y2885" i="4"/>
  <c r="X2885" i="4"/>
  <c r="W2885" i="4"/>
  <c r="V2885" i="4"/>
  <c r="U2885" i="4"/>
  <c r="Y2884" i="4"/>
  <c r="X2884" i="4"/>
  <c r="W2884" i="4"/>
  <c r="V2884" i="4"/>
  <c r="U2884" i="4"/>
  <c r="Y2883" i="4"/>
  <c r="X2883" i="4"/>
  <c r="W2883" i="4"/>
  <c r="V2883" i="4"/>
  <c r="U2883" i="4"/>
  <c r="Y2882" i="4"/>
  <c r="X2882" i="4"/>
  <c r="W2882" i="4"/>
  <c r="V2882" i="4"/>
  <c r="U2882" i="4"/>
  <c r="Y2881" i="4"/>
  <c r="X2881" i="4"/>
  <c r="W2881" i="4"/>
  <c r="V2881" i="4"/>
  <c r="U2881" i="4"/>
  <c r="Y2880" i="4"/>
  <c r="X2880" i="4"/>
  <c r="W2880" i="4"/>
  <c r="V2880" i="4"/>
  <c r="U2880" i="4"/>
  <c r="Y2879" i="4"/>
  <c r="X2879" i="4"/>
  <c r="W2879" i="4"/>
  <c r="V2879" i="4"/>
  <c r="U2879" i="4"/>
  <c r="Y2878" i="4"/>
  <c r="X2878" i="4"/>
  <c r="W2878" i="4"/>
  <c r="V2878" i="4"/>
  <c r="U2878" i="4"/>
  <c r="Y2877" i="4"/>
  <c r="X2877" i="4"/>
  <c r="W2877" i="4"/>
  <c r="V2877" i="4"/>
  <c r="U2877" i="4"/>
  <c r="Y2876" i="4"/>
  <c r="X2876" i="4"/>
  <c r="W2876" i="4"/>
  <c r="V2876" i="4"/>
  <c r="U2876" i="4"/>
  <c r="Y2875" i="4"/>
  <c r="X2875" i="4"/>
  <c r="W2875" i="4"/>
  <c r="V2875" i="4"/>
  <c r="U2875" i="4"/>
  <c r="Y2874" i="4"/>
  <c r="X2874" i="4"/>
  <c r="W2874" i="4"/>
  <c r="V2874" i="4"/>
  <c r="U2874" i="4"/>
  <c r="Y2873" i="4"/>
  <c r="X2873" i="4"/>
  <c r="W2873" i="4"/>
  <c r="V2873" i="4"/>
  <c r="U2873" i="4"/>
  <c r="Y2872" i="4"/>
  <c r="X2872" i="4"/>
  <c r="W2872" i="4"/>
  <c r="V2872" i="4"/>
  <c r="U2872" i="4"/>
  <c r="Y2871" i="4"/>
  <c r="X2871" i="4"/>
  <c r="W2871" i="4"/>
  <c r="V2871" i="4"/>
  <c r="U2871" i="4"/>
  <c r="Y2870" i="4"/>
  <c r="X2870" i="4"/>
  <c r="W2870" i="4"/>
  <c r="V2870" i="4"/>
  <c r="U2870" i="4"/>
  <c r="Y2869" i="4"/>
  <c r="X2869" i="4"/>
  <c r="W2869" i="4"/>
  <c r="V2869" i="4"/>
  <c r="U2869" i="4"/>
  <c r="Y2868" i="4"/>
  <c r="X2868" i="4"/>
  <c r="W2868" i="4"/>
  <c r="V2868" i="4"/>
  <c r="U2868" i="4"/>
  <c r="Y2867" i="4"/>
  <c r="X2867" i="4"/>
  <c r="W2867" i="4"/>
  <c r="V2867" i="4"/>
  <c r="U2867" i="4"/>
  <c r="Y2866" i="4"/>
  <c r="X2866" i="4"/>
  <c r="W2866" i="4"/>
  <c r="V2866" i="4"/>
  <c r="U2866" i="4"/>
  <c r="Y2865" i="4"/>
  <c r="X2865" i="4"/>
  <c r="W2865" i="4"/>
  <c r="V2865" i="4"/>
  <c r="U2865" i="4"/>
  <c r="Y2864" i="4"/>
  <c r="X2864" i="4"/>
  <c r="W2864" i="4"/>
  <c r="V2864" i="4"/>
  <c r="U2864" i="4"/>
  <c r="Y2863" i="4"/>
  <c r="X2863" i="4"/>
  <c r="W2863" i="4"/>
  <c r="V2863" i="4"/>
  <c r="U2863" i="4"/>
  <c r="Y2862" i="4"/>
  <c r="X2862" i="4"/>
  <c r="W2862" i="4"/>
  <c r="V2862" i="4"/>
  <c r="U2862" i="4"/>
  <c r="Y2861" i="4"/>
  <c r="X2861" i="4"/>
  <c r="W2861" i="4"/>
  <c r="V2861" i="4"/>
  <c r="U2861" i="4"/>
  <c r="Y2860" i="4"/>
  <c r="X2860" i="4"/>
  <c r="W2860" i="4"/>
  <c r="V2860" i="4"/>
  <c r="U2860" i="4"/>
  <c r="Y2859" i="4"/>
  <c r="X2859" i="4"/>
  <c r="W2859" i="4"/>
  <c r="V2859" i="4"/>
  <c r="U2859" i="4"/>
  <c r="Y2858" i="4"/>
  <c r="X2858" i="4"/>
  <c r="W2858" i="4"/>
  <c r="V2858" i="4"/>
  <c r="U2858" i="4"/>
  <c r="Y2857" i="4"/>
  <c r="X2857" i="4"/>
  <c r="W2857" i="4"/>
  <c r="V2857" i="4"/>
  <c r="U2857" i="4"/>
  <c r="Y2856" i="4"/>
  <c r="X2856" i="4"/>
  <c r="W2856" i="4"/>
  <c r="V2856" i="4"/>
  <c r="U2856" i="4"/>
  <c r="Y2855" i="4"/>
  <c r="X2855" i="4"/>
  <c r="W2855" i="4"/>
  <c r="V2855" i="4"/>
  <c r="U2855" i="4"/>
  <c r="Y2854" i="4"/>
  <c r="X2854" i="4"/>
  <c r="W2854" i="4"/>
  <c r="V2854" i="4"/>
  <c r="U2854" i="4"/>
  <c r="Y2853" i="4"/>
  <c r="X2853" i="4"/>
  <c r="W2853" i="4"/>
  <c r="V2853" i="4"/>
  <c r="U2853" i="4"/>
  <c r="Y2852" i="4"/>
  <c r="X2852" i="4"/>
  <c r="W2852" i="4"/>
  <c r="V2852" i="4"/>
  <c r="U2852" i="4"/>
  <c r="Y2851" i="4"/>
  <c r="X2851" i="4"/>
  <c r="W2851" i="4"/>
  <c r="V2851" i="4"/>
  <c r="U2851" i="4"/>
  <c r="Y2850" i="4"/>
  <c r="X2850" i="4"/>
  <c r="W2850" i="4"/>
  <c r="V2850" i="4"/>
  <c r="U2850" i="4"/>
  <c r="Y2849" i="4"/>
  <c r="X2849" i="4"/>
  <c r="W2849" i="4"/>
  <c r="V2849" i="4"/>
  <c r="U2849" i="4"/>
  <c r="Y2848" i="4"/>
  <c r="X2848" i="4"/>
  <c r="W2848" i="4"/>
  <c r="V2848" i="4"/>
  <c r="U2848" i="4"/>
  <c r="Y2847" i="4"/>
  <c r="X2847" i="4"/>
  <c r="W2847" i="4"/>
  <c r="V2847" i="4"/>
  <c r="U2847" i="4"/>
  <c r="Y2846" i="4"/>
  <c r="X2846" i="4"/>
  <c r="W2846" i="4"/>
  <c r="V2846" i="4"/>
  <c r="U2846" i="4"/>
  <c r="Y2845" i="4"/>
  <c r="X2845" i="4"/>
  <c r="W2845" i="4"/>
  <c r="V2845" i="4"/>
  <c r="U2845" i="4"/>
  <c r="Y2844" i="4"/>
  <c r="X2844" i="4"/>
  <c r="W2844" i="4"/>
  <c r="V2844" i="4"/>
  <c r="U2844" i="4"/>
  <c r="Y2843" i="4"/>
  <c r="X2843" i="4"/>
  <c r="W2843" i="4"/>
  <c r="V2843" i="4"/>
  <c r="U2843" i="4"/>
  <c r="Y2842" i="4"/>
  <c r="X2842" i="4"/>
  <c r="W2842" i="4"/>
  <c r="V2842" i="4"/>
  <c r="U2842" i="4"/>
  <c r="Y2841" i="4"/>
  <c r="X2841" i="4"/>
  <c r="W2841" i="4"/>
  <c r="V2841" i="4"/>
  <c r="U2841" i="4"/>
  <c r="Y2840" i="4"/>
  <c r="X2840" i="4"/>
  <c r="W2840" i="4"/>
  <c r="V2840" i="4"/>
  <c r="U2840" i="4"/>
  <c r="Y2839" i="4"/>
  <c r="X2839" i="4"/>
  <c r="W2839" i="4"/>
  <c r="V2839" i="4"/>
  <c r="U2839" i="4"/>
  <c r="Y2838" i="4"/>
  <c r="X2838" i="4"/>
  <c r="W2838" i="4"/>
  <c r="V2838" i="4"/>
  <c r="U2838" i="4"/>
  <c r="Y2837" i="4"/>
  <c r="X2837" i="4"/>
  <c r="W2837" i="4"/>
  <c r="V2837" i="4"/>
  <c r="U2837" i="4"/>
  <c r="Y2836" i="4"/>
  <c r="X2836" i="4"/>
  <c r="W2836" i="4"/>
  <c r="V2836" i="4"/>
  <c r="U2836" i="4"/>
  <c r="Y2835" i="4"/>
  <c r="X2835" i="4"/>
  <c r="W2835" i="4"/>
  <c r="V2835" i="4"/>
  <c r="U2835" i="4"/>
  <c r="Y2834" i="4"/>
  <c r="X2834" i="4"/>
  <c r="W2834" i="4"/>
  <c r="V2834" i="4"/>
  <c r="U2834" i="4"/>
  <c r="Y2833" i="4"/>
  <c r="X2833" i="4"/>
  <c r="W2833" i="4"/>
  <c r="V2833" i="4"/>
  <c r="U2833" i="4"/>
  <c r="Y2832" i="4"/>
  <c r="X2832" i="4"/>
  <c r="W2832" i="4"/>
  <c r="V2832" i="4"/>
  <c r="U2832" i="4"/>
  <c r="Y2831" i="4"/>
  <c r="X2831" i="4"/>
  <c r="W2831" i="4"/>
  <c r="V2831" i="4"/>
  <c r="U2831" i="4"/>
  <c r="Y2830" i="4"/>
  <c r="X2830" i="4"/>
  <c r="W2830" i="4"/>
  <c r="V2830" i="4"/>
  <c r="U2830" i="4"/>
  <c r="Y2829" i="4"/>
  <c r="X2829" i="4"/>
  <c r="W2829" i="4"/>
  <c r="V2829" i="4"/>
  <c r="U2829" i="4"/>
  <c r="Y2828" i="4"/>
  <c r="X2828" i="4"/>
  <c r="W2828" i="4"/>
  <c r="V2828" i="4"/>
  <c r="U2828" i="4"/>
  <c r="Y2827" i="4"/>
  <c r="X2827" i="4"/>
  <c r="W2827" i="4"/>
  <c r="V2827" i="4"/>
  <c r="U2827" i="4"/>
  <c r="Y2826" i="4"/>
  <c r="X2826" i="4"/>
  <c r="W2826" i="4"/>
  <c r="V2826" i="4"/>
  <c r="U2826" i="4"/>
  <c r="Y2825" i="4"/>
  <c r="X2825" i="4"/>
  <c r="W2825" i="4"/>
  <c r="V2825" i="4"/>
  <c r="U2825" i="4"/>
  <c r="Y2824" i="4"/>
  <c r="X2824" i="4"/>
  <c r="W2824" i="4"/>
  <c r="V2824" i="4"/>
  <c r="U2824" i="4"/>
  <c r="Y2823" i="4"/>
  <c r="X2823" i="4"/>
  <c r="W2823" i="4"/>
  <c r="V2823" i="4"/>
  <c r="U2823" i="4"/>
  <c r="Y2822" i="4"/>
  <c r="X2822" i="4"/>
  <c r="W2822" i="4"/>
  <c r="V2822" i="4"/>
  <c r="U2822" i="4"/>
  <c r="Y2821" i="4"/>
  <c r="X2821" i="4"/>
  <c r="W2821" i="4"/>
  <c r="V2821" i="4"/>
  <c r="U2821" i="4"/>
  <c r="Y2820" i="4"/>
  <c r="X2820" i="4"/>
  <c r="W2820" i="4"/>
  <c r="V2820" i="4"/>
  <c r="U2820" i="4"/>
  <c r="Y2819" i="4"/>
  <c r="X2819" i="4"/>
  <c r="W2819" i="4"/>
  <c r="V2819" i="4"/>
  <c r="U2819" i="4"/>
  <c r="Y2818" i="4"/>
  <c r="X2818" i="4"/>
  <c r="W2818" i="4"/>
  <c r="V2818" i="4"/>
  <c r="U2818" i="4"/>
  <c r="Y2817" i="4"/>
  <c r="X2817" i="4"/>
  <c r="W2817" i="4"/>
  <c r="V2817" i="4"/>
  <c r="U2817" i="4"/>
  <c r="Y2816" i="4"/>
  <c r="X2816" i="4"/>
  <c r="W2816" i="4"/>
  <c r="V2816" i="4"/>
  <c r="U2816" i="4"/>
  <c r="Y2815" i="4"/>
  <c r="X2815" i="4"/>
  <c r="W2815" i="4"/>
  <c r="V2815" i="4"/>
  <c r="U2815" i="4"/>
  <c r="Y2814" i="4"/>
  <c r="X2814" i="4"/>
  <c r="W2814" i="4"/>
  <c r="V2814" i="4"/>
  <c r="U2814" i="4"/>
  <c r="Y2813" i="4"/>
  <c r="X2813" i="4"/>
  <c r="W2813" i="4"/>
  <c r="V2813" i="4"/>
  <c r="U2813" i="4"/>
  <c r="Y2812" i="4"/>
  <c r="X2812" i="4"/>
  <c r="W2812" i="4"/>
  <c r="V2812" i="4"/>
  <c r="U2812" i="4"/>
  <c r="Y2811" i="4"/>
  <c r="X2811" i="4"/>
  <c r="W2811" i="4"/>
  <c r="V2811" i="4"/>
  <c r="U2811" i="4"/>
  <c r="Y2810" i="4"/>
  <c r="X2810" i="4"/>
  <c r="W2810" i="4"/>
  <c r="V2810" i="4"/>
  <c r="U2810" i="4"/>
  <c r="Y2809" i="4"/>
  <c r="X2809" i="4"/>
  <c r="W2809" i="4"/>
  <c r="V2809" i="4"/>
  <c r="U2809" i="4"/>
  <c r="Y2808" i="4"/>
  <c r="X2808" i="4"/>
  <c r="W2808" i="4"/>
  <c r="V2808" i="4"/>
  <c r="U2808" i="4"/>
  <c r="Y2807" i="4"/>
  <c r="X2807" i="4"/>
  <c r="W2807" i="4"/>
  <c r="V2807" i="4"/>
  <c r="U2807" i="4"/>
  <c r="Y2806" i="4"/>
  <c r="X2806" i="4"/>
  <c r="W2806" i="4"/>
  <c r="V2806" i="4"/>
  <c r="U2806" i="4"/>
  <c r="Y2805" i="4"/>
  <c r="X2805" i="4"/>
  <c r="W2805" i="4"/>
  <c r="V2805" i="4"/>
  <c r="U2805" i="4"/>
  <c r="Y2804" i="4"/>
  <c r="X2804" i="4"/>
  <c r="W2804" i="4"/>
  <c r="V2804" i="4"/>
  <c r="U2804" i="4"/>
  <c r="Y2803" i="4"/>
  <c r="X2803" i="4"/>
  <c r="W2803" i="4"/>
  <c r="V2803" i="4"/>
  <c r="U2803" i="4"/>
  <c r="Y2802" i="4"/>
  <c r="X2802" i="4"/>
  <c r="W2802" i="4"/>
  <c r="V2802" i="4"/>
  <c r="U2802" i="4"/>
  <c r="Y2801" i="4"/>
  <c r="X2801" i="4"/>
  <c r="W2801" i="4"/>
  <c r="V2801" i="4"/>
  <c r="U2801" i="4"/>
  <c r="Y2800" i="4"/>
  <c r="X2800" i="4"/>
  <c r="W2800" i="4"/>
  <c r="V2800" i="4"/>
  <c r="U2800" i="4"/>
  <c r="Y2799" i="4"/>
  <c r="X2799" i="4"/>
  <c r="W2799" i="4"/>
  <c r="V2799" i="4"/>
  <c r="U2799" i="4"/>
  <c r="Y2798" i="4"/>
  <c r="X2798" i="4"/>
  <c r="W2798" i="4"/>
  <c r="V2798" i="4"/>
  <c r="U2798" i="4"/>
  <c r="Y2797" i="4"/>
  <c r="X2797" i="4"/>
  <c r="W2797" i="4"/>
  <c r="V2797" i="4"/>
  <c r="U2797" i="4"/>
  <c r="Y2796" i="4"/>
  <c r="X2796" i="4"/>
  <c r="W2796" i="4"/>
  <c r="V2796" i="4"/>
  <c r="U2796" i="4"/>
  <c r="Y2795" i="4"/>
  <c r="X2795" i="4"/>
  <c r="W2795" i="4"/>
  <c r="V2795" i="4"/>
  <c r="U2795" i="4"/>
  <c r="Y2794" i="4"/>
  <c r="X2794" i="4"/>
  <c r="W2794" i="4"/>
  <c r="V2794" i="4"/>
  <c r="U2794" i="4"/>
  <c r="Y2793" i="4"/>
  <c r="X2793" i="4"/>
  <c r="W2793" i="4"/>
  <c r="V2793" i="4"/>
  <c r="U2793" i="4"/>
  <c r="Y2792" i="4"/>
  <c r="X2792" i="4"/>
  <c r="W2792" i="4"/>
  <c r="V2792" i="4"/>
  <c r="U2792" i="4"/>
  <c r="Y2791" i="4"/>
  <c r="X2791" i="4"/>
  <c r="W2791" i="4"/>
  <c r="V2791" i="4"/>
  <c r="U2791" i="4"/>
  <c r="Y2790" i="4"/>
  <c r="X2790" i="4"/>
  <c r="W2790" i="4"/>
  <c r="V2790" i="4"/>
  <c r="U2790" i="4"/>
  <c r="Y2789" i="4"/>
  <c r="X2789" i="4"/>
  <c r="W2789" i="4"/>
  <c r="V2789" i="4"/>
  <c r="U2789" i="4"/>
  <c r="Y2788" i="4"/>
  <c r="X2788" i="4"/>
  <c r="W2788" i="4"/>
  <c r="V2788" i="4"/>
  <c r="U2788" i="4"/>
  <c r="Y2787" i="4"/>
  <c r="X2787" i="4"/>
  <c r="W2787" i="4"/>
  <c r="V2787" i="4"/>
  <c r="U2787" i="4"/>
  <c r="Y2786" i="4"/>
  <c r="X2786" i="4"/>
  <c r="W2786" i="4"/>
  <c r="V2786" i="4"/>
  <c r="U2786" i="4"/>
  <c r="Y2785" i="4"/>
  <c r="X2785" i="4"/>
  <c r="W2785" i="4"/>
  <c r="V2785" i="4"/>
  <c r="U2785" i="4"/>
  <c r="Y2784" i="4"/>
  <c r="X2784" i="4"/>
  <c r="W2784" i="4"/>
  <c r="V2784" i="4"/>
  <c r="U2784" i="4"/>
  <c r="Y2783" i="4"/>
  <c r="X2783" i="4"/>
  <c r="W2783" i="4"/>
  <c r="V2783" i="4"/>
  <c r="U2783" i="4"/>
  <c r="Y2782" i="4"/>
  <c r="X2782" i="4"/>
  <c r="W2782" i="4"/>
  <c r="V2782" i="4"/>
  <c r="U2782" i="4"/>
  <c r="Y2781" i="4"/>
  <c r="X2781" i="4"/>
  <c r="W2781" i="4"/>
  <c r="V2781" i="4"/>
  <c r="U2781" i="4"/>
  <c r="Y2780" i="4"/>
  <c r="X2780" i="4"/>
  <c r="W2780" i="4"/>
  <c r="V2780" i="4"/>
  <c r="U2780" i="4"/>
  <c r="Y2779" i="4"/>
  <c r="X2779" i="4"/>
  <c r="W2779" i="4"/>
  <c r="V2779" i="4"/>
  <c r="U2779" i="4"/>
  <c r="Y2778" i="4"/>
  <c r="X2778" i="4"/>
  <c r="W2778" i="4"/>
  <c r="V2778" i="4"/>
  <c r="U2778" i="4"/>
  <c r="Y2777" i="4"/>
  <c r="X2777" i="4"/>
  <c r="W2777" i="4"/>
  <c r="V2777" i="4"/>
  <c r="U2777" i="4"/>
  <c r="Y2776" i="4"/>
  <c r="X2776" i="4"/>
  <c r="W2776" i="4"/>
  <c r="V2776" i="4"/>
  <c r="U2776" i="4"/>
  <c r="Y2775" i="4"/>
  <c r="X2775" i="4"/>
  <c r="W2775" i="4"/>
  <c r="V2775" i="4"/>
  <c r="U2775" i="4"/>
  <c r="Y2774" i="4"/>
  <c r="X2774" i="4"/>
  <c r="W2774" i="4"/>
  <c r="V2774" i="4"/>
  <c r="U2774" i="4"/>
  <c r="Y2773" i="4"/>
  <c r="X2773" i="4"/>
  <c r="W2773" i="4"/>
  <c r="V2773" i="4"/>
  <c r="U2773" i="4"/>
  <c r="Y2772" i="4"/>
  <c r="X2772" i="4"/>
  <c r="W2772" i="4"/>
  <c r="V2772" i="4"/>
  <c r="U2772" i="4"/>
  <c r="Y2771" i="4"/>
  <c r="X2771" i="4"/>
  <c r="W2771" i="4"/>
  <c r="V2771" i="4"/>
  <c r="U2771" i="4"/>
  <c r="Y2770" i="4"/>
  <c r="X2770" i="4"/>
  <c r="W2770" i="4"/>
  <c r="V2770" i="4"/>
  <c r="U2770" i="4"/>
  <c r="Y2769" i="4"/>
  <c r="X2769" i="4"/>
  <c r="W2769" i="4"/>
  <c r="V2769" i="4"/>
  <c r="U2769" i="4"/>
  <c r="Y2768" i="4"/>
  <c r="X2768" i="4"/>
  <c r="W2768" i="4"/>
  <c r="V2768" i="4"/>
  <c r="U2768" i="4"/>
  <c r="Y2767" i="4"/>
  <c r="X2767" i="4"/>
  <c r="W2767" i="4"/>
  <c r="V2767" i="4"/>
  <c r="U2767" i="4"/>
  <c r="Y2766" i="4"/>
  <c r="X2766" i="4"/>
  <c r="W2766" i="4"/>
  <c r="V2766" i="4"/>
  <c r="U2766" i="4"/>
  <c r="Y2765" i="4"/>
  <c r="X2765" i="4"/>
  <c r="W2765" i="4"/>
  <c r="V2765" i="4"/>
  <c r="U2765" i="4"/>
  <c r="Y2764" i="4"/>
  <c r="X2764" i="4"/>
  <c r="W2764" i="4"/>
  <c r="V2764" i="4"/>
  <c r="U2764" i="4"/>
  <c r="Y2763" i="4"/>
  <c r="X2763" i="4"/>
  <c r="W2763" i="4"/>
  <c r="V2763" i="4"/>
  <c r="U2763" i="4"/>
  <c r="Y2762" i="4"/>
  <c r="X2762" i="4"/>
  <c r="W2762" i="4"/>
  <c r="V2762" i="4"/>
  <c r="U2762" i="4"/>
  <c r="Y2761" i="4"/>
  <c r="X2761" i="4"/>
  <c r="W2761" i="4"/>
  <c r="V2761" i="4"/>
  <c r="U2761" i="4"/>
  <c r="Y2760" i="4"/>
  <c r="X2760" i="4"/>
  <c r="W2760" i="4"/>
  <c r="V2760" i="4"/>
  <c r="U2760" i="4"/>
  <c r="Y2759" i="4"/>
  <c r="X2759" i="4"/>
  <c r="W2759" i="4"/>
  <c r="V2759" i="4"/>
  <c r="U2759" i="4"/>
  <c r="Y2758" i="4"/>
  <c r="X2758" i="4"/>
  <c r="W2758" i="4"/>
  <c r="V2758" i="4"/>
  <c r="U2758" i="4"/>
  <c r="Y2757" i="4"/>
  <c r="X2757" i="4"/>
  <c r="W2757" i="4"/>
  <c r="V2757" i="4"/>
  <c r="U2757" i="4"/>
  <c r="Y2756" i="4"/>
  <c r="X2756" i="4"/>
  <c r="W2756" i="4"/>
  <c r="V2756" i="4"/>
  <c r="U2756" i="4"/>
  <c r="Y2755" i="4"/>
  <c r="X2755" i="4"/>
  <c r="W2755" i="4"/>
  <c r="V2755" i="4"/>
  <c r="U2755" i="4"/>
  <c r="Y2754" i="4"/>
  <c r="X2754" i="4"/>
  <c r="W2754" i="4"/>
  <c r="V2754" i="4"/>
  <c r="U2754" i="4"/>
  <c r="Y2753" i="4"/>
  <c r="X2753" i="4"/>
  <c r="W2753" i="4"/>
  <c r="V2753" i="4"/>
  <c r="U2753" i="4"/>
  <c r="Y2752" i="4"/>
  <c r="X2752" i="4"/>
  <c r="W2752" i="4"/>
  <c r="V2752" i="4"/>
  <c r="U2752" i="4"/>
  <c r="Y2751" i="4"/>
  <c r="X2751" i="4"/>
  <c r="W2751" i="4"/>
  <c r="V2751" i="4"/>
  <c r="U2751" i="4"/>
  <c r="Y2750" i="4"/>
  <c r="X2750" i="4"/>
  <c r="W2750" i="4"/>
  <c r="V2750" i="4"/>
  <c r="U2750" i="4"/>
  <c r="Y2749" i="4"/>
  <c r="X2749" i="4"/>
  <c r="W2749" i="4"/>
  <c r="V2749" i="4"/>
  <c r="U2749" i="4"/>
  <c r="Y2748" i="4"/>
  <c r="X2748" i="4"/>
  <c r="W2748" i="4"/>
  <c r="V2748" i="4"/>
  <c r="U2748" i="4"/>
  <c r="Y2747" i="4"/>
  <c r="X2747" i="4"/>
  <c r="W2747" i="4"/>
  <c r="V2747" i="4"/>
  <c r="U2747" i="4"/>
  <c r="Y2746" i="4"/>
  <c r="X2746" i="4"/>
  <c r="W2746" i="4"/>
  <c r="V2746" i="4"/>
  <c r="U2746" i="4"/>
  <c r="Y2745" i="4"/>
  <c r="X2745" i="4"/>
  <c r="W2745" i="4"/>
  <c r="V2745" i="4"/>
  <c r="U2745" i="4"/>
  <c r="Y2744" i="4"/>
  <c r="X2744" i="4"/>
  <c r="W2744" i="4"/>
  <c r="V2744" i="4"/>
  <c r="U2744" i="4"/>
  <c r="Y2743" i="4"/>
  <c r="X2743" i="4"/>
  <c r="W2743" i="4"/>
  <c r="V2743" i="4"/>
  <c r="U2743" i="4"/>
  <c r="Y2742" i="4"/>
  <c r="X2742" i="4"/>
  <c r="W2742" i="4"/>
  <c r="V2742" i="4"/>
  <c r="U2742" i="4"/>
  <c r="Y2741" i="4"/>
  <c r="X2741" i="4"/>
  <c r="W2741" i="4"/>
  <c r="V2741" i="4"/>
  <c r="U2741" i="4"/>
  <c r="Y2740" i="4"/>
  <c r="X2740" i="4"/>
  <c r="W2740" i="4"/>
  <c r="V2740" i="4"/>
  <c r="U2740" i="4"/>
  <c r="Y2739" i="4"/>
  <c r="X2739" i="4"/>
  <c r="W2739" i="4"/>
  <c r="V2739" i="4"/>
  <c r="U2739" i="4"/>
  <c r="Y2738" i="4"/>
  <c r="X2738" i="4"/>
  <c r="W2738" i="4"/>
  <c r="V2738" i="4"/>
  <c r="U2738" i="4"/>
  <c r="Y2737" i="4"/>
  <c r="X2737" i="4"/>
  <c r="W2737" i="4"/>
  <c r="V2737" i="4"/>
  <c r="U2737" i="4"/>
  <c r="Y2736" i="4"/>
  <c r="X2736" i="4"/>
  <c r="W2736" i="4"/>
  <c r="V2736" i="4"/>
  <c r="U2736" i="4"/>
  <c r="Y2735" i="4"/>
  <c r="X2735" i="4"/>
  <c r="W2735" i="4"/>
  <c r="V2735" i="4"/>
  <c r="U2735" i="4"/>
  <c r="Y2734" i="4"/>
  <c r="X2734" i="4"/>
  <c r="W2734" i="4"/>
  <c r="V2734" i="4"/>
  <c r="U2734" i="4"/>
  <c r="Y2733" i="4"/>
  <c r="X2733" i="4"/>
  <c r="W2733" i="4"/>
  <c r="V2733" i="4"/>
  <c r="U2733" i="4"/>
  <c r="Y2732" i="4"/>
  <c r="X2732" i="4"/>
  <c r="W2732" i="4"/>
  <c r="V2732" i="4"/>
  <c r="U2732" i="4"/>
  <c r="Y2731" i="4"/>
  <c r="X2731" i="4"/>
  <c r="W2731" i="4"/>
  <c r="V2731" i="4"/>
  <c r="U2731" i="4"/>
  <c r="Y2730" i="4"/>
  <c r="X2730" i="4"/>
  <c r="W2730" i="4"/>
  <c r="V2730" i="4"/>
  <c r="U2730" i="4"/>
  <c r="Y2729" i="4"/>
  <c r="X2729" i="4"/>
  <c r="W2729" i="4"/>
  <c r="V2729" i="4"/>
  <c r="U2729" i="4"/>
  <c r="Y2728" i="4"/>
  <c r="X2728" i="4"/>
  <c r="W2728" i="4"/>
  <c r="V2728" i="4"/>
  <c r="U2728" i="4"/>
  <c r="Y2727" i="4"/>
  <c r="X2727" i="4"/>
  <c r="W2727" i="4"/>
  <c r="V2727" i="4"/>
  <c r="U2727" i="4"/>
  <c r="Y2726" i="4"/>
  <c r="X2726" i="4"/>
  <c r="W2726" i="4"/>
  <c r="V2726" i="4"/>
  <c r="U2726" i="4"/>
  <c r="Y2725" i="4"/>
  <c r="X2725" i="4"/>
  <c r="W2725" i="4"/>
  <c r="V2725" i="4"/>
  <c r="U2725" i="4"/>
  <c r="Y2724" i="4"/>
  <c r="X2724" i="4"/>
  <c r="W2724" i="4"/>
  <c r="V2724" i="4"/>
  <c r="U2724" i="4"/>
  <c r="Y2723" i="4"/>
  <c r="X2723" i="4"/>
  <c r="W2723" i="4"/>
  <c r="V2723" i="4"/>
  <c r="U2723" i="4"/>
  <c r="Y2722" i="4"/>
  <c r="X2722" i="4"/>
  <c r="W2722" i="4"/>
  <c r="V2722" i="4"/>
  <c r="U2722" i="4"/>
  <c r="Y2721" i="4"/>
  <c r="X2721" i="4"/>
  <c r="W2721" i="4"/>
  <c r="V2721" i="4"/>
  <c r="U2721" i="4"/>
  <c r="Y2720" i="4"/>
  <c r="X2720" i="4"/>
  <c r="W2720" i="4"/>
  <c r="V2720" i="4"/>
  <c r="U2720" i="4"/>
  <c r="Y2719" i="4"/>
  <c r="X2719" i="4"/>
  <c r="W2719" i="4"/>
  <c r="V2719" i="4"/>
  <c r="U2719" i="4"/>
  <c r="Y2718" i="4"/>
  <c r="X2718" i="4"/>
  <c r="W2718" i="4"/>
  <c r="V2718" i="4"/>
  <c r="U2718" i="4"/>
  <c r="Y2717" i="4"/>
  <c r="X2717" i="4"/>
  <c r="W2717" i="4"/>
  <c r="V2717" i="4"/>
  <c r="U2717" i="4"/>
  <c r="Y2716" i="4"/>
  <c r="X2716" i="4"/>
  <c r="W2716" i="4"/>
  <c r="V2716" i="4"/>
  <c r="U2716" i="4"/>
  <c r="Y2715" i="4"/>
  <c r="X2715" i="4"/>
  <c r="W2715" i="4"/>
  <c r="V2715" i="4"/>
  <c r="U2715" i="4"/>
  <c r="Y2714" i="4"/>
  <c r="X2714" i="4"/>
  <c r="W2714" i="4"/>
  <c r="V2714" i="4"/>
  <c r="U2714" i="4"/>
  <c r="Y2713" i="4"/>
  <c r="X2713" i="4"/>
  <c r="W2713" i="4"/>
  <c r="V2713" i="4"/>
  <c r="U2713" i="4"/>
  <c r="Y2712" i="4"/>
  <c r="X2712" i="4"/>
  <c r="W2712" i="4"/>
  <c r="V2712" i="4"/>
  <c r="U2712" i="4"/>
  <c r="Y2711" i="4"/>
  <c r="X2711" i="4"/>
  <c r="W2711" i="4"/>
  <c r="V2711" i="4"/>
  <c r="U2711" i="4"/>
  <c r="Y2710" i="4"/>
  <c r="X2710" i="4"/>
  <c r="W2710" i="4"/>
  <c r="V2710" i="4"/>
  <c r="U2710" i="4"/>
  <c r="Y2709" i="4"/>
  <c r="X2709" i="4"/>
  <c r="W2709" i="4"/>
  <c r="V2709" i="4"/>
  <c r="U2709" i="4"/>
  <c r="Y2708" i="4"/>
  <c r="X2708" i="4"/>
  <c r="W2708" i="4"/>
  <c r="V2708" i="4"/>
  <c r="U2708" i="4"/>
  <c r="Y2707" i="4"/>
  <c r="X2707" i="4"/>
  <c r="W2707" i="4"/>
  <c r="V2707" i="4"/>
  <c r="U2707" i="4"/>
  <c r="Y2706" i="4"/>
  <c r="X2706" i="4"/>
  <c r="W2706" i="4"/>
  <c r="V2706" i="4"/>
  <c r="U2706" i="4"/>
  <c r="Y2705" i="4"/>
  <c r="X2705" i="4"/>
  <c r="W2705" i="4"/>
  <c r="V2705" i="4"/>
  <c r="U2705" i="4"/>
  <c r="Y2704" i="4"/>
  <c r="X2704" i="4"/>
  <c r="W2704" i="4"/>
  <c r="V2704" i="4"/>
  <c r="U2704" i="4"/>
  <c r="Y2703" i="4"/>
  <c r="X2703" i="4"/>
  <c r="W2703" i="4"/>
  <c r="V2703" i="4"/>
  <c r="U2703" i="4"/>
  <c r="Y2702" i="4"/>
  <c r="X2702" i="4"/>
  <c r="W2702" i="4"/>
  <c r="V2702" i="4"/>
  <c r="U2702" i="4"/>
  <c r="Y2701" i="4"/>
  <c r="X2701" i="4"/>
  <c r="W2701" i="4"/>
  <c r="V2701" i="4"/>
  <c r="U2701" i="4"/>
  <c r="Y2700" i="4"/>
  <c r="X2700" i="4"/>
  <c r="W2700" i="4"/>
  <c r="V2700" i="4"/>
  <c r="U2700" i="4"/>
  <c r="Y2699" i="4"/>
  <c r="X2699" i="4"/>
  <c r="W2699" i="4"/>
  <c r="V2699" i="4"/>
  <c r="U2699" i="4"/>
  <c r="Y2698" i="4"/>
  <c r="X2698" i="4"/>
  <c r="W2698" i="4"/>
  <c r="V2698" i="4"/>
  <c r="U2698" i="4"/>
  <c r="Y2697" i="4"/>
  <c r="X2697" i="4"/>
  <c r="W2697" i="4"/>
  <c r="V2697" i="4"/>
  <c r="U2697" i="4"/>
  <c r="Y2696" i="4"/>
  <c r="X2696" i="4"/>
  <c r="W2696" i="4"/>
  <c r="V2696" i="4"/>
  <c r="U2696" i="4"/>
  <c r="Y2695" i="4"/>
  <c r="X2695" i="4"/>
  <c r="W2695" i="4"/>
  <c r="V2695" i="4"/>
  <c r="U2695" i="4"/>
  <c r="Y2694" i="4"/>
  <c r="X2694" i="4"/>
  <c r="W2694" i="4"/>
  <c r="V2694" i="4"/>
  <c r="U2694" i="4"/>
  <c r="Y2693" i="4"/>
  <c r="X2693" i="4"/>
  <c r="W2693" i="4"/>
  <c r="V2693" i="4"/>
  <c r="U2693" i="4"/>
  <c r="Y2692" i="4"/>
  <c r="X2692" i="4"/>
  <c r="W2692" i="4"/>
  <c r="V2692" i="4"/>
  <c r="U2692" i="4"/>
  <c r="Y2691" i="4"/>
  <c r="X2691" i="4"/>
  <c r="W2691" i="4"/>
  <c r="V2691" i="4"/>
  <c r="U2691" i="4"/>
  <c r="Y2690" i="4"/>
  <c r="X2690" i="4"/>
  <c r="W2690" i="4"/>
  <c r="V2690" i="4"/>
  <c r="U2690" i="4"/>
  <c r="Y2689" i="4"/>
  <c r="X2689" i="4"/>
  <c r="W2689" i="4"/>
  <c r="V2689" i="4"/>
  <c r="U2689" i="4"/>
  <c r="Y2688" i="4"/>
  <c r="X2688" i="4"/>
  <c r="W2688" i="4"/>
  <c r="V2688" i="4"/>
  <c r="U2688" i="4"/>
  <c r="Y2687" i="4"/>
  <c r="X2687" i="4"/>
  <c r="W2687" i="4"/>
  <c r="V2687" i="4"/>
  <c r="U2687" i="4"/>
  <c r="Y2686" i="4"/>
  <c r="X2686" i="4"/>
  <c r="W2686" i="4"/>
  <c r="V2686" i="4"/>
  <c r="U2686" i="4"/>
  <c r="Y2685" i="4"/>
  <c r="X2685" i="4"/>
  <c r="W2685" i="4"/>
  <c r="V2685" i="4"/>
  <c r="U2685" i="4"/>
  <c r="Y2684" i="4"/>
  <c r="X2684" i="4"/>
  <c r="W2684" i="4"/>
  <c r="V2684" i="4"/>
  <c r="U2684" i="4"/>
  <c r="Y2683" i="4"/>
  <c r="X2683" i="4"/>
  <c r="W2683" i="4"/>
  <c r="V2683" i="4"/>
  <c r="U2683" i="4"/>
  <c r="Y2682" i="4"/>
  <c r="X2682" i="4"/>
  <c r="W2682" i="4"/>
  <c r="V2682" i="4"/>
  <c r="U2682" i="4"/>
  <c r="Y2681" i="4"/>
  <c r="X2681" i="4"/>
  <c r="W2681" i="4"/>
  <c r="V2681" i="4"/>
  <c r="U2681" i="4"/>
  <c r="Y2680" i="4"/>
  <c r="X2680" i="4"/>
  <c r="W2680" i="4"/>
  <c r="V2680" i="4"/>
  <c r="U2680" i="4"/>
  <c r="Y2679" i="4"/>
  <c r="X2679" i="4"/>
  <c r="W2679" i="4"/>
  <c r="V2679" i="4"/>
  <c r="U2679" i="4"/>
  <c r="Y2678" i="4"/>
  <c r="X2678" i="4"/>
  <c r="W2678" i="4"/>
  <c r="V2678" i="4"/>
  <c r="U2678" i="4"/>
  <c r="Y2677" i="4"/>
  <c r="X2677" i="4"/>
  <c r="W2677" i="4"/>
  <c r="V2677" i="4"/>
  <c r="U2677" i="4"/>
  <c r="Y2676" i="4"/>
  <c r="X2676" i="4"/>
  <c r="W2676" i="4"/>
  <c r="V2676" i="4"/>
  <c r="U2676" i="4"/>
  <c r="Y2675" i="4"/>
  <c r="X2675" i="4"/>
  <c r="W2675" i="4"/>
  <c r="V2675" i="4"/>
  <c r="U2675" i="4"/>
  <c r="Y2674" i="4"/>
  <c r="X2674" i="4"/>
  <c r="W2674" i="4"/>
  <c r="V2674" i="4"/>
  <c r="U2674" i="4"/>
  <c r="Y2673" i="4"/>
  <c r="X2673" i="4"/>
  <c r="W2673" i="4"/>
  <c r="V2673" i="4"/>
  <c r="U2673" i="4"/>
  <c r="Y2672" i="4"/>
  <c r="X2672" i="4"/>
  <c r="W2672" i="4"/>
  <c r="V2672" i="4"/>
  <c r="U2672" i="4"/>
  <c r="Y2671" i="4"/>
  <c r="X2671" i="4"/>
  <c r="W2671" i="4"/>
  <c r="V2671" i="4"/>
  <c r="U2671" i="4"/>
  <c r="Y2670" i="4"/>
  <c r="X2670" i="4"/>
  <c r="W2670" i="4"/>
  <c r="V2670" i="4"/>
  <c r="U2670" i="4"/>
  <c r="Y2669" i="4"/>
  <c r="X2669" i="4"/>
  <c r="W2669" i="4"/>
  <c r="V2669" i="4"/>
  <c r="U2669" i="4"/>
  <c r="Y2668" i="4"/>
  <c r="X2668" i="4"/>
  <c r="W2668" i="4"/>
  <c r="V2668" i="4"/>
  <c r="U2668" i="4"/>
  <c r="Y2667" i="4"/>
  <c r="X2667" i="4"/>
  <c r="W2667" i="4"/>
  <c r="V2667" i="4"/>
  <c r="U2667" i="4"/>
  <c r="Y2666" i="4"/>
  <c r="X2666" i="4"/>
  <c r="W2666" i="4"/>
  <c r="V2666" i="4"/>
  <c r="U2666" i="4"/>
  <c r="Y2665" i="4"/>
  <c r="X2665" i="4"/>
  <c r="W2665" i="4"/>
  <c r="V2665" i="4"/>
  <c r="U2665" i="4"/>
  <c r="Y2664" i="4"/>
  <c r="X2664" i="4"/>
  <c r="W2664" i="4"/>
  <c r="V2664" i="4"/>
  <c r="U2664" i="4"/>
  <c r="Y2663" i="4"/>
  <c r="X2663" i="4"/>
  <c r="W2663" i="4"/>
  <c r="V2663" i="4"/>
  <c r="U2663" i="4"/>
  <c r="Y2662" i="4"/>
  <c r="X2662" i="4"/>
  <c r="W2662" i="4"/>
  <c r="V2662" i="4"/>
  <c r="U2662" i="4"/>
  <c r="Y2661" i="4"/>
  <c r="X2661" i="4"/>
  <c r="W2661" i="4"/>
  <c r="V2661" i="4"/>
  <c r="U2661" i="4"/>
  <c r="Y2660" i="4"/>
  <c r="X2660" i="4"/>
  <c r="W2660" i="4"/>
  <c r="V2660" i="4"/>
  <c r="U2660" i="4"/>
  <c r="Y2659" i="4"/>
  <c r="X2659" i="4"/>
  <c r="W2659" i="4"/>
  <c r="V2659" i="4"/>
  <c r="U2659" i="4"/>
  <c r="Y2658" i="4"/>
  <c r="X2658" i="4"/>
  <c r="W2658" i="4"/>
  <c r="V2658" i="4"/>
  <c r="U2658" i="4"/>
  <c r="Y2657" i="4"/>
  <c r="X2657" i="4"/>
  <c r="W2657" i="4"/>
  <c r="V2657" i="4"/>
  <c r="U2657" i="4"/>
  <c r="Y2656" i="4"/>
  <c r="X2656" i="4"/>
  <c r="W2656" i="4"/>
  <c r="V2656" i="4"/>
  <c r="U2656" i="4"/>
  <c r="Y2655" i="4"/>
  <c r="X2655" i="4"/>
  <c r="W2655" i="4"/>
  <c r="V2655" i="4"/>
  <c r="U2655" i="4"/>
  <c r="Y2654" i="4"/>
  <c r="X2654" i="4"/>
  <c r="W2654" i="4"/>
  <c r="V2654" i="4"/>
  <c r="U2654" i="4"/>
  <c r="Y2653" i="4"/>
  <c r="X2653" i="4"/>
  <c r="W2653" i="4"/>
  <c r="V2653" i="4"/>
  <c r="U2653" i="4"/>
  <c r="Y2652" i="4"/>
  <c r="X2652" i="4"/>
  <c r="W2652" i="4"/>
  <c r="V2652" i="4"/>
  <c r="U2652" i="4"/>
  <c r="Y2651" i="4"/>
  <c r="X2651" i="4"/>
  <c r="W2651" i="4"/>
  <c r="V2651" i="4"/>
  <c r="U2651" i="4"/>
  <c r="Y2650" i="4"/>
  <c r="X2650" i="4"/>
  <c r="W2650" i="4"/>
  <c r="V2650" i="4"/>
  <c r="U2650" i="4"/>
  <c r="Y2649" i="4"/>
  <c r="X2649" i="4"/>
  <c r="W2649" i="4"/>
  <c r="V2649" i="4"/>
  <c r="U2649" i="4"/>
  <c r="Y2648" i="4"/>
  <c r="X2648" i="4"/>
  <c r="W2648" i="4"/>
  <c r="V2648" i="4"/>
  <c r="U2648" i="4"/>
  <c r="Y2647" i="4"/>
  <c r="X2647" i="4"/>
  <c r="W2647" i="4"/>
  <c r="V2647" i="4"/>
  <c r="U2647" i="4"/>
  <c r="Y2646" i="4"/>
  <c r="X2646" i="4"/>
  <c r="W2646" i="4"/>
  <c r="V2646" i="4"/>
  <c r="U2646" i="4"/>
  <c r="Y2645" i="4"/>
  <c r="X2645" i="4"/>
  <c r="W2645" i="4"/>
  <c r="V2645" i="4"/>
  <c r="U2645" i="4"/>
  <c r="Y2644" i="4"/>
  <c r="X2644" i="4"/>
  <c r="W2644" i="4"/>
  <c r="V2644" i="4"/>
  <c r="U2644" i="4"/>
  <c r="Y2643" i="4"/>
  <c r="X2643" i="4"/>
  <c r="W2643" i="4"/>
  <c r="V2643" i="4"/>
  <c r="U2643" i="4"/>
  <c r="Y2642" i="4"/>
  <c r="X2642" i="4"/>
  <c r="W2642" i="4"/>
  <c r="V2642" i="4"/>
  <c r="U2642" i="4"/>
  <c r="Y2641" i="4"/>
  <c r="X2641" i="4"/>
  <c r="W2641" i="4"/>
  <c r="V2641" i="4"/>
  <c r="U2641" i="4"/>
  <c r="Y2640" i="4"/>
  <c r="X2640" i="4"/>
  <c r="W2640" i="4"/>
  <c r="V2640" i="4"/>
  <c r="U2640" i="4"/>
  <c r="Y2639" i="4"/>
  <c r="X2639" i="4"/>
  <c r="W2639" i="4"/>
  <c r="V2639" i="4"/>
  <c r="U2639" i="4"/>
  <c r="Y2638" i="4"/>
  <c r="X2638" i="4"/>
  <c r="W2638" i="4"/>
  <c r="V2638" i="4"/>
  <c r="U2638" i="4"/>
  <c r="Y2637" i="4"/>
  <c r="X2637" i="4"/>
  <c r="W2637" i="4"/>
  <c r="V2637" i="4"/>
  <c r="U2637" i="4"/>
  <c r="Y2636" i="4"/>
  <c r="X2636" i="4"/>
  <c r="W2636" i="4"/>
  <c r="V2636" i="4"/>
  <c r="U2636" i="4"/>
  <c r="Y2635" i="4"/>
  <c r="X2635" i="4"/>
  <c r="W2635" i="4"/>
  <c r="V2635" i="4"/>
  <c r="U2635" i="4"/>
  <c r="Y2634" i="4"/>
  <c r="X2634" i="4"/>
  <c r="W2634" i="4"/>
  <c r="V2634" i="4"/>
  <c r="U2634" i="4"/>
  <c r="Y2633" i="4"/>
  <c r="X2633" i="4"/>
  <c r="W2633" i="4"/>
  <c r="V2633" i="4"/>
  <c r="U2633" i="4"/>
  <c r="Y2632" i="4"/>
  <c r="X2632" i="4"/>
  <c r="W2632" i="4"/>
  <c r="V2632" i="4"/>
  <c r="U2632" i="4"/>
  <c r="Y2631" i="4"/>
  <c r="X2631" i="4"/>
  <c r="W2631" i="4"/>
  <c r="V2631" i="4"/>
  <c r="U2631" i="4"/>
  <c r="Y2630" i="4"/>
  <c r="X2630" i="4"/>
  <c r="W2630" i="4"/>
  <c r="V2630" i="4"/>
  <c r="U2630" i="4"/>
  <c r="Y2629" i="4"/>
  <c r="X2629" i="4"/>
  <c r="W2629" i="4"/>
  <c r="V2629" i="4"/>
  <c r="U2629" i="4"/>
  <c r="Y2628" i="4"/>
  <c r="X2628" i="4"/>
  <c r="W2628" i="4"/>
  <c r="V2628" i="4"/>
  <c r="U2628" i="4"/>
  <c r="Y2627" i="4"/>
  <c r="X2627" i="4"/>
  <c r="W2627" i="4"/>
  <c r="V2627" i="4"/>
  <c r="U2627" i="4"/>
  <c r="Y2626" i="4"/>
  <c r="X2626" i="4"/>
  <c r="W2626" i="4"/>
  <c r="V2626" i="4"/>
  <c r="U2626" i="4"/>
  <c r="Y2625" i="4"/>
  <c r="X2625" i="4"/>
  <c r="W2625" i="4"/>
  <c r="V2625" i="4"/>
  <c r="U2625" i="4"/>
  <c r="Y2624" i="4"/>
  <c r="X2624" i="4"/>
  <c r="W2624" i="4"/>
  <c r="V2624" i="4"/>
  <c r="U2624" i="4"/>
  <c r="Y2623" i="4"/>
  <c r="X2623" i="4"/>
  <c r="W2623" i="4"/>
  <c r="V2623" i="4"/>
  <c r="U2623" i="4"/>
  <c r="Y2622" i="4"/>
  <c r="X2622" i="4"/>
  <c r="W2622" i="4"/>
  <c r="V2622" i="4"/>
  <c r="U2622" i="4"/>
  <c r="Y2621" i="4"/>
  <c r="X2621" i="4"/>
  <c r="W2621" i="4"/>
  <c r="V2621" i="4"/>
  <c r="U2621" i="4"/>
  <c r="Y2620" i="4"/>
  <c r="X2620" i="4"/>
  <c r="W2620" i="4"/>
  <c r="V2620" i="4"/>
  <c r="U2620" i="4"/>
  <c r="Y2619" i="4"/>
  <c r="X2619" i="4"/>
  <c r="W2619" i="4"/>
  <c r="V2619" i="4"/>
  <c r="U2619" i="4"/>
  <c r="Y2618" i="4"/>
  <c r="X2618" i="4"/>
  <c r="W2618" i="4"/>
  <c r="V2618" i="4"/>
  <c r="U2618" i="4"/>
  <c r="Y2617" i="4"/>
  <c r="X2617" i="4"/>
  <c r="W2617" i="4"/>
  <c r="V2617" i="4"/>
  <c r="U2617" i="4"/>
  <c r="Y2616" i="4"/>
  <c r="X2616" i="4"/>
  <c r="W2616" i="4"/>
  <c r="V2616" i="4"/>
  <c r="U2616" i="4"/>
  <c r="Y2615" i="4"/>
  <c r="X2615" i="4"/>
  <c r="W2615" i="4"/>
  <c r="V2615" i="4"/>
  <c r="U2615" i="4"/>
  <c r="Y2614" i="4"/>
  <c r="X2614" i="4"/>
  <c r="W2614" i="4"/>
  <c r="V2614" i="4"/>
  <c r="U2614" i="4"/>
  <c r="Y2613" i="4"/>
  <c r="X2613" i="4"/>
  <c r="W2613" i="4"/>
  <c r="V2613" i="4"/>
  <c r="U2613" i="4"/>
  <c r="Y2612" i="4"/>
  <c r="X2612" i="4"/>
  <c r="W2612" i="4"/>
  <c r="V2612" i="4"/>
  <c r="U2612" i="4"/>
  <c r="Y2611" i="4"/>
  <c r="X2611" i="4"/>
  <c r="W2611" i="4"/>
  <c r="V2611" i="4"/>
  <c r="U2611" i="4"/>
  <c r="Y2610" i="4"/>
  <c r="X2610" i="4"/>
  <c r="W2610" i="4"/>
  <c r="V2610" i="4"/>
  <c r="U2610" i="4"/>
  <c r="Y2609" i="4"/>
  <c r="X2609" i="4"/>
  <c r="W2609" i="4"/>
  <c r="V2609" i="4"/>
  <c r="U2609" i="4"/>
  <c r="Y2608" i="4"/>
  <c r="X2608" i="4"/>
  <c r="W2608" i="4"/>
  <c r="V2608" i="4"/>
  <c r="U2608" i="4"/>
  <c r="Y2607" i="4"/>
  <c r="X2607" i="4"/>
  <c r="W2607" i="4"/>
  <c r="V2607" i="4"/>
  <c r="U2607" i="4"/>
  <c r="Y2606" i="4"/>
  <c r="X2606" i="4"/>
  <c r="W2606" i="4"/>
  <c r="V2606" i="4"/>
  <c r="U2606" i="4"/>
  <c r="Y2605" i="4"/>
  <c r="X2605" i="4"/>
  <c r="W2605" i="4"/>
  <c r="V2605" i="4"/>
  <c r="U2605" i="4"/>
  <c r="Y2604" i="4"/>
  <c r="X2604" i="4"/>
  <c r="W2604" i="4"/>
  <c r="V2604" i="4"/>
  <c r="U2604" i="4"/>
  <c r="Y2603" i="4"/>
  <c r="X2603" i="4"/>
  <c r="W2603" i="4"/>
  <c r="V2603" i="4"/>
  <c r="U2603" i="4"/>
  <c r="Y2602" i="4"/>
  <c r="X2602" i="4"/>
  <c r="W2602" i="4"/>
  <c r="V2602" i="4"/>
  <c r="U2602" i="4"/>
  <c r="Y2601" i="4"/>
  <c r="X2601" i="4"/>
  <c r="W2601" i="4"/>
  <c r="V2601" i="4"/>
  <c r="U2601" i="4"/>
  <c r="Y2600" i="4"/>
  <c r="X2600" i="4"/>
  <c r="W2600" i="4"/>
  <c r="V2600" i="4"/>
  <c r="U2600" i="4"/>
  <c r="Y2599" i="4"/>
  <c r="X2599" i="4"/>
  <c r="W2599" i="4"/>
  <c r="V2599" i="4"/>
  <c r="U2599" i="4"/>
  <c r="Y2598" i="4"/>
  <c r="X2598" i="4"/>
  <c r="W2598" i="4"/>
  <c r="V2598" i="4"/>
  <c r="U2598" i="4"/>
  <c r="Y2597" i="4"/>
  <c r="X2597" i="4"/>
  <c r="W2597" i="4"/>
  <c r="V2597" i="4"/>
  <c r="U2597" i="4"/>
  <c r="Y2596" i="4"/>
  <c r="X2596" i="4"/>
  <c r="W2596" i="4"/>
  <c r="V2596" i="4"/>
  <c r="U2596" i="4"/>
  <c r="Y2595" i="4"/>
  <c r="X2595" i="4"/>
  <c r="W2595" i="4"/>
  <c r="V2595" i="4"/>
  <c r="U2595" i="4"/>
  <c r="Y2594" i="4"/>
  <c r="X2594" i="4"/>
  <c r="W2594" i="4"/>
  <c r="V2594" i="4"/>
  <c r="U2594" i="4"/>
  <c r="Y2593" i="4"/>
  <c r="X2593" i="4"/>
  <c r="W2593" i="4"/>
  <c r="V2593" i="4"/>
  <c r="U2593" i="4"/>
  <c r="Y2592" i="4"/>
  <c r="X2592" i="4"/>
  <c r="W2592" i="4"/>
  <c r="V2592" i="4"/>
  <c r="U2592" i="4"/>
  <c r="Y2591" i="4"/>
  <c r="X2591" i="4"/>
  <c r="W2591" i="4"/>
  <c r="V2591" i="4"/>
  <c r="U2591" i="4"/>
  <c r="Y2590" i="4"/>
  <c r="X2590" i="4"/>
  <c r="W2590" i="4"/>
  <c r="V2590" i="4"/>
  <c r="U2590" i="4"/>
  <c r="Y2589" i="4"/>
  <c r="X2589" i="4"/>
  <c r="W2589" i="4"/>
  <c r="V2589" i="4"/>
  <c r="U2589" i="4"/>
  <c r="Y2588" i="4"/>
  <c r="X2588" i="4"/>
  <c r="W2588" i="4"/>
  <c r="V2588" i="4"/>
  <c r="U2588" i="4"/>
  <c r="Y2587" i="4"/>
  <c r="X2587" i="4"/>
  <c r="W2587" i="4"/>
  <c r="V2587" i="4"/>
  <c r="U2587" i="4"/>
  <c r="Y2586" i="4"/>
  <c r="X2586" i="4"/>
  <c r="W2586" i="4"/>
  <c r="V2586" i="4"/>
  <c r="U2586" i="4"/>
  <c r="Y2585" i="4"/>
  <c r="X2585" i="4"/>
  <c r="W2585" i="4"/>
  <c r="V2585" i="4"/>
  <c r="U2585" i="4"/>
  <c r="Y2584" i="4"/>
  <c r="X2584" i="4"/>
  <c r="W2584" i="4"/>
  <c r="V2584" i="4"/>
  <c r="U2584" i="4"/>
  <c r="Y2583" i="4"/>
  <c r="X2583" i="4"/>
  <c r="W2583" i="4"/>
  <c r="V2583" i="4"/>
  <c r="U2583" i="4"/>
  <c r="Y2582" i="4"/>
  <c r="X2582" i="4"/>
  <c r="W2582" i="4"/>
  <c r="V2582" i="4"/>
  <c r="U2582" i="4"/>
  <c r="Y2581" i="4"/>
  <c r="X2581" i="4"/>
  <c r="W2581" i="4"/>
  <c r="V2581" i="4"/>
  <c r="U2581" i="4"/>
  <c r="Y2580" i="4"/>
  <c r="X2580" i="4"/>
  <c r="W2580" i="4"/>
  <c r="V2580" i="4"/>
  <c r="U2580" i="4"/>
  <c r="Y2579" i="4"/>
  <c r="X2579" i="4"/>
  <c r="W2579" i="4"/>
  <c r="V2579" i="4"/>
  <c r="U2579" i="4"/>
  <c r="Y2578" i="4"/>
  <c r="X2578" i="4"/>
  <c r="W2578" i="4"/>
  <c r="V2578" i="4"/>
  <c r="U2578" i="4"/>
  <c r="Y2577" i="4"/>
  <c r="X2577" i="4"/>
  <c r="W2577" i="4"/>
  <c r="V2577" i="4"/>
  <c r="U2577" i="4"/>
  <c r="Y2576" i="4"/>
  <c r="X2576" i="4"/>
  <c r="W2576" i="4"/>
  <c r="V2576" i="4"/>
  <c r="U2576" i="4"/>
  <c r="Y2575" i="4"/>
  <c r="X2575" i="4"/>
  <c r="W2575" i="4"/>
  <c r="V2575" i="4"/>
  <c r="U2575" i="4"/>
  <c r="Y2574" i="4"/>
  <c r="X2574" i="4"/>
  <c r="W2574" i="4"/>
  <c r="V2574" i="4"/>
  <c r="U2574" i="4"/>
  <c r="Y2573" i="4"/>
  <c r="X2573" i="4"/>
  <c r="W2573" i="4"/>
  <c r="V2573" i="4"/>
  <c r="U2573" i="4"/>
  <c r="Y2572" i="4"/>
  <c r="X2572" i="4"/>
  <c r="W2572" i="4"/>
  <c r="V2572" i="4"/>
  <c r="U2572" i="4"/>
  <c r="Y2571" i="4"/>
  <c r="X2571" i="4"/>
  <c r="W2571" i="4"/>
  <c r="V2571" i="4"/>
  <c r="U2571" i="4"/>
  <c r="Y2570" i="4"/>
  <c r="X2570" i="4"/>
  <c r="W2570" i="4"/>
  <c r="V2570" i="4"/>
  <c r="U2570" i="4"/>
  <c r="Y2569" i="4"/>
  <c r="X2569" i="4"/>
  <c r="W2569" i="4"/>
  <c r="V2569" i="4"/>
  <c r="U2569" i="4"/>
  <c r="Y2568" i="4"/>
  <c r="X2568" i="4"/>
  <c r="W2568" i="4"/>
  <c r="V2568" i="4"/>
  <c r="U2568" i="4"/>
  <c r="Y2567" i="4"/>
  <c r="X2567" i="4"/>
  <c r="W2567" i="4"/>
  <c r="V2567" i="4"/>
  <c r="U2567" i="4"/>
  <c r="Y2566" i="4"/>
  <c r="X2566" i="4"/>
  <c r="W2566" i="4"/>
  <c r="V2566" i="4"/>
  <c r="U2566" i="4"/>
  <c r="Y2565" i="4"/>
  <c r="X2565" i="4"/>
  <c r="W2565" i="4"/>
  <c r="V2565" i="4"/>
  <c r="U2565" i="4"/>
  <c r="Y2564" i="4"/>
  <c r="X2564" i="4"/>
  <c r="W2564" i="4"/>
  <c r="V2564" i="4"/>
  <c r="U2564" i="4"/>
  <c r="Y2563" i="4"/>
  <c r="X2563" i="4"/>
  <c r="W2563" i="4"/>
  <c r="V2563" i="4"/>
  <c r="U2563" i="4"/>
  <c r="Y2562" i="4"/>
  <c r="X2562" i="4"/>
  <c r="W2562" i="4"/>
  <c r="V2562" i="4"/>
  <c r="U2562" i="4"/>
  <c r="Y2561" i="4"/>
  <c r="X2561" i="4"/>
  <c r="W2561" i="4"/>
  <c r="V2561" i="4"/>
  <c r="U2561" i="4"/>
  <c r="Y2560" i="4"/>
  <c r="X2560" i="4"/>
  <c r="W2560" i="4"/>
  <c r="V2560" i="4"/>
  <c r="U2560" i="4"/>
  <c r="Y2559" i="4"/>
  <c r="X2559" i="4"/>
  <c r="W2559" i="4"/>
  <c r="V2559" i="4"/>
  <c r="U2559" i="4"/>
  <c r="Y2558" i="4"/>
  <c r="X2558" i="4"/>
  <c r="W2558" i="4"/>
  <c r="V2558" i="4"/>
  <c r="U2558" i="4"/>
  <c r="Y2557" i="4"/>
  <c r="X2557" i="4"/>
  <c r="W2557" i="4"/>
  <c r="V2557" i="4"/>
  <c r="U2557" i="4"/>
  <c r="Y2556" i="4"/>
  <c r="X2556" i="4"/>
  <c r="W2556" i="4"/>
  <c r="V2556" i="4"/>
  <c r="U2556" i="4"/>
  <c r="Y2555" i="4"/>
  <c r="X2555" i="4"/>
  <c r="W2555" i="4"/>
  <c r="V2555" i="4"/>
  <c r="U2555" i="4"/>
  <c r="Y2554" i="4"/>
  <c r="X2554" i="4"/>
  <c r="W2554" i="4"/>
  <c r="V2554" i="4"/>
  <c r="U2554" i="4"/>
  <c r="Y2553" i="4"/>
  <c r="X2553" i="4"/>
  <c r="W2553" i="4"/>
  <c r="V2553" i="4"/>
  <c r="U2553" i="4"/>
  <c r="Y2552" i="4"/>
  <c r="X2552" i="4"/>
  <c r="W2552" i="4"/>
  <c r="V2552" i="4"/>
  <c r="U2552" i="4"/>
  <c r="Y2551" i="4"/>
  <c r="X2551" i="4"/>
  <c r="W2551" i="4"/>
  <c r="V2551" i="4"/>
  <c r="U2551" i="4"/>
  <c r="Y2550" i="4"/>
  <c r="X2550" i="4"/>
  <c r="W2550" i="4"/>
  <c r="V2550" i="4"/>
  <c r="U2550" i="4"/>
  <c r="Y2549" i="4"/>
  <c r="X2549" i="4"/>
  <c r="W2549" i="4"/>
  <c r="V2549" i="4"/>
  <c r="U2549" i="4"/>
  <c r="Y2548" i="4"/>
  <c r="X2548" i="4"/>
  <c r="W2548" i="4"/>
  <c r="V2548" i="4"/>
  <c r="U2548" i="4"/>
  <c r="Y2547" i="4"/>
  <c r="X2547" i="4"/>
  <c r="W2547" i="4"/>
  <c r="V2547" i="4"/>
  <c r="U2547" i="4"/>
  <c r="Y2546" i="4"/>
  <c r="X2546" i="4"/>
  <c r="W2546" i="4"/>
  <c r="V2546" i="4"/>
  <c r="U2546" i="4"/>
  <c r="Y2545" i="4"/>
  <c r="X2545" i="4"/>
  <c r="W2545" i="4"/>
  <c r="V2545" i="4"/>
  <c r="U2545" i="4"/>
  <c r="Y2544" i="4"/>
  <c r="X2544" i="4"/>
  <c r="W2544" i="4"/>
  <c r="V2544" i="4"/>
  <c r="U2544" i="4"/>
  <c r="Y2543" i="4"/>
  <c r="X2543" i="4"/>
  <c r="W2543" i="4"/>
  <c r="V2543" i="4"/>
  <c r="U2543" i="4"/>
  <c r="Y2542" i="4"/>
  <c r="X2542" i="4"/>
  <c r="W2542" i="4"/>
  <c r="V2542" i="4"/>
  <c r="U2542" i="4"/>
  <c r="Y2541" i="4"/>
  <c r="X2541" i="4"/>
  <c r="W2541" i="4"/>
  <c r="V2541" i="4"/>
  <c r="U2541" i="4"/>
  <c r="Y2540" i="4"/>
  <c r="X2540" i="4"/>
  <c r="W2540" i="4"/>
  <c r="V2540" i="4"/>
  <c r="U2540" i="4"/>
  <c r="Y2539" i="4"/>
  <c r="X2539" i="4"/>
  <c r="W2539" i="4"/>
  <c r="V2539" i="4"/>
  <c r="U2539" i="4"/>
  <c r="Y2538" i="4"/>
  <c r="X2538" i="4"/>
  <c r="W2538" i="4"/>
  <c r="V2538" i="4"/>
  <c r="U2538" i="4"/>
  <c r="Y2537" i="4"/>
  <c r="X2537" i="4"/>
  <c r="W2537" i="4"/>
  <c r="V2537" i="4"/>
  <c r="U2537" i="4"/>
  <c r="Y2536" i="4"/>
  <c r="X2536" i="4"/>
  <c r="W2536" i="4"/>
  <c r="V2536" i="4"/>
  <c r="U2536" i="4"/>
  <c r="Y2535" i="4"/>
  <c r="X2535" i="4"/>
  <c r="W2535" i="4"/>
  <c r="V2535" i="4"/>
  <c r="U2535" i="4"/>
  <c r="Y2534" i="4"/>
  <c r="X2534" i="4"/>
  <c r="W2534" i="4"/>
  <c r="V2534" i="4"/>
  <c r="U2534" i="4"/>
  <c r="Y2533" i="4"/>
  <c r="X2533" i="4"/>
  <c r="W2533" i="4"/>
  <c r="V2533" i="4"/>
  <c r="U2533" i="4"/>
  <c r="Y2532" i="4"/>
  <c r="X2532" i="4"/>
  <c r="W2532" i="4"/>
  <c r="V2532" i="4"/>
  <c r="U2532" i="4"/>
  <c r="Y2531" i="4"/>
  <c r="X2531" i="4"/>
  <c r="W2531" i="4"/>
  <c r="V2531" i="4"/>
  <c r="U2531" i="4"/>
  <c r="Y2530" i="4"/>
  <c r="X2530" i="4"/>
  <c r="W2530" i="4"/>
  <c r="V2530" i="4"/>
  <c r="U2530" i="4"/>
  <c r="Y2529" i="4"/>
  <c r="X2529" i="4"/>
  <c r="W2529" i="4"/>
  <c r="V2529" i="4"/>
  <c r="U2529" i="4"/>
  <c r="Y2528" i="4"/>
  <c r="X2528" i="4"/>
  <c r="W2528" i="4"/>
  <c r="V2528" i="4"/>
  <c r="U2528" i="4"/>
  <c r="Y2527" i="4"/>
  <c r="X2527" i="4"/>
  <c r="W2527" i="4"/>
  <c r="V2527" i="4"/>
  <c r="U2527" i="4"/>
  <c r="Y2526" i="4"/>
  <c r="X2526" i="4"/>
  <c r="W2526" i="4"/>
  <c r="V2526" i="4"/>
  <c r="U2526" i="4"/>
  <c r="Y2525" i="4"/>
  <c r="X2525" i="4"/>
  <c r="W2525" i="4"/>
  <c r="V2525" i="4"/>
  <c r="U2525" i="4"/>
  <c r="Y2524" i="4"/>
  <c r="X2524" i="4"/>
  <c r="W2524" i="4"/>
  <c r="V2524" i="4"/>
  <c r="U2524" i="4"/>
  <c r="Y2523" i="4"/>
  <c r="X2523" i="4"/>
  <c r="W2523" i="4"/>
  <c r="V2523" i="4"/>
  <c r="U2523" i="4"/>
  <c r="Y2522" i="4"/>
  <c r="X2522" i="4"/>
  <c r="W2522" i="4"/>
  <c r="V2522" i="4"/>
  <c r="U2522" i="4"/>
  <c r="Y2521" i="4"/>
  <c r="X2521" i="4"/>
  <c r="W2521" i="4"/>
  <c r="V2521" i="4"/>
  <c r="U2521" i="4"/>
  <c r="Y2520" i="4"/>
  <c r="X2520" i="4"/>
  <c r="W2520" i="4"/>
  <c r="V2520" i="4"/>
  <c r="U2520" i="4"/>
  <c r="Y2519" i="4"/>
  <c r="X2519" i="4"/>
  <c r="W2519" i="4"/>
  <c r="V2519" i="4"/>
  <c r="U2519" i="4"/>
  <c r="Y2518" i="4"/>
  <c r="X2518" i="4"/>
  <c r="W2518" i="4"/>
  <c r="V2518" i="4"/>
  <c r="U2518" i="4"/>
  <c r="Y2517" i="4"/>
  <c r="X2517" i="4"/>
  <c r="W2517" i="4"/>
  <c r="V2517" i="4"/>
  <c r="U2517" i="4"/>
  <c r="Y2516" i="4"/>
  <c r="X2516" i="4"/>
  <c r="W2516" i="4"/>
  <c r="V2516" i="4"/>
  <c r="U2516" i="4"/>
  <c r="Y2515" i="4"/>
  <c r="X2515" i="4"/>
  <c r="W2515" i="4"/>
  <c r="V2515" i="4"/>
  <c r="U2515" i="4"/>
  <c r="Y2514" i="4"/>
  <c r="X2514" i="4"/>
  <c r="W2514" i="4"/>
  <c r="V2514" i="4"/>
  <c r="U2514" i="4"/>
  <c r="Y2513" i="4"/>
  <c r="X2513" i="4"/>
  <c r="W2513" i="4"/>
  <c r="V2513" i="4"/>
  <c r="U2513" i="4"/>
  <c r="Y2512" i="4"/>
  <c r="X2512" i="4"/>
  <c r="W2512" i="4"/>
  <c r="V2512" i="4"/>
  <c r="U2512" i="4"/>
  <c r="Y2511" i="4"/>
  <c r="X2511" i="4"/>
  <c r="W2511" i="4"/>
  <c r="V2511" i="4"/>
  <c r="U2511" i="4"/>
  <c r="Y2510" i="4"/>
  <c r="X2510" i="4"/>
  <c r="W2510" i="4"/>
  <c r="V2510" i="4"/>
  <c r="U2510" i="4"/>
  <c r="Y2509" i="4"/>
  <c r="X2509" i="4"/>
  <c r="W2509" i="4"/>
  <c r="V2509" i="4"/>
  <c r="U2509" i="4"/>
  <c r="Y2508" i="4"/>
  <c r="X2508" i="4"/>
  <c r="W2508" i="4"/>
  <c r="V2508" i="4"/>
  <c r="U2508" i="4"/>
  <c r="Y2507" i="4"/>
  <c r="X2507" i="4"/>
  <c r="W2507" i="4"/>
  <c r="V2507" i="4"/>
  <c r="U2507" i="4"/>
  <c r="Y2506" i="4"/>
  <c r="X2506" i="4"/>
  <c r="W2506" i="4"/>
  <c r="V2506" i="4"/>
  <c r="U2506" i="4"/>
  <c r="Y2505" i="4"/>
  <c r="X2505" i="4"/>
  <c r="W2505" i="4"/>
  <c r="V2505" i="4"/>
  <c r="U2505" i="4"/>
  <c r="Y2504" i="4"/>
  <c r="X2504" i="4"/>
  <c r="W2504" i="4"/>
  <c r="V2504" i="4"/>
  <c r="U2504" i="4"/>
  <c r="Y2503" i="4"/>
  <c r="X2503" i="4"/>
  <c r="W2503" i="4"/>
  <c r="V2503" i="4"/>
  <c r="U2503" i="4"/>
  <c r="Y2502" i="4"/>
  <c r="X2502" i="4"/>
  <c r="W2502" i="4"/>
  <c r="V2502" i="4"/>
  <c r="U2502" i="4"/>
  <c r="Y2501" i="4"/>
  <c r="X2501" i="4"/>
  <c r="W2501" i="4"/>
  <c r="V2501" i="4"/>
  <c r="U2501" i="4"/>
  <c r="Y2500" i="4"/>
  <c r="X2500" i="4"/>
  <c r="W2500" i="4"/>
  <c r="V2500" i="4"/>
  <c r="U2500" i="4"/>
  <c r="Y2499" i="4"/>
  <c r="X2499" i="4"/>
  <c r="W2499" i="4"/>
  <c r="V2499" i="4"/>
  <c r="U2499" i="4"/>
  <c r="Y2498" i="4"/>
  <c r="X2498" i="4"/>
  <c r="W2498" i="4"/>
  <c r="V2498" i="4"/>
  <c r="U2498" i="4"/>
  <c r="Y2497" i="4"/>
  <c r="X2497" i="4"/>
  <c r="W2497" i="4"/>
  <c r="V2497" i="4"/>
  <c r="U2497" i="4"/>
  <c r="Y2496" i="4"/>
  <c r="X2496" i="4"/>
  <c r="W2496" i="4"/>
  <c r="V2496" i="4"/>
  <c r="U2496" i="4"/>
  <c r="Y2495" i="4"/>
  <c r="X2495" i="4"/>
  <c r="W2495" i="4"/>
  <c r="V2495" i="4"/>
  <c r="U2495" i="4"/>
  <c r="Y2494" i="4"/>
  <c r="X2494" i="4"/>
  <c r="W2494" i="4"/>
  <c r="V2494" i="4"/>
  <c r="U2494" i="4"/>
  <c r="Y2493" i="4"/>
  <c r="X2493" i="4"/>
  <c r="W2493" i="4"/>
  <c r="V2493" i="4"/>
  <c r="U2493" i="4"/>
  <c r="Y2492" i="4"/>
  <c r="X2492" i="4"/>
  <c r="W2492" i="4"/>
  <c r="V2492" i="4"/>
  <c r="U2492" i="4"/>
  <c r="Y2491" i="4"/>
  <c r="X2491" i="4"/>
  <c r="W2491" i="4"/>
  <c r="V2491" i="4"/>
  <c r="U2491" i="4"/>
  <c r="Y2490" i="4"/>
  <c r="X2490" i="4"/>
  <c r="W2490" i="4"/>
  <c r="V2490" i="4"/>
  <c r="U2490" i="4"/>
  <c r="Y2489" i="4"/>
  <c r="X2489" i="4"/>
  <c r="W2489" i="4"/>
  <c r="V2489" i="4"/>
  <c r="U2489" i="4"/>
  <c r="Y2488" i="4"/>
  <c r="X2488" i="4"/>
  <c r="W2488" i="4"/>
  <c r="V2488" i="4"/>
  <c r="U2488" i="4"/>
  <c r="Y2487" i="4"/>
  <c r="X2487" i="4"/>
  <c r="W2487" i="4"/>
  <c r="V2487" i="4"/>
  <c r="U2487" i="4"/>
  <c r="Y2486" i="4"/>
  <c r="X2486" i="4"/>
  <c r="W2486" i="4"/>
  <c r="V2486" i="4"/>
  <c r="U2486" i="4"/>
  <c r="Y2485" i="4"/>
  <c r="X2485" i="4"/>
  <c r="W2485" i="4"/>
  <c r="V2485" i="4"/>
  <c r="U2485" i="4"/>
  <c r="Y2484" i="4"/>
  <c r="X2484" i="4"/>
  <c r="W2484" i="4"/>
  <c r="V2484" i="4"/>
  <c r="U2484" i="4"/>
  <c r="Y2483" i="4"/>
  <c r="X2483" i="4"/>
  <c r="W2483" i="4"/>
  <c r="V2483" i="4"/>
  <c r="U2483" i="4"/>
  <c r="Y2482" i="4"/>
  <c r="X2482" i="4"/>
  <c r="W2482" i="4"/>
  <c r="V2482" i="4"/>
  <c r="U2482" i="4"/>
  <c r="Y2481" i="4"/>
  <c r="X2481" i="4"/>
  <c r="W2481" i="4"/>
  <c r="V2481" i="4"/>
  <c r="U2481" i="4"/>
  <c r="Y2480" i="4"/>
  <c r="X2480" i="4"/>
  <c r="W2480" i="4"/>
  <c r="V2480" i="4"/>
  <c r="U2480" i="4"/>
  <c r="Y2479" i="4"/>
  <c r="X2479" i="4"/>
  <c r="W2479" i="4"/>
  <c r="V2479" i="4"/>
  <c r="U2479" i="4"/>
  <c r="Y2478" i="4"/>
  <c r="X2478" i="4"/>
  <c r="W2478" i="4"/>
  <c r="V2478" i="4"/>
  <c r="U2478" i="4"/>
  <c r="Y2477" i="4"/>
  <c r="X2477" i="4"/>
  <c r="W2477" i="4"/>
  <c r="V2477" i="4"/>
  <c r="U2477" i="4"/>
  <c r="Y2476" i="4"/>
  <c r="X2476" i="4"/>
  <c r="W2476" i="4"/>
  <c r="V2476" i="4"/>
  <c r="U2476" i="4"/>
  <c r="Y2475" i="4"/>
  <c r="X2475" i="4"/>
  <c r="W2475" i="4"/>
  <c r="V2475" i="4"/>
  <c r="U2475" i="4"/>
  <c r="Y2474" i="4"/>
  <c r="X2474" i="4"/>
  <c r="W2474" i="4"/>
  <c r="V2474" i="4"/>
  <c r="U2474" i="4"/>
  <c r="Y2473" i="4"/>
  <c r="X2473" i="4"/>
  <c r="W2473" i="4"/>
  <c r="V2473" i="4"/>
  <c r="U2473" i="4"/>
  <c r="Y2472" i="4"/>
  <c r="X2472" i="4"/>
  <c r="W2472" i="4"/>
  <c r="V2472" i="4"/>
  <c r="U2472" i="4"/>
  <c r="Y2471" i="4"/>
  <c r="X2471" i="4"/>
  <c r="W2471" i="4"/>
  <c r="V2471" i="4"/>
  <c r="U2471" i="4"/>
  <c r="Y2470" i="4"/>
  <c r="X2470" i="4"/>
  <c r="W2470" i="4"/>
  <c r="V2470" i="4"/>
  <c r="U2470" i="4"/>
  <c r="Y2469" i="4"/>
  <c r="X2469" i="4"/>
  <c r="W2469" i="4"/>
  <c r="V2469" i="4"/>
  <c r="U2469" i="4"/>
  <c r="Y2468" i="4"/>
  <c r="X2468" i="4"/>
  <c r="W2468" i="4"/>
  <c r="V2468" i="4"/>
  <c r="U2468" i="4"/>
  <c r="Y2467" i="4"/>
  <c r="X2467" i="4"/>
  <c r="W2467" i="4"/>
  <c r="V2467" i="4"/>
  <c r="U2467" i="4"/>
  <c r="Y2466" i="4"/>
  <c r="X2466" i="4"/>
  <c r="W2466" i="4"/>
  <c r="V2466" i="4"/>
  <c r="U2466" i="4"/>
  <c r="Y2465" i="4"/>
  <c r="X2465" i="4"/>
  <c r="W2465" i="4"/>
  <c r="V2465" i="4"/>
  <c r="U2465" i="4"/>
  <c r="Y2464" i="4"/>
  <c r="X2464" i="4"/>
  <c r="W2464" i="4"/>
  <c r="V2464" i="4"/>
  <c r="U2464" i="4"/>
  <c r="Y2463" i="4"/>
  <c r="X2463" i="4"/>
  <c r="W2463" i="4"/>
  <c r="V2463" i="4"/>
  <c r="U2463" i="4"/>
  <c r="Y2462" i="4"/>
  <c r="X2462" i="4"/>
  <c r="W2462" i="4"/>
  <c r="V2462" i="4"/>
  <c r="U2462" i="4"/>
  <c r="Y2461" i="4"/>
  <c r="X2461" i="4"/>
  <c r="W2461" i="4"/>
  <c r="V2461" i="4"/>
  <c r="U2461" i="4"/>
  <c r="Y2460" i="4"/>
  <c r="X2460" i="4"/>
  <c r="W2460" i="4"/>
  <c r="V2460" i="4"/>
  <c r="U2460" i="4"/>
  <c r="Y2459" i="4"/>
  <c r="X2459" i="4"/>
  <c r="W2459" i="4"/>
  <c r="V2459" i="4"/>
  <c r="U2459" i="4"/>
  <c r="Y2458" i="4"/>
  <c r="X2458" i="4"/>
  <c r="W2458" i="4"/>
  <c r="V2458" i="4"/>
  <c r="U2458" i="4"/>
  <c r="Y2457" i="4"/>
  <c r="X2457" i="4"/>
  <c r="W2457" i="4"/>
  <c r="V2457" i="4"/>
  <c r="U2457" i="4"/>
  <c r="Y2456" i="4"/>
  <c r="X2456" i="4"/>
  <c r="W2456" i="4"/>
  <c r="V2456" i="4"/>
  <c r="U2456" i="4"/>
  <c r="Y2455" i="4"/>
  <c r="X2455" i="4"/>
  <c r="W2455" i="4"/>
  <c r="V2455" i="4"/>
  <c r="U2455" i="4"/>
  <c r="Y2454" i="4"/>
  <c r="X2454" i="4"/>
  <c r="W2454" i="4"/>
  <c r="V2454" i="4"/>
  <c r="U2454" i="4"/>
  <c r="Y2453" i="4"/>
  <c r="X2453" i="4"/>
  <c r="W2453" i="4"/>
  <c r="V2453" i="4"/>
  <c r="U2453" i="4"/>
  <c r="Y2452" i="4"/>
  <c r="X2452" i="4"/>
  <c r="W2452" i="4"/>
  <c r="V2452" i="4"/>
  <c r="U2452" i="4"/>
  <c r="Y2451" i="4"/>
  <c r="X2451" i="4"/>
  <c r="W2451" i="4"/>
  <c r="V2451" i="4"/>
  <c r="U2451" i="4"/>
  <c r="Y2450" i="4"/>
  <c r="X2450" i="4"/>
  <c r="W2450" i="4"/>
  <c r="V2450" i="4"/>
  <c r="U2450" i="4"/>
  <c r="Y2449" i="4"/>
  <c r="X2449" i="4"/>
  <c r="W2449" i="4"/>
  <c r="V2449" i="4"/>
  <c r="U2449" i="4"/>
  <c r="Y2448" i="4"/>
  <c r="X2448" i="4"/>
  <c r="W2448" i="4"/>
  <c r="V2448" i="4"/>
  <c r="U2448" i="4"/>
  <c r="Y2447" i="4"/>
  <c r="X2447" i="4"/>
  <c r="W2447" i="4"/>
  <c r="V2447" i="4"/>
  <c r="U2447" i="4"/>
  <c r="Y2446" i="4"/>
  <c r="X2446" i="4"/>
  <c r="W2446" i="4"/>
  <c r="V2446" i="4"/>
  <c r="U2446" i="4"/>
  <c r="Y2445" i="4"/>
  <c r="X2445" i="4"/>
  <c r="W2445" i="4"/>
  <c r="V2445" i="4"/>
  <c r="U2445" i="4"/>
  <c r="Y2444" i="4"/>
  <c r="X2444" i="4"/>
  <c r="W2444" i="4"/>
  <c r="V2444" i="4"/>
  <c r="U2444" i="4"/>
  <c r="Y2443" i="4"/>
  <c r="X2443" i="4"/>
  <c r="W2443" i="4"/>
  <c r="V2443" i="4"/>
  <c r="U2443" i="4"/>
  <c r="Y2442" i="4"/>
  <c r="X2442" i="4"/>
  <c r="W2442" i="4"/>
  <c r="V2442" i="4"/>
  <c r="U2442" i="4"/>
  <c r="Y2441" i="4"/>
  <c r="X2441" i="4"/>
  <c r="W2441" i="4"/>
  <c r="V2441" i="4"/>
  <c r="U2441" i="4"/>
  <c r="Y2440" i="4"/>
  <c r="X2440" i="4"/>
  <c r="W2440" i="4"/>
  <c r="V2440" i="4"/>
  <c r="U2440" i="4"/>
  <c r="Y2439" i="4"/>
  <c r="X2439" i="4"/>
  <c r="W2439" i="4"/>
  <c r="V2439" i="4"/>
  <c r="U2439" i="4"/>
  <c r="Y2438" i="4"/>
  <c r="X2438" i="4"/>
  <c r="W2438" i="4"/>
  <c r="V2438" i="4"/>
  <c r="U2438" i="4"/>
  <c r="Y2437" i="4"/>
  <c r="X2437" i="4"/>
  <c r="W2437" i="4"/>
  <c r="V2437" i="4"/>
  <c r="U2437" i="4"/>
  <c r="Y2436" i="4"/>
  <c r="X2436" i="4"/>
  <c r="W2436" i="4"/>
  <c r="V2436" i="4"/>
  <c r="U2436" i="4"/>
  <c r="Y2435" i="4"/>
  <c r="X2435" i="4"/>
  <c r="W2435" i="4"/>
  <c r="V2435" i="4"/>
  <c r="U2435" i="4"/>
  <c r="Y2434" i="4"/>
  <c r="X2434" i="4"/>
  <c r="W2434" i="4"/>
  <c r="V2434" i="4"/>
  <c r="U2434" i="4"/>
  <c r="Y2433" i="4"/>
  <c r="X2433" i="4"/>
  <c r="W2433" i="4"/>
  <c r="V2433" i="4"/>
  <c r="U2433" i="4"/>
  <c r="Y2432" i="4"/>
  <c r="X2432" i="4"/>
  <c r="W2432" i="4"/>
  <c r="V2432" i="4"/>
  <c r="U2432" i="4"/>
  <c r="Y2431" i="4"/>
  <c r="X2431" i="4"/>
  <c r="W2431" i="4"/>
  <c r="V2431" i="4"/>
  <c r="U2431" i="4"/>
  <c r="Y2430" i="4"/>
  <c r="X2430" i="4"/>
  <c r="W2430" i="4"/>
  <c r="V2430" i="4"/>
  <c r="U2430" i="4"/>
  <c r="Y2429" i="4"/>
  <c r="X2429" i="4"/>
  <c r="W2429" i="4"/>
  <c r="V2429" i="4"/>
  <c r="U2429" i="4"/>
  <c r="Y2428" i="4"/>
  <c r="X2428" i="4"/>
  <c r="W2428" i="4"/>
  <c r="V2428" i="4"/>
  <c r="U2428" i="4"/>
  <c r="Y2427" i="4"/>
  <c r="X2427" i="4"/>
  <c r="W2427" i="4"/>
  <c r="V2427" i="4"/>
  <c r="U2427" i="4"/>
  <c r="Y2426" i="4"/>
  <c r="X2426" i="4"/>
  <c r="W2426" i="4"/>
  <c r="V2426" i="4"/>
  <c r="U2426" i="4"/>
  <c r="Y2425" i="4"/>
  <c r="X2425" i="4"/>
  <c r="W2425" i="4"/>
  <c r="V2425" i="4"/>
  <c r="U2425" i="4"/>
  <c r="Y2424" i="4"/>
  <c r="X2424" i="4"/>
  <c r="W2424" i="4"/>
  <c r="V2424" i="4"/>
  <c r="U2424" i="4"/>
  <c r="Y2423" i="4"/>
  <c r="X2423" i="4"/>
  <c r="W2423" i="4"/>
  <c r="V2423" i="4"/>
  <c r="U2423" i="4"/>
  <c r="Y2422" i="4"/>
  <c r="X2422" i="4"/>
  <c r="W2422" i="4"/>
  <c r="V2422" i="4"/>
  <c r="U2422" i="4"/>
  <c r="Y2421" i="4"/>
  <c r="X2421" i="4"/>
  <c r="W2421" i="4"/>
  <c r="V2421" i="4"/>
  <c r="U2421" i="4"/>
  <c r="Y2420" i="4"/>
  <c r="X2420" i="4"/>
  <c r="W2420" i="4"/>
  <c r="V2420" i="4"/>
  <c r="U2420" i="4"/>
  <c r="Y2419" i="4"/>
  <c r="X2419" i="4"/>
  <c r="W2419" i="4"/>
  <c r="V2419" i="4"/>
  <c r="U2419" i="4"/>
  <c r="Y2418" i="4"/>
  <c r="X2418" i="4"/>
  <c r="W2418" i="4"/>
  <c r="V2418" i="4"/>
  <c r="U2418" i="4"/>
  <c r="Y2417" i="4"/>
  <c r="X2417" i="4"/>
  <c r="W2417" i="4"/>
  <c r="V2417" i="4"/>
  <c r="U2417" i="4"/>
  <c r="Y2416" i="4"/>
  <c r="X2416" i="4"/>
  <c r="W2416" i="4"/>
  <c r="V2416" i="4"/>
  <c r="U2416" i="4"/>
  <c r="Y2415" i="4"/>
  <c r="X2415" i="4"/>
  <c r="W2415" i="4"/>
  <c r="V2415" i="4"/>
  <c r="U2415" i="4"/>
  <c r="Y2414" i="4"/>
  <c r="X2414" i="4"/>
  <c r="W2414" i="4"/>
  <c r="V2414" i="4"/>
  <c r="U2414" i="4"/>
  <c r="Y2413" i="4"/>
  <c r="X2413" i="4"/>
  <c r="W2413" i="4"/>
  <c r="V2413" i="4"/>
  <c r="U2413" i="4"/>
  <c r="Y2412" i="4"/>
  <c r="X2412" i="4"/>
  <c r="W2412" i="4"/>
  <c r="V2412" i="4"/>
  <c r="U2412" i="4"/>
  <c r="Y2411" i="4"/>
  <c r="X2411" i="4"/>
  <c r="W2411" i="4"/>
  <c r="V2411" i="4"/>
  <c r="U2411" i="4"/>
  <c r="Y2410" i="4"/>
  <c r="X2410" i="4"/>
  <c r="W2410" i="4"/>
  <c r="V2410" i="4"/>
  <c r="U2410" i="4"/>
  <c r="Y2409" i="4"/>
  <c r="X2409" i="4"/>
  <c r="W2409" i="4"/>
  <c r="V2409" i="4"/>
  <c r="U2409" i="4"/>
  <c r="Y2408" i="4"/>
  <c r="X2408" i="4"/>
  <c r="W2408" i="4"/>
  <c r="V2408" i="4"/>
  <c r="U2408" i="4"/>
  <c r="Y2407" i="4"/>
  <c r="X2407" i="4"/>
  <c r="W2407" i="4"/>
  <c r="V2407" i="4"/>
  <c r="U2407" i="4"/>
  <c r="Y2406" i="4"/>
  <c r="X2406" i="4"/>
  <c r="W2406" i="4"/>
  <c r="V2406" i="4"/>
  <c r="U2406" i="4"/>
  <c r="Y2405" i="4"/>
  <c r="X2405" i="4"/>
  <c r="W2405" i="4"/>
  <c r="V2405" i="4"/>
  <c r="U2405" i="4"/>
  <c r="Y2404" i="4"/>
  <c r="X2404" i="4"/>
  <c r="W2404" i="4"/>
  <c r="V2404" i="4"/>
  <c r="U2404" i="4"/>
  <c r="Y2403" i="4"/>
  <c r="X2403" i="4"/>
  <c r="W2403" i="4"/>
  <c r="V2403" i="4"/>
  <c r="U2403" i="4"/>
  <c r="Y2402" i="4"/>
  <c r="X2402" i="4"/>
  <c r="W2402" i="4"/>
  <c r="V2402" i="4"/>
  <c r="U2402" i="4"/>
  <c r="Y2401" i="4"/>
  <c r="X2401" i="4"/>
  <c r="W2401" i="4"/>
  <c r="V2401" i="4"/>
  <c r="U2401" i="4"/>
  <c r="Y2400" i="4"/>
  <c r="X2400" i="4"/>
  <c r="W2400" i="4"/>
  <c r="V2400" i="4"/>
  <c r="U2400" i="4"/>
  <c r="Y2399" i="4"/>
  <c r="X2399" i="4"/>
  <c r="W2399" i="4"/>
  <c r="V2399" i="4"/>
  <c r="U2399" i="4"/>
  <c r="Y2398" i="4"/>
  <c r="X2398" i="4"/>
  <c r="W2398" i="4"/>
  <c r="V2398" i="4"/>
  <c r="U2398" i="4"/>
  <c r="Y2397" i="4"/>
  <c r="X2397" i="4"/>
  <c r="W2397" i="4"/>
  <c r="V2397" i="4"/>
  <c r="U2397" i="4"/>
  <c r="Y2396" i="4"/>
  <c r="X2396" i="4"/>
  <c r="W2396" i="4"/>
  <c r="V2396" i="4"/>
  <c r="U2396" i="4"/>
  <c r="Y2395" i="4"/>
  <c r="X2395" i="4"/>
  <c r="W2395" i="4"/>
  <c r="V2395" i="4"/>
  <c r="U2395" i="4"/>
  <c r="Y2394" i="4"/>
  <c r="X2394" i="4"/>
  <c r="W2394" i="4"/>
  <c r="V2394" i="4"/>
  <c r="U2394" i="4"/>
  <c r="Y2393" i="4"/>
  <c r="X2393" i="4"/>
  <c r="W2393" i="4"/>
  <c r="V2393" i="4"/>
  <c r="U2393" i="4"/>
  <c r="Y2392" i="4"/>
  <c r="X2392" i="4"/>
  <c r="W2392" i="4"/>
  <c r="V2392" i="4"/>
  <c r="U2392" i="4"/>
  <c r="Y2391" i="4"/>
  <c r="X2391" i="4"/>
  <c r="W2391" i="4"/>
  <c r="V2391" i="4"/>
  <c r="U2391" i="4"/>
  <c r="Y2390" i="4"/>
  <c r="X2390" i="4"/>
  <c r="W2390" i="4"/>
  <c r="V2390" i="4"/>
  <c r="U2390" i="4"/>
  <c r="Y2389" i="4"/>
  <c r="X2389" i="4"/>
  <c r="W2389" i="4"/>
  <c r="V2389" i="4"/>
  <c r="U2389" i="4"/>
  <c r="Y2388" i="4"/>
  <c r="X2388" i="4"/>
  <c r="W2388" i="4"/>
  <c r="V2388" i="4"/>
  <c r="U2388" i="4"/>
  <c r="Y2387" i="4"/>
  <c r="X2387" i="4"/>
  <c r="W2387" i="4"/>
  <c r="V2387" i="4"/>
  <c r="U2387" i="4"/>
  <c r="Y2386" i="4"/>
  <c r="X2386" i="4"/>
  <c r="W2386" i="4"/>
  <c r="V2386" i="4"/>
  <c r="U2386" i="4"/>
  <c r="Y2385" i="4"/>
  <c r="X2385" i="4"/>
  <c r="W2385" i="4"/>
  <c r="V2385" i="4"/>
  <c r="U2385" i="4"/>
  <c r="Y2384" i="4"/>
  <c r="X2384" i="4"/>
  <c r="W2384" i="4"/>
  <c r="V2384" i="4"/>
  <c r="U2384" i="4"/>
  <c r="Y2383" i="4"/>
  <c r="X2383" i="4"/>
  <c r="W2383" i="4"/>
  <c r="V2383" i="4"/>
  <c r="U2383" i="4"/>
  <c r="Y2382" i="4"/>
  <c r="X2382" i="4"/>
  <c r="W2382" i="4"/>
  <c r="V2382" i="4"/>
  <c r="U2382" i="4"/>
  <c r="Y2381" i="4"/>
  <c r="X2381" i="4"/>
  <c r="W2381" i="4"/>
  <c r="V2381" i="4"/>
  <c r="U2381" i="4"/>
  <c r="Y2380" i="4"/>
  <c r="X2380" i="4"/>
  <c r="W2380" i="4"/>
  <c r="V2380" i="4"/>
  <c r="U2380" i="4"/>
  <c r="Y2379" i="4"/>
  <c r="X2379" i="4"/>
  <c r="W2379" i="4"/>
  <c r="V2379" i="4"/>
  <c r="U2379" i="4"/>
  <c r="Y2378" i="4"/>
  <c r="X2378" i="4"/>
  <c r="W2378" i="4"/>
  <c r="V2378" i="4"/>
  <c r="U2378" i="4"/>
  <c r="Y2377" i="4"/>
  <c r="X2377" i="4"/>
  <c r="W2377" i="4"/>
  <c r="V2377" i="4"/>
  <c r="U2377" i="4"/>
  <c r="Y2376" i="4"/>
  <c r="X2376" i="4"/>
  <c r="W2376" i="4"/>
  <c r="V2376" i="4"/>
  <c r="U2376" i="4"/>
  <c r="Y2375" i="4"/>
  <c r="X2375" i="4"/>
  <c r="W2375" i="4"/>
  <c r="V2375" i="4"/>
  <c r="U2375" i="4"/>
  <c r="Y2374" i="4"/>
  <c r="X2374" i="4"/>
  <c r="W2374" i="4"/>
  <c r="V2374" i="4"/>
  <c r="U2374" i="4"/>
  <c r="Y2373" i="4"/>
  <c r="X2373" i="4"/>
  <c r="W2373" i="4"/>
  <c r="V2373" i="4"/>
  <c r="U2373" i="4"/>
  <c r="Y2372" i="4"/>
  <c r="X2372" i="4"/>
  <c r="W2372" i="4"/>
  <c r="V2372" i="4"/>
  <c r="U2372" i="4"/>
  <c r="Y2371" i="4"/>
  <c r="X2371" i="4"/>
  <c r="W2371" i="4"/>
  <c r="V2371" i="4"/>
  <c r="U2371" i="4"/>
  <c r="Y2370" i="4"/>
  <c r="X2370" i="4"/>
  <c r="W2370" i="4"/>
  <c r="V2370" i="4"/>
  <c r="U2370" i="4"/>
  <c r="Y2369" i="4"/>
  <c r="X2369" i="4"/>
  <c r="W2369" i="4"/>
  <c r="V2369" i="4"/>
  <c r="U2369" i="4"/>
  <c r="Y2368" i="4"/>
  <c r="X2368" i="4"/>
  <c r="W2368" i="4"/>
  <c r="V2368" i="4"/>
  <c r="U2368" i="4"/>
  <c r="Y2367" i="4"/>
  <c r="X2367" i="4"/>
  <c r="W2367" i="4"/>
  <c r="V2367" i="4"/>
  <c r="U2367" i="4"/>
  <c r="Y2366" i="4"/>
  <c r="X2366" i="4"/>
  <c r="W2366" i="4"/>
  <c r="V2366" i="4"/>
  <c r="U2366" i="4"/>
  <c r="Y2365" i="4"/>
  <c r="X2365" i="4"/>
  <c r="W2365" i="4"/>
  <c r="V2365" i="4"/>
  <c r="U2365" i="4"/>
  <c r="Y2364" i="4"/>
  <c r="X2364" i="4"/>
  <c r="W2364" i="4"/>
  <c r="V2364" i="4"/>
  <c r="U2364" i="4"/>
  <c r="Y2363" i="4"/>
  <c r="X2363" i="4"/>
  <c r="W2363" i="4"/>
  <c r="V2363" i="4"/>
  <c r="U2363" i="4"/>
  <c r="Y2362" i="4"/>
  <c r="X2362" i="4"/>
  <c r="W2362" i="4"/>
  <c r="V2362" i="4"/>
  <c r="U2362" i="4"/>
  <c r="Y2361" i="4"/>
  <c r="X2361" i="4"/>
  <c r="W2361" i="4"/>
  <c r="V2361" i="4"/>
  <c r="U2361" i="4"/>
  <c r="Y2360" i="4"/>
  <c r="X2360" i="4"/>
  <c r="W2360" i="4"/>
  <c r="V2360" i="4"/>
  <c r="U2360" i="4"/>
  <c r="Y2359" i="4"/>
  <c r="X2359" i="4"/>
  <c r="W2359" i="4"/>
  <c r="V2359" i="4"/>
  <c r="U2359" i="4"/>
  <c r="Y2358" i="4"/>
  <c r="X2358" i="4"/>
  <c r="W2358" i="4"/>
  <c r="V2358" i="4"/>
  <c r="U2358" i="4"/>
  <c r="Y2357" i="4"/>
  <c r="X2357" i="4"/>
  <c r="W2357" i="4"/>
  <c r="V2357" i="4"/>
  <c r="U2357" i="4"/>
  <c r="Y2356" i="4"/>
  <c r="X2356" i="4"/>
  <c r="W2356" i="4"/>
  <c r="V2356" i="4"/>
  <c r="U2356" i="4"/>
  <c r="Y2355" i="4"/>
  <c r="X2355" i="4"/>
  <c r="W2355" i="4"/>
  <c r="V2355" i="4"/>
  <c r="U2355" i="4"/>
  <c r="Y2354" i="4"/>
  <c r="X2354" i="4"/>
  <c r="W2354" i="4"/>
  <c r="V2354" i="4"/>
  <c r="U2354" i="4"/>
  <c r="Y2353" i="4"/>
  <c r="X2353" i="4"/>
  <c r="W2353" i="4"/>
  <c r="V2353" i="4"/>
  <c r="U2353" i="4"/>
  <c r="Y2352" i="4"/>
  <c r="X2352" i="4"/>
  <c r="W2352" i="4"/>
  <c r="V2352" i="4"/>
  <c r="U2352" i="4"/>
  <c r="Y2351" i="4"/>
  <c r="X2351" i="4"/>
  <c r="W2351" i="4"/>
  <c r="V2351" i="4"/>
  <c r="U2351" i="4"/>
  <c r="Y2350" i="4"/>
  <c r="X2350" i="4"/>
  <c r="W2350" i="4"/>
  <c r="V2350" i="4"/>
  <c r="U2350" i="4"/>
  <c r="Y2349" i="4"/>
  <c r="X2349" i="4"/>
  <c r="W2349" i="4"/>
  <c r="V2349" i="4"/>
  <c r="U2349" i="4"/>
  <c r="Y2348" i="4"/>
  <c r="X2348" i="4"/>
  <c r="W2348" i="4"/>
  <c r="V2348" i="4"/>
  <c r="U2348" i="4"/>
  <c r="Y2347" i="4"/>
  <c r="X2347" i="4"/>
  <c r="W2347" i="4"/>
  <c r="V2347" i="4"/>
  <c r="U2347" i="4"/>
  <c r="Y2346" i="4"/>
  <c r="X2346" i="4"/>
  <c r="W2346" i="4"/>
  <c r="V2346" i="4"/>
  <c r="U2346" i="4"/>
  <c r="Y2345" i="4"/>
  <c r="X2345" i="4"/>
  <c r="W2345" i="4"/>
  <c r="V2345" i="4"/>
  <c r="U2345" i="4"/>
  <c r="Y2344" i="4"/>
  <c r="X2344" i="4"/>
  <c r="W2344" i="4"/>
  <c r="V2344" i="4"/>
  <c r="U2344" i="4"/>
  <c r="Y2343" i="4"/>
  <c r="X2343" i="4"/>
  <c r="W2343" i="4"/>
  <c r="V2343" i="4"/>
  <c r="U2343" i="4"/>
  <c r="Y2342" i="4"/>
  <c r="X2342" i="4"/>
  <c r="W2342" i="4"/>
  <c r="V2342" i="4"/>
  <c r="U2342" i="4"/>
  <c r="Y2341" i="4"/>
  <c r="X2341" i="4"/>
  <c r="W2341" i="4"/>
  <c r="V2341" i="4"/>
  <c r="U2341" i="4"/>
  <c r="Y2340" i="4"/>
  <c r="X2340" i="4"/>
  <c r="W2340" i="4"/>
  <c r="V2340" i="4"/>
  <c r="U2340" i="4"/>
  <c r="Y2339" i="4"/>
  <c r="X2339" i="4"/>
  <c r="W2339" i="4"/>
  <c r="V2339" i="4"/>
  <c r="U2339" i="4"/>
  <c r="Y2338" i="4"/>
  <c r="X2338" i="4"/>
  <c r="W2338" i="4"/>
  <c r="V2338" i="4"/>
  <c r="U2338" i="4"/>
  <c r="Y2337" i="4"/>
  <c r="X2337" i="4"/>
  <c r="W2337" i="4"/>
  <c r="V2337" i="4"/>
  <c r="U2337" i="4"/>
  <c r="Y2336" i="4"/>
  <c r="X2336" i="4"/>
  <c r="W2336" i="4"/>
  <c r="V2336" i="4"/>
  <c r="U2336" i="4"/>
  <c r="Y2335" i="4"/>
  <c r="X2335" i="4"/>
  <c r="W2335" i="4"/>
  <c r="V2335" i="4"/>
  <c r="U2335" i="4"/>
  <c r="Y2334" i="4"/>
  <c r="X2334" i="4"/>
  <c r="W2334" i="4"/>
  <c r="V2334" i="4"/>
  <c r="U2334" i="4"/>
  <c r="Y2333" i="4"/>
  <c r="X2333" i="4"/>
  <c r="W2333" i="4"/>
  <c r="V2333" i="4"/>
  <c r="U2333" i="4"/>
  <c r="Y2332" i="4"/>
  <c r="X2332" i="4"/>
  <c r="W2332" i="4"/>
  <c r="V2332" i="4"/>
  <c r="U2332" i="4"/>
  <c r="Y2331" i="4"/>
  <c r="X2331" i="4"/>
  <c r="W2331" i="4"/>
  <c r="V2331" i="4"/>
  <c r="U2331" i="4"/>
  <c r="Y2330" i="4"/>
  <c r="X2330" i="4"/>
  <c r="W2330" i="4"/>
  <c r="V2330" i="4"/>
  <c r="U2330" i="4"/>
  <c r="Y2329" i="4"/>
  <c r="X2329" i="4"/>
  <c r="W2329" i="4"/>
  <c r="V2329" i="4"/>
  <c r="U2329" i="4"/>
  <c r="Y2328" i="4"/>
  <c r="X2328" i="4"/>
  <c r="W2328" i="4"/>
  <c r="V2328" i="4"/>
  <c r="U2328" i="4"/>
  <c r="Y2327" i="4"/>
  <c r="X2327" i="4"/>
  <c r="W2327" i="4"/>
  <c r="V2327" i="4"/>
  <c r="U2327" i="4"/>
  <c r="Y2326" i="4"/>
  <c r="X2326" i="4"/>
  <c r="W2326" i="4"/>
  <c r="V2326" i="4"/>
  <c r="U2326" i="4"/>
  <c r="Y2325" i="4"/>
  <c r="X2325" i="4"/>
  <c r="W2325" i="4"/>
  <c r="V2325" i="4"/>
  <c r="U2325" i="4"/>
  <c r="Y2324" i="4"/>
  <c r="X2324" i="4"/>
  <c r="W2324" i="4"/>
  <c r="V2324" i="4"/>
  <c r="U2324" i="4"/>
  <c r="Y2323" i="4"/>
  <c r="X2323" i="4"/>
  <c r="W2323" i="4"/>
  <c r="V2323" i="4"/>
  <c r="U2323" i="4"/>
  <c r="Y2322" i="4"/>
  <c r="X2322" i="4"/>
  <c r="W2322" i="4"/>
  <c r="V2322" i="4"/>
  <c r="U2322" i="4"/>
  <c r="Y2321" i="4"/>
  <c r="X2321" i="4"/>
  <c r="W2321" i="4"/>
  <c r="V2321" i="4"/>
  <c r="U2321" i="4"/>
  <c r="Y2320" i="4"/>
  <c r="X2320" i="4"/>
  <c r="W2320" i="4"/>
  <c r="V2320" i="4"/>
  <c r="U2320" i="4"/>
  <c r="Y2319" i="4"/>
  <c r="X2319" i="4"/>
  <c r="W2319" i="4"/>
  <c r="V2319" i="4"/>
  <c r="U2319" i="4"/>
  <c r="Y2318" i="4"/>
  <c r="X2318" i="4"/>
  <c r="W2318" i="4"/>
  <c r="V2318" i="4"/>
  <c r="U2318" i="4"/>
  <c r="Y2317" i="4"/>
  <c r="X2317" i="4"/>
  <c r="W2317" i="4"/>
  <c r="V2317" i="4"/>
  <c r="U2317" i="4"/>
  <c r="Y2316" i="4"/>
  <c r="X2316" i="4"/>
  <c r="W2316" i="4"/>
  <c r="V2316" i="4"/>
  <c r="U2316" i="4"/>
  <c r="Y2315" i="4"/>
  <c r="X2315" i="4"/>
  <c r="W2315" i="4"/>
  <c r="V2315" i="4"/>
  <c r="U2315" i="4"/>
  <c r="Y2314" i="4"/>
  <c r="X2314" i="4"/>
  <c r="W2314" i="4"/>
  <c r="V2314" i="4"/>
  <c r="U2314" i="4"/>
  <c r="Y2313" i="4"/>
  <c r="X2313" i="4"/>
  <c r="W2313" i="4"/>
  <c r="V2313" i="4"/>
  <c r="U2313" i="4"/>
  <c r="Y2312" i="4"/>
  <c r="X2312" i="4"/>
  <c r="W2312" i="4"/>
  <c r="V2312" i="4"/>
  <c r="U2312" i="4"/>
  <c r="Y2311" i="4"/>
  <c r="X2311" i="4"/>
  <c r="W2311" i="4"/>
  <c r="V2311" i="4"/>
  <c r="U2311" i="4"/>
  <c r="Y2310" i="4"/>
  <c r="X2310" i="4"/>
  <c r="W2310" i="4"/>
  <c r="V2310" i="4"/>
  <c r="U2310" i="4"/>
  <c r="Y2309" i="4"/>
  <c r="X2309" i="4"/>
  <c r="W2309" i="4"/>
  <c r="V2309" i="4"/>
  <c r="U2309" i="4"/>
  <c r="Y2308" i="4"/>
  <c r="X2308" i="4"/>
  <c r="W2308" i="4"/>
  <c r="V2308" i="4"/>
  <c r="U2308" i="4"/>
  <c r="Y2307" i="4"/>
  <c r="X2307" i="4"/>
  <c r="W2307" i="4"/>
  <c r="V2307" i="4"/>
  <c r="U2307" i="4"/>
  <c r="Y2306" i="4"/>
  <c r="X2306" i="4"/>
  <c r="W2306" i="4"/>
  <c r="V2306" i="4"/>
  <c r="U2306" i="4"/>
  <c r="Y2305" i="4"/>
  <c r="X2305" i="4"/>
  <c r="W2305" i="4"/>
  <c r="V2305" i="4"/>
  <c r="U2305" i="4"/>
  <c r="Y2304" i="4"/>
  <c r="X2304" i="4"/>
  <c r="W2304" i="4"/>
  <c r="V2304" i="4"/>
  <c r="U2304" i="4"/>
  <c r="Y2303" i="4"/>
  <c r="X2303" i="4"/>
  <c r="W2303" i="4"/>
  <c r="V2303" i="4"/>
  <c r="U2303" i="4"/>
  <c r="Y2302" i="4"/>
  <c r="X2302" i="4"/>
  <c r="W2302" i="4"/>
  <c r="V2302" i="4"/>
  <c r="U2302" i="4"/>
  <c r="Y2301" i="4"/>
  <c r="X2301" i="4"/>
  <c r="W2301" i="4"/>
  <c r="V2301" i="4"/>
  <c r="U2301" i="4"/>
  <c r="Y2300" i="4"/>
  <c r="X2300" i="4"/>
  <c r="W2300" i="4"/>
  <c r="V2300" i="4"/>
  <c r="U2300" i="4"/>
  <c r="Y2299" i="4"/>
  <c r="X2299" i="4"/>
  <c r="W2299" i="4"/>
  <c r="V2299" i="4"/>
  <c r="U2299" i="4"/>
  <c r="Y2298" i="4"/>
  <c r="X2298" i="4"/>
  <c r="W2298" i="4"/>
  <c r="V2298" i="4"/>
  <c r="U2298" i="4"/>
  <c r="Y2297" i="4"/>
  <c r="X2297" i="4"/>
  <c r="W2297" i="4"/>
  <c r="V2297" i="4"/>
  <c r="U2297" i="4"/>
  <c r="Y2296" i="4"/>
  <c r="X2296" i="4"/>
  <c r="W2296" i="4"/>
  <c r="V2296" i="4"/>
  <c r="U2296" i="4"/>
  <c r="Y2295" i="4"/>
  <c r="X2295" i="4"/>
  <c r="W2295" i="4"/>
  <c r="V2295" i="4"/>
  <c r="U2295" i="4"/>
  <c r="Y2294" i="4"/>
  <c r="X2294" i="4"/>
  <c r="W2294" i="4"/>
  <c r="V2294" i="4"/>
  <c r="U2294" i="4"/>
  <c r="Y2293" i="4"/>
  <c r="X2293" i="4"/>
  <c r="W2293" i="4"/>
  <c r="V2293" i="4"/>
  <c r="U2293" i="4"/>
  <c r="Y2292" i="4"/>
  <c r="X2292" i="4"/>
  <c r="W2292" i="4"/>
  <c r="V2292" i="4"/>
  <c r="U2292" i="4"/>
  <c r="Y2291" i="4"/>
  <c r="X2291" i="4"/>
  <c r="W2291" i="4"/>
  <c r="V2291" i="4"/>
  <c r="U2291" i="4"/>
  <c r="Y2290" i="4"/>
  <c r="X2290" i="4"/>
  <c r="W2290" i="4"/>
  <c r="V2290" i="4"/>
  <c r="U2290" i="4"/>
  <c r="Y2289" i="4"/>
  <c r="X2289" i="4"/>
  <c r="W2289" i="4"/>
  <c r="V2289" i="4"/>
  <c r="U2289" i="4"/>
  <c r="Y2288" i="4"/>
  <c r="X2288" i="4"/>
  <c r="W2288" i="4"/>
  <c r="V2288" i="4"/>
  <c r="U2288" i="4"/>
  <c r="Y2287" i="4"/>
  <c r="X2287" i="4"/>
  <c r="W2287" i="4"/>
  <c r="V2287" i="4"/>
  <c r="U2287" i="4"/>
  <c r="Y2286" i="4"/>
  <c r="X2286" i="4"/>
  <c r="W2286" i="4"/>
  <c r="V2286" i="4"/>
  <c r="U2286" i="4"/>
  <c r="Y2285" i="4"/>
  <c r="X2285" i="4"/>
  <c r="W2285" i="4"/>
  <c r="V2285" i="4"/>
  <c r="U2285" i="4"/>
  <c r="Y2284" i="4"/>
  <c r="X2284" i="4"/>
  <c r="W2284" i="4"/>
  <c r="V2284" i="4"/>
  <c r="U2284" i="4"/>
  <c r="Y2283" i="4"/>
  <c r="X2283" i="4"/>
  <c r="W2283" i="4"/>
  <c r="V2283" i="4"/>
  <c r="U2283" i="4"/>
  <c r="Y2282" i="4"/>
  <c r="X2282" i="4"/>
  <c r="W2282" i="4"/>
  <c r="V2282" i="4"/>
  <c r="U2282" i="4"/>
  <c r="Y2281" i="4"/>
  <c r="X2281" i="4"/>
  <c r="W2281" i="4"/>
  <c r="V2281" i="4"/>
  <c r="U2281" i="4"/>
  <c r="Y2280" i="4"/>
  <c r="X2280" i="4"/>
  <c r="W2280" i="4"/>
  <c r="V2280" i="4"/>
  <c r="U2280" i="4"/>
  <c r="Y2279" i="4"/>
  <c r="X2279" i="4"/>
  <c r="W2279" i="4"/>
  <c r="V2279" i="4"/>
  <c r="U2279" i="4"/>
  <c r="Y2278" i="4"/>
  <c r="X2278" i="4"/>
  <c r="W2278" i="4"/>
  <c r="V2278" i="4"/>
  <c r="U2278" i="4"/>
  <c r="Y2277" i="4"/>
  <c r="X2277" i="4"/>
  <c r="W2277" i="4"/>
  <c r="V2277" i="4"/>
  <c r="U2277" i="4"/>
  <c r="Y2276" i="4"/>
  <c r="X2276" i="4"/>
  <c r="W2276" i="4"/>
  <c r="V2276" i="4"/>
  <c r="U2276" i="4"/>
  <c r="Y2275" i="4"/>
  <c r="X2275" i="4"/>
  <c r="W2275" i="4"/>
  <c r="V2275" i="4"/>
  <c r="U2275" i="4"/>
  <c r="Y2274" i="4"/>
  <c r="X2274" i="4"/>
  <c r="W2274" i="4"/>
  <c r="V2274" i="4"/>
  <c r="U2274" i="4"/>
  <c r="Y2273" i="4"/>
  <c r="X2273" i="4"/>
  <c r="W2273" i="4"/>
  <c r="V2273" i="4"/>
  <c r="U2273" i="4"/>
  <c r="Y2272" i="4"/>
  <c r="X2272" i="4"/>
  <c r="W2272" i="4"/>
  <c r="V2272" i="4"/>
  <c r="U2272" i="4"/>
  <c r="Y2271" i="4"/>
  <c r="X2271" i="4"/>
  <c r="W2271" i="4"/>
  <c r="V2271" i="4"/>
  <c r="U2271" i="4"/>
  <c r="Y2270" i="4"/>
  <c r="X2270" i="4"/>
  <c r="W2270" i="4"/>
  <c r="V2270" i="4"/>
  <c r="U2270" i="4"/>
  <c r="Y2269" i="4"/>
  <c r="X2269" i="4"/>
  <c r="W2269" i="4"/>
  <c r="V2269" i="4"/>
  <c r="U2269" i="4"/>
  <c r="Y2268" i="4"/>
  <c r="X2268" i="4"/>
  <c r="W2268" i="4"/>
  <c r="V2268" i="4"/>
  <c r="U2268" i="4"/>
  <c r="Y2267" i="4"/>
  <c r="X2267" i="4"/>
  <c r="W2267" i="4"/>
  <c r="V2267" i="4"/>
  <c r="U2267" i="4"/>
  <c r="Y2266" i="4"/>
  <c r="X2266" i="4"/>
  <c r="W2266" i="4"/>
  <c r="V2266" i="4"/>
  <c r="U2266" i="4"/>
  <c r="Y2265" i="4"/>
  <c r="X2265" i="4"/>
  <c r="W2265" i="4"/>
  <c r="V2265" i="4"/>
  <c r="U2265" i="4"/>
  <c r="Y2264" i="4"/>
  <c r="X2264" i="4"/>
  <c r="W2264" i="4"/>
  <c r="V2264" i="4"/>
  <c r="U2264" i="4"/>
  <c r="Y2263" i="4"/>
  <c r="X2263" i="4"/>
  <c r="W2263" i="4"/>
  <c r="V2263" i="4"/>
  <c r="U2263" i="4"/>
  <c r="Y2262" i="4"/>
  <c r="X2262" i="4"/>
  <c r="W2262" i="4"/>
  <c r="V2262" i="4"/>
  <c r="U2262" i="4"/>
  <c r="Y2261" i="4"/>
  <c r="X2261" i="4"/>
  <c r="W2261" i="4"/>
  <c r="V2261" i="4"/>
  <c r="U2261" i="4"/>
  <c r="Y2260" i="4"/>
  <c r="X2260" i="4"/>
  <c r="W2260" i="4"/>
  <c r="V2260" i="4"/>
  <c r="U2260" i="4"/>
  <c r="Y2259" i="4"/>
  <c r="X2259" i="4"/>
  <c r="W2259" i="4"/>
  <c r="V2259" i="4"/>
  <c r="U2259" i="4"/>
  <c r="Y2258" i="4"/>
  <c r="X2258" i="4"/>
  <c r="W2258" i="4"/>
  <c r="V2258" i="4"/>
  <c r="U2258" i="4"/>
  <c r="Y2257" i="4"/>
  <c r="X2257" i="4"/>
  <c r="W2257" i="4"/>
  <c r="V2257" i="4"/>
  <c r="U2257" i="4"/>
  <c r="Y2256" i="4"/>
  <c r="X2256" i="4"/>
  <c r="W2256" i="4"/>
  <c r="V2256" i="4"/>
  <c r="U2256" i="4"/>
  <c r="Y2255" i="4"/>
  <c r="X2255" i="4"/>
  <c r="W2255" i="4"/>
  <c r="V2255" i="4"/>
  <c r="U2255" i="4"/>
  <c r="Y2254" i="4"/>
  <c r="X2254" i="4"/>
  <c r="W2254" i="4"/>
  <c r="V2254" i="4"/>
  <c r="U2254" i="4"/>
  <c r="Y2253" i="4"/>
  <c r="X2253" i="4"/>
  <c r="W2253" i="4"/>
  <c r="V2253" i="4"/>
  <c r="U2253" i="4"/>
  <c r="Y2252" i="4"/>
  <c r="X2252" i="4"/>
  <c r="W2252" i="4"/>
  <c r="V2252" i="4"/>
  <c r="U2252" i="4"/>
  <c r="Y2251" i="4"/>
  <c r="X2251" i="4"/>
  <c r="W2251" i="4"/>
  <c r="V2251" i="4"/>
  <c r="U2251" i="4"/>
  <c r="Y2250" i="4"/>
  <c r="X2250" i="4"/>
  <c r="W2250" i="4"/>
  <c r="V2250" i="4"/>
  <c r="U2250" i="4"/>
  <c r="Y2249" i="4"/>
  <c r="X2249" i="4"/>
  <c r="W2249" i="4"/>
  <c r="V2249" i="4"/>
  <c r="U2249" i="4"/>
  <c r="Y2248" i="4"/>
  <c r="X2248" i="4"/>
  <c r="W2248" i="4"/>
  <c r="V2248" i="4"/>
  <c r="U2248" i="4"/>
  <c r="Y2247" i="4"/>
  <c r="X2247" i="4"/>
  <c r="W2247" i="4"/>
  <c r="V2247" i="4"/>
  <c r="U2247" i="4"/>
  <c r="Y2246" i="4"/>
  <c r="X2246" i="4"/>
  <c r="W2246" i="4"/>
  <c r="V2246" i="4"/>
  <c r="U2246" i="4"/>
  <c r="Y2245" i="4"/>
  <c r="X2245" i="4"/>
  <c r="W2245" i="4"/>
  <c r="V2245" i="4"/>
  <c r="U2245" i="4"/>
  <c r="Y2244" i="4"/>
  <c r="X2244" i="4"/>
  <c r="W2244" i="4"/>
  <c r="V2244" i="4"/>
  <c r="U2244" i="4"/>
  <c r="Y2243" i="4"/>
  <c r="X2243" i="4"/>
  <c r="W2243" i="4"/>
  <c r="V2243" i="4"/>
  <c r="U2243" i="4"/>
  <c r="Y2242" i="4"/>
  <c r="X2242" i="4"/>
  <c r="W2242" i="4"/>
  <c r="V2242" i="4"/>
  <c r="U2242" i="4"/>
  <c r="Y2241" i="4"/>
  <c r="X2241" i="4"/>
  <c r="W2241" i="4"/>
  <c r="V2241" i="4"/>
  <c r="U2241" i="4"/>
  <c r="Y2240" i="4"/>
  <c r="X2240" i="4"/>
  <c r="W2240" i="4"/>
  <c r="V2240" i="4"/>
  <c r="U2240" i="4"/>
  <c r="Y2239" i="4"/>
  <c r="X2239" i="4"/>
  <c r="W2239" i="4"/>
  <c r="V2239" i="4"/>
  <c r="U2239" i="4"/>
  <c r="Y2238" i="4"/>
  <c r="X2238" i="4"/>
  <c r="W2238" i="4"/>
  <c r="V2238" i="4"/>
  <c r="U2238" i="4"/>
  <c r="Y2237" i="4"/>
  <c r="X2237" i="4"/>
  <c r="W2237" i="4"/>
  <c r="V2237" i="4"/>
  <c r="U2237" i="4"/>
  <c r="Y2236" i="4"/>
  <c r="X2236" i="4"/>
  <c r="W2236" i="4"/>
  <c r="V2236" i="4"/>
  <c r="U2236" i="4"/>
  <c r="Y2235" i="4"/>
  <c r="X2235" i="4"/>
  <c r="W2235" i="4"/>
  <c r="V2235" i="4"/>
  <c r="U2235" i="4"/>
  <c r="Y2234" i="4"/>
  <c r="X2234" i="4"/>
  <c r="W2234" i="4"/>
  <c r="V2234" i="4"/>
  <c r="U2234" i="4"/>
  <c r="Y2233" i="4"/>
  <c r="X2233" i="4"/>
  <c r="W2233" i="4"/>
  <c r="V2233" i="4"/>
  <c r="U2233" i="4"/>
  <c r="Y2232" i="4"/>
  <c r="X2232" i="4"/>
  <c r="W2232" i="4"/>
  <c r="V2232" i="4"/>
  <c r="U2232" i="4"/>
  <c r="Y2231" i="4"/>
  <c r="X2231" i="4"/>
  <c r="W2231" i="4"/>
  <c r="V2231" i="4"/>
  <c r="U2231" i="4"/>
  <c r="Y2230" i="4"/>
  <c r="X2230" i="4"/>
  <c r="W2230" i="4"/>
  <c r="V2230" i="4"/>
  <c r="U2230" i="4"/>
  <c r="Y2229" i="4"/>
  <c r="X2229" i="4"/>
  <c r="W2229" i="4"/>
  <c r="V2229" i="4"/>
  <c r="U2229" i="4"/>
  <c r="Y2228" i="4"/>
  <c r="X2228" i="4"/>
  <c r="W2228" i="4"/>
  <c r="V2228" i="4"/>
  <c r="U2228" i="4"/>
  <c r="Y2227" i="4"/>
  <c r="X2227" i="4"/>
  <c r="W2227" i="4"/>
  <c r="V2227" i="4"/>
  <c r="U2227" i="4"/>
  <c r="Y2226" i="4"/>
  <c r="X2226" i="4"/>
  <c r="W2226" i="4"/>
  <c r="V2226" i="4"/>
  <c r="U2226" i="4"/>
  <c r="Y2225" i="4"/>
  <c r="X2225" i="4"/>
  <c r="W2225" i="4"/>
  <c r="V2225" i="4"/>
  <c r="U2225" i="4"/>
  <c r="Y2224" i="4"/>
  <c r="X2224" i="4"/>
  <c r="W2224" i="4"/>
  <c r="V2224" i="4"/>
  <c r="U2224" i="4"/>
  <c r="Y2223" i="4"/>
  <c r="X2223" i="4"/>
  <c r="W2223" i="4"/>
  <c r="V2223" i="4"/>
  <c r="U2223" i="4"/>
  <c r="Y2222" i="4"/>
  <c r="X2222" i="4"/>
  <c r="W2222" i="4"/>
  <c r="V2222" i="4"/>
  <c r="U2222" i="4"/>
  <c r="Y2221" i="4"/>
  <c r="X2221" i="4"/>
  <c r="W2221" i="4"/>
  <c r="V2221" i="4"/>
  <c r="U2221" i="4"/>
  <c r="Y2220" i="4"/>
  <c r="X2220" i="4"/>
  <c r="W2220" i="4"/>
  <c r="V2220" i="4"/>
  <c r="U2220" i="4"/>
  <c r="Y2219" i="4"/>
  <c r="X2219" i="4"/>
  <c r="W2219" i="4"/>
  <c r="V2219" i="4"/>
  <c r="U2219" i="4"/>
  <c r="Y2218" i="4"/>
  <c r="X2218" i="4"/>
  <c r="W2218" i="4"/>
  <c r="V2218" i="4"/>
  <c r="U2218" i="4"/>
  <c r="Y2217" i="4"/>
  <c r="X2217" i="4"/>
  <c r="W2217" i="4"/>
  <c r="V2217" i="4"/>
  <c r="U2217" i="4"/>
  <c r="Y2216" i="4"/>
  <c r="X2216" i="4"/>
  <c r="W2216" i="4"/>
  <c r="V2216" i="4"/>
  <c r="U2216" i="4"/>
  <c r="Y2215" i="4"/>
  <c r="X2215" i="4"/>
  <c r="W2215" i="4"/>
  <c r="V2215" i="4"/>
  <c r="U2215" i="4"/>
  <c r="Y2214" i="4"/>
  <c r="X2214" i="4"/>
  <c r="W2214" i="4"/>
  <c r="V2214" i="4"/>
  <c r="U2214" i="4"/>
  <c r="Y2213" i="4"/>
  <c r="X2213" i="4"/>
  <c r="W2213" i="4"/>
  <c r="V2213" i="4"/>
  <c r="U2213" i="4"/>
  <c r="Y2212" i="4"/>
  <c r="X2212" i="4"/>
  <c r="W2212" i="4"/>
  <c r="V2212" i="4"/>
  <c r="U2212" i="4"/>
  <c r="Y2211" i="4"/>
  <c r="X2211" i="4"/>
  <c r="W2211" i="4"/>
  <c r="V2211" i="4"/>
  <c r="U2211" i="4"/>
  <c r="Y2210" i="4"/>
  <c r="X2210" i="4"/>
  <c r="W2210" i="4"/>
  <c r="V2210" i="4"/>
  <c r="U2210" i="4"/>
  <c r="Y2209" i="4"/>
  <c r="X2209" i="4"/>
  <c r="W2209" i="4"/>
  <c r="V2209" i="4"/>
  <c r="U2209" i="4"/>
  <c r="Y2208" i="4"/>
  <c r="X2208" i="4"/>
  <c r="W2208" i="4"/>
  <c r="V2208" i="4"/>
  <c r="U2208" i="4"/>
  <c r="Y2207" i="4"/>
  <c r="X2207" i="4"/>
  <c r="W2207" i="4"/>
  <c r="V2207" i="4"/>
  <c r="U2207" i="4"/>
  <c r="Y2206" i="4"/>
  <c r="X2206" i="4"/>
  <c r="W2206" i="4"/>
  <c r="V2206" i="4"/>
  <c r="U2206" i="4"/>
  <c r="Y2205" i="4"/>
  <c r="X2205" i="4"/>
  <c r="W2205" i="4"/>
  <c r="V2205" i="4"/>
  <c r="U2205" i="4"/>
  <c r="Y2204" i="4"/>
  <c r="X2204" i="4"/>
  <c r="W2204" i="4"/>
  <c r="V2204" i="4"/>
  <c r="U2204" i="4"/>
  <c r="Y2203" i="4"/>
  <c r="X2203" i="4"/>
  <c r="W2203" i="4"/>
  <c r="V2203" i="4"/>
  <c r="U2203" i="4"/>
  <c r="Y2202" i="4"/>
  <c r="X2202" i="4"/>
  <c r="W2202" i="4"/>
  <c r="V2202" i="4"/>
  <c r="U2202" i="4"/>
  <c r="Y2201" i="4"/>
  <c r="X2201" i="4"/>
  <c r="W2201" i="4"/>
  <c r="V2201" i="4"/>
  <c r="U2201" i="4"/>
  <c r="Y2200" i="4"/>
  <c r="X2200" i="4"/>
  <c r="W2200" i="4"/>
  <c r="V2200" i="4"/>
  <c r="U2200" i="4"/>
  <c r="Y2199" i="4"/>
  <c r="X2199" i="4"/>
  <c r="W2199" i="4"/>
  <c r="V2199" i="4"/>
  <c r="U2199" i="4"/>
  <c r="Y2198" i="4"/>
  <c r="X2198" i="4"/>
  <c r="W2198" i="4"/>
  <c r="V2198" i="4"/>
  <c r="U2198" i="4"/>
  <c r="Y2197" i="4"/>
  <c r="X2197" i="4"/>
  <c r="W2197" i="4"/>
  <c r="V2197" i="4"/>
  <c r="U2197" i="4"/>
  <c r="Y2196" i="4"/>
  <c r="X2196" i="4"/>
  <c r="W2196" i="4"/>
  <c r="V2196" i="4"/>
  <c r="U2196" i="4"/>
  <c r="Y2195" i="4"/>
  <c r="X2195" i="4"/>
  <c r="W2195" i="4"/>
  <c r="V2195" i="4"/>
  <c r="U2195" i="4"/>
  <c r="Y2194" i="4"/>
  <c r="X2194" i="4"/>
  <c r="W2194" i="4"/>
  <c r="V2194" i="4"/>
  <c r="U2194" i="4"/>
  <c r="Y2193" i="4"/>
  <c r="X2193" i="4"/>
  <c r="W2193" i="4"/>
  <c r="V2193" i="4"/>
  <c r="U2193" i="4"/>
  <c r="Y2192" i="4"/>
  <c r="X2192" i="4"/>
  <c r="W2192" i="4"/>
  <c r="V2192" i="4"/>
  <c r="U2192" i="4"/>
  <c r="Y2191" i="4"/>
  <c r="X2191" i="4"/>
  <c r="W2191" i="4"/>
  <c r="V2191" i="4"/>
  <c r="U2191" i="4"/>
  <c r="Y2190" i="4"/>
  <c r="X2190" i="4"/>
  <c r="W2190" i="4"/>
  <c r="V2190" i="4"/>
  <c r="U2190" i="4"/>
  <c r="Y2189" i="4"/>
  <c r="X2189" i="4"/>
  <c r="W2189" i="4"/>
  <c r="V2189" i="4"/>
  <c r="U2189" i="4"/>
  <c r="Y2188" i="4"/>
  <c r="X2188" i="4"/>
  <c r="W2188" i="4"/>
  <c r="V2188" i="4"/>
  <c r="U2188" i="4"/>
  <c r="Y2187" i="4"/>
  <c r="X2187" i="4"/>
  <c r="W2187" i="4"/>
  <c r="V2187" i="4"/>
  <c r="U2187" i="4"/>
  <c r="Y2186" i="4"/>
  <c r="X2186" i="4"/>
  <c r="W2186" i="4"/>
  <c r="V2186" i="4"/>
  <c r="U2186" i="4"/>
  <c r="Y2185" i="4"/>
  <c r="X2185" i="4"/>
  <c r="W2185" i="4"/>
  <c r="V2185" i="4"/>
  <c r="U2185" i="4"/>
  <c r="Y2184" i="4"/>
  <c r="X2184" i="4"/>
  <c r="W2184" i="4"/>
  <c r="V2184" i="4"/>
  <c r="U2184" i="4"/>
  <c r="Y2183" i="4"/>
  <c r="X2183" i="4"/>
  <c r="W2183" i="4"/>
  <c r="V2183" i="4"/>
  <c r="U2183" i="4"/>
  <c r="Y2182" i="4"/>
  <c r="X2182" i="4"/>
  <c r="W2182" i="4"/>
  <c r="V2182" i="4"/>
  <c r="U2182" i="4"/>
  <c r="Y2181" i="4"/>
  <c r="X2181" i="4"/>
  <c r="W2181" i="4"/>
  <c r="V2181" i="4"/>
  <c r="U2181" i="4"/>
  <c r="Y2180" i="4"/>
  <c r="X2180" i="4"/>
  <c r="W2180" i="4"/>
  <c r="V2180" i="4"/>
  <c r="U2180" i="4"/>
  <c r="Y2179" i="4"/>
  <c r="X2179" i="4"/>
  <c r="W2179" i="4"/>
  <c r="V2179" i="4"/>
  <c r="U2179" i="4"/>
  <c r="Y2178" i="4"/>
  <c r="X2178" i="4"/>
  <c r="W2178" i="4"/>
  <c r="V2178" i="4"/>
  <c r="U2178" i="4"/>
  <c r="Y2177" i="4"/>
  <c r="X2177" i="4"/>
  <c r="W2177" i="4"/>
  <c r="V2177" i="4"/>
  <c r="U2177" i="4"/>
  <c r="Y2176" i="4"/>
  <c r="X2176" i="4"/>
  <c r="W2176" i="4"/>
  <c r="V2176" i="4"/>
  <c r="U2176" i="4"/>
  <c r="Y2175" i="4"/>
  <c r="X2175" i="4"/>
  <c r="W2175" i="4"/>
  <c r="V2175" i="4"/>
  <c r="U2175" i="4"/>
  <c r="Y2174" i="4"/>
  <c r="X2174" i="4"/>
  <c r="W2174" i="4"/>
  <c r="V2174" i="4"/>
  <c r="U2174" i="4"/>
  <c r="Y2173" i="4"/>
  <c r="X2173" i="4"/>
  <c r="W2173" i="4"/>
  <c r="V2173" i="4"/>
  <c r="U2173" i="4"/>
  <c r="Y2172" i="4"/>
  <c r="X2172" i="4"/>
  <c r="W2172" i="4"/>
  <c r="V2172" i="4"/>
  <c r="U2172" i="4"/>
  <c r="Y2171" i="4"/>
  <c r="X2171" i="4"/>
  <c r="W2171" i="4"/>
  <c r="V2171" i="4"/>
  <c r="U2171" i="4"/>
  <c r="Y2170" i="4"/>
  <c r="X2170" i="4"/>
  <c r="W2170" i="4"/>
  <c r="V2170" i="4"/>
  <c r="U2170" i="4"/>
  <c r="Y2169" i="4"/>
  <c r="X2169" i="4"/>
  <c r="W2169" i="4"/>
  <c r="V2169" i="4"/>
  <c r="U2169" i="4"/>
  <c r="Y2168" i="4"/>
  <c r="X2168" i="4"/>
  <c r="W2168" i="4"/>
  <c r="V2168" i="4"/>
  <c r="U2168" i="4"/>
  <c r="Y2167" i="4"/>
  <c r="X2167" i="4"/>
  <c r="W2167" i="4"/>
  <c r="V2167" i="4"/>
  <c r="U2167" i="4"/>
  <c r="Y2166" i="4"/>
  <c r="X2166" i="4"/>
  <c r="W2166" i="4"/>
  <c r="V2166" i="4"/>
  <c r="U2166" i="4"/>
  <c r="Y2165" i="4"/>
  <c r="X2165" i="4"/>
  <c r="W2165" i="4"/>
  <c r="V2165" i="4"/>
  <c r="U2165" i="4"/>
  <c r="Y2164" i="4"/>
  <c r="X2164" i="4"/>
  <c r="W2164" i="4"/>
  <c r="V2164" i="4"/>
  <c r="U2164" i="4"/>
  <c r="Y2163" i="4"/>
  <c r="X2163" i="4"/>
  <c r="W2163" i="4"/>
  <c r="V2163" i="4"/>
  <c r="U2163" i="4"/>
  <c r="Y2162" i="4"/>
  <c r="X2162" i="4"/>
  <c r="W2162" i="4"/>
  <c r="V2162" i="4"/>
  <c r="U2162" i="4"/>
  <c r="Y2161" i="4"/>
  <c r="X2161" i="4"/>
  <c r="W2161" i="4"/>
  <c r="V2161" i="4"/>
  <c r="U2161" i="4"/>
  <c r="Y2160" i="4"/>
  <c r="X2160" i="4"/>
  <c r="W2160" i="4"/>
  <c r="V2160" i="4"/>
  <c r="U2160" i="4"/>
  <c r="Y2159" i="4"/>
  <c r="X2159" i="4"/>
  <c r="W2159" i="4"/>
  <c r="V2159" i="4"/>
  <c r="U2159" i="4"/>
  <c r="Y2158" i="4"/>
  <c r="X2158" i="4"/>
  <c r="W2158" i="4"/>
  <c r="V2158" i="4"/>
  <c r="U2158" i="4"/>
  <c r="Y2157" i="4"/>
  <c r="X2157" i="4"/>
  <c r="W2157" i="4"/>
  <c r="V2157" i="4"/>
  <c r="U2157" i="4"/>
  <c r="Y2156" i="4"/>
  <c r="X2156" i="4"/>
  <c r="W2156" i="4"/>
  <c r="V2156" i="4"/>
  <c r="U2156" i="4"/>
  <c r="Y2155" i="4"/>
  <c r="X2155" i="4"/>
  <c r="W2155" i="4"/>
  <c r="V2155" i="4"/>
  <c r="U2155" i="4"/>
  <c r="Y2154" i="4"/>
  <c r="X2154" i="4"/>
  <c r="W2154" i="4"/>
  <c r="V2154" i="4"/>
  <c r="U2154" i="4"/>
  <c r="Y2153" i="4"/>
  <c r="X2153" i="4"/>
  <c r="W2153" i="4"/>
  <c r="V2153" i="4"/>
  <c r="U2153" i="4"/>
  <c r="Y2152" i="4"/>
  <c r="X2152" i="4"/>
  <c r="W2152" i="4"/>
  <c r="V2152" i="4"/>
  <c r="U2152" i="4"/>
  <c r="Y2151" i="4"/>
  <c r="X2151" i="4"/>
  <c r="W2151" i="4"/>
  <c r="V2151" i="4"/>
  <c r="U2151" i="4"/>
  <c r="Y2150" i="4"/>
  <c r="X2150" i="4"/>
  <c r="W2150" i="4"/>
  <c r="V2150" i="4"/>
  <c r="U2150" i="4"/>
  <c r="Y2149" i="4"/>
  <c r="X2149" i="4"/>
  <c r="W2149" i="4"/>
  <c r="V2149" i="4"/>
  <c r="U2149" i="4"/>
  <c r="Y2148" i="4"/>
  <c r="X2148" i="4"/>
  <c r="W2148" i="4"/>
  <c r="V2148" i="4"/>
  <c r="U2148" i="4"/>
  <c r="Y2147" i="4"/>
  <c r="X2147" i="4"/>
  <c r="W2147" i="4"/>
  <c r="V2147" i="4"/>
  <c r="U2147" i="4"/>
  <c r="Y2146" i="4"/>
  <c r="X2146" i="4"/>
  <c r="W2146" i="4"/>
  <c r="V2146" i="4"/>
  <c r="U2146" i="4"/>
  <c r="Y2145" i="4"/>
  <c r="X2145" i="4"/>
  <c r="W2145" i="4"/>
  <c r="V2145" i="4"/>
  <c r="U2145" i="4"/>
  <c r="Y2144" i="4"/>
  <c r="X2144" i="4"/>
  <c r="W2144" i="4"/>
  <c r="V2144" i="4"/>
  <c r="U2144" i="4"/>
  <c r="Y2143" i="4"/>
  <c r="X2143" i="4"/>
  <c r="W2143" i="4"/>
  <c r="V2143" i="4"/>
  <c r="U2143" i="4"/>
  <c r="Y2142" i="4"/>
  <c r="X2142" i="4"/>
  <c r="W2142" i="4"/>
  <c r="V2142" i="4"/>
  <c r="U2142" i="4"/>
  <c r="Y2141" i="4"/>
  <c r="X2141" i="4"/>
  <c r="W2141" i="4"/>
  <c r="V2141" i="4"/>
  <c r="U2141" i="4"/>
  <c r="Y2140" i="4"/>
  <c r="X2140" i="4"/>
  <c r="W2140" i="4"/>
  <c r="V2140" i="4"/>
  <c r="U2140" i="4"/>
  <c r="Y2139" i="4"/>
  <c r="X2139" i="4"/>
  <c r="W2139" i="4"/>
  <c r="V2139" i="4"/>
  <c r="U2139" i="4"/>
  <c r="Y2138" i="4"/>
  <c r="X2138" i="4"/>
  <c r="W2138" i="4"/>
  <c r="V2138" i="4"/>
  <c r="U2138" i="4"/>
  <c r="Y2137" i="4"/>
  <c r="X2137" i="4"/>
  <c r="W2137" i="4"/>
  <c r="V2137" i="4"/>
  <c r="U2137" i="4"/>
  <c r="Y2136" i="4"/>
  <c r="X2136" i="4"/>
  <c r="W2136" i="4"/>
  <c r="V2136" i="4"/>
  <c r="U2136" i="4"/>
  <c r="Y2135" i="4"/>
  <c r="X2135" i="4"/>
  <c r="W2135" i="4"/>
  <c r="V2135" i="4"/>
  <c r="U2135" i="4"/>
  <c r="Y2134" i="4"/>
  <c r="X2134" i="4"/>
  <c r="W2134" i="4"/>
  <c r="V2134" i="4"/>
  <c r="U2134" i="4"/>
  <c r="Y2133" i="4"/>
  <c r="X2133" i="4"/>
  <c r="W2133" i="4"/>
  <c r="V2133" i="4"/>
  <c r="U2133" i="4"/>
  <c r="Y2132" i="4"/>
  <c r="X2132" i="4"/>
  <c r="W2132" i="4"/>
  <c r="V2132" i="4"/>
  <c r="U2132" i="4"/>
  <c r="Y2131" i="4"/>
  <c r="X2131" i="4"/>
  <c r="W2131" i="4"/>
  <c r="V2131" i="4"/>
  <c r="U2131" i="4"/>
  <c r="Y2130" i="4"/>
  <c r="X2130" i="4"/>
  <c r="W2130" i="4"/>
  <c r="V2130" i="4"/>
  <c r="U2130" i="4"/>
  <c r="Y2129" i="4"/>
  <c r="X2129" i="4"/>
  <c r="W2129" i="4"/>
  <c r="V2129" i="4"/>
  <c r="U2129" i="4"/>
  <c r="Y2128" i="4"/>
  <c r="X2128" i="4"/>
  <c r="W2128" i="4"/>
  <c r="V2128" i="4"/>
  <c r="U2128" i="4"/>
  <c r="Y2127" i="4"/>
  <c r="X2127" i="4"/>
  <c r="W2127" i="4"/>
  <c r="V2127" i="4"/>
  <c r="U2127" i="4"/>
  <c r="Y2126" i="4"/>
  <c r="X2126" i="4"/>
  <c r="W2126" i="4"/>
  <c r="V2126" i="4"/>
  <c r="U2126" i="4"/>
  <c r="Y2125" i="4"/>
  <c r="X2125" i="4"/>
  <c r="W2125" i="4"/>
  <c r="V2125" i="4"/>
  <c r="U2125" i="4"/>
  <c r="Y2124" i="4"/>
  <c r="X2124" i="4"/>
  <c r="W2124" i="4"/>
  <c r="V2124" i="4"/>
  <c r="U2124" i="4"/>
  <c r="Y2123" i="4"/>
  <c r="X2123" i="4"/>
  <c r="W2123" i="4"/>
  <c r="V2123" i="4"/>
  <c r="U2123" i="4"/>
  <c r="Y2122" i="4"/>
  <c r="X2122" i="4"/>
  <c r="W2122" i="4"/>
  <c r="V2122" i="4"/>
  <c r="U2122" i="4"/>
  <c r="Y2121" i="4"/>
  <c r="X2121" i="4"/>
  <c r="W2121" i="4"/>
  <c r="V2121" i="4"/>
  <c r="U2121" i="4"/>
  <c r="Y2120" i="4"/>
  <c r="X2120" i="4"/>
  <c r="W2120" i="4"/>
  <c r="V2120" i="4"/>
  <c r="U2120" i="4"/>
  <c r="Y2119" i="4"/>
  <c r="X2119" i="4"/>
  <c r="W2119" i="4"/>
  <c r="V2119" i="4"/>
  <c r="U2119" i="4"/>
  <c r="Y2118" i="4"/>
  <c r="X2118" i="4"/>
  <c r="W2118" i="4"/>
  <c r="V2118" i="4"/>
  <c r="U2118" i="4"/>
  <c r="Y2117" i="4"/>
  <c r="X2117" i="4"/>
  <c r="W2117" i="4"/>
  <c r="V2117" i="4"/>
  <c r="U2117" i="4"/>
  <c r="Y2116" i="4"/>
  <c r="X2116" i="4"/>
  <c r="W2116" i="4"/>
  <c r="V2116" i="4"/>
  <c r="U2116" i="4"/>
  <c r="Y2115" i="4"/>
  <c r="X2115" i="4"/>
  <c r="W2115" i="4"/>
  <c r="V2115" i="4"/>
  <c r="U2115" i="4"/>
  <c r="Y2114" i="4"/>
  <c r="X2114" i="4"/>
  <c r="W2114" i="4"/>
  <c r="V2114" i="4"/>
  <c r="U2114" i="4"/>
  <c r="Y2113" i="4"/>
  <c r="X2113" i="4"/>
  <c r="W2113" i="4"/>
  <c r="V2113" i="4"/>
  <c r="U2113" i="4"/>
  <c r="Y2112" i="4"/>
  <c r="X2112" i="4"/>
  <c r="W2112" i="4"/>
  <c r="V2112" i="4"/>
  <c r="U2112" i="4"/>
  <c r="Y2111" i="4"/>
  <c r="X2111" i="4"/>
  <c r="W2111" i="4"/>
  <c r="V2111" i="4"/>
  <c r="U2111" i="4"/>
  <c r="Y2110" i="4"/>
  <c r="X2110" i="4"/>
  <c r="W2110" i="4"/>
  <c r="V2110" i="4"/>
  <c r="U2110" i="4"/>
  <c r="Y2109" i="4"/>
  <c r="X2109" i="4"/>
  <c r="W2109" i="4"/>
  <c r="V2109" i="4"/>
  <c r="U2109" i="4"/>
  <c r="Y2108" i="4"/>
  <c r="X2108" i="4"/>
  <c r="W2108" i="4"/>
  <c r="V2108" i="4"/>
  <c r="U2108" i="4"/>
  <c r="Y2107" i="4"/>
  <c r="X2107" i="4"/>
  <c r="W2107" i="4"/>
  <c r="V2107" i="4"/>
  <c r="U2107" i="4"/>
  <c r="Y2106" i="4"/>
  <c r="X2106" i="4"/>
  <c r="W2106" i="4"/>
  <c r="V2106" i="4"/>
  <c r="U2106" i="4"/>
  <c r="Y2105" i="4"/>
  <c r="X2105" i="4"/>
  <c r="W2105" i="4"/>
  <c r="V2105" i="4"/>
  <c r="U2105" i="4"/>
  <c r="Y2104" i="4"/>
  <c r="X2104" i="4"/>
  <c r="W2104" i="4"/>
  <c r="V2104" i="4"/>
  <c r="U2104" i="4"/>
  <c r="Y2103" i="4"/>
  <c r="X2103" i="4"/>
  <c r="W2103" i="4"/>
  <c r="V2103" i="4"/>
  <c r="U2103" i="4"/>
  <c r="Y2102" i="4"/>
  <c r="X2102" i="4"/>
  <c r="W2102" i="4"/>
  <c r="V2102" i="4"/>
  <c r="U2102" i="4"/>
  <c r="Y2101" i="4"/>
  <c r="X2101" i="4"/>
  <c r="W2101" i="4"/>
  <c r="V2101" i="4"/>
  <c r="U2101" i="4"/>
  <c r="Y2100" i="4"/>
  <c r="X2100" i="4"/>
  <c r="W2100" i="4"/>
  <c r="V2100" i="4"/>
  <c r="U2100" i="4"/>
  <c r="Y2099" i="4"/>
  <c r="X2099" i="4"/>
  <c r="W2099" i="4"/>
  <c r="V2099" i="4"/>
  <c r="U2099" i="4"/>
  <c r="Y2098" i="4"/>
  <c r="X2098" i="4"/>
  <c r="W2098" i="4"/>
  <c r="V2098" i="4"/>
  <c r="U2098" i="4"/>
  <c r="Y2097" i="4"/>
  <c r="X2097" i="4"/>
  <c r="W2097" i="4"/>
  <c r="V2097" i="4"/>
  <c r="U2097" i="4"/>
  <c r="Y2096" i="4"/>
  <c r="X2096" i="4"/>
  <c r="W2096" i="4"/>
  <c r="V2096" i="4"/>
  <c r="U2096" i="4"/>
  <c r="Y2095" i="4"/>
  <c r="X2095" i="4"/>
  <c r="W2095" i="4"/>
  <c r="V2095" i="4"/>
  <c r="U2095" i="4"/>
  <c r="Y2094" i="4"/>
  <c r="X2094" i="4"/>
  <c r="W2094" i="4"/>
  <c r="V2094" i="4"/>
  <c r="U2094" i="4"/>
  <c r="Y2093" i="4"/>
  <c r="X2093" i="4"/>
  <c r="W2093" i="4"/>
  <c r="V2093" i="4"/>
  <c r="U2093" i="4"/>
  <c r="Y2092" i="4"/>
  <c r="X2092" i="4"/>
  <c r="W2092" i="4"/>
  <c r="V2092" i="4"/>
  <c r="U2092" i="4"/>
  <c r="Y2091" i="4"/>
  <c r="X2091" i="4"/>
  <c r="W2091" i="4"/>
  <c r="V2091" i="4"/>
  <c r="U2091" i="4"/>
  <c r="Y2090" i="4"/>
  <c r="X2090" i="4"/>
  <c r="W2090" i="4"/>
  <c r="V2090" i="4"/>
  <c r="U2090" i="4"/>
  <c r="Y2089" i="4"/>
  <c r="X2089" i="4"/>
  <c r="W2089" i="4"/>
  <c r="V2089" i="4"/>
  <c r="U2089" i="4"/>
  <c r="Y2088" i="4"/>
  <c r="X2088" i="4"/>
  <c r="W2088" i="4"/>
  <c r="V2088" i="4"/>
  <c r="U2088" i="4"/>
  <c r="Y2087" i="4"/>
  <c r="X2087" i="4"/>
  <c r="W2087" i="4"/>
  <c r="V2087" i="4"/>
  <c r="U2087" i="4"/>
  <c r="Y2086" i="4"/>
  <c r="X2086" i="4"/>
  <c r="W2086" i="4"/>
  <c r="V2086" i="4"/>
  <c r="U2086" i="4"/>
  <c r="Y2085" i="4"/>
  <c r="X2085" i="4"/>
  <c r="W2085" i="4"/>
  <c r="V2085" i="4"/>
  <c r="U2085" i="4"/>
  <c r="Y2084" i="4"/>
  <c r="X2084" i="4"/>
  <c r="W2084" i="4"/>
  <c r="V2084" i="4"/>
  <c r="U2084" i="4"/>
  <c r="Y2083" i="4"/>
  <c r="X2083" i="4"/>
  <c r="W2083" i="4"/>
  <c r="V2083" i="4"/>
  <c r="U2083" i="4"/>
  <c r="Y2082" i="4"/>
  <c r="X2082" i="4"/>
  <c r="W2082" i="4"/>
  <c r="V2082" i="4"/>
  <c r="U2082" i="4"/>
  <c r="Y2081" i="4"/>
  <c r="X2081" i="4"/>
  <c r="W2081" i="4"/>
  <c r="V2081" i="4"/>
  <c r="U2081" i="4"/>
  <c r="Y2080" i="4"/>
  <c r="X2080" i="4"/>
  <c r="W2080" i="4"/>
  <c r="V2080" i="4"/>
  <c r="U2080" i="4"/>
  <c r="Y2079" i="4"/>
  <c r="X2079" i="4"/>
  <c r="W2079" i="4"/>
  <c r="V2079" i="4"/>
  <c r="U2079" i="4"/>
  <c r="Y2078" i="4"/>
  <c r="X2078" i="4"/>
  <c r="W2078" i="4"/>
  <c r="V2078" i="4"/>
  <c r="U2078" i="4"/>
  <c r="Y2077" i="4"/>
  <c r="X2077" i="4"/>
  <c r="W2077" i="4"/>
  <c r="V2077" i="4"/>
  <c r="U2077" i="4"/>
  <c r="Y2076" i="4"/>
  <c r="X2076" i="4"/>
  <c r="W2076" i="4"/>
  <c r="V2076" i="4"/>
  <c r="U2076" i="4"/>
  <c r="Y2075" i="4"/>
  <c r="X2075" i="4"/>
  <c r="W2075" i="4"/>
  <c r="V2075" i="4"/>
  <c r="U2075" i="4"/>
  <c r="Y2074" i="4"/>
  <c r="X2074" i="4"/>
  <c r="W2074" i="4"/>
  <c r="V2074" i="4"/>
  <c r="U2074" i="4"/>
  <c r="Y2073" i="4"/>
  <c r="X2073" i="4"/>
  <c r="W2073" i="4"/>
  <c r="V2073" i="4"/>
  <c r="U2073" i="4"/>
  <c r="Y2072" i="4"/>
  <c r="X2072" i="4"/>
  <c r="W2072" i="4"/>
  <c r="V2072" i="4"/>
  <c r="U2072" i="4"/>
  <c r="Y2071" i="4"/>
  <c r="X2071" i="4"/>
  <c r="W2071" i="4"/>
  <c r="V2071" i="4"/>
  <c r="U2071" i="4"/>
  <c r="Y2070" i="4"/>
  <c r="X2070" i="4"/>
  <c r="W2070" i="4"/>
  <c r="V2070" i="4"/>
  <c r="U2070" i="4"/>
  <c r="Y2069" i="4"/>
  <c r="X2069" i="4"/>
  <c r="W2069" i="4"/>
  <c r="V2069" i="4"/>
  <c r="U2069" i="4"/>
  <c r="Y2068" i="4"/>
  <c r="X2068" i="4"/>
  <c r="W2068" i="4"/>
  <c r="V2068" i="4"/>
  <c r="U2068" i="4"/>
  <c r="Y2067" i="4"/>
  <c r="X2067" i="4"/>
  <c r="W2067" i="4"/>
  <c r="V2067" i="4"/>
  <c r="U2067" i="4"/>
  <c r="Y2066" i="4"/>
  <c r="X2066" i="4"/>
  <c r="W2066" i="4"/>
  <c r="V2066" i="4"/>
  <c r="U2066" i="4"/>
  <c r="Y2065" i="4"/>
  <c r="X2065" i="4"/>
  <c r="W2065" i="4"/>
  <c r="V2065" i="4"/>
  <c r="U2065" i="4"/>
  <c r="Y2064" i="4"/>
  <c r="X2064" i="4"/>
  <c r="W2064" i="4"/>
  <c r="V2064" i="4"/>
  <c r="U2064" i="4"/>
  <c r="Y2063" i="4"/>
  <c r="X2063" i="4"/>
  <c r="W2063" i="4"/>
  <c r="V2063" i="4"/>
  <c r="U2063" i="4"/>
  <c r="Y2062" i="4"/>
  <c r="X2062" i="4"/>
  <c r="W2062" i="4"/>
  <c r="V2062" i="4"/>
  <c r="U2062" i="4"/>
  <c r="Y2061" i="4"/>
  <c r="X2061" i="4"/>
  <c r="W2061" i="4"/>
  <c r="V2061" i="4"/>
  <c r="U2061" i="4"/>
  <c r="Y2060" i="4"/>
  <c r="X2060" i="4"/>
  <c r="W2060" i="4"/>
  <c r="V2060" i="4"/>
  <c r="U2060" i="4"/>
  <c r="Y2059" i="4"/>
  <c r="X2059" i="4"/>
  <c r="W2059" i="4"/>
  <c r="V2059" i="4"/>
  <c r="U2059" i="4"/>
  <c r="Y2058" i="4"/>
  <c r="X2058" i="4"/>
  <c r="W2058" i="4"/>
  <c r="V2058" i="4"/>
  <c r="U2058" i="4"/>
  <c r="Y2057" i="4"/>
  <c r="X2057" i="4"/>
  <c r="W2057" i="4"/>
  <c r="V2057" i="4"/>
  <c r="U2057" i="4"/>
  <c r="Y2056" i="4"/>
  <c r="X2056" i="4"/>
  <c r="W2056" i="4"/>
  <c r="V2056" i="4"/>
  <c r="U2056" i="4"/>
  <c r="Y2055" i="4"/>
  <c r="X2055" i="4"/>
  <c r="W2055" i="4"/>
  <c r="V2055" i="4"/>
  <c r="U2055" i="4"/>
  <c r="Y2054" i="4"/>
  <c r="X2054" i="4"/>
  <c r="W2054" i="4"/>
  <c r="V2054" i="4"/>
  <c r="U2054" i="4"/>
  <c r="Y2053" i="4"/>
  <c r="X2053" i="4"/>
  <c r="W2053" i="4"/>
  <c r="V2053" i="4"/>
  <c r="U2053" i="4"/>
  <c r="Y2052" i="4"/>
  <c r="X2052" i="4"/>
  <c r="W2052" i="4"/>
  <c r="V2052" i="4"/>
  <c r="U2052" i="4"/>
  <c r="Y2051" i="4"/>
  <c r="X2051" i="4"/>
  <c r="W2051" i="4"/>
  <c r="V2051" i="4"/>
  <c r="U2051" i="4"/>
  <c r="Y2050" i="4"/>
  <c r="X2050" i="4"/>
  <c r="W2050" i="4"/>
  <c r="V2050" i="4"/>
  <c r="U2050" i="4"/>
  <c r="Y2049" i="4"/>
  <c r="X2049" i="4"/>
  <c r="W2049" i="4"/>
  <c r="V2049" i="4"/>
  <c r="U2049" i="4"/>
  <c r="Y2048" i="4"/>
  <c r="X2048" i="4"/>
  <c r="W2048" i="4"/>
  <c r="V2048" i="4"/>
  <c r="U2048" i="4"/>
  <c r="Y2047" i="4"/>
  <c r="X2047" i="4"/>
  <c r="W2047" i="4"/>
  <c r="V2047" i="4"/>
  <c r="U2047" i="4"/>
  <c r="Y2046" i="4"/>
  <c r="X2046" i="4"/>
  <c r="W2046" i="4"/>
  <c r="V2046" i="4"/>
  <c r="U2046" i="4"/>
  <c r="Y2045" i="4"/>
  <c r="X2045" i="4"/>
  <c r="W2045" i="4"/>
  <c r="V2045" i="4"/>
  <c r="U2045" i="4"/>
  <c r="Y2044" i="4"/>
  <c r="X2044" i="4"/>
  <c r="W2044" i="4"/>
  <c r="V2044" i="4"/>
  <c r="U2044" i="4"/>
  <c r="Y2043" i="4"/>
  <c r="X2043" i="4"/>
  <c r="W2043" i="4"/>
  <c r="V2043" i="4"/>
  <c r="U2043" i="4"/>
  <c r="Y2042" i="4"/>
  <c r="X2042" i="4"/>
  <c r="W2042" i="4"/>
  <c r="V2042" i="4"/>
  <c r="U2042" i="4"/>
  <c r="Y2041" i="4"/>
  <c r="X2041" i="4"/>
  <c r="W2041" i="4"/>
  <c r="V2041" i="4"/>
  <c r="U2041" i="4"/>
  <c r="Y2040" i="4"/>
  <c r="X2040" i="4"/>
  <c r="W2040" i="4"/>
  <c r="V2040" i="4"/>
  <c r="U2040" i="4"/>
  <c r="Y2039" i="4"/>
  <c r="X2039" i="4"/>
  <c r="W2039" i="4"/>
  <c r="V2039" i="4"/>
  <c r="U2039" i="4"/>
  <c r="Y2038" i="4"/>
  <c r="X2038" i="4"/>
  <c r="W2038" i="4"/>
  <c r="V2038" i="4"/>
  <c r="U2038" i="4"/>
  <c r="Y2037" i="4"/>
  <c r="X2037" i="4"/>
  <c r="W2037" i="4"/>
  <c r="V2037" i="4"/>
  <c r="U2037" i="4"/>
  <c r="Y2036" i="4"/>
  <c r="X2036" i="4"/>
  <c r="W2036" i="4"/>
  <c r="V2036" i="4"/>
  <c r="U2036" i="4"/>
  <c r="Y2035" i="4"/>
  <c r="X2035" i="4"/>
  <c r="W2035" i="4"/>
  <c r="V2035" i="4"/>
  <c r="U2035" i="4"/>
  <c r="Y2034" i="4"/>
  <c r="X2034" i="4"/>
  <c r="W2034" i="4"/>
  <c r="V2034" i="4"/>
  <c r="U2034" i="4"/>
  <c r="Y2033" i="4"/>
  <c r="X2033" i="4"/>
  <c r="W2033" i="4"/>
  <c r="V2033" i="4"/>
  <c r="U2033" i="4"/>
  <c r="Y2032" i="4"/>
  <c r="X2032" i="4"/>
  <c r="W2032" i="4"/>
  <c r="V2032" i="4"/>
  <c r="U2032" i="4"/>
  <c r="Y2031" i="4"/>
  <c r="X2031" i="4"/>
  <c r="W2031" i="4"/>
  <c r="V2031" i="4"/>
  <c r="U2031" i="4"/>
  <c r="Y2030" i="4"/>
  <c r="X2030" i="4"/>
  <c r="W2030" i="4"/>
  <c r="V2030" i="4"/>
  <c r="U2030" i="4"/>
  <c r="Y2029" i="4"/>
  <c r="X2029" i="4"/>
  <c r="W2029" i="4"/>
  <c r="V2029" i="4"/>
  <c r="U2029" i="4"/>
  <c r="Y2028" i="4"/>
  <c r="X2028" i="4"/>
  <c r="W2028" i="4"/>
  <c r="V2028" i="4"/>
  <c r="U2028" i="4"/>
  <c r="Y2027" i="4"/>
  <c r="X2027" i="4"/>
  <c r="W2027" i="4"/>
  <c r="V2027" i="4"/>
  <c r="U2027" i="4"/>
  <c r="Y2026" i="4"/>
  <c r="X2026" i="4"/>
  <c r="W2026" i="4"/>
  <c r="V2026" i="4"/>
  <c r="U2026" i="4"/>
  <c r="Y2025" i="4"/>
  <c r="X2025" i="4"/>
  <c r="W2025" i="4"/>
  <c r="V2025" i="4"/>
  <c r="U2025" i="4"/>
  <c r="Y2024" i="4"/>
  <c r="X2024" i="4"/>
  <c r="W2024" i="4"/>
  <c r="V2024" i="4"/>
  <c r="U2024" i="4"/>
  <c r="Y2023" i="4"/>
  <c r="X2023" i="4"/>
  <c r="W2023" i="4"/>
  <c r="V2023" i="4"/>
  <c r="U2023" i="4"/>
  <c r="Y2022" i="4"/>
  <c r="X2022" i="4"/>
  <c r="W2022" i="4"/>
  <c r="V2022" i="4"/>
  <c r="U2022" i="4"/>
  <c r="Y2021" i="4"/>
  <c r="X2021" i="4"/>
  <c r="W2021" i="4"/>
  <c r="V2021" i="4"/>
  <c r="U2021" i="4"/>
  <c r="Y2020" i="4"/>
  <c r="X2020" i="4"/>
  <c r="W2020" i="4"/>
  <c r="V2020" i="4"/>
  <c r="U2020" i="4"/>
  <c r="Y2019" i="4"/>
  <c r="X2019" i="4"/>
  <c r="W2019" i="4"/>
  <c r="V2019" i="4"/>
  <c r="U2019" i="4"/>
  <c r="Y2018" i="4"/>
  <c r="X2018" i="4"/>
  <c r="W2018" i="4"/>
  <c r="V2018" i="4"/>
  <c r="U2018" i="4"/>
  <c r="Y2017" i="4"/>
  <c r="X2017" i="4"/>
  <c r="W2017" i="4"/>
  <c r="V2017" i="4"/>
  <c r="U2017" i="4"/>
  <c r="Y2016" i="4"/>
  <c r="X2016" i="4"/>
  <c r="W2016" i="4"/>
  <c r="V2016" i="4"/>
  <c r="U2016" i="4"/>
  <c r="Y2015" i="4"/>
  <c r="X2015" i="4"/>
  <c r="W2015" i="4"/>
  <c r="V2015" i="4"/>
  <c r="U2015" i="4"/>
  <c r="Y2014" i="4"/>
  <c r="X2014" i="4"/>
  <c r="W2014" i="4"/>
  <c r="V2014" i="4"/>
  <c r="U2014" i="4"/>
  <c r="Y2013" i="4"/>
  <c r="X2013" i="4"/>
  <c r="W2013" i="4"/>
  <c r="V2013" i="4"/>
  <c r="U2013" i="4"/>
  <c r="Y2012" i="4"/>
  <c r="X2012" i="4"/>
  <c r="W2012" i="4"/>
  <c r="V2012" i="4"/>
  <c r="U2012" i="4"/>
  <c r="Y2011" i="4"/>
  <c r="X2011" i="4"/>
  <c r="W2011" i="4"/>
  <c r="V2011" i="4"/>
  <c r="U2011" i="4"/>
  <c r="Y2010" i="4"/>
  <c r="X2010" i="4"/>
  <c r="W2010" i="4"/>
  <c r="V2010" i="4"/>
  <c r="U2010" i="4"/>
  <c r="Y2009" i="4"/>
  <c r="X2009" i="4"/>
  <c r="W2009" i="4"/>
  <c r="V2009" i="4"/>
  <c r="U2009" i="4"/>
  <c r="Y2008" i="4"/>
  <c r="X2008" i="4"/>
  <c r="W2008" i="4"/>
  <c r="V2008" i="4"/>
  <c r="U2008" i="4"/>
  <c r="Y2007" i="4"/>
  <c r="X2007" i="4"/>
  <c r="W2007" i="4"/>
  <c r="V2007" i="4"/>
  <c r="U2007" i="4"/>
  <c r="Y2006" i="4"/>
  <c r="X2006" i="4"/>
  <c r="W2006" i="4"/>
  <c r="V2006" i="4"/>
  <c r="U2006" i="4"/>
  <c r="Y2005" i="4"/>
  <c r="X2005" i="4"/>
  <c r="W2005" i="4"/>
  <c r="V2005" i="4"/>
  <c r="U2005" i="4"/>
  <c r="Y2004" i="4"/>
  <c r="X2004" i="4"/>
  <c r="W2004" i="4"/>
  <c r="V2004" i="4"/>
  <c r="U2004" i="4"/>
  <c r="Y2003" i="4"/>
  <c r="X2003" i="4"/>
  <c r="W2003" i="4"/>
  <c r="V2003" i="4"/>
  <c r="U2003" i="4"/>
  <c r="Y2002" i="4"/>
  <c r="X2002" i="4"/>
  <c r="W2002" i="4"/>
  <c r="V2002" i="4"/>
  <c r="U2002" i="4"/>
  <c r="Y2001" i="4"/>
  <c r="X2001" i="4"/>
  <c r="W2001" i="4"/>
  <c r="V2001" i="4"/>
  <c r="U2001" i="4"/>
  <c r="Y2000" i="4"/>
  <c r="X2000" i="4"/>
  <c r="W2000" i="4"/>
  <c r="V2000" i="4"/>
  <c r="U2000" i="4"/>
  <c r="Y1999" i="4"/>
  <c r="X1999" i="4"/>
  <c r="W1999" i="4"/>
  <c r="V1999" i="4"/>
  <c r="U1999" i="4"/>
  <c r="Y1998" i="4"/>
  <c r="X1998" i="4"/>
  <c r="W1998" i="4"/>
  <c r="V1998" i="4"/>
  <c r="U1998" i="4"/>
  <c r="Y1997" i="4"/>
  <c r="X1997" i="4"/>
  <c r="W1997" i="4"/>
  <c r="V1997" i="4"/>
  <c r="U1997" i="4"/>
  <c r="Y1996" i="4"/>
  <c r="X1996" i="4"/>
  <c r="W1996" i="4"/>
  <c r="V1996" i="4"/>
  <c r="U1996" i="4"/>
  <c r="Y1995" i="4"/>
  <c r="X1995" i="4"/>
  <c r="W1995" i="4"/>
  <c r="V1995" i="4"/>
  <c r="U1995" i="4"/>
  <c r="Y1994" i="4"/>
  <c r="X1994" i="4"/>
  <c r="W1994" i="4"/>
  <c r="V1994" i="4"/>
  <c r="U1994" i="4"/>
  <c r="Y1993" i="4"/>
  <c r="X1993" i="4"/>
  <c r="W1993" i="4"/>
  <c r="V1993" i="4"/>
  <c r="U1993" i="4"/>
  <c r="Y1992" i="4"/>
  <c r="X1992" i="4"/>
  <c r="W1992" i="4"/>
  <c r="V1992" i="4"/>
  <c r="U1992" i="4"/>
  <c r="Y1991" i="4"/>
  <c r="X1991" i="4"/>
  <c r="W1991" i="4"/>
  <c r="V1991" i="4"/>
  <c r="U1991" i="4"/>
  <c r="Y1990" i="4"/>
  <c r="X1990" i="4"/>
  <c r="W1990" i="4"/>
  <c r="V1990" i="4"/>
  <c r="U1990" i="4"/>
  <c r="Y1989" i="4"/>
  <c r="X1989" i="4"/>
  <c r="W1989" i="4"/>
  <c r="V1989" i="4"/>
  <c r="U1989" i="4"/>
  <c r="Y1988" i="4"/>
  <c r="X1988" i="4"/>
  <c r="W1988" i="4"/>
  <c r="V1988" i="4"/>
  <c r="U1988" i="4"/>
  <c r="Y1987" i="4"/>
  <c r="X1987" i="4"/>
  <c r="W1987" i="4"/>
  <c r="V1987" i="4"/>
  <c r="U1987" i="4"/>
  <c r="Y1986" i="4"/>
  <c r="X1986" i="4"/>
  <c r="W1986" i="4"/>
  <c r="V1986" i="4"/>
  <c r="U1986" i="4"/>
  <c r="Y1985" i="4"/>
  <c r="X1985" i="4"/>
  <c r="W1985" i="4"/>
  <c r="V1985" i="4"/>
  <c r="U1985" i="4"/>
  <c r="Y1984" i="4"/>
  <c r="X1984" i="4"/>
  <c r="W1984" i="4"/>
  <c r="V1984" i="4"/>
  <c r="U1984" i="4"/>
  <c r="Y1983" i="4"/>
  <c r="X1983" i="4"/>
  <c r="W1983" i="4"/>
  <c r="V1983" i="4"/>
  <c r="U1983" i="4"/>
  <c r="Y1982" i="4"/>
  <c r="X1982" i="4"/>
  <c r="W1982" i="4"/>
  <c r="V1982" i="4"/>
  <c r="U1982" i="4"/>
  <c r="Y1981" i="4"/>
  <c r="X1981" i="4"/>
  <c r="W1981" i="4"/>
  <c r="V1981" i="4"/>
  <c r="U1981" i="4"/>
  <c r="Y1980" i="4"/>
  <c r="X1980" i="4"/>
  <c r="W1980" i="4"/>
  <c r="V1980" i="4"/>
  <c r="U1980" i="4"/>
  <c r="Y1979" i="4"/>
  <c r="X1979" i="4"/>
  <c r="W1979" i="4"/>
  <c r="V1979" i="4"/>
  <c r="U1979" i="4"/>
  <c r="Y1978" i="4"/>
  <c r="X1978" i="4"/>
  <c r="W1978" i="4"/>
  <c r="V1978" i="4"/>
  <c r="U1978" i="4"/>
  <c r="Y1977" i="4"/>
  <c r="X1977" i="4"/>
  <c r="W1977" i="4"/>
  <c r="V1977" i="4"/>
  <c r="U1977" i="4"/>
  <c r="Y1976" i="4"/>
  <c r="X1976" i="4"/>
  <c r="W1976" i="4"/>
  <c r="V1976" i="4"/>
  <c r="U1976" i="4"/>
  <c r="Y1975" i="4"/>
  <c r="X1975" i="4"/>
  <c r="W1975" i="4"/>
  <c r="V1975" i="4"/>
  <c r="U1975" i="4"/>
  <c r="Y1974" i="4"/>
  <c r="X1974" i="4"/>
  <c r="W1974" i="4"/>
  <c r="V1974" i="4"/>
  <c r="U1974" i="4"/>
  <c r="Y1973" i="4"/>
  <c r="X1973" i="4"/>
  <c r="W1973" i="4"/>
  <c r="V1973" i="4"/>
  <c r="U1973" i="4"/>
  <c r="Y1972" i="4"/>
  <c r="X1972" i="4"/>
  <c r="W1972" i="4"/>
  <c r="V1972" i="4"/>
  <c r="U1972" i="4"/>
  <c r="Y1971" i="4"/>
  <c r="X1971" i="4"/>
  <c r="W1971" i="4"/>
  <c r="V1971" i="4"/>
  <c r="U1971" i="4"/>
  <c r="Y1970" i="4"/>
  <c r="X1970" i="4"/>
  <c r="W1970" i="4"/>
  <c r="V1970" i="4"/>
  <c r="U1970" i="4"/>
  <c r="Y1969" i="4"/>
  <c r="X1969" i="4"/>
  <c r="W1969" i="4"/>
  <c r="V1969" i="4"/>
  <c r="U1969" i="4"/>
  <c r="Y1968" i="4"/>
  <c r="X1968" i="4"/>
  <c r="W1968" i="4"/>
  <c r="V1968" i="4"/>
  <c r="U1968" i="4"/>
  <c r="Y1967" i="4"/>
  <c r="X1967" i="4"/>
  <c r="W1967" i="4"/>
  <c r="V1967" i="4"/>
  <c r="U1967" i="4"/>
  <c r="Y1966" i="4"/>
  <c r="X1966" i="4"/>
  <c r="W1966" i="4"/>
  <c r="V1966" i="4"/>
  <c r="U1966" i="4"/>
  <c r="Y1965" i="4"/>
  <c r="X1965" i="4"/>
  <c r="W1965" i="4"/>
  <c r="V1965" i="4"/>
  <c r="U1965" i="4"/>
  <c r="Y1964" i="4"/>
  <c r="X1964" i="4"/>
  <c r="W1964" i="4"/>
  <c r="V1964" i="4"/>
  <c r="U1964" i="4"/>
  <c r="Y1963" i="4"/>
  <c r="X1963" i="4"/>
  <c r="W1963" i="4"/>
  <c r="V1963" i="4"/>
  <c r="U1963" i="4"/>
  <c r="Y1962" i="4"/>
  <c r="X1962" i="4"/>
  <c r="W1962" i="4"/>
  <c r="V1962" i="4"/>
  <c r="U1962" i="4"/>
  <c r="Y1961" i="4"/>
  <c r="X1961" i="4"/>
  <c r="W1961" i="4"/>
  <c r="V1961" i="4"/>
  <c r="U1961" i="4"/>
  <c r="Y1960" i="4"/>
  <c r="X1960" i="4"/>
  <c r="W1960" i="4"/>
  <c r="V1960" i="4"/>
  <c r="U1960" i="4"/>
  <c r="Y1959" i="4"/>
  <c r="X1959" i="4"/>
  <c r="W1959" i="4"/>
  <c r="V1959" i="4"/>
  <c r="U1959" i="4"/>
  <c r="Y1958" i="4"/>
  <c r="X1958" i="4"/>
  <c r="W1958" i="4"/>
  <c r="V1958" i="4"/>
  <c r="U1958" i="4"/>
  <c r="Y1957" i="4"/>
  <c r="X1957" i="4"/>
  <c r="W1957" i="4"/>
  <c r="V1957" i="4"/>
  <c r="U1957" i="4"/>
  <c r="Y1956" i="4"/>
  <c r="X1956" i="4"/>
  <c r="W1956" i="4"/>
  <c r="V1956" i="4"/>
  <c r="U1956" i="4"/>
  <c r="Y1955" i="4"/>
  <c r="X1955" i="4"/>
  <c r="W1955" i="4"/>
  <c r="V1955" i="4"/>
  <c r="U1955" i="4"/>
  <c r="Y1954" i="4"/>
  <c r="X1954" i="4"/>
  <c r="W1954" i="4"/>
  <c r="V1954" i="4"/>
  <c r="U1954" i="4"/>
  <c r="Y1953" i="4"/>
  <c r="X1953" i="4"/>
  <c r="W1953" i="4"/>
  <c r="V1953" i="4"/>
  <c r="U1953" i="4"/>
  <c r="Y1952" i="4"/>
  <c r="X1952" i="4"/>
  <c r="W1952" i="4"/>
  <c r="V1952" i="4"/>
  <c r="U1952" i="4"/>
  <c r="Y1951" i="4"/>
  <c r="X1951" i="4"/>
  <c r="W1951" i="4"/>
  <c r="V1951" i="4"/>
  <c r="U1951" i="4"/>
  <c r="Y1950" i="4"/>
  <c r="X1950" i="4"/>
  <c r="W1950" i="4"/>
  <c r="V1950" i="4"/>
  <c r="U1950" i="4"/>
  <c r="Y1949" i="4"/>
  <c r="X1949" i="4"/>
  <c r="W1949" i="4"/>
  <c r="V1949" i="4"/>
  <c r="U1949" i="4"/>
  <c r="Y1948" i="4"/>
  <c r="X1948" i="4"/>
  <c r="W1948" i="4"/>
  <c r="V1948" i="4"/>
  <c r="U1948" i="4"/>
  <c r="Y1947" i="4"/>
  <c r="X1947" i="4"/>
  <c r="W1947" i="4"/>
  <c r="V1947" i="4"/>
  <c r="U1947" i="4"/>
  <c r="Y1946" i="4"/>
  <c r="X1946" i="4"/>
  <c r="W1946" i="4"/>
  <c r="V1946" i="4"/>
  <c r="U1946" i="4"/>
  <c r="Y1945" i="4"/>
  <c r="X1945" i="4"/>
  <c r="W1945" i="4"/>
  <c r="V1945" i="4"/>
  <c r="U1945" i="4"/>
  <c r="Y1944" i="4"/>
  <c r="X1944" i="4"/>
  <c r="W1944" i="4"/>
  <c r="V1944" i="4"/>
  <c r="U1944" i="4"/>
  <c r="Y1943" i="4"/>
  <c r="X1943" i="4"/>
  <c r="W1943" i="4"/>
  <c r="V1943" i="4"/>
  <c r="U1943" i="4"/>
  <c r="Y1942" i="4"/>
  <c r="X1942" i="4"/>
  <c r="W1942" i="4"/>
  <c r="V1942" i="4"/>
  <c r="U1942" i="4"/>
  <c r="Y1941" i="4"/>
  <c r="X1941" i="4"/>
  <c r="W1941" i="4"/>
  <c r="V1941" i="4"/>
  <c r="U1941" i="4"/>
  <c r="Y1940" i="4"/>
  <c r="X1940" i="4"/>
  <c r="W1940" i="4"/>
  <c r="V1940" i="4"/>
  <c r="U1940" i="4"/>
  <c r="Y1939" i="4"/>
  <c r="X1939" i="4"/>
  <c r="W1939" i="4"/>
  <c r="V1939" i="4"/>
  <c r="U1939" i="4"/>
  <c r="Y1938" i="4"/>
  <c r="X1938" i="4"/>
  <c r="W1938" i="4"/>
  <c r="V1938" i="4"/>
  <c r="U1938" i="4"/>
  <c r="Y1937" i="4"/>
  <c r="X1937" i="4"/>
  <c r="W1937" i="4"/>
  <c r="V1937" i="4"/>
  <c r="U1937" i="4"/>
  <c r="Y1936" i="4"/>
  <c r="X1936" i="4"/>
  <c r="W1936" i="4"/>
  <c r="V1936" i="4"/>
  <c r="U1936" i="4"/>
  <c r="Y1935" i="4"/>
  <c r="X1935" i="4"/>
  <c r="W1935" i="4"/>
  <c r="V1935" i="4"/>
  <c r="U1935" i="4"/>
  <c r="Y1934" i="4"/>
  <c r="X1934" i="4"/>
  <c r="W1934" i="4"/>
  <c r="V1934" i="4"/>
  <c r="U1934" i="4"/>
  <c r="Y1933" i="4"/>
  <c r="X1933" i="4"/>
  <c r="W1933" i="4"/>
  <c r="V1933" i="4"/>
  <c r="U1933" i="4"/>
  <c r="Y1932" i="4"/>
  <c r="X1932" i="4"/>
  <c r="W1932" i="4"/>
  <c r="V1932" i="4"/>
  <c r="U1932" i="4"/>
  <c r="Y1931" i="4"/>
  <c r="X1931" i="4"/>
  <c r="W1931" i="4"/>
  <c r="V1931" i="4"/>
  <c r="U1931" i="4"/>
  <c r="Y1930" i="4"/>
  <c r="X1930" i="4"/>
  <c r="W1930" i="4"/>
  <c r="V1930" i="4"/>
  <c r="U1930" i="4"/>
  <c r="Y1929" i="4"/>
  <c r="X1929" i="4"/>
  <c r="W1929" i="4"/>
  <c r="V1929" i="4"/>
  <c r="U1929" i="4"/>
  <c r="Y1928" i="4"/>
  <c r="X1928" i="4"/>
  <c r="W1928" i="4"/>
  <c r="V1928" i="4"/>
  <c r="U1928" i="4"/>
  <c r="Y1927" i="4"/>
  <c r="X1927" i="4"/>
  <c r="W1927" i="4"/>
  <c r="V1927" i="4"/>
  <c r="U1927" i="4"/>
  <c r="Y1926" i="4"/>
  <c r="X1926" i="4"/>
  <c r="W1926" i="4"/>
  <c r="V1926" i="4"/>
  <c r="U1926" i="4"/>
  <c r="Y1925" i="4"/>
  <c r="X1925" i="4"/>
  <c r="W1925" i="4"/>
  <c r="V1925" i="4"/>
  <c r="U1925" i="4"/>
  <c r="Y1924" i="4"/>
  <c r="X1924" i="4"/>
  <c r="W1924" i="4"/>
  <c r="V1924" i="4"/>
  <c r="U1924" i="4"/>
  <c r="Y1923" i="4"/>
  <c r="X1923" i="4"/>
  <c r="W1923" i="4"/>
  <c r="V1923" i="4"/>
  <c r="U1923" i="4"/>
  <c r="Y1922" i="4"/>
  <c r="X1922" i="4"/>
  <c r="W1922" i="4"/>
  <c r="V1922" i="4"/>
  <c r="U1922" i="4"/>
  <c r="Y1921" i="4"/>
  <c r="X1921" i="4"/>
  <c r="W1921" i="4"/>
  <c r="V1921" i="4"/>
  <c r="U1921" i="4"/>
  <c r="Y1920" i="4"/>
  <c r="X1920" i="4"/>
  <c r="W1920" i="4"/>
  <c r="V1920" i="4"/>
  <c r="U1920" i="4"/>
  <c r="Y1919" i="4"/>
  <c r="X1919" i="4"/>
  <c r="W1919" i="4"/>
  <c r="V1919" i="4"/>
  <c r="U1919" i="4"/>
  <c r="Y1918" i="4"/>
  <c r="X1918" i="4"/>
  <c r="W1918" i="4"/>
  <c r="V1918" i="4"/>
  <c r="U1918" i="4"/>
  <c r="Y1917" i="4"/>
  <c r="X1917" i="4"/>
  <c r="W1917" i="4"/>
  <c r="V1917" i="4"/>
  <c r="U1917" i="4"/>
  <c r="Y1916" i="4"/>
  <c r="X1916" i="4"/>
  <c r="W1916" i="4"/>
  <c r="V1916" i="4"/>
  <c r="U1916" i="4"/>
  <c r="Y1915" i="4"/>
  <c r="X1915" i="4"/>
  <c r="W1915" i="4"/>
  <c r="V1915" i="4"/>
  <c r="U1915" i="4"/>
  <c r="Y1914" i="4"/>
  <c r="X1914" i="4"/>
  <c r="W1914" i="4"/>
  <c r="V1914" i="4"/>
  <c r="U1914" i="4"/>
  <c r="Y1913" i="4"/>
  <c r="X1913" i="4"/>
  <c r="W1913" i="4"/>
  <c r="V1913" i="4"/>
  <c r="U1913" i="4"/>
  <c r="Y1912" i="4"/>
  <c r="X1912" i="4"/>
  <c r="W1912" i="4"/>
  <c r="V1912" i="4"/>
  <c r="U1912" i="4"/>
  <c r="Y1911" i="4"/>
  <c r="X1911" i="4"/>
  <c r="W1911" i="4"/>
  <c r="V1911" i="4"/>
  <c r="U1911" i="4"/>
  <c r="Y1910" i="4"/>
  <c r="X1910" i="4"/>
  <c r="W1910" i="4"/>
  <c r="V1910" i="4"/>
  <c r="U1910" i="4"/>
  <c r="Y1909" i="4"/>
  <c r="X1909" i="4"/>
  <c r="W1909" i="4"/>
  <c r="V1909" i="4"/>
  <c r="U1909" i="4"/>
  <c r="Y1908" i="4"/>
  <c r="X1908" i="4"/>
  <c r="W1908" i="4"/>
  <c r="V1908" i="4"/>
  <c r="U1908" i="4"/>
  <c r="Y1907" i="4"/>
  <c r="X1907" i="4"/>
  <c r="W1907" i="4"/>
  <c r="V1907" i="4"/>
  <c r="U1907" i="4"/>
  <c r="Y1906" i="4"/>
  <c r="X1906" i="4"/>
  <c r="W1906" i="4"/>
  <c r="V1906" i="4"/>
  <c r="U1906" i="4"/>
  <c r="Y1905" i="4"/>
  <c r="X1905" i="4"/>
  <c r="W1905" i="4"/>
  <c r="V1905" i="4"/>
  <c r="U1905" i="4"/>
  <c r="Y1904" i="4"/>
  <c r="X1904" i="4"/>
  <c r="W1904" i="4"/>
  <c r="V1904" i="4"/>
  <c r="U1904" i="4"/>
  <c r="Y1903" i="4"/>
  <c r="X1903" i="4"/>
  <c r="W1903" i="4"/>
  <c r="V1903" i="4"/>
  <c r="U1903" i="4"/>
  <c r="Y1902" i="4"/>
  <c r="X1902" i="4"/>
  <c r="W1902" i="4"/>
  <c r="V1902" i="4"/>
  <c r="U1902" i="4"/>
  <c r="Y1901" i="4"/>
  <c r="X1901" i="4"/>
  <c r="W1901" i="4"/>
  <c r="V1901" i="4"/>
  <c r="U1901" i="4"/>
  <c r="Y1900" i="4"/>
  <c r="X1900" i="4"/>
  <c r="W1900" i="4"/>
  <c r="V1900" i="4"/>
  <c r="U1900" i="4"/>
  <c r="Y1899" i="4"/>
  <c r="X1899" i="4"/>
  <c r="W1899" i="4"/>
  <c r="V1899" i="4"/>
  <c r="U1899" i="4"/>
  <c r="Y1898" i="4"/>
  <c r="X1898" i="4"/>
  <c r="W1898" i="4"/>
  <c r="V1898" i="4"/>
  <c r="U1898" i="4"/>
  <c r="Y1897" i="4"/>
  <c r="X1897" i="4"/>
  <c r="W1897" i="4"/>
  <c r="V1897" i="4"/>
  <c r="U1897" i="4"/>
  <c r="Y1896" i="4"/>
  <c r="X1896" i="4"/>
  <c r="W1896" i="4"/>
  <c r="V1896" i="4"/>
  <c r="U1896" i="4"/>
  <c r="Y1895" i="4"/>
  <c r="X1895" i="4"/>
  <c r="W1895" i="4"/>
  <c r="V1895" i="4"/>
  <c r="U1895" i="4"/>
  <c r="Y1894" i="4"/>
  <c r="X1894" i="4"/>
  <c r="W1894" i="4"/>
  <c r="V1894" i="4"/>
  <c r="U1894" i="4"/>
  <c r="Y1893" i="4"/>
  <c r="X1893" i="4"/>
  <c r="W1893" i="4"/>
  <c r="V1893" i="4"/>
  <c r="U1893" i="4"/>
  <c r="Y1892" i="4"/>
  <c r="X1892" i="4"/>
  <c r="W1892" i="4"/>
  <c r="V1892" i="4"/>
  <c r="U1892" i="4"/>
  <c r="Y1891" i="4"/>
  <c r="X1891" i="4"/>
  <c r="W1891" i="4"/>
  <c r="V1891" i="4"/>
  <c r="U1891" i="4"/>
  <c r="Y1890" i="4"/>
  <c r="X1890" i="4"/>
  <c r="W1890" i="4"/>
  <c r="V1890" i="4"/>
  <c r="U1890" i="4"/>
  <c r="Y1889" i="4"/>
  <c r="X1889" i="4"/>
  <c r="W1889" i="4"/>
  <c r="V1889" i="4"/>
  <c r="U1889" i="4"/>
  <c r="Y1888" i="4"/>
  <c r="X1888" i="4"/>
  <c r="W1888" i="4"/>
  <c r="V1888" i="4"/>
  <c r="U1888" i="4"/>
  <c r="Y1887" i="4"/>
  <c r="X1887" i="4"/>
  <c r="W1887" i="4"/>
  <c r="V1887" i="4"/>
  <c r="U1887" i="4"/>
  <c r="Y1886" i="4"/>
  <c r="X1886" i="4"/>
  <c r="W1886" i="4"/>
  <c r="V1886" i="4"/>
  <c r="U1886" i="4"/>
  <c r="Y1885" i="4"/>
  <c r="X1885" i="4"/>
  <c r="W1885" i="4"/>
  <c r="V1885" i="4"/>
  <c r="U1885" i="4"/>
  <c r="Y1884" i="4"/>
  <c r="X1884" i="4"/>
  <c r="W1884" i="4"/>
  <c r="V1884" i="4"/>
  <c r="U1884" i="4"/>
  <c r="Y1883" i="4"/>
  <c r="X1883" i="4"/>
  <c r="W1883" i="4"/>
  <c r="V1883" i="4"/>
  <c r="U1883" i="4"/>
  <c r="Y1882" i="4"/>
  <c r="X1882" i="4"/>
  <c r="W1882" i="4"/>
  <c r="V1882" i="4"/>
  <c r="U1882" i="4"/>
  <c r="Y1881" i="4"/>
  <c r="X1881" i="4"/>
  <c r="W1881" i="4"/>
  <c r="V1881" i="4"/>
  <c r="U1881" i="4"/>
  <c r="Y1880" i="4"/>
  <c r="X1880" i="4"/>
  <c r="W1880" i="4"/>
  <c r="V1880" i="4"/>
  <c r="U1880" i="4"/>
  <c r="Y1879" i="4"/>
  <c r="X1879" i="4"/>
  <c r="W1879" i="4"/>
  <c r="V1879" i="4"/>
  <c r="U1879" i="4"/>
  <c r="Y1878" i="4"/>
  <c r="X1878" i="4"/>
  <c r="W1878" i="4"/>
  <c r="V1878" i="4"/>
  <c r="U1878" i="4"/>
  <c r="Y1877" i="4"/>
  <c r="X1877" i="4"/>
  <c r="W1877" i="4"/>
  <c r="V1877" i="4"/>
  <c r="U1877" i="4"/>
  <c r="Y1876" i="4"/>
  <c r="X1876" i="4"/>
  <c r="W1876" i="4"/>
  <c r="V1876" i="4"/>
  <c r="U1876" i="4"/>
  <c r="Y1875" i="4"/>
  <c r="X1875" i="4"/>
  <c r="W1875" i="4"/>
  <c r="V1875" i="4"/>
  <c r="U1875" i="4"/>
  <c r="Y1874" i="4"/>
  <c r="X1874" i="4"/>
  <c r="W1874" i="4"/>
  <c r="V1874" i="4"/>
  <c r="U1874" i="4"/>
  <c r="Y1873" i="4"/>
  <c r="X1873" i="4"/>
  <c r="W1873" i="4"/>
  <c r="V1873" i="4"/>
  <c r="U1873" i="4"/>
  <c r="Y1872" i="4"/>
  <c r="X1872" i="4"/>
  <c r="W1872" i="4"/>
  <c r="V1872" i="4"/>
  <c r="U1872" i="4"/>
  <c r="Y1871" i="4"/>
  <c r="X1871" i="4"/>
  <c r="W1871" i="4"/>
  <c r="V1871" i="4"/>
  <c r="U1871" i="4"/>
  <c r="Y1870" i="4"/>
  <c r="X1870" i="4"/>
  <c r="W1870" i="4"/>
  <c r="V1870" i="4"/>
  <c r="U1870" i="4"/>
  <c r="Y1869" i="4"/>
  <c r="X1869" i="4"/>
  <c r="W1869" i="4"/>
  <c r="V1869" i="4"/>
  <c r="U1869" i="4"/>
  <c r="Y1868" i="4"/>
  <c r="X1868" i="4"/>
  <c r="W1868" i="4"/>
  <c r="V1868" i="4"/>
  <c r="U1868" i="4"/>
  <c r="Y1867" i="4"/>
  <c r="X1867" i="4"/>
  <c r="W1867" i="4"/>
  <c r="V1867" i="4"/>
  <c r="U1867" i="4"/>
  <c r="Y1866" i="4"/>
  <c r="X1866" i="4"/>
  <c r="W1866" i="4"/>
  <c r="V1866" i="4"/>
  <c r="U1866" i="4"/>
  <c r="Y1865" i="4"/>
  <c r="X1865" i="4"/>
  <c r="W1865" i="4"/>
  <c r="V1865" i="4"/>
  <c r="U1865" i="4"/>
  <c r="Y1864" i="4"/>
  <c r="X1864" i="4"/>
  <c r="W1864" i="4"/>
  <c r="V1864" i="4"/>
  <c r="U1864" i="4"/>
  <c r="Y1863" i="4"/>
  <c r="X1863" i="4"/>
  <c r="W1863" i="4"/>
  <c r="V1863" i="4"/>
  <c r="U1863" i="4"/>
  <c r="Y1862" i="4"/>
  <c r="X1862" i="4"/>
  <c r="W1862" i="4"/>
  <c r="V1862" i="4"/>
  <c r="U1862" i="4"/>
  <c r="Y1861" i="4"/>
  <c r="X1861" i="4"/>
  <c r="W1861" i="4"/>
  <c r="V1861" i="4"/>
  <c r="U1861" i="4"/>
  <c r="Y1860" i="4"/>
  <c r="X1860" i="4"/>
  <c r="W1860" i="4"/>
  <c r="V1860" i="4"/>
  <c r="U1860" i="4"/>
  <c r="Y1859" i="4"/>
  <c r="X1859" i="4"/>
  <c r="W1859" i="4"/>
  <c r="V1859" i="4"/>
  <c r="U1859" i="4"/>
  <c r="Y1858" i="4"/>
  <c r="X1858" i="4"/>
  <c r="W1858" i="4"/>
  <c r="V1858" i="4"/>
  <c r="U1858" i="4"/>
  <c r="Y1857" i="4"/>
  <c r="X1857" i="4"/>
  <c r="W1857" i="4"/>
  <c r="V1857" i="4"/>
  <c r="U1857" i="4"/>
  <c r="Y1856" i="4"/>
  <c r="X1856" i="4"/>
  <c r="W1856" i="4"/>
  <c r="V1856" i="4"/>
  <c r="U1856" i="4"/>
  <c r="Y1855" i="4"/>
  <c r="X1855" i="4"/>
  <c r="W1855" i="4"/>
  <c r="V1855" i="4"/>
  <c r="U1855" i="4"/>
  <c r="Y1854" i="4"/>
  <c r="X1854" i="4"/>
  <c r="W1854" i="4"/>
  <c r="V1854" i="4"/>
  <c r="U1854" i="4"/>
  <c r="Y1853" i="4"/>
  <c r="X1853" i="4"/>
  <c r="W1853" i="4"/>
  <c r="V1853" i="4"/>
  <c r="U1853" i="4"/>
  <c r="Y1852" i="4"/>
  <c r="X1852" i="4"/>
  <c r="W1852" i="4"/>
  <c r="V1852" i="4"/>
  <c r="U1852" i="4"/>
  <c r="Y1851" i="4"/>
  <c r="X1851" i="4"/>
  <c r="W1851" i="4"/>
  <c r="V1851" i="4"/>
  <c r="U1851" i="4"/>
  <c r="Y1850" i="4"/>
  <c r="X1850" i="4"/>
  <c r="W1850" i="4"/>
  <c r="V1850" i="4"/>
  <c r="U1850" i="4"/>
  <c r="Y1849" i="4"/>
  <c r="X1849" i="4"/>
  <c r="W1849" i="4"/>
  <c r="V1849" i="4"/>
  <c r="U1849" i="4"/>
  <c r="Y1848" i="4"/>
  <c r="X1848" i="4"/>
  <c r="W1848" i="4"/>
  <c r="V1848" i="4"/>
  <c r="U1848" i="4"/>
  <c r="Y1847" i="4"/>
  <c r="X1847" i="4"/>
  <c r="W1847" i="4"/>
  <c r="V1847" i="4"/>
  <c r="U1847" i="4"/>
  <c r="Y1846" i="4"/>
  <c r="X1846" i="4"/>
  <c r="W1846" i="4"/>
  <c r="V1846" i="4"/>
  <c r="U1846" i="4"/>
  <c r="Y1845" i="4"/>
  <c r="X1845" i="4"/>
  <c r="W1845" i="4"/>
  <c r="V1845" i="4"/>
  <c r="U1845" i="4"/>
  <c r="Y1844" i="4"/>
  <c r="X1844" i="4"/>
  <c r="W1844" i="4"/>
  <c r="V1844" i="4"/>
  <c r="U1844" i="4"/>
  <c r="Y1843" i="4"/>
  <c r="X1843" i="4"/>
  <c r="W1843" i="4"/>
  <c r="V1843" i="4"/>
  <c r="U1843" i="4"/>
  <c r="Y1842" i="4"/>
  <c r="X1842" i="4"/>
  <c r="W1842" i="4"/>
  <c r="V1842" i="4"/>
  <c r="U1842" i="4"/>
  <c r="Y1841" i="4"/>
  <c r="X1841" i="4"/>
  <c r="W1841" i="4"/>
  <c r="V1841" i="4"/>
  <c r="U1841" i="4"/>
  <c r="Y1840" i="4"/>
  <c r="X1840" i="4"/>
  <c r="W1840" i="4"/>
  <c r="V1840" i="4"/>
  <c r="U1840" i="4"/>
  <c r="Y1839" i="4"/>
  <c r="X1839" i="4"/>
  <c r="W1839" i="4"/>
  <c r="V1839" i="4"/>
  <c r="U1839" i="4"/>
  <c r="Y1838" i="4"/>
  <c r="X1838" i="4"/>
  <c r="W1838" i="4"/>
  <c r="V1838" i="4"/>
  <c r="U1838" i="4"/>
  <c r="Y1837" i="4"/>
  <c r="X1837" i="4"/>
  <c r="W1837" i="4"/>
  <c r="V1837" i="4"/>
  <c r="U1837" i="4"/>
  <c r="Y1836" i="4"/>
  <c r="X1836" i="4"/>
  <c r="W1836" i="4"/>
  <c r="V1836" i="4"/>
  <c r="U1836" i="4"/>
  <c r="Y1835" i="4"/>
  <c r="X1835" i="4"/>
  <c r="W1835" i="4"/>
  <c r="V1835" i="4"/>
  <c r="U1835" i="4"/>
  <c r="Y1834" i="4"/>
  <c r="X1834" i="4"/>
  <c r="W1834" i="4"/>
  <c r="V1834" i="4"/>
  <c r="U1834" i="4"/>
  <c r="Y1833" i="4"/>
  <c r="X1833" i="4"/>
  <c r="W1833" i="4"/>
  <c r="V1833" i="4"/>
  <c r="U1833" i="4"/>
  <c r="Y1832" i="4"/>
  <c r="X1832" i="4"/>
  <c r="W1832" i="4"/>
  <c r="V1832" i="4"/>
  <c r="U1832" i="4"/>
  <c r="Y1831" i="4"/>
  <c r="X1831" i="4"/>
  <c r="W1831" i="4"/>
  <c r="V1831" i="4"/>
  <c r="U1831" i="4"/>
  <c r="Y1830" i="4"/>
  <c r="X1830" i="4"/>
  <c r="W1830" i="4"/>
  <c r="V1830" i="4"/>
  <c r="U1830" i="4"/>
  <c r="Y1829" i="4"/>
  <c r="X1829" i="4"/>
  <c r="W1829" i="4"/>
  <c r="V1829" i="4"/>
  <c r="U1829" i="4"/>
  <c r="Y1828" i="4"/>
  <c r="X1828" i="4"/>
  <c r="W1828" i="4"/>
  <c r="V1828" i="4"/>
  <c r="U1828" i="4"/>
  <c r="Y1827" i="4"/>
  <c r="X1827" i="4"/>
  <c r="W1827" i="4"/>
  <c r="V1827" i="4"/>
  <c r="U1827" i="4"/>
  <c r="Y1826" i="4"/>
  <c r="X1826" i="4"/>
  <c r="W1826" i="4"/>
  <c r="V1826" i="4"/>
  <c r="U1826" i="4"/>
  <c r="Y1825" i="4"/>
  <c r="X1825" i="4"/>
  <c r="W1825" i="4"/>
  <c r="V1825" i="4"/>
  <c r="U1825" i="4"/>
  <c r="Y1824" i="4"/>
  <c r="X1824" i="4"/>
  <c r="W1824" i="4"/>
  <c r="V1824" i="4"/>
  <c r="U1824" i="4"/>
  <c r="Y1823" i="4"/>
  <c r="X1823" i="4"/>
  <c r="W1823" i="4"/>
  <c r="V1823" i="4"/>
  <c r="U1823" i="4"/>
  <c r="Y1822" i="4"/>
  <c r="X1822" i="4"/>
  <c r="W1822" i="4"/>
  <c r="V1822" i="4"/>
  <c r="U1822" i="4"/>
  <c r="Y1821" i="4"/>
  <c r="X1821" i="4"/>
  <c r="W1821" i="4"/>
  <c r="V1821" i="4"/>
  <c r="U1821" i="4"/>
  <c r="Y1820" i="4"/>
  <c r="X1820" i="4"/>
  <c r="W1820" i="4"/>
  <c r="V1820" i="4"/>
  <c r="U1820" i="4"/>
  <c r="Y1819" i="4"/>
  <c r="X1819" i="4"/>
  <c r="W1819" i="4"/>
  <c r="V1819" i="4"/>
  <c r="U1819" i="4"/>
  <c r="Y1818" i="4"/>
  <c r="X1818" i="4"/>
  <c r="W1818" i="4"/>
  <c r="V1818" i="4"/>
  <c r="U1818" i="4"/>
  <c r="Y1817" i="4"/>
  <c r="X1817" i="4"/>
  <c r="W1817" i="4"/>
  <c r="V1817" i="4"/>
  <c r="U1817" i="4"/>
  <c r="Y1816" i="4"/>
  <c r="X1816" i="4"/>
  <c r="W1816" i="4"/>
  <c r="V1816" i="4"/>
  <c r="U1816" i="4"/>
  <c r="Y1815" i="4"/>
  <c r="X1815" i="4"/>
  <c r="W1815" i="4"/>
  <c r="V1815" i="4"/>
  <c r="U1815" i="4"/>
  <c r="Y1814" i="4"/>
  <c r="X1814" i="4"/>
  <c r="W1814" i="4"/>
  <c r="V1814" i="4"/>
  <c r="U1814" i="4"/>
  <c r="Y1813" i="4"/>
  <c r="X1813" i="4"/>
  <c r="W1813" i="4"/>
  <c r="V1813" i="4"/>
  <c r="U1813" i="4"/>
  <c r="Y1812" i="4"/>
  <c r="X1812" i="4"/>
  <c r="W1812" i="4"/>
  <c r="V1812" i="4"/>
  <c r="U1812" i="4"/>
  <c r="Y1811" i="4"/>
  <c r="X1811" i="4"/>
  <c r="W1811" i="4"/>
  <c r="V1811" i="4"/>
  <c r="U1811" i="4"/>
  <c r="Y1810" i="4"/>
  <c r="X1810" i="4"/>
  <c r="W1810" i="4"/>
  <c r="V1810" i="4"/>
  <c r="U1810" i="4"/>
  <c r="Y1809" i="4"/>
  <c r="X1809" i="4"/>
  <c r="W1809" i="4"/>
  <c r="V1809" i="4"/>
  <c r="U1809" i="4"/>
  <c r="Y1808" i="4"/>
  <c r="X1808" i="4"/>
  <c r="W1808" i="4"/>
  <c r="V1808" i="4"/>
  <c r="U1808" i="4"/>
  <c r="Y1807" i="4"/>
  <c r="X1807" i="4"/>
  <c r="W1807" i="4"/>
  <c r="V1807" i="4"/>
  <c r="U1807" i="4"/>
  <c r="Y1806" i="4"/>
  <c r="X1806" i="4"/>
  <c r="W1806" i="4"/>
  <c r="V1806" i="4"/>
  <c r="U1806" i="4"/>
  <c r="Y1805" i="4"/>
  <c r="X1805" i="4"/>
  <c r="W1805" i="4"/>
  <c r="V1805" i="4"/>
  <c r="U1805" i="4"/>
  <c r="Y1804" i="4"/>
  <c r="X1804" i="4"/>
  <c r="W1804" i="4"/>
  <c r="V1804" i="4"/>
  <c r="U1804" i="4"/>
  <c r="Y1803" i="4"/>
  <c r="X1803" i="4"/>
  <c r="W1803" i="4"/>
  <c r="V1803" i="4"/>
  <c r="U1803" i="4"/>
  <c r="Y1802" i="4"/>
  <c r="X1802" i="4"/>
  <c r="W1802" i="4"/>
  <c r="V1802" i="4"/>
  <c r="U1802" i="4"/>
  <c r="Y1801" i="4"/>
  <c r="X1801" i="4"/>
  <c r="W1801" i="4"/>
  <c r="V1801" i="4"/>
  <c r="U1801" i="4"/>
  <c r="Y1800" i="4"/>
  <c r="X1800" i="4"/>
  <c r="W1800" i="4"/>
  <c r="V1800" i="4"/>
  <c r="U1800" i="4"/>
  <c r="Y1799" i="4"/>
  <c r="X1799" i="4"/>
  <c r="W1799" i="4"/>
  <c r="V1799" i="4"/>
  <c r="U1799" i="4"/>
  <c r="Y1798" i="4"/>
  <c r="X1798" i="4"/>
  <c r="W1798" i="4"/>
  <c r="V1798" i="4"/>
  <c r="U1798" i="4"/>
  <c r="Y1797" i="4"/>
  <c r="X1797" i="4"/>
  <c r="W1797" i="4"/>
  <c r="V1797" i="4"/>
  <c r="U1797" i="4"/>
  <c r="Y1796" i="4"/>
  <c r="X1796" i="4"/>
  <c r="W1796" i="4"/>
  <c r="V1796" i="4"/>
  <c r="U1796" i="4"/>
  <c r="Y1795" i="4"/>
  <c r="X1795" i="4"/>
  <c r="W1795" i="4"/>
  <c r="V1795" i="4"/>
  <c r="U1795" i="4"/>
  <c r="Y1794" i="4"/>
  <c r="X1794" i="4"/>
  <c r="W1794" i="4"/>
  <c r="V1794" i="4"/>
  <c r="U1794" i="4"/>
  <c r="Y1793" i="4"/>
  <c r="X1793" i="4"/>
  <c r="W1793" i="4"/>
  <c r="V1793" i="4"/>
  <c r="U1793" i="4"/>
  <c r="Y1792" i="4"/>
  <c r="X1792" i="4"/>
  <c r="W1792" i="4"/>
  <c r="V1792" i="4"/>
  <c r="U1792" i="4"/>
  <c r="Y1791" i="4"/>
  <c r="X1791" i="4"/>
  <c r="W1791" i="4"/>
  <c r="V1791" i="4"/>
  <c r="U1791" i="4"/>
  <c r="Y1790" i="4"/>
  <c r="X1790" i="4"/>
  <c r="W1790" i="4"/>
  <c r="V1790" i="4"/>
  <c r="U1790" i="4"/>
  <c r="Y1789" i="4"/>
  <c r="X1789" i="4"/>
  <c r="W1789" i="4"/>
  <c r="V1789" i="4"/>
  <c r="U1789" i="4"/>
  <c r="Y1788" i="4"/>
  <c r="X1788" i="4"/>
  <c r="W1788" i="4"/>
  <c r="V1788" i="4"/>
  <c r="U1788" i="4"/>
  <c r="Y1787" i="4"/>
  <c r="X1787" i="4"/>
  <c r="W1787" i="4"/>
  <c r="V1787" i="4"/>
  <c r="U1787" i="4"/>
  <c r="Y1786" i="4"/>
  <c r="X1786" i="4"/>
  <c r="W1786" i="4"/>
  <c r="V1786" i="4"/>
  <c r="U1786" i="4"/>
  <c r="Y1785" i="4"/>
  <c r="X1785" i="4"/>
  <c r="W1785" i="4"/>
  <c r="V1785" i="4"/>
  <c r="U1785" i="4"/>
  <c r="Y1784" i="4"/>
  <c r="X1784" i="4"/>
  <c r="W1784" i="4"/>
  <c r="V1784" i="4"/>
  <c r="U1784" i="4"/>
  <c r="Y1783" i="4"/>
  <c r="X1783" i="4"/>
  <c r="W1783" i="4"/>
  <c r="V1783" i="4"/>
  <c r="U1783" i="4"/>
  <c r="Y1782" i="4"/>
  <c r="X1782" i="4"/>
  <c r="W1782" i="4"/>
  <c r="V1782" i="4"/>
  <c r="U1782" i="4"/>
  <c r="Y1781" i="4"/>
  <c r="X1781" i="4"/>
  <c r="W1781" i="4"/>
  <c r="V1781" i="4"/>
  <c r="U1781" i="4"/>
  <c r="Y1780" i="4"/>
  <c r="X1780" i="4"/>
  <c r="W1780" i="4"/>
  <c r="V1780" i="4"/>
  <c r="U1780" i="4"/>
  <c r="Y1779" i="4"/>
  <c r="X1779" i="4"/>
  <c r="W1779" i="4"/>
  <c r="V1779" i="4"/>
  <c r="U1779" i="4"/>
  <c r="Y1778" i="4"/>
  <c r="X1778" i="4"/>
  <c r="W1778" i="4"/>
  <c r="V1778" i="4"/>
  <c r="U1778" i="4"/>
  <c r="Y1777" i="4"/>
  <c r="X1777" i="4"/>
  <c r="W1777" i="4"/>
  <c r="V1777" i="4"/>
  <c r="U1777" i="4"/>
  <c r="Y1776" i="4"/>
  <c r="X1776" i="4"/>
  <c r="W1776" i="4"/>
  <c r="V1776" i="4"/>
  <c r="U1776" i="4"/>
  <c r="Y1775" i="4"/>
  <c r="X1775" i="4"/>
  <c r="W1775" i="4"/>
  <c r="V1775" i="4"/>
  <c r="U1775" i="4"/>
  <c r="Y1774" i="4"/>
  <c r="X1774" i="4"/>
  <c r="W1774" i="4"/>
  <c r="V1774" i="4"/>
  <c r="U1774" i="4"/>
  <c r="Y1773" i="4"/>
  <c r="X1773" i="4"/>
  <c r="W1773" i="4"/>
  <c r="V1773" i="4"/>
  <c r="U1773" i="4"/>
  <c r="Y1772" i="4"/>
  <c r="X1772" i="4"/>
  <c r="W1772" i="4"/>
  <c r="V1772" i="4"/>
  <c r="U1772" i="4"/>
  <c r="Y1771" i="4"/>
  <c r="X1771" i="4"/>
  <c r="W1771" i="4"/>
  <c r="V1771" i="4"/>
  <c r="U1771" i="4"/>
  <c r="Y1770" i="4"/>
  <c r="X1770" i="4"/>
  <c r="W1770" i="4"/>
  <c r="V1770" i="4"/>
  <c r="U1770" i="4"/>
  <c r="Y1769" i="4"/>
  <c r="X1769" i="4"/>
  <c r="W1769" i="4"/>
  <c r="V1769" i="4"/>
  <c r="U1769" i="4"/>
  <c r="Y1768" i="4"/>
  <c r="X1768" i="4"/>
  <c r="W1768" i="4"/>
  <c r="V1768" i="4"/>
  <c r="U1768" i="4"/>
  <c r="Y1767" i="4"/>
  <c r="X1767" i="4"/>
  <c r="W1767" i="4"/>
  <c r="V1767" i="4"/>
  <c r="U1767" i="4"/>
  <c r="Y1766" i="4"/>
  <c r="X1766" i="4"/>
  <c r="W1766" i="4"/>
  <c r="V1766" i="4"/>
  <c r="U1766" i="4"/>
  <c r="Y1765" i="4"/>
  <c r="X1765" i="4"/>
  <c r="W1765" i="4"/>
  <c r="V1765" i="4"/>
  <c r="U1765" i="4"/>
  <c r="Y1764" i="4"/>
  <c r="X1764" i="4"/>
  <c r="W1764" i="4"/>
  <c r="V1764" i="4"/>
  <c r="U1764" i="4"/>
  <c r="Y1763" i="4"/>
  <c r="X1763" i="4"/>
  <c r="W1763" i="4"/>
  <c r="V1763" i="4"/>
  <c r="U1763" i="4"/>
  <c r="Y1762" i="4"/>
  <c r="X1762" i="4"/>
  <c r="W1762" i="4"/>
  <c r="V1762" i="4"/>
  <c r="U1762" i="4"/>
  <c r="Y1761" i="4"/>
  <c r="X1761" i="4"/>
  <c r="W1761" i="4"/>
  <c r="V1761" i="4"/>
  <c r="U1761" i="4"/>
  <c r="Y1760" i="4"/>
  <c r="X1760" i="4"/>
  <c r="W1760" i="4"/>
  <c r="V1760" i="4"/>
  <c r="U1760" i="4"/>
  <c r="Y1759" i="4"/>
  <c r="X1759" i="4"/>
  <c r="W1759" i="4"/>
  <c r="V1759" i="4"/>
  <c r="U1759" i="4"/>
  <c r="Y1758" i="4"/>
  <c r="X1758" i="4"/>
  <c r="W1758" i="4"/>
  <c r="V1758" i="4"/>
  <c r="U1758" i="4"/>
  <c r="Y1757" i="4"/>
  <c r="X1757" i="4"/>
  <c r="W1757" i="4"/>
  <c r="V1757" i="4"/>
  <c r="U1757" i="4"/>
  <c r="Y1756" i="4"/>
  <c r="X1756" i="4"/>
  <c r="W1756" i="4"/>
  <c r="V1756" i="4"/>
  <c r="U1756" i="4"/>
  <c r="Y1755" i="4"/>
  <c r="X1755" i="4"/>
  <c r="W1755" i="4"/>
  <c r="V1755" i="4"/>
  <c r="U1755" i="4"/>
  <c r="Y1754" i="4"/>
  <c r="X1754" i="4"/>
  <c r="W1754" i="4"/>
  <c r="V1754" i="4"/>
  <c r="U1754" i="4"/>
  <c r="Y1753" i="4"/>
  <c r="X1753" i="4"/>
  <c r="W1753" i="4"/>
  <c r="V1753" i="4"/>
  <c r="U1753" i="4"/>
  <c r="Y1752" i="4"/>
  <c r="X1752" i="4"/>
  <c r="W1752" i="4"/>
  <c r="V1752" i="4"/>
  <c r="U1752" i="4"/>
  <c r="Y1751" i="4"/>
  <c r="X1751" i="4"/>
  <c r="W1751" i="4"/>
  <c r="V1751" i="4"/>
  <c r="U1751" i="4"/>
  <c r="Y1750" i="4"/>
  <c r="X1750" i="4"/>
  <c r="W1750" i="4"/>
  <c r="V1750" i="4"/>
  <c r="U1750" i="4"/>
  <c r="Y1749" i="4"/>
  <c r="X1749" i="4"/>
  <c r="W1749" i="4"/>
  <c r="V1749" i="4"/>
  <c r="U1749" i="4"/>
  <c r="Y1748" i="4"/>
  <c r="X1748" i="4"/>
  <c r="W1748" i="4"/>
  <c r="V1748" i="4"/>
  <c r="U1748" i="4"/>
  <c r="Y1747" i="4"/>
  <c r="X1747" i="4"/>
  <c r="W1747" i="4"/>
  <c r="V1747" i="4"/>
  <c r="U1747" i="4"/>
  <c r="Y1746" i="4"/>
  <c r="X1746" i="4"/>
  <c r="W1746" i="4"/>
  <c r="V1746" i="4"/>
  <c r="U1746" i="4"/>
  <c r="Y1745" i="4"/>
  <c r="X1745" i="4"/>
  <c r="W1745" i="4"/>
  <c r="V1745" i="4"/>
  <c r="U1745" i="4"/>
  <c r="Y1744" i="4"/>
  <c r="X1744" i="4"/>
  <c r="W1744" i="4"/>
  <c r="V1744" i="4"/>
  <c r="U1744" i="4"/>
  <c r="Y1743" i="4"/>
  <c r="X1743" i="4"/>
  <c r="W1743" i="4"/>
  <c r="V1743" i="4"/>
  <c r="U1743" i="4"/>
  <c r="Y1742" i="4"/>
  <c r="X1742" i="4"/>
  <c r="W1742" i="4"/>
  <c r="V1742" i="4"/>
  <c r="U1742" i="4"/>
  <c r="Y1741" i="4"/>
  <c r="X1741" i="4"/>
  <c r="W1741" i="4"/>
  <c r="V1741" i="4"/>
  <c r="U1741" i="4"/>
  <c r="Y1740" i="4"/>
  <c r="X1740" i="4"/>
  <c r="W1740" i="4"/>
  <c r="V1740" i="4"/>
  <c r="U1740" i="4"/>
  <c r="Y1739" i="4"/>
  <c r="X1739" i="4"/>
  <c r="W1739" i="4"/>
  <c r="V1739" i="4"/>
  <c r="U1739" i="4"/>
  <c r="Y1738" i="4"/>
  <c r="X1738" i="4"/>
  <c r="W1738" i="4"/>
  <c r="V1738" i="4"/>
  <c r="U1738" i="4"/>
  <c r="Y1737" i="4"/>
  <c r="X1737" i="4"/>
  <c r="W1737" i="4"/>
  <c r="V1737" i="4"/>
  <c r="U1737" i="4"/>
  <c r="Y1736" i="4"/>
  <c r="X1736" i="4"/>
  <c r="W1736" i="4"/>
  <c r="V1736" i="4"/>
  <c r="U1736" i="4"/>
  <c r="Y1735" i="4"/>
  <c r="X1735" i="4"/>
  <c r="W1735" i="4"/>
  <c r="V1735" i="4"/>
  <c r="U1735" i="4"/>
  <c r="Y1734" i="4"/>
  <c r="X1734" i="4"/>
  <c r="W1734" i="4"/>
  <c r="V1734" i="4"/>
  <c r="U1734" i="4"/>
  <c r="Y1733" i="4"/>
  <c r="X1733" i="4"/>
  <c r="W1733" i="4"/>
  <c r="V1733" i="4"/>
  <c r="U1733" i="4"/>
  <c r="Y1732" i="4"/>
  <c r="X1732" i="4"/>
  <c r="W1732" i="4"/>
  <c r="V1732" i="4"/>
  <c r="U1732" i="4"/>
  <c r="Y1731" i="4"/>
  <c r="X1731" i="4"/>
  <c r="W1731" i="4"/>
  <c r="V1731" i="4"/>
  <c r="U1731" i="4"/>
  <c r="Y1730" i="4"/>
  <c r="X1730" i="4"/>
  <c r="W1730" i="4"/>
  <c r="V1730" i="4"/>
  <c r="U1730" i="4"/>
  <c r="Y1729" i="4"/>
  <c r="X1729" i="4"/>
  <c r="W1729" i="4"/>
  <c r="V1729" i="4"/>
  <c r="U1729" i="4"/>
  <c r="Y1728" i="4"/>
  <c r="X1728" i="4"/>
  <c r="W1728" i="4"/>
  <c r="V1728" i="4"/>
  <c r="U1728" i="4"/>
  <c r="Y1727" i="4"/>
  <c r="X1727" i="4"/>
  <c r="W1727" i="4"/>
  <c r="V1727" i="4"/>
  <c r="U1727" i="4"/>
  <c r="Y1726" i="4"/>
  <c r="X1726" i="4"/>
  <c r="W1726" i="4"/>
  <c r="V1726" i="4"/>
  <c r="U1726" i="4"/>
  <c r="Y1725" i="4"/>
  <c r="X1725" i="4"/>
  <c r="W1725" i="4"/>
  <c r="V1725" i="4"/>
  <c r="U1725" i="4"/>
  <c r="Y1724" i="4"/>
  <c r="X1724" i="4"/>
  <c r="W1724" i="4"/>
  <c r="V1724" i="4"/>
  <c r="U1724" i="4"/>
  <c r="Y1723" i="4"/>
  <c r="X1723" i="4"/>
  <c r="W1723" i="4"/>
  <c r="V1723" i="4"/>
  <c r="U1723" i="4"/>
  <c r="Y1722" i="4"/>
  <c r="X1722" i="4"/>
  <c r="W1722" i="4"/>
  <c r="V1722" i="4"/>
  <c r="U1722" i="4"/>
  <c r="Y1721" i="4"/>
  <c r="X1721" i="4"/>
  <c r="W1721" i="4"/>
  <c r="V1721" i="4"/>
  <c r="U1721" i="4"/>
  <c r="Y1720" i="4"/>
  <c r="X1720" i="4"/>
  <c r="W1720" i="4"/>
  <c r="V1720" i="4"/>
  <c r="U1720" i="4"/>
  <c r="Y1719" i="4"/>
  <c r="X1719" i="4"/>
  <c r="W1719" i="4"/>
  <c r="V1719" i="4"/>
  <c r="U1719" i="4"/>
  <c r="Y1718" i="4"/>
  <c r="X1718" i="4"/>
  <c r="W1718" i="4"/>
  <c r="V1718" i="4"/>
  <c r="U1718" i="4"/>
  <c r="Y1717" i="4"/>
  <c r="X1717" i="4"/>
  <c r="W1717" i="4"/>
  <c r="V1717" i="4"/>
  <c r="U1717" i="4"/>
  <c r="Y1716" i="4"/>
  <c r="X1716" i="4"/>
  <c r="W1716" i="4"/>
  <c r="V1716" i="4"/>
  <c r="U1716" i="4"/>
  <c r="Y1715" i="4"/>
  <c r="X1715" i="4"/>
  <c r="W1715" i="4"/>
  <c r="V1715" i="4"/>
  <c r="U1715" i="4"/>
  <c r="Y1714" i="4"/>
  <c r="X1714" i="4"/>
  <c r="W1714" i="4"/>
  <c r="V1714" i="4"/>
  <c r="U1714" i="4"/>
  <c r="Y1713" i="4"/>
  <c r="X1713" i="4"/>
  <c r="W1713" i="4"/>
  <c r="V1713" i="4"/>
  <c r="U1713" i="4"/>
  <c r="Y1712" i="4"/>
  <c r="X1712" i="4"/>
  <c r="W1712" i="4"/>
  <c r="V1712" i="4"/>
  <c r="U1712" i="4"/>
  <c r="Y1711" i="4"/>
  <c r="X1711" i="4"/>
  <c r="W1711" i="4"/>
  <c r="V1711" i="4"/>
  <c r="U1711" i="4"/>
  <c r="Y1710" i="4"/>
  <c r="X1710" i="4"/>
  <c r="W1710" i="4"/>
  <c r="V1710" i="4"/>
  <c r="U1710" i="4"/>
  <c r="Y1709" i="4"/>
  <c r="X1709" i="4"/>
  <c r="W1709" i="4"/>
  <c r="V1709" i="4"/>
  <c r="U1709" i="4"/>
  <c r="Y1708" i="4"/>
  <c r="X1708" i="4"/>
  <c r="W1708" i="4"/>
  <c r="V1708" i="4"/>
  <c r="U1708" i="4"/>
  <c r="Y1707" i="4"/>
  <c r="X1707" i="4"/>
  <c r="W1707" i="4"/>
  <c r="V1707" i="4"/>
  <c r="U1707" i="4"/>
  <c r="Y1706" i="4"/>
  <c r="X1706" i="4"/>
  <c r="W1706" i="4"/>
  <c r="V1706" i="4"/>
  <c r="U1706" i="4"/>
  <c r="Y1705" i="4"/>
  <c r="X1705" i="4"/>
  <c r="W1705" i="4"/>
  <c r="V1705" i="4"/>
  <c r="U1705" i="4"/>
  <c r="Y1704" i="4"/>
  <c r="X1704" i="4"/>
  <c r="W1704" i="4"/>
  <c r="V1704" i="4"/>
  <c r="U1704" i="4"/>
  <c r="Y1703" i="4"/>
  <c r="X1703" i="4"/>
  <c r="W1703" i="4"/>
  <c r="V1703" i="4"/>
  <c r="U1703" i="4"/>
  <c r="Y1702" i="4"/>
  <c r="X1702" i="4"/>
  <c r="W1702" i="4"/>
  <c r="V1702" i="4"/>
  <c r="U1702" i="4"/>
  <c r="Y1701" i="4"/>
  <c r="X1701" i="4"/>
  <c r="W1701" i="4"/>
  <c r="V1701" i="4"/>
  <c r="U1701" i="4"/>
  <c r="Y1700" i="4"/>
  <c r="X1700" i="4"/>
  <c r="W1700" i="4"/>
  <c r="V1700" i="4"/>
  <c r="U1700" i="4"/>
  <c r="Y1699" i="4"/>
  <c r="X1699" i="4"/>
  <c r="W1699" i="4"/>
  <c r="V1699" i="4"/>
  <c r="U1699" i="4"/>
  <c r="Y1698" i="4"/>
  <c r="X1698" i="4"/>
  <c r="W1698" i="4"/>
  <c r="V1698" i="4"/>
  <c r="U1698" i="4"/>
  <c r="Y1697" i="4"/>
  <c r="X1697" i="4"/>
  <c r="W1697" i="4"/>
  <c r="V1697" i="4"/>
  <c r="U1697" i="4"/>
  <c r="Y1696" i="4"/>
  <c r="X1696" i="4"/>
  <c r="W1696" i="4"/>
  <c r="V1696" i="4"/>
  <c r="U1696" i="4"/>
  <c r="Y1695" i="4"/>
  <c r="X1695" i="4"/>
  <c r="W1695" i="4"/>
  <c r="V1695" i="4"/>
  <c r="U1695" i="4"/>
  <c r="Y1694" i="4"/>
  <c r="X1694" i="4"/>
  <c r="W1694" i="4"/>
  <c r="V1694" i="4"/>
  <c r="U1694" i="4"/>
  <c r="Y1693" i="4"/>
  <c r="X1693" i="4"/>
  <c r="W1693" i="4"/>
  <c r="V1693" i="4"/>
  <c r="U1693" i="4"/>
  <c r="Y1692" i="4"/>
  <c r="X1692" i="4"/>
  <c r="W1692" i="4"/>
  <c r="V1692" i="4"/>
  <c r="U1692" i="4"/>
  <c r="Y1691" i="4"/>
  <c r="X1691" i="4"/>
  <c r="W1691" i="4"/>
  <c r="V1691" i="4"/>
  <c r="U1691" i="4"/>
  <c r="Y1690" i="4"/>
  <c r="X1690" i="4"/>
  <c r="W1690" i="4"/>
  <c r="V1690" i="4"/>
  <c r="U1690" i="4"/>
  <c r="Y1689" i="4"/>
  <c r="X1689" i="4"/>
  <c r="W1689" i="4"/>
  <c r="V1689" i="4"/>
  <c r="U1689" i="4"/>
  <c r="Y1688" i="4"/>
  <c r="X1688" i="4"/>
  <c r="W1688" i="4"/>
  <c r="V1688" i="4"/>
  <c r="U1688" i="4"/>
  <c r="Y1687" i="4"/>
  <c r="X1687" i="4"/>
  <c r="W1687" i="4"/>
  <c r="V1687" i="4"/>
  <c r="U1687" i="4"/>
  <c r="Y1686" i="4"/>
  <c r="X1686" i="4"/>
  <c r="W1686" i="4"/>
  <c r="V1686" i="4"/>
  <c r="U1686" i="4"/>
  <c r="Y1685" i="4"/>
  <c r="X1685" i="4"/>
  <c r="W1685" i="4"/>
  <c r="V1685" i="4"/>
  <c r="U1685" i="4"/>
  <c r="Y1684" i="4"/>
  <c r="X1684" i="4"/>
  <c r="W1684" i="4"/>
  <c r="V1684" i="4"/>
  <c r="U1684" i="4"/>
  <c r="Y1683" i="4"/>
  <c r="X1683" i="4"/>
  <c r="W1683" i="4"/>
  <c r="V1683" i="4"/>
  <c r="U1683" i="4"/>
  <c r="Y1682" i="4"/>
  <c r="X1682" i="4"/>
  <c r="W1682" i="4"/>
  <c r="V1682" i="4"/>
  <c r="U1682" i="4"/>
  <c r="Y1681" i="4"/>
  <c r="X1681" i="4"/>
  <c r="W1681" i="4"/>
  <c r="V1681" i="4"/>
  <c r="U1681" i="4"/>
  <c r="Y1680" i="4"/>
  <c r="X1680" i="4"/>
  <c r="W1680" i="4"/>
  <c r="V1680" i="4"/>
  <c r="U1680" i="4"/>
  <c r="Y1679" i="4"/>
  <c r="X1679" i="4"/>
  <c r="W1679" i="4"/>
  <c r="V1679" i="4"/>
  <c r="U1679" i="4"/>
  <c r="Y1678" i="4"/>
  <c r="X1678" i="4"/>
  <c r="W1678" i="4"/>
  <c r="V1678" i="4"/>
  <c r="U1678" i="4"/>
  <c r="Y1677" i="4"/>
  <c r="X1677" i="4"/>
  <c r="W1677" i="4"/>
  <c r="V1677" i="4"/>
  <c r="U1677" i="4"/>
  <c r="Y1676" i="4"/>
  <c r="X1676" i="4"/>
  <c r="W1676" i="4"/>
  <c r="V1676" i="4"/>
  <c r="U1676" i="4"/>
  <c r="Y1675" i="4"/>
  <c r="X1675" i="4"/>
  <c r="W1675" i="4"/>
  <c r="V1675" i="4"/>
  <c r="U1675" i="4"/>
  <c r="Y1674" i="4"/>
  <c r="X1674" i="4"/>
  <c r="W1674" i="4"/>
  <c r="V1674" i="4"/>
  <c r="U1674" i="4"/>
  <c r="Y1673" i="4"/>
  <c r="X1673" i="4"/>
  <c r="W1673" i="4"/>
  <c r="V1673" i="4"/>
  <c r="U1673" i="4"/>
  <c r="Y1672" i="4"/>
  <c r="X1672" i="4"/>
  <c r="W1672" i="4"/>
  <c r="V1672" i="4"/>
  <c r="U1672" i="4"/>
  <c r="Y1671" i="4"/>
  <c r="X1671" i="4"/>
  <c r="W1671" i="4"/>
  <c r="V1671" i="4"/>
  <c r="U1671" i="4"/>
  <c r="Y1670" i="4"/>
  <c r="X1670" i="4"/>
  <c r="W1670" i="4"/>
  <c r="V1670" i="4"/>
  <c r="U1670" i="4"/>
  <c r="Y1669" i="4"/>
  <c r="X1669" i="4"/>
  <c r="W1669" i="4"/>
  <c r="V1669" i="4"/>
  <c r="U1669" i="4"/>
  <c r="Y1668" i="4"/>
  <c r="X1668" i="4"/>
  <c r="W1668" i="4"/>
  <c r="V1668" i="4"/>
  <c r="U1668" i="4"/>
  <c r="Y1667" i="4"/>
  <c r="X1667" i="4"/>
  <c r="W1667" i="4"/>
  <c r="V1667" i="4"/>
  <c r="U1667" i="4"/>
  <c r="Y1666" i="4"/>
  <c r="X1666" i="4"/>
  <c r="W1666" i="4"/>
  <c r="V1666" i="4"/>
  <c r="U1666" i="4"/>
  <c r="Y1665" i="4"/>
  <c r="X1665" i="4"/>
  <c r="W1665" i="4"/>
  <c r="V1665" i="4"/>
  <c r="U1665" i="4"/>
  <c r="Y1664" i="4"/>
  <c r="X1664" i="4"/>
  <c r="W1664" i="4"/>
  <c r="V1664" i="4"/>
  <c r="U1664" i="4"/>
  <c r="Y1663" i="4"/>
  <c r="X1663" i="4"/>
  <c r="W1663" i="4"/>
  <c r="V1663" i="4"/>
  <c r="U1663" i="4"/>
  <c r="Y1662" i="4"/>
  <c r="X1662" i="4"/>
  <c r="W1662" i="4"/>
  <c r="V1662" i="4"/>
  <c r="U1662" i="4"/>
  <c r="Y1661" i="4"/>
  <c r="X1661" i="4"/>
  <c r="W1661" i="4"/>
  <c r="V1661" i="4"/>
  <c r="U1661" i="4"/>
  <c r="Y1660" i="4"/>
  <c r="X1660" i="4"/>
  <c r="W1660" i="4"/>
  <c r="V1660" i="4"/>
  <c r="U1660" i="4"/>
  <c r="Y1659" i="4"/>
  <c r="X1659" i="4"/>
  <c r="W1659" i="4"/>
  <c r="V1659" i="4"/>
  <c r="U1659" i="4"/>
  <c r="Y1658" i="4"/>
  <c r="X1658" i="4"/>
  <c r="W1658" i="4"/>
  <c r="V1658" i="4"/>
  <c r="U1658" i="4"/>
  <c r="Y1657" i="4"/>
  <c r="X1657" i="4"/>
  <c r="W1657" i="4"/>
  <c r="V1657" i="4"/>
  <c r="U1657" i="4"/>
  <c r="Y1656" i="4"/>
  <c r="X1656" i="4"/>
  <c r="W1656" i="4"/>
  <c r="V1656" i="4"/>
  <c r="U1656" i="4"/>
  <c r="Y1655" i="4"/>
  <c r="X1655" i="4"/>
  <c r="W1655" i="4"/>
  <c r="V1655" i="4"/>
  <c r="U1655" i="4"/>
  <c r="Y1654" i="4"/>
  <c r="X1654" i="4"/>
  <c r="W1654" i="4"/>
  <c r="V1654" i="4"/>
  <c r="U1654" i="4"/>
  <c r="Y1653" i="4"/>
  <c r="X1653" i="4"/>
  <c r="W1653" i="4"/>
  <c r="V1653" i="4"/>
  <c r="U1653" i="4"/>
  <c r="Y1652" i="4"/>
  <c r="X1652" i="4"/>
  <c r="W1652" i="4"/>
  <c r="V1652" i="4"/>
  <c r="U1652" i="4"/>
  <c r="Y1651" i="4"/>
  <c r="X1651" i="4"/>
  <c r="W1651" i="4"/>
  <c r="V1651" i="4"/>
  <c r="U1651" i="4"/>
  <c r="Y1650" i="4"/>
  <c r="X1650" i="4"/>
  <c r="W1650" i="4"/>
  <c r="V1650" i="4"/>
  <c r="U1650" i="4"/>
  <c r="Y1649" i="4"/>
  <c r="X1649" i="4"/>
  <c r="W1649" i="4"/>
  <c r="V1649" i="4"/>
  <c r="U1649" i="4"/>
  <c r="Y1648" i="4"/>
  <c r="X1648" i="4"/>
  <c r="W1648" i="4"/>
  <c r="V1648" i="4"/>
  <c r="U1648" i="4"/>
  <c r="Y1647" i="4"/>
  <c r="X1647" i="4"/>
  <c r="W1647" i="4"/>
  <c r="V1647" i="4"/>
  <c r="U1647" i="4"/>
  <c r="Y1646" i="4"/>
  <c r="X1646" i="4"/>
  <c r="W1646" i="4"/>
  <c r="V1646" i="4"/>
  <c r="U1646" i="4"/>
  <c r="Y1645" i="4"/>
  <c r="X1645" i="4"/>
  <c r="W1645" i="4"/>
  <c r="V1645" i="4"/>
  <c r="U1645" i="4"/>
  <c r="Y1644" i="4"/>
  <c r="X1644" i="4"/>
  <c r="W1644" i="4"/>
  <c r="V1644" i="4"/>
  <c r="U1644" i="4"/>
  <c r="Y1643" i="4"/>
  <c r="X1643" i="4"/>
  <c r="W1643" i="4"/>
  <c r="V1643" i="4"/>
  <c r="U1643" i="4"/>
  <c r="Y1642" i="4"/>
  <c r="X1642" i="4"/>
  <c r="W1642" i="4"/>
  <c r="V1642" i="4"/>
  <c r="U1642" i="4"/>
  <c r="Y1641" i="4"/>
  <c r="X1641" i="4"/>
  <c r="W1641" i="4"/>
  <c r="V1641" i="4"/>
  <c r="U1641" i="4"/>
  <c r="Y1640" i="4"/>
  <c r="X1640" i="4"/>
  <c r="W1640" i="4"/>
  <c r="V1640" i="4"/>
  <c r="U1640" i="4"/>
  <c r="Y1639" i="4"/>
  <c r="X1639" i="4"/>
  <c r="W1639" i="4"/>
  <c r="V1639" i="4"/>
  <c r="U1639" i="4"/>
  <c r="Y1638" i="4"/>
  <c r="X1638" i="4"/>
  <c r="W1638" i="4"/>
  <c r="V1638" i="4"/>
  <c r="U1638" i="4"/>
  <c r="Y1637" i="4"/>
  <c r="X1637" i="4"/>
  <c r="W1637" i="4"/>
  <c r="V1637" i="4"/>
  <c r="U1637" i="4"/>
  <c r="Y1636" i="4"/>
  <c r="X1636" i="4"/>
  <c r="W1636" i="4"/>
  <c r="V1636" i="4"/>
  <c r="U1636" i="4"/>
  <c r="Y1635" i="4"/>
  <c r="X1635" i="4"/>
  <c r="W1635" i="4"/>
  <c r="V1635" i="4"/>
  <c r="U1635" i="4"/>
  <c r="Y1634" i="4"/>
  <c r="X1634" i="4"/>
  <c r="W1634" i="4"/>
  <c r="V1634" i="4"/>
  <c r="U1634" i="4"/>
  <c r="Y1633" i="4"/>
  <c r="X1633" i="4"/>
  <c r="W1633" i="4"/>
  <c r="V1633" i="4"/>
  <c r="U1633" i="4"/>
  <c r="Y1632" i="4"/>
  <c r="X1632" i="4"/>
  <c r="W1632" i="4"/>
  <c r="V1632" i="4"/>
  <c r="U1632" i="4"/>
  <c r="Y1631" i="4"/>
  <c r="X1631" i="4"/>
  <c r="W1631" i="4"/>
  <c r="V1631" i="4"/>
  <c r="U1631" i="4"/>
  <c r="Y1630" i="4"/>
  <c r="X1630" i="4"/>
  <c r="W1630" i="4"/>
  <c r="V1630" i="4"/>
  <c r="U1630" i="4"/>
  <c r="Y1629" i="4"/>
  <c r="X1629" i="4"/>
  <c r="W1629" i="4"/>
  <c r="V1629" i="4"/>
  <c r="U1629" i="4"/>
  <c r="Y1628" i="4"/>
  <c r="X1628" i="4"/>
  <c r="W1628" i="4"/>
  <c r="V1628" i="4"/>
  <c r="U1628" i="4"/>
  <c r="Y1627" i="4"/>
  <c r="X1627" i="4"/>
  <c r="W1627" i="4"/>
  <c r="V1627" i="4"/>
  <c r="U1627" i="4"/>
  <c r="Y1626" i="4"/>
  <c r="X1626" i="4"/>
  <c r="W1626" i="4"/>
  <c r="V1626" i="4"/>
  <c r="U1626" i="4"/>
  <c r="Y1625" i="4"/>
  <c r="X1625" i="4"/>
  <c r="W1625" i="4"/>
  <c r="V1625" i="4"/>
  <c r="U1625" i="4"/>
  <c r="Y1624" i="4"/>
  <c r="X1624" i="4"/>
  <c r="W1624" i="4"/>
  <c r="V1624" i="4"/>
  <c r="U1624" i="4"/>
  <c r="Y1623" i="4"/>
  <c r="X1623" i="4"/>
  <c r="W1623" i="4"/>
  <c r="V1623" i="4"/>
  <c r="U1623" i="4"/>
  <c r="Y1622" i="4"/>
  <c r="X1622" i="4"/>
  <c r="W1622" i="4"/>
  <c r="V1622" i="4"/>
  <c r="U1622" i="4"/>
  <c r="Y1621" i="4"/>
  <c r="X1621" i="4"/>
  <c r="W1621" i="4"/>
  <c r="V1621" i="4"/>
  <c r="U1621" i="4"/>
  <c r="Y1620" i="4"/>
  <c r="X1620" i="4"/>
  <c r="W1620" i="4"/>
  <c r="V1620" i="4"/>
  <c r="U1620" i="4"/>
  <c r="Y1619" i="4"/>
  <c r="X1619" i="4"/>
  <c r="W1619" i="4"/>
  <c r="V1619" i="4"/>
  <c r="U1619" i="4"/>
  <c r="Y1618" i="4"/>
  <c r="X1618" i="4"/>
  <c r="W1618" i="4"/>
  <c r="V1618" i="4"/>
  <c r="U1618" i="4"/>
  <c r="Y1617" i="4"/>
  <c r="X1617" i="4"/>
  <c r="W1617" i="4"/>
  <c r="V1617" i="4"/>
  <c r="U1617" i="4"/>
  <c r="Y1616" i="4"/>
  <c r="X1616" i="4"/>
  <c r="W1616" i="4"/>
  <c r="V1616" i="4"/>
  <c r="U1616" i="4"/>
  <c r="Y1615" i="4"/>
  <c r="X1615" i="4"/>
  <c r="W1615" i="4"/>
  <c r="V1615" i="4"/>
  <c r="U1615" i="4"/>
  <c r="Y1614" i="4"/>
  <c r="X1614" i="4"/>
  <c r="W1614" i="4"/>
  <c r="V1614" i="4"/>
  <c r="U1614" i="4"/>
  <c r="Y1613" i="4"/>
  <c r="X1613" i="4"/>
  <c r="W1613" i="4"/>
  <c r="V1613" i="4"/>
  <c r="U1613" i="4"/>
  <c r="Y1612" i="4"/>
  <c r="X1612" i="4"/>
  <c r="W1612" i="4"/>
  <c r="V1612" i="4"/>
  <c r="U1612" i="4"/>
  <c r="Y1611" i="4"/>
  <c r="X1611" i="4"/>
  <c r="W1611" i="4"/>
  <c r="V1611" i="4"/>
  <c r="U1611" i="4"/>
  <c r="Y1610" i="4"/>
  <c r="X1610" i="4"/>
  <c r="W1610" i="4"/>
  <c r="V1610" i="4"/>
  <c r="U1610" i="4"/>
  <c r="Y1609" i="4"/>
  <c r="X1609" i="4"/>
  <c r="W1609" i="4"/>
  <c r="V1609" i="4"/>
  <c r="U1609" i="4"/>
  <c r="Y1608" i="4"/>
  <c r="X1608" i="4"/>
  <c r="W1608" i="4"/>
  <c r="V1608" i="4"/>
  <c r="U1608" i="4"/>
  <c r="Y1607" i="4"/>
  <c r="X1607" i="4"/>
  <c r="W1607" i="4"/>
  <c r="V1607" i="4"/>
  <c r="U1607" i="4"/>
  <c r="Y1606" i="4"/>
  <c r="X1606" i="4"/>
  <c r="W1606" i="4"/>
  <c r="V1606" i="4"/>
  <c r="U1606" i="4"/>
  <c r="Y1605" i="4"/>
  <c r="X1605" i="4"/>
  <c r="W1605" i="4"/>
  <c r="V1605" i="4"/>
  <c r="U1605" i="4"/>
  <c r="Y1604" i="4"/>
  <c r="X1604" i="4"/>
  <c r="W1604" i="4"/>
  <c r="V1604" i="4"/>
  <c r="U1604" i="4"/>
  <c r="Y1603" i="4"/>
  <c r="X1603" i="4"/>
  <c r="W1603" i="4"/>
  <c r="V1603" i="4"/>
  <c r="U1603" i="4"/>
  <c r="Y1602" i="4"/>
  <c r="X1602" i="4"/>
  <c r="W1602" i="4"/>
  <c r="V1602" i="4"/>
  <c r="U1602" i="4"/>
  <c r="Y1601" i="4"/>
  <c r="X1601" i="4"/>
  <c r="W1601" i="4"/>
  <c r="V1601" i="4"/>
  <c r="U1601" i="4"/>
  <c r="Y1600" i="4"/>
  <c r="X1600" i="4"/>
  <c r="W1600" i="4"/>
  <c r="V1600" i="4"/>
  <c r="U1600" i="4"/>
  <c r="Y1599" i="4"/>
  <c r="X1599" i="4"/>
  <c r="W1599" i="4"/>
  <c r="V1599" i="4"/>
  <c r="U1599" i="4"/>
  <c r="Y1598" i="4"/>
  <c r="X1598" i="4"/>
  <c r="W1598" i="4"/>
  <c r="V1598" i="4"/>
  <c r="U1598" i="4"/>
  <c r="Y1597" i="4"/>
  <c r="X1597" i="4"/>
  <c r="W1597" i="4"/>
  <c r="V1597" i="4"/>
  <c r="U1597" i="4"/>
  <c r="Y1596" i="4"/>
  <c r="X1596" i="4"/>
  <c r="W1596" i="4"/>
  <c r="V1596" i="4"/>
  <c r="U1596" i="4"/>
  <c r="Y1595" i="4"/>
  <c r="X1595" i="4"/>
  <c r="W1595" i="4"/>
  <c r="V1595" i="4"/>
  <c r="U1595" i="4"/>
  <c r="Y1594" i="4"/>
  <c r="X1594" i="4"/>
  <c r="W1594" i="4"/>
  <c r="V1594" i="4"/>
  <c r="U1594" i="4"/>
  <c r="Y1593" i="4"/>
  <c r="X1593" i="4"/>
  <c r="W1593" i="4"/>
  <c r="V1593" i="4"/>
  <c r="U1593" i="4"/>
  <c r="Y1592" i="4"/>
  <c r="X1592" i="4"/>
  <c r="W1592" i="4"/>
  <c r="V1592" i="4"/>
  <c r="U1592" i="4"/>
  <c r="Y1591" i="4"/>
  <c r="X1591" i="4"/>
  <c r="W1591" i="4"/>
  <c r="V1591" i="4"/>
  <c r="U1591" i="4"/>
  <c r="Y1590" i="4"/>
  <c r="X1590" i="4"/>
  <c r="W1590" i="4"/>
  <c r="V1590" i="4"/>
  <c r="U1590" i="4"/>
  <c r="Y1589" i="4"/>
  <c r="X1589" i="4"/>
  <c r="W1589" i="4"/>
  <c r="V1589" i="4"/>
  <c r="U1589" i="4"/>
  <c r="Y1588" i="4"/>
  <c r="X1588" i="4"/>
  <c r="W1588" i="4"/>
  <c r="V1588" i="4"/>
  <c r="U1588" i="4"/>
  <c r="Y1587" i="4"/>
  <c r="X1587" i="4"/>
  <c r="W1587" i="4"/>
  <c r="V1587" i="4"/>
  <c r="U1587" i="4"/>
  <c r="Y1586" i="4"/>
  <c r="X1586" i="4"/>
  <c r="W1586" i="4"/>
  <c r="V1586" i="4"/>
  <c r="U1586" i="4"/>
  <c r="Y1585" i="4"/>
  <c r="X1585" i="4"/>
  <c r="W1585" i="4"/>
  <c r="V1585" i="4"/>
  <c r="U1585" i="4"/>
  <c r="Y1584" i="4"/>
  <c r="X1584" i="4"/>
  <c r="W1584" i="4"/>
  <c r="V1584" i="4"/>
  <c r="U1584" i="4"/>
  <c r="Y1583" i="4"/>
  <c r="X1583" i="4"/>
  <c r="W1583" i="4"/>
  <c r="V1583" i="4"/>
  <c r="U1583" i="4"/>
  <c r="Y1582" i="4"/>
  <c r="X1582" i="4"/>
  <c r="W1582" i="4"/>
  <c r="V1582" i="4"/>
  <c r="U1582" i="4"/>
  <c r="Y1581" i="4"/>
  <c r="X1581" i="4"/>
  <c r="W1581" i="4"/>
  <c r="V1581" i="4"/>
  <c r="U1581" i="4"/>
  <c r="Y1580" i="4"/>
  <c r="X1580" i="4"/>
  <c r="W1580" i="4"/>
  <c r="V1580" i="4"/>
  <c r="U1580" i="4"/>
  <c r="Y1579" i="4"/>
  <c r="X1579" i="4"/>
  <c r="W1579" i="4"/>
  <c r="V1579" i="4"/>
  <c r="U1579" i="4"/>
  <c r="Y1578" i="4"/>
  <c r="X1578" i="4"/>
  <c r="W1578" i="4"/>
  <c r="V1578" i="4"/>
  <c r="U1578" i="4"/>
  <c r="Y1577" i="4"/>
  <c r="X1577" i="4"/>
  <c r="W1577" i="4"/>
  <c r="V1577" i="4"/>
  <c r="U1577" i="4"/>
  <c r="Y1576" i="4"/>
  <c r="X1576" i="4"/>
  <c r="W1576" i="4"/>
  <c r="V1576" i="4"/>
  <c r="U1576" i="4"/>
  <c r="Y1575" i="4"/>
  <c r="X1575" i="4"/>
  <c r="W1575" i="4"/>
  <c r="V1575" i="4"/>
  <c r="U1575" i="4"/>
  <c r="Y1574" i="4"/>
  <c r="X1574" i="4"/>
  <c r="W1574" i="4"/>
  <c r="V1574" i="4"/>
  <c r="U1574" i="4"/>
  <c r="Y1573" i="4"/>
  <c r="X1573" i="4"/>
  <c r="W1573" i="4"/>
  <c r="V1573" i="4"/>
  <c r="U1573" i="4"/>
  <c r="Y1572" i="4"/>
  <c r="X1572" i="4"/>
  <c r="W1572" i="4"/>
  <c r="V1572" i="4"/>
  <c r="U1572" i="4"/>
  <c r="Y1571" i="4"/>
  <c r="X1571" i="4"/>
  <c r="W1571" i="4"/>
  <c r="V1571" i="4"/>
  <c r="U1571" i="4"/>
  <c r="Y1570" i="4"/>
  <c r="X1570" i="4"/>
  <c r="W1570" i="4"/>
  <c r="V1570" i="4"/>
  <c r="U1570" i="4"/>
  <c r="Y1569" i="4"/>
  <c r="X1569" i="4"/>
  <c r="W1569" i="4"/>
  <c r="V1569" i="4"/>
  <c r="U1569" i="4"/>
  <c r="Y1568" i="4"/>
  <c r="X1568" i="4"/>
  <c r="W1568" i="4"/>
  <c r="V1568" i="4"/>
  <c r="U1568" i="4"/>
  <c r="Y1567" i="4"/>
  <c r="X1567" i="4"/>
  <c r="W1567" i="4"/>
  <c r="V1567" i="4"/>
  <c r="U1567" i="4"/>
  <c r="Y1566" i="4"/>
  <c r="X1566" i="4"/>
  <c r="W1566" i="4"/>
  <c r="V1566" i="4"/>
  <c r="U1566" i="4"/>
  <c r="Y1565" i="4"/>
  <c r="X1565" i="4"/>
  <c r="W1565" i="4"/>
  <c r="V1565" i="4"/>
  <c r="U1565" i="4"/>
  <c r="Y1564" i="4"/>
  <c r="X1564" i="4"/>
  <c r="W1564" i="4"/>
  <c r="V1564" i="4"/>
  <c r="U1564" i="4"/>
  <c r="Y1563" i="4"/>
  <c r="X1563" i="4"/>
  <c r="W1563" i="4"/>
  <c r="V1563" i="4"/>
  <c r="U1563" i="4"/>
  <c r="Y1562" i="4"/>
  <c r="X1562" i="4"/>
  <c r="W1562" i="4"/>
  <c r="V1562" i="4"/>
  <c r="U1562" i="4"/>
  <c r="Y1561" i="4"/>
  <c r="X1561" i="4"/>
  <c r="W1561" i="4"/>
  <c r="V1561" i="4"/>
  <c r="U1561" i="4"/>
  <c r="Y1560" i="4"/>
  <c r="X1560" i="4"/>
  <c r="W1560" i="4"/>
  <c r="V1560" i="4"/>
  <c r="U1560" i="4"/>
  <c r="Y1559" i="4"/>
  <c r="X1559" i="4"/>
  <c r="W1559" i="4"/>
  <c r="V1559" i="4"/>
  <c r="U1559" i="4"/>
  <c r="Y1558" i="4"/>
  <c r="X1558" i="4"/>
  <c r="W1558" i="4"/>
  <c r="V1558" i="4"/>
  <c r="U1558" i="4"/>
  <c r="Y1557" i="4"/>
  <c r="X1557" i="4"/>
  <c r="W1557" i="4"/>
  <c r="V1557" i="4"/>
  <c r="U1557" i="4"/>
  <c r="Y1556" i="4"/>
  <c r="X1556" i="4"/>
  <c r="W1556" i="4"/>
  <c r="V1556" i="4"/>
  <c r="U1556" i="4"/>
  <c r="Y1555" i="4"/>
  <c r="X1555" i="4"/>
  <c r="W1555" i="4"/>
  <c r="V1555" i="4"/>
  <c r="U1555" i="4"/>
  <c r="Y1554" i="4"/>
  <c r="X1554" i="4"/>
  <c r="W1554" i="4"/>
  <c r="V1554" i="4"/>
  <c r="U1554" i="4"/>
  <c r="Y1553" i="4"/>
  <c r="X1553" i="4"/>
  <c r="W1553" i="4"/>
  <c r="V1553" i="4"/>
  <c r="U1553" i="4"/>
  <c r="Y1552" i="4"/>
  <c r="X1552" i="4"/>
  <c r="W1552" i="4"/>
  <c r="V1552" i="4"/>
  <c r="U1552" i="4"/>
  <c r="Y1551" i="4"/>
  <c r="X1551" i="4"/>
  <c r="W1551" i="4"/>
  <c r="V1551" i="4"/>
  <c r="U1551" i="4"/>
  <c r="Y1550" i="4"/>
  <c r="X1550" i="4"/>
  <c r="W1550" i="4"/>
  <c r="V1550" i="4"/>
  <c r="U1550" i="4"/>
  <c r="Y1549" i="4"/>
  <c r="X1549" i="4"/>
  <c r="W1549" i="4"/>
  <c r="V1549" i="4"/>
  <c r="U1549" i="4"/>
  <c r="Y1548" i="4"/>
  <c r="X1548" i="4"/>
  <c r="W1548" i="4"/>
  <c r="V1548" i="4"/>
  <c r="U1548" i="4"/>
  <c r="Y1547" i="4"/>
  <c r="X1547" i="4"/>
  <c r="W1547" i="4"/>
  <c r="V1547" i="4"/>
  <c r="U1547" i="4"/>
  <c r="Y1546" i="4"/>
  <c r="X1546" i="4"/>
  <c r="W1546" i="4"/>
  <c r="V1546" i="4"/>
  <c r="U1546" i="4"/>
  <c r="Y1545" i="4"/>
  <c r="X1545" i="4"/>
  <c r="W1545" i="4"/>
  <c r="V1545" i="4"/>
  <c r="U1545" i="4"/>
  <c r="Y1544" i="4"/>
  <c r="X1544" i="4"/>
  <c r="W1544" i="4"/>
  <c r="V1544" i="4"/>
  <c r="U1544" i="4"/>
  <c r="Y1543" i="4"/>
  <c r="X1543" i="4"/>
  <c r="W1543" i="4"/>
  <c r="V1543" i="4"/>
  <c r="U1543" i="4"/>
  <c r="Y1542" i="4"/>
  <c r="X1542" i="4"/>
  <c r="W1542" i="4"/>
  <c r="V1542" i="4"/>
  <c r="U1542" i="4"/>
  <c r="Y1541" i="4"/>
  <c r="X1541" i="4"/>
  <c r="W1541" i="4"/>
  <c r="V1541" i="4"/>
  <c r="U1541" i="4"/>
  <c r="Y1540" i="4"/>
  <c r="X1540" i="4"/>
  <c r="W1540" i="4"/>
  <c r="V1540" i="4"/>
  <c r="U1540" i="4"/>
  <c r="Y1539" i="4"/>
  <c r="X1539" i="4"/>
  <c r="W1539" i="4"/>
  <c r="V1539" i="4"/>
  <c r="U1539" i="4"/>
  <c r="Y1538" i="4"/>
  <c r="X1538" i="4"/>
  <c r="W1538" i="4"/>
  <c r="V1538" i="4"/>
  <c r="U1538" i="4"/>
  <c r="Y1537" i="4"/>
  <c r="X1537" i="4"/>
  <c r="W1537" i="4"/>
  <c r="V1537" i="4"/>
  <c r="U1537" i="4"/>
  <c r="Y1536" i="4"/>
  <c r="X1536" i="4"/>
  <c r="W1536" i="4"/>
  <c r="V1536" i="4"/>
  <c r="U1536" i="4"/>
  <c r="Y1535" i="4"/>
  <c r="X1535" i="4"/>
  <c r="W1535" i="4"/>
  <c r="V1535" i="4"/>
  <c r="U1535" i="4"/>
  <c r="Y1534" i="4"/>
  <c r="X1534" i="4"/>
  <c r="W1534" i="4"/>
  <c r="V1534" i="4"/>
  <c r="U1534" i="4"/>
  <c r="Y1533" i="4"/>
  <c r="X1533" i="4"/>
  <c r="W1533" i="4"/>
  <c r="V1533" i="4"/>
  <c r="U1533" i="4"/>
  <c r="Y1532" i="4"/>
  <c r="X1532" i="4"/>
  <c r="W1532" i="4"/>
  <c r="V1532" i="4"/>
  <c r="U1532" i="4"/>
  <c r="Y1531" i="4"/>
  <c r="X1531" i="4"/>
  <c r="W1531" i="4"/>
  <c r="V1531" i="4"/>
  <c r="U1531" i="4"/>
  <c r="Y1530" i="4"/>
  <c r="X1530" i="4"/>
  <c r="W1530" i="4"/>
  <c r="V1530" i="4"/>
  <c r="U1530" i="4"/>
  <c r="Y1529" i="4"/>
  <c r="X1529" i="4"/>
  <c r="W1529" i="4"/>
  <c r="V1529" i="4"/>
  <c r="U1529" i="4"/>
  <c r="Y1528" i="4"/>
  <c r="X1528" i="4"/>
  <c r="W1528" i="4"/>
  <c r="V1528" i="4"/>
  <c r="U1528" i="4"/>
  <c r="Y1527" i="4"/>
  <c r="X1527" i="4"/>
  <c r="W1527" i="4"/>
  <c r="V1527" i="4"/>
  <c r="U1527" i="4"/>
  <c r="Y1526" i="4"/>
  <c r="X1526" i="4"/>
  <c r="W1526" i="4"/>
  <c r="V1526" i="4"/>
  <c r="U1526" i="4"/>
  <c r="Y1525" i="4"/>
  <c r="X1525" i="4"/>
  <c r="W1525" i="4"/>
  <c r="V1525" i="4"/>
  <c r="U1525" i="4"/>
  <c r="Y1524" i="4"/>
  <c r="X1524" i="4"/>
  <c r="W1524" i="4"/>
  <c r="V1524" i="4"/>
  <c r="U1524" i="4"/>
  <c r="Y1523" i="4"/>
  <c r="X1523" i="4"/>
  <c r="W1523" i="4"/>
  <c r="V1523" i="4"/>
  <c r="U1523" i="4"/>
  <c r="Y1522" i="4"/>
  <c r="X1522" i="4"/>
  <c r="W1522" i="4"/>
  <c r="V1522" i="4"/>
  <c r="U1522" i="4"/>
  <c r="Y1521" i="4"/>
  <c r="X1521" i="4"/>
  <c r="W1521" i="4"/>
  <c r="V1521" i="4"/>
  <c r="U1521" i="4"/>
  <c r="Y1520" i="4"/>
  <c r="X1520" i="4"/>
  <c r="W1520" i="4"/>
  <c r="V1520" i="4"/>
  <c r="U1520" i="4"/>
  <c r="Y1519" i="4"/>
  <c r="X1519" i="4"/>
  <c r="W1519" i="4"/>
  <c r="V1519" i="4"/>
  <c r="U1519" i="4"/>
  <c r="Y1518" i="4"/>
  <c r="X1518" i="4"/>
  <c r="W1518" i="4"/>
  <c r="V1518" i="4"/>
  <c r="U1518" i="4"/>
  <c r="Y1517" i="4"/>
  <c r="X1517" i="4"/>
  <c r="W1517" i="4"/>
  <c r="V1517" i="4"/>
  <c r="U1517" i="4"/>
  <c r="Y1516" i="4"/>
  <c r="X1516" i="4"/>
  <c r="W1516" i="4"/>
  <c r="V1516" i="4"/>
  <c r="U1516" i="4"/>
  <c r="Y1515" i="4"/>
  <c r="X1515" i="4"/>
  <c r="W1515" i="4"/>
  <c r="V1515" i="4"/>
  <c r="U1515" i="4"/>
  <c r="Y1514" i="4"/>
  <c r="X1514" i="4"/>
  <c r="W1514" i="4"/>
  <c r="V1514" i="4"/>
  <c r="U1514" i="4"/>
  <c r="Y1513" i="4"/>
  <c r="X1513" i="4"/>
  <c r="W1513" i="4"/>
  <c r="V1513" i="4"/>
  <c r="U1513" i="4"/>
  <c r="Y1512" i="4"/>
  <c r="X1512" i="4"/>
  <c r="W1512" i="4"/>
  <c r="V1512" i="4"/>
  <c r="U1512" i="4"/>
  <c r="Y1511" i="4"/>
  <c r="X1511" i="4"/>
  <c r="W1511" i="4"/>
  <c r="V1511" i="4"/>
  <c r="U1511" i="4"/>
  <c r="Y1510" i="4"/>
  <c r="X1510" i="4"/>
  <c r="W1510" i="4"/>
  <c r="V1510" i="4"/>
  <c r="U1510" i="4"/>
  <c r="Y1509" i="4"/>
  <c r="X1509" i="4"/>
  <c r="W1509" i="4"/>
  <c r="V1509" i="4"/>
  <c r="U1509" i="4"/>
  <c r="Y1508" i="4"/>
  <c r="X1508" i="4"/>
  <c r="W1508" i="4"/>
  <c r="V1508" i="4"/>
  <c r="U1508" i="4"/>
  <c r="Y1507" i="4"/>
  <c r="X1507" i="4"/>
  <c r="W1507" i="4"/>
  <c r="V1507" i="4"/>
  <c r="U1507" i="4"/>
  <c r="Y1506" i="4"/>
  <c r="X1506" i="4"/>
  <c r="W1506" i="4"/>
  <c r="V1506" i="4"/>
  <c r="U1506" i="4"/>
  <c r="Y1505" i="4"/>
  <c r="X1505" i="4"/>
  <c r="W1505" i="4"/>
  <c r="V1505" i="4"/>
  <c r="U1505" i="4"/>
  <c r="Y1504" i="4"/>
  <c r="X1504" i="4"/>
  <c r="W1504" i="4"/>
  <c r="V1504" i="4"/>
  <c r="U1504" i="4"/>
  <c r="Y1503" i="4"/>
  <c r="X1503" i="4"/>
  <c r="W1503" i="4"/>
  <c r="V1503" i="4"/>
  <c r="U1503" i="4"/>
  <c r="Y1502" i="4"/>
  <c r="X1502" i="4"/>
  <c r="W1502" i="4"/>
  <c r="V1502" i="4"/>
  <c r="U1502" i="4"/>
  <c r="Y1501" i="4"/>
  <c r="X1501" i="4"/>
  <c r="W1501" i="4"/>
  <c r="V1501" i="4"/>
  <c r="U1501" i="4"/>
  <c r="Y1500" i="4"/>
  <c r="X1500" i="4"/>
  <c r="W1500" i="4"/>
  <c r="V1500" i="4"/>
  <c r="U1500" i="4"/>
  <c r="Y1499" i="4"/>
  <c r="X1499" i="4"/>
  <c r="W1499" i="4"/>
  <c r="V1499" i="4"/>
  <c r="U1499" i="4"/>
  <c r="Y1498" i="4"/>
  <c r="X1498" i="4"/>
  <c r="W1498" i="4"/>
  <c r="V1498" i="4"/>
  <c r="U1498" i="4"/>
  <c r="Y1497" i="4"/>
  <c r="X1497" i="4"/>
  <c r="W1497" i="4"/>
  <c r="V1497" i="4"/>
  <c r="U1497" i="4"/>
  <c r="Y1496" i="4"/>
  <c r="X1496" i="4"/>
  <c r="W1496" i="4"/>
  <c r="V1496" i="4"/>
  <c r="U1496" i="4"/>
  <c r="Y1495" i="4"/>
  <c r="X1495" i="4"/>
  <c r="W1495" i="4"/>
  <c r="V1495" i="4"/>
  <c r="U1495" i="4"/>
  <c r="Y1494" i="4"/>
  <c r="X1494" i="4"/>
  <c r="W1494" i="4"/>
  <c r="V1494" i="4"/>
  <c r="U1494" i="4"/>
  <c r="Y1493" i="4"/>
  <c r="X1493" i="4"/>
  <c r="W1493" i="4"/>
  <c r="V1493" i="4"/>
  <c r="U1493" i="4"/>
  <c r="Y1492" i="4"/>
  <c r="X1492" i="4"/>
  <c r="W1492" i="4"/>
  <c r="V1492" i="4"/>
  <c r="U1492" i="4"/>
  <c r="Y1491" i="4"/>
  <c r="X1491" i="4"/>
  <c r="W1491" i="4"/>
  <c r="V1491" i="4"/>
  <c r="U1491" i="4"/>
  <c r="Y1490" i="4"/>
  <c r="X1490" i="4"/>
  <c r="W1490" i="4"/>
  <c r="V1490" i="4"/>
  <c r="U1490" i="4"/>
  <c r="Y1489" i="4"/>
  <c r="X1489" i="4"/>
  <c r="W1489" i="4"/>
  <c r="V1489" i="4"/>
  <c r="U1489" i="4"/>
  <c r="Y1488" i="4"/>
  <c r="X1488" i="4"/>
  <c r="W1488" i="4"/>
  <c r="V1488" i="4"/>
  <c r="U1488" i="4"/>
  <c r="Y1487" i="4"/>
  <c r="X1487" i="4"/>
  <c r="W1487" i="4"/>
  <c r="V1487" i="4"/>
  <c r="U1487" i="4"/>
  <c r="Y1486" i="4"/>
  <c r="X1486" i="4"/>
  <c r="W1486" i="4"/>
  <c r="V1486" i="4"/>
  <c r="U1486" i="4"/>
  <c r="Y1485" i="4"/>
  <c r="X1485" i="4"/>
  <c r="W1485" i="4"/>
  <c r="V1485" i="4"/>
  <c r="U1485" i="4"/>
  <c r="Y1484" i="4"/>
  <c r="X1484" i="4"/>
  <c r="W1484" i="4"/>
  <c r="V1484" i="4"/>
  <c r="U1484" i="4"/>
  <c r="Y1483" i="4"/>
  <c r="X1483" i="4"/>
  <c r="W1483" i="4"/>
  <c r="V1483" i="4"/>
  <c r="U1483" i="4"/>
  <c r="Y1482" i="4"/>
  <c r="X1482" i="4"/>
  <c r="W1482" i="4"/>
  <c r="V1482" i="4"/>
  <c r="U1482" i="4"/>
  <c r="Y1481" i="4"/>
  <c r="X1481" i="4"/>
  <c r="W1481" i="4"/>
  <c r="V1481" i="4"/>
  <c r="U1481" i="4"/>
  <c r="Y1480" i="4"/>
  <c r="X1480" i="4"/>
  <c r="W1480" i="4"/>
  <c r="V1480" i="4"/>
  <c r="U1480" i="4"/>
  <c r="Y1479" i="4"/>
  <c r="X1479" i="4"/>
  <c r="W1479" i="4"/>
  <c r="V1479" i="4"/>
  <c r="U1479" i="4"/>
  <c r="Y1478" i="4"/>
  <c r="X1478" i="4"/>
  <c r="W1478" i="4"/>
  <c r="V1478" i="4"/>
  <c r="U1478" i="4"/>
  <c r="Y1477" i="4"/>
  <c r="X1477" i="4"/>
  <c r="W1477" i="4"/>
  <c r="V1477" i="4"/>
  <c r="U1477" i="4"/>
  <c r="Y1476" i="4"/>
  <c r="X1476" i="4"/>
  <c r="W1476" i="4"/>
  <c r="V1476" i="4"/>
  <c r="U1476" i="4"/>
  <c r="Y1475" i="4"/>
  <c r="X1475" i="4"/>
  <c r="W1475" i="4"/>
  <c r="V1475" i="4"/>
  <c r="U1475" i="4"/>
  <c r="Y1474" i="4"/>
  <c r="X1474" i="4"/>
  <c r="W1474" i="4"/>
  <c r="V1474" i="4"/>
  <c r="U1474" i="4"/>
  <c r="Y1473" i="4"/>
  <c r="X1473" i="4"/>
  <c r="W1473" i="4"/>
  <c r="V1473" i="4"/>
  <c r="U1473" i="4"/>
  <c r="Y1472" i="4"/>
  <c r="X1472" i="4"/>
  <c r="W1472" i="4"/>
  <c r="V1472" i="4"/>
  <c r="U1472" i="4"/>
  <c r="Y1471" i="4"/>
  <c r="X1471" i="4"/>
  <c r="W1471" i="4"/>
  <c r="V1471" i="4"/>
  <c r="U1471" i="4"/>
  <c r="Y1470" i="4"/>
  <c r="X1470" i="4"/>
  <c r="W1470" i="4"/>
  <c r="V1470" i="4"/>
  <c r="U1470" i="4"/>
  <c r="Y1469" i="4"/>
  <c r="X1469" i="4"/>
  <c r="W1469" i="4"/>
  <c r="V1469" i="4"/>
  <c r="U1469" i="4"/>
  <c r="Y1468" i="4"/>
  <c r="X1468" i="4"/>
  <c r="W1468" i="4"/>
  <c r="V1468" i="4"/>
  <c r="U1468" i="4"/>
  <c r="Y1467" i="4"/>
  <c r="X1467" i="4"/>
  <c r="W1467" i="4"/>
  <c r="V1467" i="4"/>
  <c r="U1467" i="4"/>
  <c r="Y1466" i="4"/>
  <c r="X1466" i="4"/>
  <c r="W1466" i="4"/>
  <c r="V1466" i="4"/>
  <c r="U1466" i="4"/>
  <c r="Y1465" i="4"/>
  <c r="X1465" i="4"/>
  <c r="W1465" i="4"/>
  <c r="V1465" i="4"/>
  <c r="U1465" i="4"/>
  <c r="Y1464" i="4"/>
  <c r="X1464" i="4"/>
  <c r="W1464" i="4"/>
  <c r="V1464" i="4"/>
  <c r="U1464" i="4"/>
  <c r="Y1463" i="4"/>
  <c r="X1463" i="4"/>
  <c r="W1463" i="4"/>
  <c r="V1463" i="4"/>
  <c r="U1463" i="4"/>
  <c r="Y1462" i="4"/>
  <c r="X1462" i="4"/>
  <c r="W1462" i="4"/>
  <c r="V1462" i="4"/>
  <c r="U1462" i="4"/>
  <c r="Y1461" i="4"/>
  <c r="X1461" i="4"/>
  <c r="W1461" i="4"/>
  <c r="V1461" i="4"/>
  <c r="U1461" i="4"/>
  <c r="Y1460" i="4"/>
  <c r="X1460" i="4"/>
  <c r="W1460" i="4"/>
  <c r="V1460" i="4"/>
  <c r="U1460" i="4"/>
  <c r="Y1459" i="4"/>
  <c r="X1459" i="4"/>
  <c r="W1459" i="4"/>
  <c r="V1459" i="4"/>
  <c r="U1459" i="4"/>
  <c r="Y1458" i="4"/>
  <c r="X1458" i="4"/>
  <c r="W1458" i="4"/>
  <c r="V1458" i="4"/>
  <c r="U1458" i="4"/>
  <c r="Y1457" i="4"/>
  <c r="X1457" i="4"/>
  <c r="W1457" i="4"/>
  <c r="V1457" i="4"/>
  <c r="U1457" i="4"/>
  <c r="Y1456" i="4"/>
  <c r="X1456" i="4"/>
  <c r="W1456" i="4"/>
  <c r="V1456" i="4"/>
  <c r="U1456" i="4"/>
  <c r="Y1455" i="4"/>
  <c r="X1455" i="4"/>
  <c r="W1455" i="4"/>
  <c r="V1455" i="4"/>
  <c r="U1455" i="4"/>
  <c r="Y1454" i="4"/>
  <c r="X1454" i="4"/>
  <c r="W1454" i="4"/>
  <c r="V1454" i="4"/>
  <c r="U1454" i="4"/>
  <c r="Y1453" i="4"/>
  <c r="X1453" i="4"/>
  <c r="W1453" i="4"/>
  <c r="V1453" i="4"/>
  <c r="U1453" i="4"/>
  <c r="Y1452" i="4"/>
  <c r="X1452" i="4"/>
  <c r="W1452" i="4"/>
  <c r="V1452" i="4"/>
  <c r="U1452" i="4"/>
  <c r="Y1451" i="4"/>
  <c r="X1451" i="4"/>
  <c r="W1451" i="4"/>
  <c r="V1451" i="4"/>
  <c r="U1451" i="4"/>
  <c r="Y1450" i="4"/>
  <c r="X1450" i="4"/>
  <c r="W1450" i="4"/>
  <c r="V1450" i="4"/>
  <c r="U1450" i="4"/>
  <c r="Y1449" i="4"/>
  <c r="X1449" i="4"/>
  <c r="W1449" i="4"/>
  <c r="V1449" i="4"/>
  <c r="U1449" i="4"/>
  <c r="Y1448" i="4"/>
  <c r="X1448" i="4"/>
  <c r="W1448" i="4"/>
  <c r="V1448" i="4"/>
  <c r="U1448" i="4"/>
  <c r="Y1447" i="4"/>
  <c r="X1447" i="4"/>
  <c r="W1447" i="4"/>
  <c r="V1447" i="4"/>
  <c r="U1447" i="4"/>
  <c r="Y1446" i="4"/>
  <c r="X1446" i="4"/>
  <c r="W1446" i="4"/>
  <c r="V1446" i="4"/>
  <c r="U1446" i="4"/>
  <c r="Y1445" i="4"/>
  <c r="X1445" i="4"/>
  <c r="W1445" i="4"/>
  <c r="V1445" i="4"/>
  <c r="U1445" i="4"/>
  <c r="Y1444" i="4"/>
  <c r="X1444" i="4"/>
  <c r="W1444" i="4"/>
  <c r="V1444" i="4"/>
  <c r="U1444" i="4"/>
  <c r="Y1443" i="4"/>
  <c r="X1443" i="4"/>
  <c r="W1443" i="4"/>
  <c r="V1443" i="4"/>
  <c r="U1443" i="4"/>
  <c r="Y1442" i="4"/>
  <c r="X1442" i="4"/>
  <c r="W1442" i="4"/>
  <c r="V1442" i="4"/>
  <c r="U1442" i="4"/>
  <c r="Y1441" i="4"/>
  <c r="X1441" i="4"/>
  <c r="W1441" i="4"/>
  <c r="V1441" i="4"/>
  <c r="U1441" i="4"/>
  <c r="Y1440" i="4"/>
  <c r="X1440" i="4"/>
  <c r="W1440" i="4"/>
  <c r="V1440" i="4"/>
  <c r="U1440" i="4"/>
  <c r="Y1439" i="4"/>
  <c r="X1439" i="4"/>
  <c r="W1439" i="4"/>
  <c r="V1439" i="4"/>
  <c r="U1439" i="4"/>
  <c r="Y1438" i="4"/>
  <c r="X1438" i="4"/>
  <c r="W1438" i="4"/>
  <c r="V1438" i="4"/>
  <c r="U1438" i="4"/>
  <c r="Y1437" i="4"/>
  <c r="X1437" i="4"/>
  <c r="W1437" i="4"/>
  <c r="V1437" i="4"/>
  <c r="U1437" i="4"/>
  <c r="Y1436" i="4"/>
  <c r="X1436" i="4"/>
  <c r="W1436" i="4"/>
  <c r="V1436" i="4"/>
  <c r="U1436" i="4"/>
  <c r="Y1435" i="4"/>
  <c r="X1435" i="4"/>
  <c r="W1435" i="4"/>
  <c r="V1435" i="4"/>
  <c r="U1435" i="4"/>
  <c r="Y1434" i="4"/>
  <c r="X1434" i="4"/>
  <c r="W1434" i="4"/>
  <c r="V1434" i="4"/>
  <c r="U1434" i="4"/>
  <c r="Y1433" i="4"/>
  <c r="X1433" i="4"/>
  <c r="W1433" i="4"/>
  <c r="V1433" i="4"/>
  <c r="U1433" i="4"/>
  <c r="Y1432" i="4"/>
  <c r="X1432" i="4"/>
  <c r="W1432" i="4"/>
  <c r="V1432" i="4"/>
  <c r="U1432" i="4"/>
  <c r="Y1431" i="4"/>
  <c r="X1431" i="4"/>
  <c r="W1431" i="4"/>
  <c r="V1431" i="4"/>
  <c r="U1431" i="4"/>
  <c r="Y1430" i="4"/>
  <c r="X1430" i="4"/>
  <c r="W1430" i="4"/>
  <c r="V1430" i="4"/>
  <c r="U1430" i="4"/>
  <c r="Y1429" i="4"/>
  <c r="X1429" i="4"/>
  <c r="W1429" i="4"/>
  <c r="V1429" i="4"/>
  <c r="U1429" i="4"/>
  <c r="Y1428" i="4"/>
  <c r="X1428" i="4"/>
  <c r="W1428" i="4"/>
  <c r="V1428" i="4"/>
  <c r="U1428" i="4"/>
  <c r="Y1427" i="4"/>
  <c r="X1427" i="4"/>
  <c r="W1427" i="4"/>
  <c r="V1427" i="4"/>
  <c r="U1427" i="4"/>
  <c r="Y1426" i="4"/>
  <c r="X1426" i="4"/>
  <c r="W1426" i="4"/>
  <c r="V1426" i="4"/>
  <c r="U1426" i="4"/>
  <c r="Y1425" i="4"/>
  <c r="X1425" i="4"/>
  <c r="W1425" i="4"/>
  <c r="V1425" i="4"/>
  <c r="U1425" i="4"/>
  <c r="Y1424" i="4"/>
  <c r="X1424" i="4"/>
  <c r="W1424" i="4"/>
  <c r="V1424" i="4"/>
  <c r="U1424" i="4"/>
  <c r="Y1423" i="4"/>
  <c r="X1423" i="4"/>
  <c r="W1423" i="4"/>
  <c r="V1423" i="4"/>
  <c r="U1423" i="4"/>
  <c r="Y1422" i="4"/>
  <c r="X1422" i="4"/>
  <c r="W1422" i="4"/>
  <c r="V1422" i="4"/>
  <c r="U1422" i="4"/>
  <c r="Y1421" i="4"/>
  <c r="X1421" i="4"/>
  <c r="W1421" i="4"/>
  <c r="V1421" i="4"/>
  <c r="U1421" i="4"/>
  <c r="Y1420" i="4"/>
  <c r="X1420" i="4"/>
  <c r="W1420" i="4"/>
  <c r="V1420" i="4"/>
  <c r="U1420" i="4"/>
  <c r="Y1419" i="4"/>
  <c r="X1419" i="4"/>
  <c r="W1419" i="4"/>
  <c r="V1419" i="4"/>
  <c r="U1419" i="4"/>
  <c r="Y1418" i="4"/>
  <c r="X1418" i="4"/>
  <c r="W1418" i="4"/>
  <c r="V1418" i="4"/>
  <c r="U1418" i="4"/>
  <c r="Y1417" i="4"/>
  <c r="X1417" i="4"/>
  <c r="W1417" i="4"/>
  <c r="V1417" i="4"/>
  <c r="U1417" i="4"/>
  <c r="Y1416" i="4"/>
  <c r="X1416" i="4"/>
  <c r="W1416" i="4"/>
  <c r="V1416" i="4"/>
  <c r="U1416" i="4"/>
  <c r="Y1415" i="4"/>
  <c r="X1415" i="4"/>
  <c r="W1415" i="4"/>
  <c r="V1415" i="4"/>
  <c r="U1415" i="4"/>
  <c r="Y1414" i="4"/>
  <c r="X1414" i="4"/>
  <c r="W1414" i="4"/>
  <c r="V1414" i="4"/>
  <c r="U1414" i="4"/>
  <c r="Y1413" i="4"/>
  <c r="X1413" i="4"/>
  <c r="W1413" i="4"/>
  <c r="V1413" i="4"/>
  <c r="U1413" i="4"/>
  <c r="Y1412" i="4"/>
  <c r="X1412" i="4"/>
  <c r="W1412" i="4"/>
  <c r="V1412" i="4"/>
  <c r="U1412" i="4"/>
  <c r="Y1411" i="4"/>
  <c r="X1411" i="4"/>
  <c r="W1411" i="4"/>
  <c r="V1411" i="4"/>
  <c r="U1411" i="4"/>
  <c r="Y1410" i="4"/>
  <c r="X1410" i="4"/>
  <c r="W1410" i="4"/>
  <c r="V1410" i="4"/>
  <c r="U1410" i="4"/>
  <c r="Y1409" i="4"/>
  <c r="X1409" i="4"/>
  <c r="W1409" i="4"/>
  <c r="V1409" i="4"/>
  <c r="U1409" i="4"/>
  <c r="Y1408" i="4"/>
  <c r="X1408" i="4"/>
  <c r="W1408" i="4"/>
  <c r="V1408" i="4"/>
  <c r="U1408" i="4"/>
  <c r="Y1407" i="4"/>
  <c r="X1407" i="4"/>
  <c r="W1407" i="4"/>
  <c r="V1407" i="4"/>
  <c r="U1407" i="4"/>
  <c r="Y1406" i="4"/>
  <c r="X1406" i="4"/>
  <c r="W1406" i="4"/>
  <c r="V1406" i="4"/>
  <c r="U1406" i="4"/>
  <c r="Y1405" i="4"/>
  <c r="X1405" i="4"/>
  <c r="W1405" i="4"/>
  <c r="V1405" i="4"/>
  <c r="U1405" i="4"/>
  <c r="Y1404" i="4"/>
  <c r="X1404" i="4"/>
  <c r="W1404" i="4"/>
  <c r="V1404" i="4"/>
  <c r="U1404" i="4"/>
  <c r="Y1403" i="4"/>
  <c r="X1403" i="4"/>
  <c r="W1403" i="4"/>
  <c r="V1403" i="4"/>
  <c r="U1403" i="4"/>
  <c r="Y1402" i="4"/>
  <c r="X1402" i="4"/>
  <c r="W1402" i="4"/>
  <c r="V1402" i="4"/>
  <c r="U1402" i="4"/>
  <c r="Y1401" i="4"/>
  <c r="X1401" i="4"/>
  <c r="W1401" i="4"/>
  <c r="V1401" i="4"/>
  <c r="U1401" i="4"/>
  <c r="Y1400" i="4"/>
  <c r="X1400" i="4"/>
  <c r="W1400" i="4"/>
  <c r="V1400" i="4"/>
  <c r="U1400" i="4"/>
  <c r="Y1399" i="4"/>
  <c r="X1399" i="4"/>
  <c r="W1399" i="4"/>
  <c r="V1399" i="4"/>
  <c r="U1399" i="4"/>
  <c r="Y1398" i="4"/>
  <c r="X1398" i="4"/>
  <c r="W1398" i="4"/>
  <c r="V1398" i="4"/>
  <c r="U1398" i="4"/>
  <c r="Y1397" i="4"/>
  <c r="X1397" i="4"/>
  <c r="W1397" i="4"/>
  <c r="V1397" i="4"/>
  <c r="U1397" i="4"/>
  <c r="Y1396" i="4"/>
  <c r="X1396" i="4"/>
  <c r="W1396" i="4"/>
  <c r="V1396" i="4"/>
  <c r="U1396" i="4"/>
  <c r="Y1395" i="4"/>
  <c r="X1395" i="4"/>
  <c r="W1395" i="4"/>
  <c r="V1395" i="4"/>
  <c r="U1395" i="4"/>
  <c r="Y1394" i="4"/>
  <c r="X1394" i="4"/>
  <c r="W1394" i="4"/>
  <c r="V1394" i="4"/>
  <c r="U1394" i="4"/>
  <c r="Y1393" i="4"/>
  <c r="X1393" i="4"/>
  <c r="W1393" i="4"/>
  <c r="V1393" i="4"/>
  <c r="U1393" i="4"/>
  <c r="Y1392" i="4"/>
  <c r="X1392" i="4"/>
  <c r="W1392" i="4"/>
  <c r="V1392" i="4"/>
  <c r="U1392" i="4"/>
  <c r="Y1391" i="4"/>
  <c r="X1391" i="4"/>
  <c r="W1391" i="4"/>
  <c r="V1391" i="4"/>
  <c r="U1391" i="4"/>
  <c r="Y1390" i="4"/>
  <c r="X1390" i="4"/>
  <c r="W1390" i="4"/>
  <c r="V1390" i="4"/>
  <c r="U1390" i="4"/>
  <c r="Y1389" i="4"/>
  <c r="X1389" i="4"/>
  <c r="W1389" i="4"/>
  <c r="V1389" i="4"/>
  <c r="U1389" i="4"/>
  <c r="Y1388" i="4"/>
  <c r="X1388" i="4"/>
  <c r="W1388" i="4"/>
  <c r="V1388" i="4"/>
  <c r="U1388" i="4"/>
  <c r="Y1387" i="4"/>
  <c r="X1387" i="4"/>
  <c r="W1387" i="4"/>
  <c r="V1387" i="4"/>
  <c r="U1387" i="4"/>
  <c r="Y1386" i="4"/>
  <c r="X1386" i="4"/>
  <c r="W1386" i="4"/>
  <c r="V1386" i="4"/>
  <c r="U1386" i="4"/>
  <c r="Y1385" i="4"/>
  <c r="X1385" i="4"/>
  <c r="W1385" i="4"/>
  <c r="V1385" i="4"/>
  <c r="U1385" i="4"/>
  <c r="Y1384" i="4"/>
  <c r="X1384" i="4"/>
  <c r="W1384" i="4"/>
  <c r="V1384" i="4"/>
  <c r="U1384" i="4"/>
  <c r="Y1383" i="4"/>
  <c r="X1383" i="4"/>
  <c r="W1383" i="4"/>
  <c r="V1383" i="4"/>
  <c r="U1383" i="4"/>
  <c r="Y1382" i="4"/>
  <c r="X1382" i="4"/>
  <c r="W1382" i="4"/>
  <c r="V1382" i="4"/>
  <c r="U1382" i="4"/>
  <c r="Y1381" i="4"/>
  <c r="X1381" i="4"/>
  <c r="W1381" i="4"/>
  <c r="V1381" i="4"/>
  <c r="U1381" i="4"/>
  <c r="Y1380" i="4"/>
  <c r="X1380" i="4"/>
  <c r="W1380" i="4"/>
  <c r="V1380" i="4"/>
  <c r="U1380" i="4"/>
  <c r="Y1379" i="4"/>
  <c r="X1379" i="4"/>
  <c r="W1379" i="4"/>
  <c r="V1379" i="4"/>
  <c r="U1379" i="4"/>
  <c r="Y1378" i="4"/>
  <c r="X1378" i="4"/>
  <c r="W1378" i="4"/>
  <c r="V1378" i="4"/>
  <c r="U1378" i="4"/>
  <c r="Y1377" i="4"/>
  <c r="X1377" i="4"/>
  <c r="W1377" i="4"/>
  <c r="V1377" i="4"/>
  <c r="U1377" i="4"/>
  <c r="Y1376" i="4"/>
  <c r="X1376" i="4"/>
  <c r="W1376" i="4"/>
  <c r="V1376" i="4"/>
  <c r="U1376" i="4"/>
  <c r="Y1375" i="4"/>
  <c r="X1375" i="4"/>
  <c r="W1375" i="4"/>
  <c r="V1375" i="4"/>
  <c r="U1375" i="4"/>
  <c r="Y1374" i="4"/>
  <c r="X1374" i="4"/>
  <c r="W1374" i="4"/>
  <c r="V1374" i="4"/>
  <c r="U1374" i="4"/>
  <c r="Y1373" i="4"/>
  <c r="X1373" i="4"/>
  <c r="W1373" i="4"/>
  <c r="V1373" i="4"/>
  <c r="U1373" i="4"/>
  <c r="Y1372" i="4"/>
  <c r="X1372" i="4"/>
  <c r="W1372" i="4"/>
  <c r="V1372" i="4"/>
  <c r="U1372" i="4"/>
  <c r="Y1371" i="4"/>
  <c r="X1371" i="4"/>
  <c r="W1371" i="4"/>
  <c r="V1371" i="4"/>
  <c r="U1371" i="4"/>
  <c r="Y1370" i="4"/>
  <c r="X1370" i="4"/>
  <c r="W1370" i="4"/>
  <c r="V1370" i="4"/>
  <c r="U1370" i="4"/>
  <c r="Y1369" i="4"/>
  <c r="X1369" i="4"/>
  <c r="W1369" i="4"/>
  <c r="V1369" i="4"/>
  <c r="U1369" i="4"/>
  <c r="Y1368" i="4"/>
  <c r="X1368" i="4"/>
  <c r="W1368" i="4"/>
  <c r="V1368" i="4"/>
  <c r="U1368" i="4"/>
  <c r="Y1367" i="4"/>
  <c r="X1367" i="4"/>
  <c r="W1367" i="4"/>
  <c r="V1367" i="4"/>
  <c r="U1367" i="4"/>
  <c r="Y1366" i="4"/>
  <c r="X1366" i="4"/>
  <c r="W1366" i="4"/>
  <c r="V1366" i="4"/>
  <c r="U1366" i="4"/>
  <c r="Y1365" i="4"/>
  <c r="X1365" i="4"/>
  <c r="W1365" i="4"/>
  <c r="V1365" i="4"/>
  <c r="U1365" i="4"/>
  <c r="Y1364" i="4"/>
  <c r="X1364" i="4"/>
  <c r="W1364" i="4"/>
  <c r="V1364" i="4"/>
  <c r="U1364" i="4"/>
  <c r="Y1363" i="4"/>
  <c r="X1363" i="4"/>
  <c r="W1363" i="4"/>
  <c r="V1363" i="4"/>
  <c r="U1363" i="4"/>
  <c r="Y1362" i="4"/>
  <c r="X1362" i="4"/>
  <c r="W1362" i="4"/>
  <c r="V1362" i="4"/>
  <c r="U1362" i="4"/>
  <c r="Y1361" i="4"/>
  <c r="X1361" i="4"/>
  <c r="W1361" i="4"/>
  <c r="V1361" i="4"/>
  <c r="U1361" i="4"/>
  <c r="Y1360" i="4"/>
  <c r="X1360" i="4"/>
  <c r="W1360" i="4"/>
  <c r="V1360" i="4"/>
  <c r="U1360" i="4"/>
  <c r="Y1359" i="4"/>
  <c r="X1359" i="4"/>
  <c r="W1359" i="4"/>
  <c r="V1359" i="4"/>
  <c r="U1359" i="4"/>
  <c r="Y1358" i="4"/>
  <c r="X1358" i="4"/>
  <c r="W1358" i="4"/>
  <c r="V1358" i="4"/>
  <c r="U1358" i="4"/>
  <c r="Y1357" i="4"/>
  <c r="X1357" i="4"/>
  <c r="W1357" i="4"/>
  <c r="V1357" i="4"/>
  <c r="U1357" i="4"/>
  <c r="Y1356" i="4"/>
  <c r="X1356" i="4"/>
  <c r="W1356" i="4"/>
  <c r="V1356" i="4"/>
  <c r="U1356" i="4"/>
  <c r="Y1355" i="4"/>
  <c r="X1355" i="4"/>
  <c r="W1355" i="4"/>
  <c r="V1355" i="4"/>
  <c r="U1355" i="4"/>
  <c r="Y1354" i="4"/>
  <c r="X1354" i="4"/>
  <c r="W1354" i="4"/>
  <c r="V1354" i="4"/>
  <c r="U1354" i="4"/>
  <c r="Y1353" i="4"/>
  <c r="X1353" i="4"/>
  <c r="W1353" i="4"/>
  <c r="V1353" i="4"/>
  <c r="U1353" i="4"/>
  <c r="Y1352" i="4"/>
  <c r="X1352" i="4"/>
  <c r="W1352" i="4"/>
  <c r="V1352" i="4"/>
  <c r="U1352" i="4"/>
  <c r="Y1351" i="4"/>
  <c r="X1351" i="4"/>
  <c r="W1351" i="4"/>
  <c r="V1351" i="4"/>
  <c r="U1351" i="4"/>
  <c r="Y1350" i="4"/>
  <c r="X1350" i="4"/>
  <c r="W1350" i="4"/>
  <c r="V1350" i="4"/>
  <c r="U1350" i="4"/>
  <c r="Y1349" i="4"/>
  <c r="X1349" i="4"/>
  <c r="W1349" i="4"/>
  <c r="V1349" i="4"/>
  <c r="U1349" i="4"/>
  <c r="Y1348" i="4"/>
  <c r="X1348" i="4"/>
  <c r="W1348" i="4"/>
  <c r="V1348" i="4"/>
  <c r="U1348" i="4"/>
  <c r="Y1347" i="4"/>
  <c r="X1347" i="4"/>
  <c r="W1347" i="4"/>
  <c r="V1347" i="4"/>
  <c r="U1347" i="4"/>
  <c r="Y1346" i="4"/>
  <c r="X1346" i="4"/>
  <c r="W1346" i="4"/>
  <c r="V1346" i="4"/>
  <c r="U1346" i="4"/>
  <c r="Y1345" i="4"/>
  <c r="X1345" i="4"/>
  <c r="W1345" i="4"/>
  <c r="V1345" i="4"/>
  <c r="U1345" i="4"/>
  <c r="Y1344" i="4"/>
  <c r="X1344" i="4"/>
  <c r="W1344" i="4"/>
  <c r="V1344" i="4"/>
  <c r="U1344" i="4"/>
  <c r="Y1343" i="4"/>
  <c r="X1343" i="4"/>
  <c r="W1343" i="4"/>
  <c r="V1343" i="4"/>
  <c r="U1343" i="4"/>
  <c r="Y1342" i="4"/>
  <c r="X1342" i="4"/>
  <c r="W1342" i="4"/>
  <c r="V1342" i="4"/>
  <c r="U1342" i="4"/>
  <c r="Y1341" i="4"/>
  <c r="X1341" i="4"/>
  <c r="W1341" i="4"/>
  <c r="V1341" i="4"/>
  <c r="U1341" i="4"/>
  <c r="Y1340" i="4"/>
  <c r="X1340" i="4"/>
  <c r="W1340" i="4"/>
  <c r="V1340" i="4"/>
  <c r="U1340" i="4"/>
  <c r="Y1339" i="4"/>
  <c r="X1339" i="4"/>
  <c r="W1339" i="4"/>
  <c r="V1339" i="4"/>
  <c r="U1339" i="4"/>
  <c r="Y1338" i="4"/>
  <c r="X1338" i="4"/>
  <c r="W1338" i="4"/>
  <c r="V1338" i="4"/>
  <c r="U1338" i="4"/>
  <c r="Y1337" i="4"/>
  <c r="X1337" i="4"/>
  <c r="W1337" i="4"/>
  <c r="V1337" i="4"/>
  <c r="U1337" i="4"/>
  <c r="Y1336" i="4"/>
  <c r="X1336" i="4"/>
  <c r="W1336" i="4"/>
  <c r="V1336" i="4"/>
  <c r="U1336" i="4"/>
  <c r="Y1335" i="4"/>
  <c r="X1335" i="4"/>
  <c r="W1335" i="4"/>
  <c r="V1335" i="4"/>
  <c r="U1335" i="4"/>
  <c r="Y1334" i="4"/>
  <c r="X1334" i="4"/>
  <c r="W1334" i="4"/>
  <c r="V1334" i="4"/>
  <c r="U1334" i="4"/>
  <c r="Y1333" i="4"/>
  <c r="X1333" i="4"/>
  <c r="W1333" i="4"/>
  <c r="V1333" i="4"/>
  <c r="U1333" i="4"/>
  <c r="Y1332" i="4"/>
  <c r="X1332" i="4"/>
  <c r="W1332" i="4"/>
  <c r="V1332" i="4"/>
  <c r="U1332" i="4"/>
  <c r="Y1331" i="4"/>
  <c r="X1331" i="4"/>
  <c r="W1331" i="4"/>
  <c r="V1331" i="4"/>
  <c r="U1331" i="4"/>
  <c r="Y1330" i="4"/>
  <c r="X1330" i="4"/>
  <c r="W1330" i="4"/>
  <c r="V1330" i="4"/>
  <c r="U1330" i="4"/>
  <c r="Y1329" i="4"/>
  <c r="X1329" i="4"/>
  <c r="W1329" i="4"/>
  <c r="V1329" i="4"/>
  <c r="U1329" i="4"/>
  <c r="Y1328" i="4"/>
  <c r="X1328" i="4"/>
  <c r="W1328" i="4"/>
  <c r="V1328" i="4"/>
  <c r="U1328" i="4"/>
  <c r="Y1327" i="4"/>
  <c r="X1327" i="4"/>
  <c r="W1327" i="4"/>
  <c r="V1327" i="4"/>
  <c r="U1327" i="4"/>
  <c r="Y1326" i="4"/>
  <c r="X1326" i="4"/>
  <c r="W1326" i="4"/>
  <c r="V1326" i="4"/>
  <c r="U1326" i="4"/>
  <c r="Y1325" i="4"/>
  <c r="X1325" i="4"/>
  <c r="W1325" i="4"/>
  <c r="V1325" i="4"/>
  <c r="U1325" i="4"/>
  <c r="Y1324" i="4"/>
  <c r="X1324" i="4"/>
  <c r="W1324" i="4"/>
  <c r="V1324" i="4"/>
  <c r="U1324" i="4"/>
  <c r="Y1323" i="4"/>
  <c r="X1323" i="4"/>
  <c r="W1323" i="4"/>
  <c r="V1323" i="4"/>
  <c r="U1323" i="4"/>
  <c r="Y1322" i="4"/>
  <c r="X1322" i="4"/>
  <c r="W1322" i="4"/>
  <c r="V1322" i="4"/>
  <c r="U1322" i="4"/>
  <c r="Y1321" i="4"/>
  <c r="X1321" i="4"/>
  <c r="W1321" i="4"/>
  <c r="V1321" i="4"/>
  <c r="U1321" i="4"/>
  <c r="Y1320" i="4"/>
  <c r="X1320" i="4"/>
  <c r="W1320" i="4"/>
  <c r="V1320" i="4"/>
  <c r="U1320" i="4"/>
  <c r="Y1319" i="4"/>
  <c r="X1319" i="4"/>
  <c r="W1319" i="4"/>
  <c r="V1319" i="4"/>
  <c r="U1319" i="4"/>
  <c r="Y1318" i="4"/>
  <c r="X1318" i="4"/>
  <c r="W1318" i="4"/>
  <c r="V1318" i="4"/>
  <c r="U1318" i="4"/>
  <c r="Y1317" i="4"/>
  <c r="X1317" i="4"/>
  <c r="W1317" i="4"/>
  <c r="V1317" i="4"/>
  <c r="U1317" i="4"/>
  <c r="Y1316" i="4"/>
  <c r="X1316" i="4"/>
  <c r="W1316" i="4"/>
  <c r="V1316" i="4"/>
  <c r="U1316" i="4"/>
  <c r="Y1315" i="4"/>
  <c r="X1315" i="4"/>
  <c r="W1315" i="4"/>
  <c r="V1315" i="4"/>
  <c r="U1315" i="4"/>
  <c r="Y1314" i="4"/>
  <c r="X1314" i="4"/>
  <c r="W1314" i="4"/>
  <c r="V1314" i="4"/>
  <c r="U1314" i="4"/>
  <c r="Y1313" i="4"/>
  <c r="X1313" i="4"/>
  <c r="W1313" i="4"/>
  <c r="V1313" i="4"/>
  <c r="U1313" i="4"/>
  <c r="Y1312" i="4"/>
  <c r="X1312" i="4"/>
  <c r="W1312" i="4"/>
  <c r="V1312" i="4"/>
  <c r="U1312" i="4"/>
  <c r="Y1311" i="4"/>
  <c r="X1311" i="4"/>
  <c r="W1311" i="4"/>
  <c r="V1311" i="4"/>
  <c r="U1311" i="4"/>
  <c r="Y1310" i="4"/>
  <c r="X1310" i="4"/>
  <c r="W1310" i="4"/>
  <c r="V1310" i="4"/>
  <c r="U1310" i="4"/>
  <c r="Y1309" i="4"/>
  <c r="X1309" i="4"/>
  <c r="W1309" i="4"/>
  <c r="V1309" i="4"/>
  <c r="U1309" i="4"/>
  <c r="Y1308" i="4"/>
  <c r="X1308" i="4"/>
  <c r="W1308" i="4"/>
  <c r="V1308" i="4"/>
  <c r="U1308" i="4"/>
  <c r="Y1307" i="4"/>
  <c r="X1307" i="4"/>
  <c r="W1307" i="4"/>
  <c r="V1307" i="4"/>
  <c r="U1307" i="4"/>
  <c r="Y1306" i="4"/>
  <c r="X1306" i="4"/>
  <c r="W1306" i="4"/>
  <c r="V1306" i="4"/>
  <c r="U1306" i="4"/>
  <c r="Y1305" i="4"/>
  <c r="X1305" i="4"/>
  <c r="W1305" i="4"/>
  <c r="V1305" i="4"/>
  <c r="U1305" i="4"/>
  <c r="Y1304" i="4"/>
  <c r="X1304" i="4"/>
  <c r="W1304" i="4"/>
  <c r="V1304" i="4"/>
  <c r="U1304" i="4"/>
  <c r="Y1303" i="4"/>
  <c r="X1303" i="4"/>
  <c r="W1303" i="4"/>
  <c r="V1303" i="4"/>
  <c r="U1303" i="4"/>
  <c r="Y1302" i="4"/>
  <c r="X1302" i="4"/>
  <c r="W1302" i="4"/>
  <c r="V1302" i="4"/>
  <c r="U1302" i="4"/>
  <c r="Y1301" i="4"/>
  <c r="X1301" i="4"/>
  <c r="W1301" i="4"/>
  <c r="V1301" i="4"/>
  <c r="U1301" i="4"/>
  <c r="Y1300" i="4"/>
  <c r="X1300" i="4"/>
  <c r="W1300" i="4"/>
  <c r="V1300" i="4"/>
  <c r="U1300" i="4"/>
  <c r="Y1299" i="4"/>
  <c r="X1299" i="4"/>
  <c r="W1299" i="4"/>
  <c r="V1299" i="4"/>
  <c r="U1299" i="4"/>
  <c r="Y1298" i="4"/>
  <c r="X1298" i="4"/>
  <c r="W1298" i="4"/>
  <c r="V1298" i="4"/>
  <c r="U1298" i="4"/>
  <c r="Y1297" i="4"/>
  <c r="X1297" i="4"/>
  <c r="W1297" i="4"/>
  <c r="V1297" i="4"/>
  <c r="U1297" i="4"/>
  <c r="Y1296" i="4"/>
  <c r="X1296" i="4"/>
  <c r="W1296" i="4"/>
  <c r="V1296" i="4"/>
  <c r="U1296" i="4"/>
  <c r="Y1295" i="4"/>
  <c r="X1295" i="4"/>
  <c r="W1295" i="4"/>
  <c r="V1295" i="4"/>
  <c r="U1295" i="4"/>
  <c r="Y1294" i="4"/>
  <c r="X1294" i="4"/>
  <c r="W1294" i="4"/>
  <c r="V1294" i="4"/>
  <c r="U1294" i="4"/>
  <c r="Y1293" i="4"/>
  <c r="X1293" i="4"/>
  <c r="W1293" i="4"/>
  <c r="V1293" i="4"/>
  <c r="U1293" i="4"/>
  <c r="Y1292" i="4"/>
  <c r="X1292" i="4"/>
  <c r="W1292" i="4"/>
  <c r="V1292" i="4"/>
  <c r="U1292" i="4"/>
  <c r="Y1291" i="4"/>
  <c r="X1291" i="4"/>
  <c r="W1291" i="4"/>
  <c r="V1291" i="4"/>
  <c r="U1291" i="4"/>
  <c r="Y1290" i="4"/>
  <c r="X1290" i="4"/>
  <c r="W1290" i="4"/>
  <c r="V1290" i="4"/>
  <c r="U1290" i="4"/>
  <c r="Y1289" i="4"/>
  <c r="X1289" i="4"/>
  <c r="W1289" i="4"/>
  <c r="V1289" i="4"/>
  <c r="U1289" i="4"/>
  <c r="Y1288" i="4"/>
  <c r="X1288" i="4"/>
  <c r="W1288" i="4"/>
  <c r="V1288" i="4"/>
  <c r="U1288" i="4"/>
  <c r="Y1287" i="4"/>
  <c r="X1287" i="4"/>
  <c r="W1287" i="4"/>
  <c r="V1287" i="4"/>
  <c r="U1287" i="4"/>
  <c r="Y1286" i="4"/>
  <c r="X1286" i="4"/>
  <c r="W1286" i="4"/>
  <c r="V1286" i="4"/>
  <c r="U1286" i="4"/>
  <c r="Y1285" i="4"/>
  <c r="X1285" i="4"/>
  <c r="W1285" i="4"/>
  <c r="V1285" i="4"/>
  <c r="U1285" i="4"/>
  <c r="Y1284" i="4"/>
  <c r="X1284" i="4"/>
  <c r="W1284" i="4"/>
  <c r="V1284" i="4"/>
  <c r="U1284" i="4"/>
  <c r="Y1283" i="4"/>
  <c r="X1283" i="4"/>
  <c r="W1283" i="4"/>
  <c r="V1283" i="4"/>
  <c r="U1283" i="4"/>
  <c r="Y1282" i="4"/>
  <c r="X1282" i="4"/>
  <c r="W1282" i="4"/>
  <c r="V1282" i="4"/>
  <c r="U1282" i="4"/>
  <c r="Y1281" i="4"/>
  <c r="X1281" i="4"/>
  <c r="W1281" i="4"/>
  <c r="V1281" i="4"/>
  <c r="U1281" i="4"/>
  <c r="Y1280" i="4"/>
  <c r="X1280" i="4"/>
  <c r="W1280" i="4"/>
  <c r="V1280" i="4"/>
  <c r="U1280" i="4"/>
  <c r="Y1279" i="4"/>
  <c r="X1279" i="4"/>
  <c r="W1279" i="4"/>
  <c r="V1279" i="4"/>
  <c r="U1279" i="4"/>
  <c r="Y1278" i="4"/>
  <c r="X1278" i="4"/>
  <c r="W1278" i="4"/>
  <c r="V1278" i="4"/>
  <c r="U1278" i="4"/>
  <c r="Y1277" i="4"/>
  <c r="X1277" i="4"/>
  <c r="W1277" i="4"/>
  <c r="V1277" i="4"/>
  <c r="U1277" i="4"/>
  <c r="Y1276" i="4"/>
  <c r="X1276" i="4"/>
  <c r="W1276" i="4"/>
  <c r="V1276" i="4"/>
  <c r="U1276" i="4"/>
  <c r="Y1275" i="4"/>
  <c r="X1275" i="4"/>
  <c r="W1275" i="4"/>
  <c r="V1275" i="4"/>
  <c r="U1275" i="4"/>
  <c r="Y1274" i="4"/>
  <c r="X1274" i="4"/>
  <c r="W1274" i="4"/>
  <c r="V1274" i="4"/>
  <c r="U1274" i="4"/>
  <c r="Y1273" i="4"/>
  <c r="X1273" i="4"/>
  <c r="W1273" i="4"/>
  <c r="V1273" i="4"/>
  <c r="U1273" i="4"/>
  <c r="Y1272" i="4"/>
  <c r="X1272" i="4"/>
  <c r="W1272" i="4"/>
  <c r="V1272" i="4"/>
  <c r="U1272" i="4"/>
  <c r="Y1271" i="4"/>
  <c r="X1271" i="4"/>
  <c r="W1271" i="4"/>
  <c r="V1271" i="4"/>
  <c r="U1271" i="4"/>
  <c r="Y1270" i="4"/>
  <c r="X1270" i="4"/>
  <c r="W1270" i="4"/>
  <c r="V1270" i="4"/>
  <c r="U1270" i="4"/>
  <c r="Y1269" i="4"/>
  <c r="X1269" i="4"/>
  <c r="W1269" i="4"/>
  <c r="V1269" i="4"/>
  <c r="U1269" i="4"/>
  <c r="Y1268" i="4"/>
  <c r="X1268" i="4"/>
  <c r="W1268" i="4"/>
  <c r="V1268" i="4"/>
  <c r="U1268" i="4"/>
  <c r="Y1267" i="4"/>
  <c r="X1267" i="4"/>
  <c r="W1267" i="4"/>
  <c r="V1267" i="4"/>
  <c r="U1267" i="4"/>
  <c r="Y1266" i="4"/>
  <c r="X1266" i="4"/>
  <c r="W1266" i="4"/>
  <c r="V1266" i="4"/>
  <c r="U1266" i="4"/>
  <c r="Y1265" i="4"/>
  <c r="X1265" i="4"/>
  <c r="W1265" i="4"/>
  <c r="V1265" i="4"/>
  <c r="U1265" i="4"/>
  <c r="Y1264" i="4"/>
  <c r="X1264" i="4"/>
  <c r="W1264" i="4"/>
  <c r="V1264" i="4"/>
  <c r="U1264" i="4"/>
  <c r="Y1263" i="4"/>
  <c r="X1263" i="4"/>
  <c r="W1263" i="4"/>
  <c r="V1263" i="4"/>
  <c r="U1263" i="4"/>
  <c r="Y1262" i="4"/>
  <c r="X1262" i="4"/>
  <c r="W1262" i="4"/>
  <c r="V1262" i="4"/>
  <c r="U1262" i="4"/>
  <c r="Y1261" i="4"/>
  <c r="X1261" i="4"/>
  <c r="W1261" i="4"/>
  <c r="V1261" i="4"/>
  <c r="U1261" i="4"/>
  <c r="Y1260" i="4"/>
  <c r="X1260" i="4"/>
  <c r="W1260" i="4"/>
  <c r="V1260" i="4"/>
  <c r="U1260" i="4"/>
  <c r="Y1259" i="4"/>
  <c r="X1259" i="4"/>
  <c r="W1259" i="4"/>
  <c r="V1259" i="4"/>
  <c r="U1259" i="4"/>
  <c r="Y1258" i="4"/>
  <c r="X1258" i="4"/>
  <c r="W1258" i="4"/>
  <c r="V1258" i="4"/>
  <c r="U1258" i="4"/>
  <c r="Y1257" i="4"/>
  <c r="X1257" i="4"/>
  <c r="W1257" i="4"/>
  <c r="V1257" i="4"/>
  <c r="U1257" i="4"/>
  <c r="Y1256" i="4"/>
  <c r="X1256" i="4"/>
  <c r="W1256" i="4"/>
  <c r="V1256" i="4"/>
  <c r="U1256" i="4"/>
  <c r="Y1255" i="4"/>
  <c r="X1255" i="4"/>
  <c r="W1255" i="4"/>
  <c r="V1255" i="4"/>
  <c r="U1255" i="4"/>
  <c r="Y1254" i="4"/>
  <c r="X1254" i="4"/>
  <c r="W1254" i="4"/>
  <c r="V1254" i="4"/>
  <c r="U1254" i="4"/>
  <c r="Y1253" i="4"/>
  <c r="X1253" i="4"/>
  <c r="W1253" i="4"/>
  <c r="V1253" i="4"/>
  <c r="U1253" i="4"/>
  <c r="Y1252" i="4"/>
  <c r="X1252" i="4"/>
  <c r="W1252" i="4"/>
  <c r="V1252" i="4"/>
  <c r="U1252" i="4"/>
  <c r="Y1251" i="4"/>
  <c r="X1251" i="4"/>
  <c r="W1251" i="4"/>
  <c r="V1251" i="4"/>
  <c r="U1251" i="4"/>
  <c r="Y1250" i="4"/>
  <c r="X1250" i="4"/>
  <c r="W1250" i="4"/>
  <c r="V1250" i="4"/>
  <c r="U1250" i="4"/>
  <c r="Y1249" i="4"/>
  <c r="X1249" i="4"/>
  <c r="W1249" i="4"/>
  <c r="V1249" i="4"/>
  <c r="U1249" i="4"/>
  <c r="Y1248" i="4"/>
  <c r="X1248" i="4"/>
  <c r="W1248" i="4"/>
  <c r="V1248" i="4"/>
  <c r="U1248" i="4"/>
  <c r="Y1247" i="4"/>
  <c r="X1247" i="4"/>
  <c r="W1247" i="4"/>
  <c r="V1247" i="4"/>
  <c r="U1247" i="4"/>
  <c r="Y1246" i="4"/>
  <c r="X1246" i="4"/>
  <c r="W1246" i="4"/>
  <c r="V1246" i="4"/>
  <c r="U1246" i="4"/>
  <c r="Y1245" i="4"/>
  <c r="X1245" i="4"/>
  <c r="W1245" i="4"/>
  <c r="V1245" i="4"/>
  <c r="U1245" i="4"/>
  <c r="Y1244" i="4"/>
  <c r="X1244" i="4"/>
  <c r="W1244" i="4"/>
  <c r="V1244" i="4"/>
  <c r="U1244" i="4"/>
  <c r="Y1243" i="4"/>
  <c r="X1243" i="4"/>
  <c r="W1243" i="4"/>
  <c r="V1243" i="4"/>
  <c r="U1243" i="4"/>
  <c r="Y1242" i="4"/>
  <c r="X1242" i="4"/>
  <c r="W1242" i="4"/>
  <c r="V1242" i="4"/>
  <c r="U1242" i="4"/>
  <c r="Y1241" i="4"/>
  <c r="X1241" i="4"/>
  <c r="W1241" i="4"/>
  <c r="V1241" i="4"/>
  <c r="U1241" i="4"/>
  <c r="Y1240" i="4"/>
  <c r="X1240" i="4"/>
  <c r="W1240" i="4"/>
  <c r="V1240" i="4"/>
  <c r="U1240" i="4"/>
  <c r="Y1239" i="4"/>
  <c r="X1239" i="4"/>
  <c r="W1239" i="4"/>
  <c r="V1239" i="4"/>
  <c r="U1239" i="4"/>
  <c r="Y1238" i="4"/>
  <c r="X1238" i="4"/>
  <c r="W1238" i="4"/>
  <c r="V1238" i="4"/>
  <c r="U1238" i="4"/>
  <c r="Y1237" i="4"/>
  <c r="X1237" i="4"/>
  <c r="W1237" i="4"/>
  <c r="V1237" i="4"/>
  <c r="U1237" i="4"/>
  <c r="Y1236" i="4"/>
  <c r="X1236" i="4"/>
  <c r="W1236" i="4"/>
  <c r="V1236" i="4"/>
  <c r="U1236" i="4"/>
  <c r="Y1235" i="4"/>
  <c r="X1235" i="4"/>
  <c r="W1235" i="4"/>
  <c r="V1235" i="4"/>
  <c r="U1235" i="4"/>
  <c r="Y1234" i="4"/>
  <c r="X1234" i="4"/>
  <c r="W1234" i="4"/>
  <c r="V1234" i="4"/>
  <c r="U1234" i="4"/>
  <c r="Y1233" i="4"/>
  <c r="X1233" i="4"/>
  <c r="W1233" i="4"/>
  <c r="V1233" i="4"/>
  <c r="U1233" i="4"/>
  <c r="Y1232" i="4"/>
  <c r="X1232" i="4"/>
  <c r="W1232" i="4"/>
  <c r="V1232" i="4"/>
  <c r="U1232" i="4"/>
  <c r="Y1231" i="4"/>
  <c r="X1231" i="4"/>
  <c r="W1231" i="4"/>
  <c r="V1231" i="4"/>
  <c r="U1231" i="4"/>
  <c r="Y1230" i="4"/>
  <c r="X1230" i="4"/>
  <c r="W1230" i="4"/>
  <c r="V1230" i="4"/>
  <c r="U1230" i="4"/>
  <c r="Y1229" i="4"/>
  <c r="X1229" i="4"/>
  <c r="W1229" i="4"/>
  <c r="V1229" i="4"/>
  <c r="U1229" i="4"/>
  <c r="Y1228" i="4"/>
  <c r="X1228" i="4"/>
  <c r="W1228" i="4"/>
  <c r="V1228" i="4"/>
  <c r="U1228" i="4"/>
  <c r="Y1227" i="4"/>
  <c r="X1227" i="4"/>
  <c r="W1227" i="4"/>
  <c r="V1227" i="4"/>
  <c r="U1227" i="4"/>
  <c r="Y1226" i="4"/>
  <c r="X1226" i="4"/>
  <c r="W1226" i="4"/>
  <c r="V1226" i="4"/>
  <c r="U1226" i="4"/>
  <c r="Y1225" i="4"/>
  <c r="X1225" i="4"/>
  <c r="W1225" i="4"/>
  <c r="V1225" i="4"/>
  <c r="U1225" i="4"/>
  <c r="Y1224" i="4"/>
  <c r="X1224" i="4"/>
  <c r="W1224" i="4"/>
  <c r="V1224" i="4"/>
  <c r="U1224" i="4"/>
  <c r="Y1223" i="4"/>
  <c r="X1223" i="4"/>
  <c r="W1223" i="4"/>
  <c r="V1223" i="4"/>
  <c r="U1223" i="4"/>
  <c r="Y1222" i="4"/>
  <c r="X1222" i="4"/>
  <c r="W1222" i="4"/>
  <c r="V1222" i="4"/>
  <c r="U1222" i="4"/>
  <c r="Y1221" i="4"/>
  <c r="X1221" i="4"/>
  <c r="W1221" i="4"/>
  <c r="V1221" i="4"/>
  <c r="U1221" i="4"/>
  <c r="Y1220" i="4"/>
  <c r="X1220" i="4"/>
  <c r="W1220" i="4"/>
  <c r="V1220" i="4"/>
  <c r="U1220" i="4"/>
  <c r="Y1219" i="4"/>
  <c r="X1219" i="4"/>
  <c r="W1219" i="4"/>
  <c r="V1219" i="4"/>
  <c r="U1219" i="4"/>
  <c r="Y1218" i="4"/>
  <c r="X1218" i="4"/>
  <c r="W1218" i="4"/>
  <c r="V1218" i="4"/>
  <c r="U1218" i="4"/>
  <c r="Y1217" i="4"/>
  <c r="X1217" i="4"/>
  <c r="W1217" i="4"/>
  <c r="V1217" i="4"/>
  <c r="U1217" i="4"/>
  <c r="Y1216" i="4"/>
  <c r="X1216" i="4"/>
  <c r="W1216" i="4"/>
  <c r="V1216" i="4"/>
  <c r="U1216" i="4"/>
  <c r="Y1215" i="4"/>
  <c r="X1215" i="4"/>
  <c r="W1215" i="4"/>
  <c r="V1215" i="4"/>
  <c r="U1215" i="4"/>
  <c r="Y1214" i="4"/>
  <c r="X1214" i="4"/>
  <c r="W1214" i="4"/>
  <c r="V1214" i="4"/>
  <c r="U1214" i="4"/>
  <c r="Y1213" i="4"/>
  <c r="X1213" i="4"/>
  <c r="W1213" i="4"/>
  <c r="V1213" i="4"/>
  <c r="U1213" i="4"/>
  <c r="Y1212" i="4"/>
  <c r="X1212" i="4"/>
  <c r="W1212" i="4"/>
  <c r="V1212" i="4"/>
  <c r="U1212" i="4"/>
  <c r="Y1211" i="4"/>
  <c r="X1211" i="4"/>
  <c r="W1211" i="4"/>
  <c r="V1211" i="4"/>
  <c r="U1211" i="4"/>
  <c r="Y1210" i="4"/>
  <c r="X1210" i="4"/>
  <c r="W1210" i="4"/>
  <c r="V1210" i="4"/>
  <c r="U1210" i="4"/>
  <c r="Y1209" i="4"/>
  <c r="X1209" i="4"/>
  <c r="W1209" i="4"/>
  <c r="V1209" i="4"/>
  <c r="U1209" i="4"/>
  <c r="Y1208" i="4"/>
  <c r="X1208" i="4"/>
  <c r="W1208" i="4"/>
  <c r="V1208" i="4"/>
  <c r="U1208" i="4"/>
  <c r="Y1207" i="4"/>
  <c r="X1207" i="4"/>
  <c r="W1207" i="4"/>
  <c r="V1207" i="4"/>
  <c r="U1207" i="4"/>
  <c r="Y1206" i="4"/>
  <c r="X1206" i="4"/>
  <c r="W1206" i="4"/>
  <c r="V1206" i="4"/>
  <c r="U1206" i="4"/>
  <c r="Y1205" i="4"/>
  <c r="X1205" i="4"/>
  <c r="W1205" i="4"/>
  <c r="V1205" i="4"/>
  <c r="U1205" i="4"/>
  <c r="Y1204" i="4"/>
  <c r="X1204" i="4"/>
  <c r="W1204" i="4"/>
  <c r="V1204" i="4"/>
  <c r="U1204" i="4"/>
  <c r="Y1203" i="4"/>
  <c r="X1203" i="4"/>
  <c r="W1203" i="4"/>
  <c r="V1203" i="4"/>
  <c r="U1203" i="4"/>
  <c r="Y1202" i="4"/>
  <c r="X1202" i="4"/>
  <c r="W1202" i="4"/>
  <c r="V1202" i="4"/>
  <c r="U1202" i="4"/>
  <c r="Y1201" i="4"/>
  <c r="X1201" i="4"/>
  <c r="W1201" i="4"/>
  <c r="V1201" i="4"/>
  <c r="U1201" i="4"/>
  <c r="Y1200" i="4"/>
  <c r="X1200" i="4"/>
  <c r="W1200" i="4"/>
  <c r="V1200" i="4"/>
  <c r="U1200" i="4"/>
  <c r="Y1199" i="4"/>
  <c r="X1199" i="4"/>
  <c r="W1199" i="4"/>
  <c r="V1199" i="4"/>
  <c r="U1199" i="4"/>
  <c r="Y1198" i="4"/>
  <c r="X1198" i="4"/>
  <c r="W1198" i="4"/>
  <c r="V1198" i="4"/>
  <c r="U1198" i="4"/>
  <c r="Y1197" i="4"/>
  <c r="X1197" i="4"/>
  <c r="W1197" i="4"/>
  <c r="V1197" i="4"/>
  <c r="U1197" i="4"/>
  <c r="Y1196" i="4"/>
  <c r="X1196" i="4"/>
  <c r="W1196" i="4"/>
  <c r="V1196" i="4"/>
  <c r="U1196" i="4"/>
  <c r="Y1195" i="4"/>
  <c r="X1195" i="4"/>
  <c r="W1195" i="4"/>
  <c r="V1195" i="4"/>
  <c r="U1195" i="4"/>
  <c r="Y1194" i="4"/>
  <c r="X1194" i="4"/>
  <c r="W1194" i="4"/>
  <c r="V1194" i="4"/>
  <c r="U1194" i="4"/>
  <c r="Y1193" i="4"/>
  <c r="X1193" i="4"/>
  <c r="W1193" i="4"/>
  <c r="V1193" i="4"/>
  <c r="U1193" i="4"/>
  <c r="Y1192" i="4"/>
  <c r="X1192" i="4"/>
  <c r="W1192" i="4"/>
  <c r="V1192" i="4"/>
  <c r="U1192" i="4"/>
  <c r="Y1191" i="4"/>
  <c r="X1191" i="4"/>
  <c r="W1191" i="4"/>
  <c r="V1191" i="4"/>
  <c r="U1191" i="4"/>
  <c r="Y1190" i="4"/>
  <c r="X1190" i="4"/>
  <c r="W1190" i="4"/>
  <c r="V1190" i="4"/>
  <c r="U1190" i="4"/>
  <c r="Y1189" i="4"/>
  <c r="X1189" i="4"/>
  <c r="W1189" i="4"/>
  <c r="V1189" i="4"/>
  <c r="U1189" i="4"/>
  <c r="Y1188" i="4"/>
  <c r="X1188" i="4"/>
  <c r="W1188" i="4"/>
  <c r="V1188" i="4"/>
  <c r="U1188" i="4"/>
  <c r="Y1187" i="4"/>
  <c r="X1187" i="4"/>
  <c r="W1187" i="4"/>
  <c r="V1187" i="4"/>
  <c r="U1187" i="4"/>
  <c r="Y1186" i="4"/>
  <c r="X1186" i="4"/>
  <c r="W1186" i="4"/>
  <c r="V1186" i="4"/>
  <c r="U1186" i="4"/>
  <c r="Y1185" i="4"/>
  <c r="X1185" i="4"/>
  <c r="W1185" i="4"/>
  <c r="V1185" i="4"/>
  <c r="U1185" i="4"/>
  <c r="Y1184" i="4"/>
  <c r="X1184" i="4"/>
  <c r="W1184" i="4"/>
  <c r="V1184" i="4"/>
  <c r="U1184" i="4"/>
  <c r="Y1183" i="4"/>
  <c r="X1183" i="4"/>
  <c r="W1183" i="4"/>
  <c r="V1183" i="4"/>
  <c r="U1183" i="4"/>
  <c r="Y1182" i="4"/>
  <c r="X1182" i="4"/>
  <c r="W1182" i="4"/>
  <c r="V1182" i="4"/>
  <c r="U1182" i="4"/>
  <c r="Y1181" i="4"/>
  <c r="X1181" i="4"/>
  <c r="W1181" i="4"/>
  <c r="V1181" i="4"/>
  <c r="U1181" i="4"/>
  <c r="Y1180" i="4"/>
  <c r="X1180" i="4"/>
  <c r="W1180" i="4"/>
  <c r="V1180" i="4"/>
  <c r="U1180" i="4"/>
  <c r="Y1179" i="4"/>
  <c r="X1179" i="4"/>
  <c r="W1179" i="4"/>
  <c r="V1179" i="4"/>
  <c r="U1179" i="4"/>
  <c r="Y1178" i="4"/>
  <c r="X1178" i="4"/>
  <c r="W1178" i="4"/>
  <c r="V1178" i="4"/>
  <c r="U1178" i="4"/>
  <c r="Y1177" i="4"/>
  <c r="X1177" i="4"/>
  <c r="W1177" i="4"/>
  <c r="V1177" i="4"/>
  <c r="U1177" i="4"/>
  <c r="Y1176" i="4"/>
  <c r="X1176" i="4"/>
  <c r="W1176" i="4"/>
  <c r="V1176" i="4"/>
  <c r="U1176" i="4"/>
  <c r="Y1175" i="4"/>
  <c r="X1175" i="4"/>
  <c r="W1175" i="4"/>
  <c r="V1175" i="4"/>
  <c r="U1175" i="4"/>
  <c r="Y1174" i="4"/>
  <c r="X1174" i="4"/>
  <c r="W1174" i="4"/>
  <c r="V1174" i="4"/>
  <c r="U1174" i="4"/>
  <c r="Y1173" i="4"/>
  <c r="X1173" i="4"/>
  <c r="W1173" i="4"/>
  <c r="V1173" i="4"/>
  <c r="U1173" i="4"/>
  <c r="Y1172" i="4"/>
  <c r="X1172" i="4"/>
  <c r="W1172" i="4"/>
  <c r="V1172" i="4"/>
  <c r="U1172" i="4"/>
  <c r="Y1171" i="4"/>
  <c r="X1171" i="4"/>
  <c r="W1171" i="4"/>
  <c r="V1171" i="4"/>
  <c r="U1171" i="4"/>
  <c r="Y1170" i="4"/>
  <c r="X1170" i="4"/>
  <c r="W1170" i="4"/>
  <c r="V1170" i="4"/>
  <c r="U1170" i="4"/>
  <c r="Y1169" i="4"/>
  <c r="X1169" i="4"/>
  <c r="W1169" i="4"/>
  <c r="V1169" i="4"/>
  <c r="U1169" i="4"/>
  <c r="Y1168" i="4"/>
  <c r="X1168" i="4"/>
  <c r="W1168" i="4"/>
  <c r="V1168" i="4"/>
  <c r="U1168" i="4"/>
  <c r="Y1167" i="4"/>
  <c r="X1167" i="4"/>
  <c r="W1167" i="4"/>
  <c r="V1167" i="4"/>
  <c r="U1167" i="4"/>
  <c r="Y1166" i="4"/>
  <c r="X1166" i="4"/>
  <c r="W1166" i="4"/>
  <c r="V1166" i="4"/>
  <c r="U1166" i="4"/>
  <c r="Y1165" i="4"/>
  <c r="X1165" i="4"/>
  <c r="W1165" i="4"/>
  <c r="V1165" i="4"/>
  <c r="U1165" i="4"/>
  <c r="Y1164" i="4"/>
  <c r="X1164" i="4"/>
  <c r="W1164" i="4"/>
  <c r="V1164" i="4"/>
  <c r="U1164" i="4"/>
  <c r="Y1163" i="4"/>
  <c r="X1163" i="4"/>
  <c r="W1163" i="4"/>
  <c r="V1163" i="4"/>
  <c r="U1163" i="4"/>
  <c r="Y1162" i="4"/>
  <c r="X1162" i="4"/>
  <c r="W1162" i="4"/>
  <c r="V1162" i="4"/>
  <c r="U1162" i="4"/>
  <c r="Y1161" i="4"/>
  <c r="X1161" i="4"/>
  <c r="W1161" i="4"/>
  <c r="V1161" i="4"/>
  <c r="U1161" i="4"/>
  <c r="Y1160" i="4"/>
  <c r="X1160" i="4"/>
  <c r="W1160" i="4"/>
  <c r="V1160" i="4"/>
  <c r="U1160" i="4"/>
  <c r="Y1159" i="4"/>
  <c r="X1159" i="4"/>
  <c r="W1159" i="4"/>
  <c r="V1159" i="4"/>
  <c r="U1159" i="4"/>
  <c r="Y1158" i="4"/>
  <c r="X1158" i="4"/>
  <c r="W1158" i="4"/>
  <c r="V1158" i="4"/>
  <c r="U1158" i="4"/>
  <c r="Y1157" i="4"/>
  <c r="X1157" i="4"/>
  <c r="W1157" i="4"/>
  <c r="V1157" i="4"/>
  <c r="U1157" i="4"/>
  <c r="Y1156" i="4"/>
  <c r="X1156" i="4"/>
  <c r="W1156" i="4"/>
  <c r="V1156" i="4"/>
  <c r="U1156" i="4"/>
  <c r="Y1155" i="4"/>
  <c r="X1155" i="4"/>
  <c r="W1155" i="4"/>
  <c r="V1155" i="4"/>
  <c r="U1155" i="4"/>
  <c r="Y1154" i="4"/>
  <c r="X1154" i="4"/>
  <c r="W1154" i="4"/>
  <c r="V1154" i="4"/>
  <c r="U1154" i="4"/>
  <c r="Y1153" i="4"/>
  <c r="X1153" i="4"/>
  <c r="W1153" i="4"/>
  <c r="V1153" i="4"/>
  <c r="U1153" i="4"/>
  <c r="Y1152" i="4"/>
  <c r="X1152" i="4"/>
  <c r="W1152" i="4"/>
  <c r="V1152" i="4"/>
  <c r="U1152" i="4"/>
  <c r="Y1151" i="4"/>
  <c r="X1151" i="4"/>
  <c r="W1151" i="4"/>
  <c r="V1151" i="4"/>
  <c r="U1151" i="4"/>
  <c r="Y1150" i="4"/>
  <c r="X1150" i="4"/>
  <c r="W1150" i="4"/>
  <c r="V1150" i="4"/>
  <c r="U1150" i="4"/>
  <c r="Y1149" i="4"/>
  <c r="X1149" i="4"/>
  <c r="W1149" i="4"/>
  <c r="V1149" i="4"/>
  <c r="U1149" i="4"/>
  <c r="Y1148" i="4"/>
  <c r="X1148" i="4"/>
  <c r="W1148" i="4"/>
  <c r="V1148" i="4"/>
  <c r="U1148" i="4"/>
  <c r="Y1147" i="4"/>
  <c r="X1147" i="4"/>
  <c r="W1147" i="4"/>
  <c r="V1147" i="4"/>
  <c r="U1147" i="4"/>
  <c r="Y1146" i="4"/>
  <c r="X1146" i="4"/>
  <c r="W1146" i="4"/>
  <c r="V1146" i="4"/>
  <c r="U1146" i="4"/>
  <c r="Y1145" i="4"/>
  <c r="X1145" i="4"/>
  <c r="W1145" i="4"/>
  <c r="V1145" i="4"/>
  <c r="U1145" i="4"/>
  <c r="Y1144" i="4"/>
  <c r="X1144" i="4"/>
  <c r="W1144" i="4"/>
  <c r="V1144" i="4"/>
  <c r="U1144" i="4"/>
  <c r="Y1143" i="4"/>
  <c r="X1143" i="4"/>
  <c r="W1143" i="4"/>
  <c r="V1143" i="4"/>
  <c r="U1143" i="4"/>
  <c r="Y1142" i="4"/>
  <c r="X1142" i="4"/>
  <c r="W1142" i="4"/>
  <c r="V1142" i="4"/>
  <c r="U1142" i="4"/>
  <c r="Y1141" i="4"/>
  <c r="X1141" i="4"/>
  <c r="W1141" i="4"/>
  <c r="V1141" i="4"/>
  <c r="U1141" i="4"/>
  <c r="Y1140" i="4"/>
  <c r="X1140" i="4"/>
  <c r="W1140" i="4"/>
  <c r="V1140" i="4"/>
  <c r="U1140" i="4"/>
  <c r="Y1139" i="4"/>
  <c r="X1139" i="4"/>
  <c r="W1139" i="4"/>
  <c r="V1139" i="4"/>
  <c r="U1139" i="4"/>
  <c r="Y1138" i="4"/>
  <c r="X1138" i="4"/>
  <c r="W1138" i="4"/>
  <c r="V1138" i="4"/>
  <c r="U1138" i="4"/>
  <c r="Y1137" i="4"/>
  <c r="X1137" i="4"/>
  <c r="W1137" i="4"/>
  <c r="V1137" i="4"/>
  <c r="U1137" i="4"/>
  <c r="Y1136" i="4"/>
  <c r="X1136" i="4"/>
  <c r="W1136" i="4"/>
  <c r="V1136" i="4"/>
  <c r="U1136" i="4"/>
  <c r="Y1135" i="4"/>
  <c r="X1135" i="4"/>
  <c r="W1135" i="4"/>
  <c r="V1135" i="4"/>
  <c r="U1135" i="4"/>
  <c r="Y1134" i="4"/>
  <c r="X1134" i="4"/>
  <c r="W1134" i="4"/>
  <c r="V1134" i="4"/>
  <c r="U1134" i="4"/>
  <c r="Y1133" i="4"/>
  <c r="X1133" i="4"/>
  <c r="W1133" i="4"/>
  <c r="V1133" i="4"/>
  <c r="U1133" i="4"/>
  <c r="Y1132" i="4"/>
  <c r="X1132" i="4"/>
  <c r="W1132" i="4"/>
  <c r="V1132" i="4"/>
  <c r="U1132" i="4"/>
  <c r="Y1131" i="4"/>
  <c r="X1131" i="4"/>
  <c r="W1131" i="4"/>
  <c r="V1131" i="4"/>
  <c r="U1131" i="4"/>
  <c r="Y1130" i="4"/>
  <c r="X1130" i="4"/>
  <c r="W1130" i="4"/>
  <c r="V1130" i="4"/>
  <c r="U1130" i="4"/>
  <c r="Y1129" i="4"/>
  <c r="X1129" i="4"/>
  <c r="W1129" i="4"/>
  <c r="V1129" i="4"/>
  <c r="U1129" i="4"/>
  <c r="Y1128" i="4"/>
  <c r="X1128" i="4"/>
  <c r="W1128" i="4"/>
  <c r="V1128" i="4"/>
  <c r="U1128" i="4"/>
  <c r="Y1127" i="4"/>
  <c r="X1127" i="4"/>
  <c r="W1127" i="4"/>
  <c r="V1127" i="4"/>
  <c r="U1127" i="4"/>
  <c r="Y1126" i="4"/>
  <c r="X1126" i="4"/>
  <c r="W1126" i="4"/>
  <c r="V1126" i="4"/>
  <c r="U1126" i="4"/>
  <c r="Y1125" i="4"/>
  <c r="X1125" i="4"/>
  <c r="W1125" i="4"/>
  <c r="V1125" i="4"/>
  <c r="U1125" i="4"/>
  <c r="Y1124" i="4"/>
  <c r="X1124" i="4"/>
  <c r="W1124" i="4"/>
  <c r="V1124" i="4"/>
  <c r="U1124" i="4"/>
  <c r="Y1123" i="4"/>
  <c r="X1123" i="4"/>
  <c r="W1123" i="4"/>
  <c r="V1123" i="4"/>
  <c r="U1123" i="4"/>
  <c r="Y1122" i="4"/>
  <c r="X1122" i="4"/>
  <c r="W1122" i="4"/>
  <c r="V1122" i="4"/>
  <c r="U1122" i="4"/>
  <c r="Y1121" i="4"/>
  <c r="X1121" i="4"/>
  <c r="W1121" i="4"/>
  <c r="V1121" i="4"/>
  <c r="U1121" i="4"/>
  <c r="Y1120" i="4"/>
  <c r="X1120" i="4"/>
  <c r="W1120" i="4"/>
  <c r="V1120" i="4"/>
  <c r="U1120" i="4"/>
  <c r="Y1119" i="4"/>
  <c r="X1119" i="4"/>
  <c r="W1119" i="4"/>
  <c r="V1119" i="4"/>
  <c r="U1119" i="4"/>
  <c r="Y1118" i="4"/>
  <c r="X1118" i="4"/>
  <c r="W1118" i="4"/>
  <c r="V1118" i="4"/>
  <c r="U1118" i="4"/>
  <c r="Y1117" i="4"/>
  <c r="X1117" i="4"/>
  <c r="W1117" i="4"/>
  <c r="V1117" i="4"/>
  <c r="U1117" i="4"/>
  <c r="Y1116" i="4"/>
  <c r="X1116" i="4"/>
  <c r="W1116" i="4"/>
  <c r="V1116" i="4"/>
  <c r="U1116" i="4"/>
  <c r="Y1115" i="4"/>
  <c r="X1115" i="4"/>
  <c r="W1115" i="4"/>
  <c r="V1115" i="4"/>
  <c r="U1115" i="4"/>
  <c r="Y1114" i="4"/>
  <c r="X1114" i="4"/>
  <c r="W1114" i="4"/>
  <c r="V1114" i="4"/>
  <c r="U1114" i="4"/>
  <c r="Y1113" i="4"/>
  <c r="X1113" i="4"/>
  <c r="W1113" i="4"/>
  <c r="V1113" i="4"/>
  <c r="U1113" i="4"/>
  <c r="Y1112" i="4"/>
  <c r="X1112" i="4"/>
  <c r="W1112" i="4"/>
  <c r="V1112" i="4"/>
  <c r="U1112" i="4"/>
  <c r="Y1111" i="4"/>
  <c r="X1111" i="4"/>
  <c r="W1111" i="4"/>
  <c r="V1111" i="4"/>
  <c r="U1111" i="4"/>
  <c r="Y1110" i="4"/>
  <c r="X1110" i="4"/>
  <c r="W1110" i="4"/>
  <c r="V1110" i="4"/>
  <c r="U1110" i="4"/>
  <c r="Y1109" i="4"/>
  <c r="X1109" i="4"/>
  <c r="W1109" i="4"/>
  <c r="V1109" i="4"/>
  <c r="U1109" i="4"/>
  <c r="Y1108" i="4"/>
  <c r="X1108" i="4"/>
  <c r="W1108" i="4"/>
  <c r="V1108" i="4"/>
  <c r="U1108" i="4"/>
  <c r="Y1107" i="4"/>
  <c r="X1107" i="4"/>
  <c r="W1107" i="4"/>
  <c r="V1107" i="4"/>
  <c r="U1107" i="4"/>
  <c r="Y1106" i="4"/>
  <c r="X1106" i="4"/>
  <c r="W1106" i="4"/>
  <c r="V1106" i="4"/>
  <c r="U1106" i="4"/>
  <c r="Y1105" i="4"/>
  <c r="X1105" i="4"/>
  <c r="W1105" i="4"/>
  <c r="V1105" i="4"/>
  <c r="U1105" i="4"/>
  <c r="Y1104" i="4"/>
  <c r="X1104" i="4"/>
  <c r="W1104" i="4"/>
  <c r="V1104" i="4"/>
  <c r="U1104" i="4"/>
  <c r="Y1103" i="4"/>
  <c r="X1103" i="4"/>
  <c r="W1103" i="4"/>
  <c r="V1103" i="4"/>
  <c r="U1103" i="4"/>
  <c r="Y1102" i="4"/>
  <c r="X1102" i="4"/>
  <c r="W1102" i="4"/>
  <c r="V1102" i="4"/>
  <c r="U1102" i="4"/>
  <c r="Y1101" i="4"/>
  <c r="X1101" i="4"/>
  <c r="W1101" i="4"/>
  <c r="V1101" i="4"/>
  <c r="U1101" i="4"/>
  <c r="Y1100" i="4"/>
  <c r="X1100" i="4"/>
  <c r="W1100" i="4"/>
  <c r="V1100" i="4"/>
  <c r="U1100" i="4"/>
  <c r="Y1099" i="4"/>
  <c r="X1099" i="4"/>
  <c r="W1099" i="4"/>
  <c r="V1099" i="4"/>
  <c r="U1099" i="4"/>
  <c r="Y1098" i="4"/>
  <c r="X1098" i="4"/>
  <c r="W1098" i="4"/>
  <c r="V1098" i="4"/>
  <c r="U1098" i="4"/>
  <c r="Y1097" i="4"/>
  <c r="X1097" i="4"/>
  <c r="W1097" i="4"/>
  <c r="V1097" i="4"/>
  <c r="U1097" i="4"/>
  <c r="Y1096" i="4"/>
  <c r="X1096" i="4"/>
  <c r="W1096" i="4"/>
  <c r="V1096" i="4"/>
  <c r="U1096" i="4"/>
  <c r="Y1095" i="4"/>
  <c r="X1095" i="4"/>
  <c r="W1095" i="4"/>
  <c r="V1095" i="4"/>
  <c r="U1095" i="4"/>
  <c r="Y1094" i="4"/>
  <c r="X1094" i="4"/>
  <c r="W1094" i="4"/>
  <c r="V1094" i="4"/>
  <c r="U1094" i="4"/>
  <c r="Y1093" i="4"/>
  <c r="X1093" i="4"/>
  <c r="W1093" i="4"/>
  <c r="V1093" i="4"/>
  <c r="U1093" i="4"/>
  <c r="Y1092" i="4"/>
  <c r="X1092" i="4"/>
  <c r="W1092" i="4"/>
  <c r="V1092" i="4"/>
  <c r="U1092" i="4"/>
  <c r="Y1091" i="4"/>
  <c r="X1091" i="4"/>
  <c r="W1091" i="4"/>
  <c r="V1091" i="4"/>
  <c r="U1091" i="4"/>
  <c r="Y1090" i="4"/>
  <c r="X1090" i="4"/>
  <c r="W1090" i="4"/>
  <c r="V1090" i="4"/>
  <c r="U1090" i="4"/>
  <c r="Y1089" i="4"/>
  <c r="X1089" i="4"/>
  <c r="W1089" i="4"/>
  <c r="V1089" i="4"/>
  <c r="U1089" i="4"/>
  <c r="Y1088" i="4"/>
  <c r="X1088" i="4"/>
  <c r="W1088" i="4"/>
  <c r="V1088" i="4"/>
  <c r="U1088" i="4"/>
  <c r="Y1087" i="4"/>
  <c r="X1087" i="4"/>
  <c r="W1087" i="4"/>
  <c r="V1087" i="4"/>
  <c r="U1087" i="4"/>
  <c r="Y1086" i="4"/>
  <c r="X1086" i="4"/>
  <c r="W1086" i="4"/>
  <c r="V1086" i="4"/>
  <c r="U1086" i="4"/>
  <c r="Y1085" i="4"/>
  <c r="X1085" i="4"/>
  <c r="W1085" i="4"/>
  <c r="V1085" i="4"/>
  <c r="U1085" i="4"/>
  <c r="Y1084" i="4"/>
  <c r="X1084" i="4"/>
  <c r="W1084" i="4"/>
  <c r="V1084" i="4"/>
  <c r="U1084" i="4"/>
  <c r="Y1083" i="4"/>
  <c r="X1083" i="4"/>
  <c r="W1083" i="4"/>
  <c r="V1083" i="4"/>
  <c r="U1083" i="4"/>
  <c r="Y1082" i="4"/>
  <c r="X1082" i="4"/>
  <c r="W1082" i="4"/>
  <c r="V1082" i="4"/>
  <c r="U1082" i="4"/>
  <c r="Y1081" i="4"/>
  <c r="X1081" i="4"/>
  <c r="W1081" i="4"/>
  <c r="V1081" i="4"/>
  <c r="U1081" i="4"/>
  <c r="Y1080" i="4"/>
  <c r="X1080" i="4"/>
  <c r="W1080" i="4"/>
  <c r="V1080" i="4"/>
  <c r="U1080" i="4"/>
  <c r="Y1079" i="4"/>
  <c r="X1079" i="4"/>
  <c r="W1079" i="4"/>
  <c r="V1079" i="4"/>
  <c r="U1079" i="4"/>
  <c r="Y1078" i="4"/>
  <c r="X1078" i="4"/>
  <c r="W1078" i="4"/>
  <c r="V1078" i="4"/>
  <c r="U1078" i="4"/>
  <c r="Y1077" i="4"/>
  <c r="X1077" i="4"/>
  <c r="W1077" i="4"/>
  <c r="V1077" i="4"/>
  <c r="U1077" i="4"/>
  <c r="Y1076" i="4"/>
  <c r="X1076" i="4"/>
  <c r="W1076" i="4"/>
  <c r="V1076" i="4"/>
  <c r="U1076" i="4"/>
  <c r="Y1075" i="4"/>
  <c r="X1075" i="4"/>
  <c r="W1075" i="4"/>
  <c r="V1075" i="4"/>
  <c r="U1075" i="4"/>
  <c r="Y1074" i="4"/>
  <c r="X1074" i="4"/>
  <c r="W1074" i="4"/>
  <c r="V1074" i="4"/>
  <c r="U1074" i="4"/>
  <c r="Y1073" i="4"/>
  <c r="X1073" i="4"/>
  <c r="W1073" i="4"/>
  <c r="V1073" i="4"/>
  <c r="U1073" i="4"/>
  <c r="Y1072" i="4"/>
  <c r="X1072" i="4"/>
  <c r="W1072" i="4"/>
  <c r="V1072" i="4"/>
  <c r="U1072" i="4"/>
  <c r="Y1071" i="4"/>
  <c r="X1071" i="4"/>
  <c r="W1071" i="4"/>
  <c r="V1071" i="4"/>
  <c r="U1071" i="4"/>
  <c r="Y1070" i="4"/>
  <c r="X1070" i="4"/>
  <c r="W1070" i="4"/>
  <c r="V1070" i="4"/>
  <c r="U1070" i="4"/>
  <c r="Y1069" i="4"/>
  <c r="X1069" i="4"/>
  <c r="W1069" i="4"/>
  <c r="V1069" i="4"/>
  <c r="U1069" i="4"/>
  <c r="Y1068" i="4"/>
  <c r="X1068" i="4"/>
  <c r="W1068" i="4"/>
  <c r="V1068" i="4"/>
  <c r="U1068" i="4"/>
  <c r="Y1067" i="4"/>
  <c r="X1067" i="4"/>
  <c r="W1067" i="4"/>
  <c r="V1067" i="4"/>
  <c r="U1067" i="4"/>
  <c r="Y1066" i="4"/>
  <c r="X1066" i="4"/>
  <c r="W1066" i="4"/>
  <c r="V1066" i="4"/>
  <c r="U1066" i="4"/>
  <c r="Y1065" i="4"/>
  <c r="X1065" i="4"/>
  <c r="W1065" i="4"/>
  <c r="V1065" i="4"/>
  <c r="U1065" i="4"/>
  <c r="Y1064" i="4"/>
  <c r="X1064" i="4"/>
  <c r="W1064" i="4"/>
  <c r="V1064" i="4"/>
  <c r="U1064" i="4"/>
  <c r="Y1063" i="4"/>
  <c r="X1063" i="4"/>
  <c r="W1063" i="4"/>
  <c r="V1063" i="4"/>
  <c r="U1063" i="4"/>
  <c r="Y1062" i="4"/>
  <c r="X1062" i="4"/>
  <c r="W1062" i="4"/>
  <c r="V1062" i="4"/>
  <c r="U1062" i="4"/>
  <c r="Y1061" i="4"/>
  <c r="X1061" i="4"/>
  <c r="W1061" i="4"/>
  <c r="V1061" i="4"/>
  <c r="U1061" i="4"/>
  <c r="Y1060" i="4"/>
  <c r="X1060" i="4"/>
  <c r="W1060" i="4"/>
  <c r="V1060" i="4"/>
  <c r="U1060" i="4"/>
  <c r="Y1059" i="4"/>
  <c r="X1059" i="4"/>
  <c r="W1059" i="4"/>
  <c r="V1059" i="4"/>
  <c r="U1059" i="4"/>
  <c r="Y1058" i="4"/>
  <c r="X1058" i="4"/>
  <c r="W1058" i="4"/>
  <c r="V1058" i="4"/>
  <c r="U1058" i="4"/>
  <c r="Y1057" i="4"/>
  <c r="X1057" i="4"/>
  <c r="W1057" i="4"/>
  <c r="V1057" i="4"/>
  <c r="U1057" i="4"/>
  <c r="Y1056" i="4"/>
  <c r="X1056" i="4"/>
  <c r="W1056" i="4"/>
  <c r="V1056" i="4"/>
  <c r="U1056" i="4"/>
  <c r="Y1055" i="4"/>
  <c r="X1055" i="4"/>
  <c r="W1055" i="4"/>
  <c r="V1055" i="4"/>
  <c r="U1055" i="4"/>
  <c r="Y1054" i="4"/>
  <c r="X1054" i="4"/>
  <c r="W1054" i="4"/>
  <c r="V1054" i="4"/>
  <c r="U1054" i="4"/>
  <c r="Y1053" i="4"/>
  <c r="X1053" i="4"/>
  <c r="W1053" i="4"/>
  <c r="V1053" i="4"/>
  <c r="U1053" i="4"/>
  <c r="Y1052" i="4"/>
  <c r="X1052" i="4"/>
  <c r="W1052" i="4"/>
  <c r="V1052" i="4"/>
  <c r="U1052" i="4"/>
  <c r="Y1051" i="4"/>
  <c r="X1051" i="4"/>
  <c r="W1051" i="4"/>
  <c r="V1051" i="4"/>
  <c r="U1051" i="4"/>
  <c r="Y1050" i="4"/>
  <c r="X1050" i="4"/>
  <c r="W1050" i="4"/>
  <c r="V1050" i="4"/>
  <c r="U1050" i="4"/>
  <c r="Y1049" i="4"/>
  <c r="X1049" i="4"/>
  <c r="W1049" i="4"/>
  <c r="V1049" i="4"/>
  <c r="U1049" i="4"/>
  <c r="Y1048" i="4"/>
  <c r="X1048" i="4"/>
  <c r="W1048" i="4"/>
  <c r="V1048" i="4"/>
  <c r="U1048" i="4"/>
  <c r="Y1047" i="4"/>
  <c r="X1047" i="4"/>
  <c r="W1047" i="4"/>
  <c r="V1047" i="4"/>
  <c r="U1047" i="4"/>
  <c r="Y1046" i="4"/>
  <c r="X1046" i="4"/>
  <c r="W1046" i="4"/>
  <c r="V1046" i="4"/>
  <c r="U1046" i="4"/>
  <c r="Y1045" i="4"/>
  <c r="X1045" i="4"/>
  <c r="W1045" i="4"/>
  <c r="V1045" i="4"/>
  <c r="U1045" i="4"/>
  <c r="Y1044" i="4"/>
  <c r="X1044" i="4"/>
  <c r="W1044" i="4"/>
  <c r="V1044" i="4"/>
  <c r="U1044" i="4"/>
  <c r="Y1043" i="4"/>
  <c r="X1043" i="4"/>
  <c r="W1043" i="4"/>
  <c r="V1043" i="4"/>
  <c r="U1043" i="4"/>
  <c r="Y1042" i="4"/>
  <c r="X1042" i="4"/>
  <c r="W1042" i="4"/>
  <c r="V1042" i="4"/>
  <c r="U1042" i="4"/>
  <c r="Y1041" i="4"/>
  <c r="X1041" i="4"/>
  <c r="W1041" i="4"/>
  <c r="V1041" i="4"/>
  <c r="U1041" i="4"/>
  <c r="Y1040" i="4"/>
  <c r="X1040" i="4"/>
  <c r="W1040" i="4"/>
  <c r="V1040" i="4"/>
  <c r="U1040" i="4"/>
  <c r="Y1039" i="4"/>
  <c r="X1039" i="4"/>
  <c r="W1039" i="4"/>
  <c r="V1039" i="4"/>
  <c r="U1039" i="4"/>
  <c r="Y1038" i="4"/>
  <c r="X1038" i="4"/>
  <c r="W1038" i="4"/>
  <c r="V1038" i="4"/>
  <c r="U1038" i="4"/>
  <c r="Y1037" i="4"/>
  <c r="X1037" i="4"/>
  <c r="W1037" i="4"/>
  <c r="V1037" i="4"/>
  <c r="U1037" i="4"/>
  <c r="Y1036" i="4"/>
  <c r="X1036" i="4"/>
  <c r="W1036" i="4"/>
  <c r="V1036" i="4"/>
  <c r="U1036" i="4"/>
  <c r="Y1035" i="4"/>
  <c r="X1035" i="4"/>
  <c r="W1035" i="4"/>
  <c r="V1035" i="4"/>
  <c r="U1035" i="4"/>
  <c r="Y1034" i="4"/>
  <c r="X1034" i="4"/>
  <c r="W1034" i="4"/>
  <c r="V1034" i="4"/>
  <c r="U1034" i="4"/>
  <c r="Y1033" i="4"/>
  <c r="X1033" i="4"/>
  <c r="W1033" i="4"/>
  <c r="V1033" i="4"/>
  <c r="U1033" i="4"/>
  <c r="Y1032" i="4"/>
  <c r="X1032" i="4"/>
  <c r="W1032" i="4"/>
  <c r="V1032" i="4"/>
  <c r="U1032" i="4"/>
  <c r="Y1031" i="4"/>
  <c r="X1031" i="4"/>
  <c r="W1031" i="4"/>
  <c r="V1031" i="4"/>
  <c r="U1031" i="4"/>
  <c r="Y1030" i="4"/>
  <c r="X1030" i="4"/>
  <c r="W1030" i="4"/>
  <c r="V1030" i="4"/>
  <c r="U1030" i="4"/>
  <c r="Y1029" i="4"/>
  <c r="X1029" i="4"/>
  <c r="W1029" i="4"/>
  <c r="V1029" i="4"/>
  <c r="U1029" i="4"/>
  <c r="Y1028" i="4"/>
  <c r="X1028" i="4"/>
  <c r="W1028" i="4"/>
  <c r="V1028" i="4"/>
  <c r="U1028" i="4"/>
  <c r="Y1027" i="4"/>
  <c r="X1027" i="4"/>
  <c r="W1027" i="4"/>
  <c r="V1027" i="4"/>
  <c r="U1027" i="4"/>
  <c r="Y1026" i="4"/>
  <c r="X1026" i="4"/>
  <c r="W1026" i="4"/>
  <c r="V1026" i="4"/>
  <c r="U1026" i="4"/>
  <c r="Y1025" i="4"/>
  <c r="X1025" i="4"/>
  <c r="W1025" i="4"/>
  <c r="V1025" i="4"/>
  <c r="U1025" i="4"/>
  <c r="Y1024" i="4"/>
  <c r="X1024" i="4"/>
  <c r="W1024" i="4"/>
  <c r="V1024" i="4"/>
  <c r="U1024" i="4"/>
  <c r="Y1023" i="4"/>
  <c r="X1023" i="4"/>
  <c r="W1023" i="4"/>
  <c r="V1023" i="4"/>
  <c r="U1023" i="4"/>
  <c r="Y1022" i="4"/>
  <c r="X1022" i="4"/>
  <c r="W1022" i="4"/>
  <c r="V1022" i="4"/>
  <c r="U1022" i="4"/>
  <c r="Y1021" i="4"/>
  <c r="X1021" i="4"/>
  <c r="W1021" i="4"/>
  <c r="V1021" i="4"/>
  <c r="U1021" i="4"/>
  <c r="Y1020" i="4"/>
  <c r="X1020" i="4"/>
  <c r="W1020" i="4"/>
  <c r="V1020" i="4"/>
  <c r="U1020" i="4"/>
  <c r="Y1019" i="4"/>
  <c r="X1019" i="4"/>
  <c r="W1019" i="4"/>
  <c r="V1019" i="4"/>
  <c r="U1019" i="4"/>
  <c r="Y1018" i="4"/>
  <c r="X1018" i="4"/>
  <c r="W1018" i="4"/>
  <c r="V1018" i="4"/>
  <c r="U1018" i="4"/>
  <c r="Y1017" i="4"/>
  <c r="X1017" i="4"/>
  <c r="W1017" i="4"/>
  <c r="V1017" i="4"/>
  <c r="U1017" i="4"/>
  <c r="Y1016" i="4"/>
  <c r="X1016" i="4"/>
  <c r="W1016" i="4"/>
  <c r="V1016" i="4"/>
  <c r="U1016" i="4"/>
  <c r="Y1015" i="4"/>
  <c r="X1015" i="4"/>
  <c r="W1015" i="4"/>
  <c r="V1015" i="4"/>
  <c r="U1015" i="4"/>
  <c r="Y1014" i="4"/>
  <c r="X1014" i="4"/>
  <c r="W1014" i="4"/>
  <c r="V1014" i="4"/>
  <c r="U1014" i="4"/>
  <c r="Y1013" i="4"/>
  <c r="X1013" i="4"/>
  <c r="W1013" i="4"/>
  <c r="V1013" i="4"/>
  <c r="U1013" i="4"/>
  <c r="Y1012" i="4"/>
  <c r="X1012" i="4"/>
  <c r="W1012" i="4"/>
  <c r="V1012" i="4"/>
  <c r="U1012" i="4"/>
  <c r="Y1011" i="4"/>
  <c r="X1011" i="4"/>
  <c r="W1011" i="4"/>
  <c r="V1011" i="4"/>
  <c r="U1011" i="4"/>
  <c r="Y1010" i="4"/>
  <c r="X1010" i="4"/>
  <c r="W1010" i="4"/>
  <c r="V1010" i="4"/>
  <c r="U1010" i="4"/>
  <c r="Y1009" i="4"/>
  <c r="X1009" i="4"/>
  <c r="W1009" i="4"/>
  <c r="V1009" i="4"/>
  <c r="U1009" i="4"/>
  <c r="Y1008" i="4"/>
  <c r="X1008" i="4"/>
  <c r="W1008" i="4"/>
  <c r="V1008" i="4"/>
  <c r="U1008" i="4"/>
  <c r="Y1007" i="4"/>
  <c r="X1007" i="4"/>
  <c r="W1007" i="4"/>
  <c r="V1007" i="4"/>
  <c r="U1007" i="4"/>
  <c r="Y1006" i="4"/>
  <c r="X1006" i="4"/>
  <c r="W1006" i="4"/>
  <c r="V1006" i="4"/>
  <c r="U1006" i="4"/>
  <c r="Y1005" i="4"/>
  <c r="X1005" i="4"/>
  <c r="W1005" i="4"/>
  <c r="V1005" i="4"/>
  <c r="U1005" i="4"/>
  <c r="Y1004" i="4"/>
  <c r="X1004" i="4"/>
  <c r="W1004" i="4"/>
  <c r="V1004" i="4"/>
  <c r="U1004" i="4"/>
  <c r="Y1003" i="4"/>
  <c r="X1003" i="4"/>
  <c r="W1003" i="4"/>
  <c r="V1003" i="4"/>
  <c r="U1003" i="4"/>
  <c r="Y1002" i="4"/>
  <c r="X1002" i="4"/>
  <c r="W1002" i="4"/>
  <c r="V1002" i="4"/>
  <c r="U1002" i="4"/>
  <c r="Y1001" i="4"/>
  <c r="X1001" i="4"/>
  <c r="W1001" i="4"/>
  <c r="V1001" i="4"/>
  <c r="U1001" i="4"/>
  <c r="Y1000" i="4"/>
  <c r="X1000" i="4"/>
  <c r="W1000" i="4"/>
  <c r="V1000" i="4"/>
  <c r="U1000" i="4"/>
  <c r="Y999" i="4"/>
  <c r="X999" i="4"/>
  <c r="W999" i="4"/>
  <c r="V999" i="4"/>
  <c r="U999" i="4"/>
  <c r="Y998" i="4"/>
  <c r="X998" i="4"/>
  <c r="W998" i="4"/>
  <c r="V998" i="4"/>
  <c r="U998" i="4"/>
  <c r="Y997" i="4"/>
  <c r="X997" i="4"/>
  <c r="W997" i="4"/>
  <c r="V997" i="4"/>
  <c r="U997" i="4"/>
  <c r="Y996" i="4"/>
  <c r="X996" i="4"/>
  <c r="W996" i="4"/>
  <c r="V996" i="4"/>
  <c r="U996" i="4"/>
  <c r="Y995" i="4"/>
  <c r="X995" i="4"/>
  <c r="W995" i="4"/>
  <c r="V995" i="4"/>
  <c r="U995" i="4"/>
  <c r="Y994" i="4"/>
  <c r="X994" i="4"/>
  <c r="W994" i="4"/>
  <c r="V994" i="4"/>
  <c r="U994" i="4"/>
  <c r="Y993" i="4"/>
  <c r="X993" i="4"/>
  <c r="W993" i="4"/>
  <c r="V993" i="4"/>
  <c r="U993" i="4"/>
  <c r="Y992" i="4"/>
  <c r="X992" i="4"/>
  <c r="W992" i="4"/>
  <c r="V992" i="4"/>
  <c r="U992" i="4"/>
  <c r="Y991" i="4"/>
  <c r="X991" i="4"/>
  <c r="W991" i="4"/>
  <c r="V991" i="4"/>
  <c r="U991" i="4"/>
  <c r="Y990" i="4"/>
  <c r="X990" i="4"/>
  <c r="W990" i="4"/>
  <c r="V990" i="4"/>
  <c r="U990" i="4"/>
  <c r="Y989" i="4"/>
  <c r="X989" i="4"/>
  <c r="W989" i="4"/>
  <c r="V989" i="4"/>
  <c r="U989" i="4"/>
  <c r="Y988" i="4"/>
  <c r="X988" i="4"/>
  <c r="W988" i="4"/>
  <c r="V988" i="4"/>
  <c r="U988" i="4"/>
  <c r="Y987" i="4"/>
  <c r="X987" i="4"/>
  <c r="W987" i="4"/>
  <c r="V987" i="4"/>
  <c r="U987" i="4"/>
  <c r="Y986" i="4"/>
  <c r="X986" i="4"/>
  <c r="W986" i="4"/>
  <c r="V986" i="4"/>
  <c r="U986" i="4"/>
  <c r="Y985" i="4"/>
  <c r="X985" i="4"/>
  <c r="W985" i="4"/>
  <c r="V985" i="4"/>
  <c r="U985" i="4"/>
  <c r="Y984" i="4"/>
  <c r="X984" i="4"/>
  <c r="W984" i="4"/>
  <c r="V984" i="4"/>
  <c r="U984" i="4"/>
  <c r="Y983" i="4"/>
  <c r="X983" i="4"/>
  <c r="W983" i="4"/>
  <c r="V983" i="4"/>
  <c r="U983" i="4"/>
  <c r="Y982" i="4"/>
  <c r="X982" i="4"/>
  <c r="W982" i="4"/>
  <c r="V982" i="4"/>
  <c r="U982" i="4"/>
  <c r="Y981" i="4"/>
  <c r="X981" i="4"/>
  <c r="W981" i="4"/>
  <c r="V981" i="4"/>
  <c r="U981" i="4"/>
  <c r="Y980" i="4"/>
  <c r="X980" i="4"/>
  <c r="W980" i="4"/>
  <c r="V980" i="4"/>
  <c r="U980" i="4"/>
  <c r="Y979" i="4"/>
  <c r="X979" i="4"/>
  <c r="W979" i="4"/>
  <c r="V979" i="4"/>
  <c r="U979" i="4"/>
  <c r="Y978" i="4"/>
  <c r="X978" i="4"/>
  <c r="W978" i="4"/>
  <c r="V978" i="4"/>
  <c r="U978" i="4"/>
  <c r="Y977" i="4"/>
  <c r="X977" i="4"/>
  <c r="W977" i="4"/>
  <c r="V977" i="4"/>
  <c r="U977" i="4"/>
  <c r="Y976" i="4"/>
  <c r="X976" i="4"/>
  <c r="W976" i="4"/>
  <c r="V976" i="4"/>
  <c r="U976" i="4"/>
  <c r="Y975" i="4"/>
  <c r="X975" i="4"/>
  <c r="W975" i="4"/>
  <c r="V975" i="4"/>
  <c r="U975" i="4"/>
  <c r="Y974" i="4"/>
  <c r="X974" i="4"/>
  <c r="W974" i="4"/>
  <c r="V974" i="4"/>
  <c r="U974" i="4"/>
  <c r="Y973" i="4"/>
  <c r="X973" i="4"/>
  <c r="W973" i="4"/>
  <c r="V973" i="4"/>
  <c r="U973" i="4"/>
  <c r="Y972" i="4"/>
  <c r="X972" i="4"/>
  <c r="W972" i="4"/>
  <c r="V972" i="4"/>
  <c r="U972" i="4"/>
  <c r="Y971" i="4"/>
  <c r="X971" i="4"/>
  <c r="W971" i="4"/>
  <c r="V971" i="4"/>
  <c r="U971" i="4"/>
  <c r="Y970" i="4"/>
  <c r="X970" i="4"/>
  <c r="W970" i="4"/>
  <c r="V970" i="4"/>
  <c r="U970" i="4"/>
  <c r="Y969" i="4"/>
  <c r="X969" i="4"/>
  <c r="W969" i="4"/>
  <c r="V969" i="4"/>
  <c r="U969" i="4"/>
  <c r="Y968" i="4"/>
  <c r="X968" i="4"/>
  <c r="W968" i="4"/>
  <c r="V968" i="4"/>
  <c r="U968" i="4"/>
  <c r="Y967" i="4"/>
  <c r="X967" i="4"/>
  <c r="W967" i="4"/>
  <c r="V967" i="4"/>
  <c r="U967" i="4"/>
  <c r="Y966" i="4"/>
  <c r="X966" i="4"/>
  <c r="W966" i="4"/>
  <c r="V966" i="4"/>
  <c r="U966" i="4"/>
  <c r="Y965" i="4"/>
  <c r="X965" i="4"/>
  <c r="W965" i="4"/>
  <c r="V965" i="4"/>
  <c r="U965" i="4"/>
  <c r="Y964" i="4"/>
  <c r="X964" i="4"/>
  <c r="W964" i="4"/>
  <c r="V964" i="4"/>
  <c r="U964" i="4"/>
  <c r="Y963" i="4"/>
  <c r="X963" i="4"/>
  <c r="W963" i="4"/>
  <c r="V963" i="4"/>
  <c r="U963" i="4"/>
  <c r="Y962" i="4"/>
  <c r="X962" i="4"/>
  <c r="W962" i="4"/>
  <c r="V962" i="4"/>
  <c r="U962" i="4"/>
  <c r="Y961" i="4"/>
  <c r="X961" i="4"/>
  <c r="W961" i="4"/>
  <c r="V961" i="4"/>
  <c r="U961" i="4"/>
  <c r="Y960" i="4"/>
  <c r="X960" i="4"/>
  <c r="W960" i="4"/>
  <c r="V960" i="4"/>
  <c r="U960" i="4"/>
  <c r="Y959" i="4"/>
  <c r="X959" i="4"/>
  <c r="W959" i="4"/>
  <c r="V959" i="4"/>
  <c r="U959" i="4"/>
  <c r="Y958" i="4"/>
  <c r="X958" i="4"/>
  <c r="W958" i="4"/>
  <c r="V958" i="4"/>
  <c r="U958" i="4"/>
  <c r="Y957" i="4"/>
  <c r="X957" i="4"/>
  <c r="W957" i="4"/>
  <c r="V957" i="4"/>
  <c r="U957" i="4"/>
  <c r="Y956" i="4"/>
  <c r="X956" i="4"/>
  <c r="W956" i="4"/>
  <c r="V956" i="4"/>
  <c r="U956" i="4"/>
  <c r="Y955" i="4"/>
  <c r="X955" i="4"/>
  <c r="W955" i="4"/>
  <c r="V955" i="4"/>
  <c r="U955" i="4"/>
  <c r="Y954" i="4"/>
  <c r="X954" i="4"/>
  <c r="W954" i="4"/>
  <c r="V954" i="4"/>
  <c r="U954" i="4"/>
  <c r="Y953" i="4"/>
  <c r="X953" i="4"/>
  <c r="W953" i="4"/>
  <c r="V953" i="4"/>
  <c r="U953" i="4"/>
  <c r="Y952" i="4"/>
  <c r="X952" i="4"/>
  <c r="W952" i="4"/>
  <c r="V952" i="4"/>
  <c r="U952" i="4"/>
  <c r="Y951" i="4"/>
  <c r="X951" i="4"/>
  <c r="W951" i="4"/>
  <c r="V951" i="4"/>
  <c r="U951" i="4"/>
  <c r="Y950" i="4"/>
  <c r="X950" i="4"/>
  <c r="W950" i="4"/>
  <c r="V950" i="4"/>
  <c r="U950" i="4"/>
  <c r="Y949" i="4"/>
  <c r="X949" i="4"/>
  <c r="W949" i="4"/>
  <c r="V949" i="4"/>
  <c r="U949" i="4"/>
  <c r="Y948" i="4"/>
  <c r="X948" i="4"/>
  <c r="W948" i="4"/>
  <c r="V948" i="4"/>
  <c r="U948" i="4"/>
  <c r="Y947" i="4"/>
  <c r="X947" i="4"/>
  <c r="W947" i="4"/>
  <c r="V947" i="4"/>
  <c r="U947" i="4"/>
  <c r="Y946" i="4"/>
  <c r="X946" i="4"/>
  <c r="W946" i="4"/>
  <c r="V946" i="4"/>
  <c r="U946" i="4"/>
  <c r="Y945" i="4"/>
  <c r="X945" i="4"/>
  <c r="W945" i="4"/>
  <c r="V945" i="4"/>
  <c r="U945" i="4"/>
  <c r="Y944" i="4"/>
  <c r="X944" i="4"/>
  <c r="W944" i="4"/>
  <c r="V944" i="4"/>
  <c r="U944" i="4"/>
  <c r="Y943" i="4"/>
  <c r="X943" i="4"/>
  <c r="W943" i="4"/>
  <c r="V943" i="4"/>
  <c r="U943" i="4"/>
  <c r="Y942" i="4"/>
  <c r="X942" i="4"/>
  <c r="W942" i="4"/>
  <c r="V942" i="4"/>
  <c r="U942" i="4"/>
  <c r="Y941" i="4"/>
  <c r="X941" i="4"/>
  <c r="W941" i="4"/>
  <c r="V941" i="4"/>
  <c r="U941" i="4"/>
  <c r="Y940" i="4"/>
  <c r="X940" i="4"/>
  <c r="W940" i="4"/>
  <c r="V940" i="4"/>
  <c r="U940" i="4"/>
  <c r="Y939" i="4"/>
  <c r="X939" i="4"/>
  <c r="W939" i="4"/>
  <c r="V939" i="4"/>
  <c r="U939" i="4"/>
  <c r="Y938" i="4"/>
  <c r="X938" i="4"/>
  <c r="W938" i="4"/>
  <c r="V938" i="4"/>
  <c r="U938" i="4"/>
  <c r="Y937" i="4"/>
  <c r="X937" i="4"/>
  <c r="W937" i="4"/>
  <c r="V937" i="4"/>
  <c r="U937" i="4"/>
  <c r="Y936" i="4"/>
  <c r="X936" i="4"/>
  <c r="W936" i="4"/>
  <c r="V936" i="4"/>
  <c r="U936" i="4"/>
  <c r="Y935" i="4"/>
  <c r="X935" i="4"/>
  <c r="W935" i="4"/>
  <c r="V935" i="4"/>
  <c r="U935" i="4"/>
  <c r="Y934" i="4"/>
  <c r="X934" i="4"/>
  <c r="W934" i="4"/>
  <c r="V934" i="4"/>
  <c r="U934" i="4"/>
  <c r="Y933" i="4"/>
  <c r="X933" i="4"/>
  <c r="W933" i="4"/>
  <c r="V933" i="4"/>
  <c r="U933" i="4"/>
  <c r="Y932" i="4"/>
  <c r="X932" i="4"/>
  <c r="W932" i="4"/>
  <c r="V932" i="4"/>
  <c r="U932" i="4"/>
  <c r="Y931" i="4"/>
  <c r="X931" i="4"/>
  <c r="W931" i="4"/>
  <c r="V931" i="4"/>
  <c r="U931" i="4"/>
  <c r="Y930" i="4"/>
  <c r="X930" i="4"/>
  <c r="W930" i="4"/>
  <c r="V930" i="4"/>
  <c r="U930" i="4"/>
  <c r="Y929" i="4"/>
  <c r="X929" i="4"/>
  <c r="W929" i="4"/>
  <c r="V929" i="4"/>
  <c r="U929" i="4"/>
  <c r="Y928" i="4"/>
  <c r="X928" i="4"/>
  <c r="W928" i="4"/>
  <c r="V928" i="4"/>
  <c r="U928" i="4"/>
  <c r="Y927" i="4"/>
  <c r="X927" i="4"/>
  <c r="W927" i="4"/>
  <c r="V927" i="4"/>
  <c r="U927" i="4"/>
  <c r="Y926" i="4"/>
  <c r="X926" i="4"/>
  <c r="W926" i="4"/>
  <c r="V926" i="4"/>
  <c r="U926" i="4"/>
  <c r="Y925" i="4"/>
  <c r="X925" i="4"/>
  <c r="W925" i="4"/>
  <c r="V925" i="4"/>
  <c r="U925" i="4"/>
  <c r="Y924" i="4"/>
  <c r="X924" i="4"/>
  <c r="W924" i="4"/>
  <c r="V924" i="4"/>
  <c r="U924" i="4"/>
  <c r="Y923" i="4"/>
  <c r="X923" i="4"/>
  <c r="W923" i="4"/>
  <c r="V923" i="4"/>
  <c r="U923" i="4"/>
  <c r="Y922" i="4"/>
  <c r="X922" i="4"/>
  <c r="W922" i="4"/>
  <c r="V922" i="4"/>
  <c r="U922" i="4"/>
  <c r="Y921" i="4"/>
  <c r="X921" i="4"/>
  <c r="W921" i="4"/>
  <c r="V921" i="4"/>
  <c r="U921" i="4"/>
  <c r="Y920" i="4"/>
  <c r="X920" i="4"/>
  <c r="W920" i="4"/>
  <c r="V920" i="4"/>
  <c r="U920" i="4"/>
  <c r="Y919" i="4"/>
  <c r="X919" i="4"/>
  <c r="W919" i="4"/>
  <c r="V919" i="4"/>
  <c r="U919" i="4"/>
  <c r="Y918" i="4"/>
  <c r="X918" i="4"/>
  <c r="W918" i="4"/>
  <c r="V918" i="4"/>
  <c r="U918" i="4"/>
  <c r="Y917" i="4"/>
  <c r="X917" i="4"/>
  <c r="W917" i="4"/>
  <c r="V917" i="4"/>
  <c r="U917" i="4"/>
  <c r="Y916" i="4"/>
  <c r="X916" i="4"/>
  <c r="W916" i="4"/>
  <c r="V916" i="4"/>
  <c r="U916" i="4"/>
  <c r="Y915" i="4"/>
  <c r="X915" i="4"/>
  <c r="W915" i="4"/>
  <c r="V915" i="4"/>
  <c r="U915" i="4"/>
  <c r="Y914" i="4"/>
  <c r="X914" i="4"/>
  <c r="W914" i="4"/>
  <c r="V914" i="4"/>
  <c r="U914" i="4"/>
  <c r="Y913" i="4"/>
  <c r="X913" i="4"/>
  <c r="W913" i="4"/>
  <c r="V913" i="4"/>
  <c r="U913" i="4"/>
  <c r="Y912" i="4"/>
  <c r="X912" i="4"/>
  <c r="W912" i="4"/>
  <c r="V912" i="4"/>
  <c r="U912" i="4"/>
  <c r="Y911" i="4"/>
  <c r="X911" i="4"/>
  <c r="W911" i="4"/>
  <c r="V911" i="4"/>
  <c r="U911" i="4"/>
  <c r="Y910" i="4"/>
  <c r="X910" i="4"/>
  <c r="W910" i="4"/>
  <c r="V910" i="4"/>
  <c r="U910" i="4"/>
  <c r="Y909" i="4"/>
  <c r="X909" i="4"/>
  <c r="W909" i="4"/>
  <c r="V909" i="4"/>
  <c r="U909" i="4"/>
  <c r="Y908" i="4"/>
  <c r="X908" i="4"/>
  <c r="W908" i="4"/>
  <c r="V908" i="4"/>
  <c r="U908" i="4"/>
  <c r="Y907" i="4"/>
  <c r="X907" i="4"/>
  <c r="W907" i="4"/>
  <c r="V907" i="4"/>
  <c r="U907" i="4"/>
  <c r="Y906" i="4"/>
  <c r="X906" i="4"/>
  <c r="W906" i="4"/>
  <c r="V906" i="4"/>
  <c r="U906" i="4"/>
  <c r="Y905" i="4"/>
  <c r="X905" i="4"/>
  <c r="W905" i="4"/>
  <c r="V905" i="4"/>
  <c r="U905" i="4"/>
  <c r="Y904" i="4"/>
  <c r="X904" i="4"/>
  <c r="W904" i="4"/>
  <c r="V904" i="4"/>
  <c r="U904" i="4"/>
  <c r="Y903" i="4"/>
  <c r="X903" i="4"/>
  <c r="W903" i="4"/>
  <c r="V903" i="4"/>
  <c r="U903" i="4"/>
  <c r="Y902" i="4"/>
  <c r="X902" i="4"/>
  <c r="W902" i="4"/>
  <c r="V902" i="4"/>
  <c r="U902" i="4"/>
  <c r="Y901" i="4"/>
  <c r="X901" i="4"/>
  <c r="W901" i="4"/>
  <c r="V901" i="4"/>
  <c r="U901" i="4"/>
  <c r="Y900" i="4"/>
  <c r="X900" i="4"/>
  <c r="W900" i="4"/>
  <c r="V900" i="4"/>
  <c r="U900" i="4"/>
  <c r="Y899" i="4"/>
  <c r="X899" i="4"/>
  <c r="W899" i="4"/>
  <c r="V899" i="4"/>
  <c r="U899" i="4"/>
  <c r="Y898" i="4"/>
  <c r="X898" i="4"/>
  <c r="W898" i="4"/>
  <c r="V898" i="4"/>
  <c r="U898" i="4"/>
  <c r="Y897" i="4"/>
  <c r="X897" i="4"/>
  <c r="W897" i="4"/>
  <c r="V897" i="4"/>
  <c r="U897" i="4"/>
  <c r="Y896" i="4"/>
  <c r="X896" i="4"/>
  <c r="W896" i="4"/>
  <c r="V896" i="4"/>
  <c r="U896" i="4"/>
  <c r="Y895" i="4"/>
  <c r="X895" i="4"/>
  <c r="W895" i="4"/>
  <c r="V895" i="4"/>
  <c r="U895" i="4"/>
  <c r="Y894" i="4"/>
  <c r="X894" i="4"/>
  <c r="W894" i="4"/>
  <c r="V894" i="4"/>
  <c r="U894" i="4"/>
  <c r="Y893" i="4"/>
  <c r="X893" i="4"/>
  <c r="W893" i="4"/>
  <c r="V893" i="4"/>
  <c r="U893" i="4"/>
  <c r="Y892" i="4"/>
  <c r="X892" i="4"/>
  <c r="W892" i="4"/>
  <c r="V892" i="4"/>
  <c r="U892" i="4"/>
  <c r="Y891" i="4"/>
  <c r="X891" i="4"/>
  <c r="W891" i="4"/>
  <c r="V891" i="4"/>
  <c r="U891" i="4"/>
  <c r="Y890" i="4"/>
  <c r="X890" i="4"/>
  <c r="W890" i="4"/>
  <c r="V890" i="4"/>
  <c r="U890" i="4"/>
  <c r="Y889" i="4"/>
  <c r="X889" i="4"/>
  <c r="W889" i="4"/>
  <c r="V889" i="4"/>
  <c r="U889" i="4"/>
  <c r="Y888" i="4"/>
  <c r="X888" i="4"/>
  <c r="W888" i="4"/>
  <c r="V888" i="4"/>
  <c r="U888" i="4"/>
  <c r="Y887" i="4"/>
  <c r="X887" i="4"/>
  <c r="W887" i="4"/>
  <c r="V887" i="4"/>
  <c r="U887" i="4"/>
  <c r="Y886" i="4"/>
  <c r="X886" i="4"/>
  <c r="W886" i="4"/>
  <c r="V886" i="4"/>
  <c r="U886" i="4"/>
  <c r="Y885" i="4"/>
  <c r="X885" i="4"/>
  <c r="W885" i="4"/>
  <c r="V885" i="4"/>
  <c r="U885" i="4"/>
  <c r="Y884" i="4"/>
  <c r="X884" i="4"/>
  <c r="W884" i="4"/>
  <c r="V884" i="4"/>
  <c r="U884" i="4"/>
  <c r="Y883" i="4"/>
  <c r="X883" i="4"/>
  <c r="W883" i="4"/>
  <c r="V883" i="4"/>
  <c r="U883" i="4"/>
  <c r="Y882" i="4"/>
  <c r="X882" i="4"/>
  <c r="W882" i="4"/>
  <c r="V882" i="4"/>
  <c r="U882" i="4"/>
  <c r="Y881" i="4"/>
  <c r="X881" i="4"/>
  <c r="W881" i="4"/>
  <c r="V881" i="4"/>
  <c r="U881" i="4"/>
  <c r="Y880" i="4"/>
  <c r="X880" i="4"/>
  <c r="W880" i="4"/>
  <c r="V880" i="4"/>
  <c r="U880" i="4"/>
  <c r="Y879" i="4"/>
  <c r="X879" i="4"/>
  <c r="W879" i="4"/>
  <c r="V879" i="4"/>
  <c r="U879" i="4"/>
  <c r="Y878" i="4"/>
  <c r="X878" i="4"/>
  <c r="W878" i="4"/>
  <c r="V878" i="4"/>
  <c r="U878" i="4"/>
  <c r="Y877" i="4"/>
  <c r="X877" i="4"/>
  <c r="W877" i="4"/>
  <c r="V877" i="4"/>
  <c r="U877" i="4"/>
  <c r="Y876" i="4"/>
  <c r="X876" i="4"/>
  <c r="W876" i="4"/>
  <c r="V876" i="4"/>
  <c r="U876" i="4"/>
  <c r="Y875" i="4"/>
  <c r="X875" i="4"/>
  <c r="W875" i="4"/>
  <c r="V875" i="4"/>
  <c r="U875" i="4"/>
  <c r="Y874" i="4"/>
  <c r="X874" i="4"/>
  <c r="W874" i="4"/>
  <c r="V874" i="4"/>
  <c r="U874" i="4"/>
  <c r="Y873" i="4"/>
  <c r="X873" i="4"/>
  <c r="W873" i="4"/>
  <c r="V873" i="4"/>
  <c r="U873" i="4"/>
  <c r="Y872" i="4"/>
  <c r="X872" i="4"/>
  <c r="W872" i="4"/>
  <c r="V872" i="4"/>
  <c r="U872" i="4"/>
  <c r="Y871" i="4"/>
  <c r="X871" i="4"/>
  <c r="W871" i="4"/>
  <c r="V871" i="4"/>
  <c r="U871" i="4"/>
  <c r="Y870" i="4"/>
  <c r="X870" i="4"/>
  <c r="W870" i="4"/>
  <c r="V870" i="4"/>
  <c r="U870" i="4"/>
  <c r="Y869" i="4"/>
  <c r="X869" i="4"/>
  <c r="W869" i="4"/>
  <c r="V869" i="4"/>
  <c r="U869" i="4"/>
  <c r="Y868" i="4"/>
  <c r="X868" i="4"/>
  <c r="W868" i="4"/>
  <c r="V868" i="4"/>
  <c r="U868" i="4"/>
  <c r="Y867" i="4"/>
  <c r="X867" i="4"/>
  <c r="W867" i="4"/>
  <c r="V867" i="4"/>
  <c r="U867" i="4"/>
  <c r="Y866" i="4"/>
  <c r="X866" i="4"/>
  <c r="W866" i="4"/>
  <c r="V866" i="4"/>
  <c r="U866" i="4"/>
  <c r="Y865" i="4"/>
  <c r="X865" i="4"/>
  <c r="W865" i="4"/>
  <c r="V865" i="4"/>
  <c r="U865" i="4"/>
  <c r="Y864" i="4"/>
  <c r="X864" i="4"/>
  <c r="W864" i="4"/>
  <c r="V864" i="4"/>
  <c r="U864" i="4"/>
  <c r="Y863" i="4"/>
  <c r="X863" i="4"/>
  <c r="W863" i="4"/>
  <c r="V863" i="4"/>
  <c r="U863" i="4"/>
  <c r="Y862" i="4"/>
  <c r="X862" i="4"/>
  <c r="W862" i="4"/>
  <c r="V862" i="4"/>
  <c r="U862" i="4"/>
  <c r="Y861" i="4"/>
  <c r="X861" i="4"/>
  <c r="W861" i="4"/>
  <c r="V861" i="4"/>
  <c r="U861" i="4"/>
  <c r="Y860" i="4"/>
  <c r="X860" i="4"/>
  <c r="W860" i="4"/>
  <c r="V860" i="4"/>
  <c r="U860" i="4"/>
  <c r="Y859" i="4"/>
  <c r="X859" i="4"/>
  <c r="W859" i="4"/>
  <c r="V859" i="4"/>
  <c r="U859" i="4"/>
  <c r="Y858" i="4"/>
  <c r="X858" i="4"/>
  <c r="W858" i="4"/>
  <c r="V858" i="4"/>
  <c r="U858" i="4"/>
  <c r="Y857" i="4"/>
  <c r="X857" i="4"/>
  <c r="W857" i="4"/>
  <c r="V857" i="4"/>
  <c r="U857" i="4"/>
  <c r="Y856" i="4"/>
  <c r="X856" i="4"/>
  <c r="W856" i="4"/>
  <c r="V856" i="4"/>
  <c r="U856" i="4"/>
  <c r="Y855" i="4"/>
  <c r="X855" i="4"/>
  <c r="W855" i="4"/>
  <c r="V855" i="4"/>
  <c r="U855" i="4"/>
  <c r="Y854" i="4"/>
  <c r="X854" i="4"/>
  <c r="W854" i="4"/>
  <c r="V854" i="4"/>
  <c r="U854" i="4"/>
  <c r="Y853" i="4"/>
  <c r="X853" i="4"/>
  <c r="W853" i="4"/>
  <c r="V853" i="4"/>
  <c r="U853" i="4"/>
  <c r="Y852" i="4"/>
  <c r="X852" i="4"/>
  <c r="W852" i="4"/>
  <c r="V852" i="4"/>
  <c r="U852" i="4"/>
  <c r="Y851" i="4"/>
  <c r="X851" i="4"/>
  <c r="W851" i="4"/>
  <c r="V851" i="4"/>
  <c r="U851" i="4"/>
  <c r="Y850" i="4"/>
  <c r="X850" i="4"/>
  <c r="W850" i="4"/>
  <c r="V850" i="4"/>
  <c r="U850" i="4"/>
  <c r="Y849" i="4"/>
  <c r="X849" i="4"/>
  <c r="W849" i="4"/>
  <c r="V849" i="4"/>
  <c r="U849" i="4"/>
  <c r="Y848" i="4"/>
  <c r="X848" i="4"/>
  <c r="W848" i="4"/>
  <c r="V848" i="4"/>
  <c r="U848" i="4"/>
  <c r="Y847" i="4"/>
  <c r="X847" i="4"/>
  <c r="W847" i="4"/>
  <c r="V847" i="4"/>
  <c r="U847" i="4"/>
  <c r="Y846" i="4"/>
  <c r="X846" i="4"/>
  <c r="W846" i="4"/>
  <c r="V846" i="4"/>
  <c r="U846" i="4"/>
  <c r="Y845" i="4"/>
  <c r="X845" i="4"/>
  <c r="W845" i="4"/>
  <c r="V845" i="4"/>
  <c r="U845" i="4"/>
  <c r="Y844" i="4"/>
  <c r="X844" i="4"/>
  <c r="W844" i="4"/>
  <c r="V844" i="4"/>
  <c r="U844" i="4"/>
  <c r="Y843" i="4"/>
  <c r="X843" i="4"/>
  <c r="W843" i="4"/>
  <c r="V843" i="4"/>
  <c r="U843" i="4"/>
  <c r="Y842" i="4"/>
  <c r="X842" i="4"/>
  <c r="W842" i="4"/>
  <c r="V842" i="4"/>
  <c r="U842" i="4"/>
  <c r="Y841" i="4"/>
  <c r="X841" i="4"/>
  <c r="W841" i="4"/>
  <c r="V841" i="4"/>
  <c r="U841" i="4"/>
  <c r="Y840" i="4"/>
  <c r="X840" i="4"/>
  <c r="W840" i="4"/>
  <c r="V840" i="4"/>
  <c r="U840" i="4"/>
  <c r="Y839" i="4"/>
  <c r="X839" i="4"/>
  <c r="W839" i="4"/>
  <c r="V839" i="4"/>
  <c r="U839" i="4"/>
  <c r="Y838" i="4"/>
  <c r="X838" i="4"/>
  <c r="W838" i="4"/>
  <c r="V838" i="4"/>
  <c r="U838" i="4"/>
  <c r="Y837" i="4"/>
  <c r="X837" i="4"/>
  <c r="W837" i="4"/>
  <c r="V837" i="4"/>
  <c r="U837" i="4"/>
  <c r="Y836" i="4"/>
  <c r="X836" i="4"/>
  <c r="W836" i="4"/>
  <c r="V836" i="4"/>
  <c r="U836" i="4"/>
  <c r="Y835" i="4"/>
  <c r="X835" i="4"/>
  <c r="W835" i="4"/>
  <c r="V835" i="4"/>
  <c r="U835" i="4"/>
  <c r="Y834" i="4"/>
  <c r="X834" i="4"/>
  <c r="W834" i="4"/>
  <c r="V834" i="4"/>
  <c r="U834" i="4"/>
  <c r="Y833" i="4"/>
  <c r="X833" i="4"/>
  <c r="W833" i="4"/>
  <c r="V833" i="4"/>
  <c r="U833" i="4"/>
  <c r="Y832" i="4"/>
  <c r="X832" i="4"/>
  <c r="W832" i="4"/>
  <c r="V832" i="4"/>
  <c r="U832" i="4"/>
  <c r="Y831" i="4"/>
  <c r="X831" i="4"/>
  <c r="W831" i="4"/>
  <c r="V831" i="4"/>
  <c r="U831" i="4"/>
  <c r="Y830" i="4"/>
  <c r="X830" i="4"/>
  <c r="W830" i="4"/>
  <c r="V830" i="4"/>
  <c r="U830" i="4"/>
  <c r="Y829" i="4"/>
  <c r="X829" i="4"/>
  <c r="W829" i="4"/>
  <c r="V829" i="4"/>
  <c r="U829" i="4"/>
  <c r="Y828" i="4"/>
  <c r="X828" i="4"/>
  <c r="W828" i="4"/>
  <c r="V828" i="4"/>
  <c r="U828" i="4"/>
  <c r="Y827" i="4"/>
  <c r="X827" i="4"/>
  <c r="W827" i="4"/>
  <c r="V827" i="4"/>
  <c r="U827" i="4"/>
  <c r="Y826" i="4"/>
  <c r="X826" i="4"/>
  <c r="W826" i="4"/>
  <c r="V826" i="4"/>
  <c r="U826" i="4"/>
  <c r="Y825" i="4"/>
  <c r="X825" i="4"/>
  <c r="W825" i="4"/>
  <c r="V825" i="4"/>
  <c r="U825" i="4"/>
  <c r="Y824" i="4"/>
  <c r="X824" i="4"/>
  <c r="W824" i="4"/>
  <c r="V824" i="4"/>
  <c r="U824" i="4"/>
  <c r="Y823" i="4"/>
  <c r="X823" i="4"/>
  <c r="W823" i="4"/>
  <c r="V823" i="4"/>
  <c r="U823" i="4"/>
  <c r="Y822" i="4"/>
  <c r="X822" i="4"/>
  <c r="W822" i="4"/>
  <c r="V822" i="4"/>
  <c r="U822" i="4"/>
  <c r="Y821" i="4"/>
  <c r="X821" i="4"/>
  <c r="W821" i="4"/>
  <c r="V821" i="4"/>
  <c r="U821" i="4"/>
  <c r="Y820" i="4"/>
  <c r="X820" i="4"/>
  <c r="W820" i="4"/>
  <c r="V820" i="4"/>
  <c r="U820" i="4"/>
  <c r="Y819" i="4"/>
  <c r="X819" i="4"/>
  <c r="W819" i="4"/>
  <c r="V819" i="4"/>
  <c r="U819" i="4"/>
  <c r="Y818" i="4"/>
  <c r="X818" i="4"/>
  <c r="W818" i="4"/>
  <c r="V818" i="4"/>
  <c r="U818" i="4"/>
  <c r="Y817" i="4"/>
  <c r="X817" i="4"/>
  <c r="W817" i="4"/>
  <c r="V817" i="4"/>
  <c r="U817" i="4"/>
  <c r="Y816" i="4"/>
  <c r="X816" i="4"/>
  <c r="W816" i="4"/>
  <c r="V816" i="4"/>
  <c r="U816" i="4"/>
  <c r="Y815" i="4"/>
  <c r="X815" i="4"/>
  <c r="W815" i="4"/>
  <c r="V815" i="4"/>
  <c r="U815" i="4"/>
  <c r="Y814" i="4"/>
  <c r="X814" i="4"/>
  <c r="W814" i="4"/>
  <c r="V814" i="4"/>
  <c r="U814" i="4"/>
  <c r="Y813" i="4"/>
  <c r="X813" i="4"/>
  <c r="W813" i="4"/>
  <c r="V813" i="4"/>
  <c r="U813" i="4"/>
  <c r="Y812" i="4"/>
  <c r="X812" i="4"/>
  <c r="W812" i="4"/>
  <c r="V812" i="4"/>
  <c r="U812" i="4"/>
  <c r="Y811" i="4"/>
  <c r="X811" i="4"/>
  <c r="W811" i="4"/>
  <c r="V811" i="4"/>
  <c r="U811" i="4"/>
  <c r="Y810" i="4"/>
  <c r="X810" i="4"/>
  <c r="W810" i="4"/>
  <c r="V810" i="4"/>
  <c r="U810" i="4"/>
  <c r="Y809" i="4"/>
  <c r="X809" i="4"/>
  <c r="W809" i="4"/>
  <c r="V809" i="4"/>
  <c r="U809" i="4"/>
  <c r="Y808" i="4"/>
  <c r="X808" i="4"/>
  <c r="W808" i="4"/>
  <c r="V808" i="4"/>
  <c r="U808" i="4"/>
  <c r="Y807" i="4"/>
  <c r="X807" i="4"/>
  <c r="W807" i="4"/>
  <c r="V807" i="4"/>
  <c r="U807" i="4"/>
  <c r="Y806" i="4"/>
  <c r="X806" i="4"/>
  <c r="W806" i="4"/>
  <c r="V806" i="4"/>
  <c r="U806" i="4"/>
  <c r="Y805" i="4"/>
  <c r="X805" i="4"/>
  <c r="W805" i="4"/>
  <c r="V805" i="4"/>
  <c r="U805" i="4"/>
  <c r="Y804" i="4"/>
  <c r="X804" i="4"/>
  <c r="W804" i="4"/>
  <c r="V804" i="4"/>
  <c r="U804" i="4"/>
  <c r="Y803" i="4"/>
  <c r="X803" i="4"/>
  <c r="W803" i="4"/>
  <c r="V803" i="4"/>
  <c r="U803" i="4"/>
  <c r="Y802" i="4"/>
  <c r="X802" i="4"/>
  <c r="W802" i="4"/>
  <c r="V802" i="4"/>
  <c r="U802" i="4"/>
  <c r="Y801" i="4"/>
  <c r="X801" i="4"/>
  <c r="W801" i="4"/>
  <c r="V801" i="4"/>
  <c r="U801" i="4"/>
  <c r="Y800" i="4"/>
  <c r="X800" i="4"/>
  <c r="W800" i="4"/>
  <c r="V800" i="4"/>
  <c r="U800" i="4"/>
  <c r="Y799" i="4"/>
  <c r="X799" i="4"/>
  <c r="W799" i="4"/>
  <c r="V799" i="4"/>
  <c r="U799" i="4"/>
  <c r="Y798" i="4"/>
  <c r="X798" i="4"/>
  <c r="W798" i="4"/>
  <c r="V798" i="4"/>
  <c r="U798" i="4"/>
  <c r="Y797" i="4"/>
  <c r="X797" i="4"/>
  <c r="W797" i="4"/>
  <c r="V797" i="4"/>
  <c r="U797" i="4"/>
  <c r="Y796" i="4"/>
  <c r="X796" i="4"/>
  <c r="W796" i="4"/>
  <c r="V796" i="4"/>
  <c r="U796" i="4"/>
  <c r="Y795" i="4"/>
  <c r="X795" i="4"/>
  <c r="W795" i="4"/>
  <c r="V795" i="4"/>
  <c r="U795" i="4"/>
  <c r="Y794" i="4"/>
  <c r="X794" i="4"/>
  <c r="W794" i="4"/>
  <c r="V794" i="4"/>
  <c r="U794" i="4"/>
  <c r="Y793" i="4"/>
  <c r="X793" i="4"/>
  <c r="W793" i="4"/>
  <c r="V793" i="4"/>
  <c r="U793" i="4"/>
  <c r="Y792" i="4"/>
  <c r="X792" i="4"/>
  <c r="W792" i="4"/>
  <c r="V792" i="4"/>
  <c r="U792" i="4"/>
  <c r="Y791" i="4"/>
  <c r="X791" i="4"/>
  <c r="W791" i="4"/>
  <c r="V791" i="4"/>
  <c r="U791" i="4"/>
  <c r="Y790" i="4"/>
  <c r="X790" i="4"/>
  <c r="W790" i="4"/>
  <c r="V790" i="4"/>
  <c r="U790" i="4"/>
  <c r="Y789" i="4"/>
  <c r="X789" i="4"/>
  <c r="W789" i="4"/>
  <c r="V789" i="4"/>
  <c r="U789" i="4"/>
  <c r="Y788" i="4"/>
  <c r="X788" i="4"/>
  <c r="W788" i="4"/>
  <c r="V788" i="4"/>
  <c r="U788" i="4"/>
  <c r="Y787" i="4"/>
  <c r="X787" i="4"/>
  <c r="W787" i="4"/>
  <c r="V787" i="4"/>
  <c r="U787" i="4"/>
  <c r="Y786" i="4"/>
  <c r="X786" i="4"/>
  <c r="W786" i="4"/>
  <c r="V786" i="4"/>
  <c r="U786" i="4"/>
  <c r="Y785" i="4"/>
  <c r="X785" i="4"/>
  <c r="W785" i="4"/>
  <c r="V785" i="4"/>
  <c r="U785" i="4"/>
  <c r="Y784" i="4"/>
  <c r="X784" i="4"/>
  <c r="W784" i="4"/>
  <c r="V784" i="4"/>
  <c r="U784" i="4"/>
  <c r="Y783" i="4"/>
  <c r="X783" i="4"/>
  <c r="W783" i="4"/>
  <c r="V783" i="4"/>
  <c r="U783" i="4"/>
  <c r="Y782" i="4"/>
  <c r="X782" i="4"/>
  <c r="W782" i="4"/>
  <c r="V782" i="4"/>
  <c r="U782" i="4"/>
  <c r="Y781" i="4"/>
  <c r="X781" i="4"/>
  <c r="W781" i="4"/>
  <c r="V781" i="4"/>
  <c r="U781" i="4"/>
  <c r="Y780" i="4"/>
  <c r="X780" i="4"/>
  <c r="W780" i="4"/>
  <c r="V780" i="4"/>
  <c r="U780" i="4"/>
  <c r="Y779" i="4"/>
  <c r="X779" i="4"/>
  <c r="W779" i="4"/>
  <c r="V779" i="4"/>
  <c r="U779" i="4"/>
  <c r="Y778" i="4"/>
  <c r="X778" i="4"/>
  <c r="W778" i="4"/>
  <c r="V778" i="4"/>
  <c r="U778" i="4"/>
  <c r="Y777" i="4"/>
  <c r="X777" i="4"/>
  <c r="W777" i="4"/>
  <c r="V777" i="4"/>
  <c r="U777" i="4"/>
  <c r="Y776" i="4"/>
  <c r="X776" i="4"/>
  <c r="W776" i="4"/>
  <c r="V776" i="4"/>
  <c r="U776" i="4"/>
  <c r="Y775" i="4"/>
  <c r="X775" i="4"/>
  <c r="W775" i="4"/>
  <c r="V775" i="4"/>
  <c r="U775" i="4"/>
  <c r="Y774" i="4"/>
  <c r="X774" i="4"/>
  <c r="W774" i="4"/>
  <c r="V774" i="4"/>
  <c r="U774" i="4"/>
  <c r="Y773" i="4"/>
  <c r="X773" i="4"/>
  <c r="W773" i="4"/>
  <c r="V773" i="4"/>
  <c r="U773" i="4"/>
  <c r="Y772" i="4"/>
  <c r="X772" i="4"/>
  <c r="W772" i="4"/>
  <c r="V772" i="4"/>
  <c r="U772" i="4"/>
  <c r="Y771" i="4"/>
  <c r="X771" i="4"/>
  <c r="W771" i="4"/>
  <c r="V771" i="4"/>
  <c r="U771" i="4"/>
  <c r="Y770" i="4"/>
  <c r="X770" i="4"/>
  <c r="W770" i="4"/>
  <c r="V770" i="4"/>
  <c r="U770" i="4"/>
  <c r="Y769" i="4"/>
  <c r="X769" i="4"/>
  <c r="W769" i="4"/>
  <c r="V769" i="4"/>
  <c r="U769" i="4"/>
  <c r="Y768" i="4"/>
  <c r="X768" i="4"/>
  <c r="W768" i="4"/>
  <c r="V768" i="4"/>
  <c r="U768" i="4"/>
  <c r="Y767" i="4"/>
  <c r="X767" i="4"/>
  <c r="W767" i="4"/>
  <c r="V767" i="4"/>
  <c r="U767" i="4"/>
  <c r="Y766" i="4"/>
  <c r="X766" i="4"/>
  <c r="W766" i="4"/>
  <c r="V766" i="4"/>
  <c r="U766" i="4"/>
  <c r="Y765" i="4"/>
  <c r="X765" i="4"/>
  <c r="W765" i="4"/>
  <c r="V765" i="4"/>
  <c r="U765" i="4"/>
  <c r="Y764" i="4"/>
  <c r="X764" i="4"/>
  <c r="W764" i="4"/>
  <c r="V764" i="4"/>
  <c r="U764" i="4"/>
  <c r="Y763" i="4"/>
  <c r="X763" i="4"/>
  <c r="W763" i="4"/>
  <c r="V763" i="4"/>
  <c r="U763" i="4"/>
  <c r="Y762" i="4"/>
  <c r="X762" i="4"/>
  <c r="W762" i="4"/>
  <c r="V762" i="4"/>
  <c r="U762" i="4"/>
  <c r="Y761" i="4"/>
  <c r="X761" i="4"/>
  <c r="W761" i="4"/>
  <c r="V761" i="4"/>
  <c r="U761" i="4"/>
  <c r="Y760" i="4"/>
  <c r="X760" i="4"/>
  <c r="W760" i="4"/>
  <c r="V760" i="4"/>
  <c r="U760" i="4"/>
  <c r="Y759" i="4"/>
  <c r="X759" i="4"/>
  <c r="W759" i="4"/>
  <c r="V759" i="4"/>
  <c r="U759" i="4"/>
  <c r="Y758" i="4"/>
  <c r="X758" i="4"/>
  <c r="W758" i="4"/>
  <c r="V758" i="4"/>
  <c r="U758" i="4"/>
  <c r="Y757" i="4"/>
  <c r="X757" i="4"/>
  <c r="W757" i="4"/>
  <c r="V757" i="4"/>
  <c r="U757" i="4"/>
  <c r="Y756" i="4"/>
  <c r="X756" i="4"/>
  <c r="W756" i="4"/>
  <c r="V756" i="4"/>
  <c r="U756" i="4"/>
  <c r="Y755" i="4"/>
  <c r="X755" i="4"/>
  <c r="W755" i="4"/>
  <c r="V755" i="4"/>
  <c r="U755" i="4"/>
  <c r="Y754" i="4"/>
  <c r="X754" i="4"/>
  <c r="W754" i="4"/>
  <c r="V754" i="4"/>
  <c r="U754" i="4"/>
  <c r="Y753" i="4"/>
  <c r="X753" i="4"/>
  <c r="W753" i="4"/>
  <c r="V753" i="4"/>
  <c r="U753" i="4"/>
  <c r="Y752" i="4"/>
  <c r="X752" i="4"/>
  <c r="W752" i="4"/>
  <c r="V752" i="4"/>
  <c r="U752" i="4"/>
  <c r="Y751" i="4"/>
  <c r="X751" i="4"/>
  <c r="W751" i="4"/>
  <c r="V751" i="4"/>
  <c r="U751" i="4"/>
  <c r="Y750" i="4"/>
  <c r="X750" i="4"/>
  <c r="W750" i="4"/>
  <c r="V750" i="4"/>
  <c r="U750" i="4"/>
  <c r="Y749" i="4"/>
  <c r="X749" i="4"/>
  <c r="W749" i="4"/>
  <c r="V749" i="4"/>
  <c r="U749" i="4"/>
  <c r="Y748" i="4"/>
  <c r="X748" i="4"/>
  <c r="W748" i="4"/>
  <c r="V748" i="4"/>
  <c r="U748" i="4"/>
  <c r="Y747" i="4"/>
  <c r="X747" i="4"/>
  <c r="W747" i="4"/>
  <c r="V747" i="4"/>
  <c r="U747" i="4"/>
  <c r="Y746" i="4"/>
  <c r="X746" i="4"/>
  <c r="W746" i="4"/>
  <c r="V746" i="4"/>
  <c r="U746" i="4"/>
  <c r="Y745" i="4"/>
  <c r="X745" i="4"/>
  <c r="W745" i="4"/>
  <c r="V745" i="4"/>
  <c r="U745" i="4"/>
  <c r="Y744" i="4"/>
  <c r="X744" i="4"/>
  <c r="W744" i="4"/>
  <c r="V744" i="4"/>
  <c r="U744" i="4"/>
  <c r="Y743" i="4"/>
  <c r="X743" i="4"/>
  <c r="W743" i="4"/>
  <c r="V743" i="4"/>
  <c r="U743" i="4"/>
  <c r="Y742" i="4"/>
  <c r="X742" i="4"/>
  <c r="W742" i="4"/>
  <c r="V742" i="4"/>
  <c r="U742" i="4"/>
  <c r="Y741" i="4"/>
  <c r="X741" i="4"/>
  <c r="W741" i="4"/>
  <c r="V741" i="4"/>
  <c r="U741" i="4"/>
  <c r="Y740" i="4"/>
  <c r="X740" i="4"/>
  <c r="W740" i="4"/>
  <c r="V740" i="4"/>
  <c r="U740" i="4"/>
  <c r="Y739" i="4"/>
  <c r="X739" i="4"/>
  <c r="W739" i="4"/>
  <c r="V739" i="4"/>
  <c r="U739" i="4"/>
  <c r="Y738" i="4"/>
  <c r="X738" i="4"/>
  <c r="W738" i="4"/>
  <c r="V738" i="4"/>
  <c r="U738" i="4"/>
  <c r="Y737" i="4"/>
  <c r="X737" i="4"/>
  <c r="W737" i="4"/>
  <c r="V737" i="4"/>
  <c r="U737" i="4"/>
  <c r="Y736" i="4"/>
  <c r="X736" i="4"/>
  <c r="W736" i="4"/>
  <c r="V736" i="4"/>
  <c r="U736" i="4"/>
  <c r="Y735" i="4"/>
  <c r="X735" i="4"/>
  <c r="W735" i="4"/>
  <c r="V735" i="4"/>
  <c r="U735" i="4"/>
  <c r="Y734" i="4"/>
  <c r="X734" i="4"/>
  <c r="W734" i="4"/>
  <c r="V734" i="4"/>
  <c r="U734" i="4"/>
  <c r="Y733" i="4"/>
  <c r="X733" i="4"/>
  <c r="W733" i="4"/>
  <c r="V733" i="4"/>
  <c r="U733" i="4"/>
  <c r="Y732" i="4"/>
  <c r="X732" i="4"/>
  <c r="W732" i="4"/>
  <c r="V732" i="4"/>
  <c r="U732" i="4"/>
  <c r="Y731" i="4"/>
  <c r="X731" i="4"/>
  <c r="W731" i="4"/>
  <c r="V731" i="4"/>
  <c r="U731" i="4"/>
  <c r="Y730" i="4"/>
  <c r="X730" i="4"/>
  <c r="W730" i="4"/>
  <c r="V730" i="4"/>
  <c r="U730" i="4"/>
  <c r="Y729" i="4"/>
  <c r="X729" i="4"/>
  <c r="W729" i="4"/>
  <c r="V729" i="4"/>
  <c r="U729" i="4"/>
  <c r="Y728" i="4"/>
  <c r="X728" i="4"/>
  <c r="W728" i="4"/>
  <c r="V728" i="4"/>
  <c r="U728" i="4"/>
  <c r="Y727" i="4"/>
  <c r="X727" i="4"/>
  <c r="W727" i="4"/>
  <c r="V727" i="4"/>
  <c r="U727" i="4"/>
  <c r="Y726" i="4"/>
  <c r="X726" i="4"/>
  <c r="W726" i="4"/>
  <c r="V726" i="4"/>
  <c r="U726" i="4"/>
  <c r="Y725" i="4"/>
  <c r="X725" i="4"/>
  <c r="W725" i="4"/>
  <c r="V725" i="4"/>
  <c r="U725" i="4"/>
  <c r="Y724" i="4"/>
  <c r="X724" i="4"/>
  <c r="W724" i="4"/>
  <c r="V724" i="4"/>
  <c r="U724" i="4"/>
  <c r="Y723" i="4"/>
  <c r="X723" i="4"/>
  <c r="W723" i="4"/>
  <c r="V723" i="4"/>
  <c r="U723" i="4"/>
  <c r="Y722" i="4"/>
  <c r="X722" i="4"/>
  <c r="W722" i="4"/>
  <c r="V722" i="4"/>
  <c r="U722" i="4"/>
  <c r="Y721" i="4"/>
  <c r="X721" i="4"/>
  <c r="W721" i="4"/>
  <c r="V721" i="4"/>
  <c r="U721" i="4"/>
  <c r="Y720" i="4"/>
  <c r="X720" i="4"/>
  <c r="W720" i="4"/>
  <c r="V720" i="4"/>
  <c r="U720" i="4"/>
  <c r="Y719" i="4"/>
  <c r="X719" i="4"/>
  <c r="W719" i="4"/>
  <c r="V719" i="4"/>
  <c r="U719" i="4"/>
  <c r="Y718" i="4"/>
  <c r="X718" i="4"/>
  <c r="W718" i="4"/>
  <c r="V718" i="4"/>
  <c r="U718" i="4"/>
  <c r="Y717" i="4"/>
  <c r="X717" i="4"/>
  <c r="W717" i="4"/>
  <c r="V717" i="4"/>
  <c r="U717" i="4"/>
  <c r="Y716" i="4"/>
  <c r="X716" i="4"/>
  <c r="W716" i="4"/>
  <c r="V716" i="4"/>
  <c r="U716" i="4"/>
  <c r="Y715" i="4"/>
  <c r="X715" i="4"/>
  <c r="W715" i="4"/>
  <c r="V715" i="4"/>
  <c r="U715" i="4"/>
  <c r="Y714" i="4"/>
  <c r="X714" i="4"/>
  <c r="W714" i="4"/>
  <c r="V714" i="4"/>
  <c r="U714" i="4"/>
  <c r="Y713" i="4"/>
  <c r="X713" i="4"/>
  <c r="W713" i="4"/>
  <c r="V713" i="4"/>
  <c r="U713" i="4"/>
  <c r="Y712" i="4"/>
  <c r="X712" i="4"/>
  <c r="W712" i="4"/>
  <c r="V712" i="4"/>
  <c r="U712" i="4"/>
  <c r="Y711" i="4"/>
  <c r="X711" i="4"/>
  <c r="W711" i="4"/>
  <c r="V711" i="4"/>
  <c r="U711" i="4"/>
  <c r="Y710" i="4"/>
  <c r="X710" i="4"/>
  <c r="W710" i="4"/>
  <c r="V710" i="4"/>
  <c r="U710" i="4"/>
  <c r="Y709" i="4"/>
  <c r="X709" i="4"/>
  <c r="W709" i="4"/>
  <c r="V709" i="4"/>
  <c r="U709" i="4"/>
  <c r="Y708" i="4"/>
  <c r="X708" i="4"/>
  <c r="W708" i="4"/>
  <c r="V708" i="4"/>
  <c r="U708" i="4"/>
  <c r="Y707" i="4"/>
  <c r="X707" i="4"/>
  <c r="W707" i="4"/>
  <c r="V707" i="4"/>
  <c r="U707" i="4"/>
  <c r="Y706" i="4"/>
  <c r="X706" i="4"/>
  <c r="W706" i="4"/>
  <c r="V706" i="4"/>
  <c r="U706" i="4"/>
  <c r="Y705" i="4"/>
  <c r="X705" i="4"/>
  <c r="W705" i="4"/>
  <c r="V705" i="4"/>
  <c r="U705" i="4"/>
  <c r="Y704" i="4"/>
  <c r="X704" i="4"/>
  <c r="W704" i="4"/>
  <c r="V704" i="4"/>
  <c r="U704" i="4"/>
  <c r="Y703" i="4"/>
  <c r="X703" i="4"/>
  <c r="W703" i="4"/>
  <c r="V703" i="4"/>
  <c r="U703" i="4"/>
  <c r="Y702" i="4"/>
  <c r="X702" i="4"/>
  <c r="W702" i="4"/>
  <c r="V702" i="4"/>
  <c r="U702" i="4"/>
  <c r="Y701" i="4"/>
  <c r="X701" i="4"/>
  <c r="W701" i="4"/>
  <c r="V701" i="4"/>
  <c r="U701" i="4"/>
  <c r="Y700" i="4"/>
  <c r="X700" i="4"/>
  <c r="W700" i="4"/>
  <c r="V700" i="4"/>
  <c r="U700" i="4"/>
  <c r="Y699" i="4"/>
  <c r="X699" i="4"/>
  <c r="W699" i="4"/>
  <c r="V699" i="4"/>
  <c r="U699" i="4"/>
  <c r="Y698" i="4"/>
  <c r="X698" i="4"/>
  <c r="W698" i="4"/>
  <c r="V698" i="4"/>
  <c r="U698" i="4"/>
  <c r="Y697" i="4"/>
  <c r="X697" i="4"/>
  <c r="W697" i="4"/>
  <c r="V697" i="4"/>
  <c r="U697" i="4"/>
  <c r="Y696" i="4"/>
  <c r="X696" i="4"/>
  <c r="W696" i="4"/>
  <c r="V696" i="4"/>
  <c r="U696" i="4"/>
  <c r="Y695" i="4"/>
  <c r="X695" i="4"/>
  <c r="W695" i="4"/>
  <c r="V695" i="4"/>
  <c r="U695" i="4"/>
  <c r="Y694" i="4"/>
  <c r="X694" i="4"/>
  <c r="W694" i="4"/>
  <c r="V694" i="4"/>
  <c r="U694" i="4"/>
  <c r="Y693" i="4"/>
  <c r="X693" i="4"/>
  <c r="W693" i="4"/>
  <c r="V693" i="4"/>
  <c r="U693" i="4"/>
  <c r="Y692" i="4"/>
  <c r="X692" i="4"/>
  <c r="W692" i="4"/>
  <c r="V692" i="4"/>
  <c r="U692" i="4"/>
  <c r="Y691" i="4"/>
  <c r="X691" i="4"/>
  <c r="W691" i="4"/>
  <c r="V691" i="4"/>
  <c r="U691" i="4"/>
  <c r="Y690" i="4"/>
  <c r="X690" i="4"/>
  <c r="W690" i="4"/>
  <c r="V690" i="4"/>
  <c r="U690" i="4"/>
  <c r="Y689" i="4"/>
  <c r="X689" i="4"/>
  <c r="W689" i="4"/>
  <c r="V689" i="4"/>
  <c r="U689" i="4"/>
  <c r="Y688" i="4"/>
  <c r="X688" i="4"/>
  <c r="W688" i="4"/>
  <c r="V688" i="4"/>
  <c r="U688" i="4"/>
  <c r="Y687" i="4"/>
  <c r="X687" i="4"/>
  <c r="W687" i="4"/>
  <c r="V687" i="4"/>
  <c r="U687" i="4"/>
  <c r="Y686" i="4"/>
  <c r="X686" i="4"/>
  <c r="W686" i="4"/>
  <c r="V686" i="4"/>
  <c r="U686" i="4"/>
  <c r="Y685" i="4"/>
  <c r="X685" i="4"/>
  <c r="W685" i="4"/>
  <c r="V685" i="4"/>
  <c r="U685" i="4"/>
  <c r="Y684" i="4"/>
  <c r="X684" i="4"/>
  <c r="W684" i="4"/>
  <c r="V684" i="4"/>
  <c r="U684" i="4"/>
  <c r="Y683" i="4"/>
  <c r="X683" i="4"/>
  <c r="W683" i="4"/>
  <c r="V683" i="4"/>
  <c r="U683" i="4"/>
  <c r="Y682" i="4"/>
  <c r="X682" i="4"/>
  <c r="W682" i="4"/>
  <c r="V682" i="4"/>
  <c r="U682" i="4"/>
  <c r="Y681" i="4"/>
  <c r="X681" i="4"/>
  <c r="W681" i="4"/>
  <c r="V681" i="4"/>
  <c r="U681" i="4"/>
  <c r="Y680" i="4"/>
  <c r="X680" i="4"/>
  <c r="W680" i="4"/>
  <c r="V680" i="4"/>
  <c r="U680" i="4"/>
  <c r="Y679" i="4"/>
  <c r="X679" i="4"/>
  <c r="W679" i="4"/>
  <c r="V679" i="4"/>
  <c r="U679" i="4"/>
  <c r="Y678" i="4"/>
  <c r="X678" i="4"/>
  <c r="W678" i="4"/>
  <c r="V678" i="4"/>
  <c r="U678" i="4"/>
  <c r="Y677" i="4"/>
  <c r="X677" i="4"/>
  <c r="W677" i="4"/>
  <c r="V677" i="4"/>
  <c r="U677" i="4"/>
  <c r="Y676" i="4"/>
  <c r="X676" i="4"/>
  <c r="W676" i="4"/>
  <c r="V676" i="4"/>
  <c r="U676" i="4"/>
  <c r="Y675" i="4"/>
  <c r="X675" i="4"/>
  <c r="W675" i="4"/>
  <c r="V675" i="4"/>
  <c r="U675" i="4"/>
  <c r="Y674" i="4"/>
  <c r="X674" i="4"/>
  <c r="W674" i="4"/>
  <c r="V674" i="4"/>
  <c r="U674" i="4"/>
  <c r="Y673" i="4"/>
  <c r="X673" i="4"/>
  <c r="W673" i="4"/>
  <c r="V673" i="4"/>
  <c r="U673" i="4"/>
  <c r="Y672" i="4"/>
  <c r="X672" i="4"/>
  <c r="W672" i="4"/>
  <c r="V672" i="4"/>
  <c r="U672" i="4"/>
  <c r="Y671" i="4"/>
  <c r="X671" i="4"/>
  <c r="W671" i="4"/>
  <c r="V671" i="4"/>
  <c r="U671" i="4"/>
  <c r="Y670" i="4"/>
  <c r="X670" i="4"/>
  <c r="W670" i="4"/>
  <c r="V670" i="4"/>
  <c r="U670" i="4"/>
  <c r="Y669" i="4"/>
  <c r="X669" i="4"/>
  <c r="W669" i="4"/>
  <c r="V669" i="4"/>
  <c r="U669" i="4"/>
  <c r="Y668" i="4"/>
  <c r="X668" i="4"/>
  <c r="W668" i="4"/>
  <c r="V668" i="4"/>
  <c r="U668" i="4"/>
  <c r="Y667" i="4"/>
  <c r="X667" i="4"/>
  <c r="W667" i="4"/>
  <c r="V667" i="4"/>
  <c r="U667" i="4"/>
  <c r="Y666" i="4"/>
  <c r="X666" i="4"/>
  <c r="W666" i="4"/>
  <c r="V666" i="4"/>
  <c r="U666" i="4"/>
  <c r="Y665" i="4"/>
  <c r="X665" i="4"/>
  <c r="W665" i="4"/>
  <c r="V665" i="4"/>
  <c r="U665" i="4"/>
  <c r="Y664" i="4"/>
  <c r="X664" i="4"/>
  <c r="W664" i="4"/>
  <c r="V664" i="4"/>
  <c r="U664" i="4"/>
  <c r="Y663" i="4"/>
  <c r="X663" i="4"/>
  <c r="W663" i="4"/>
  <c r="V663" i="4"/>
  <c r="U663" i="4"/>
  <c r="Y662" i="4"/>
  <c r="X662" i="4"/>
  <c r="W662" i="4"/>
  <c r="V662" i="4"/>
  <c r="U662" i="4"/>
  <c r="Y661" i="4"/>
  <c r="X661" i="4"/>
  <c r="W661" i="4"/>
  <c r="V661" i="4"/>
  <c r="U661" i="4"/>
  <c r="Y660" i="4"/>
  <c r="X660" i="4"/>
  <c r="W660" i="4"/>
  <c r="V660" i="4"/>
  <c r="U660" i="4"/>
  <c r="Y659" i="4"/>
  <c r="X659" i="4"/>
  <c r="W659" i="4"/>
  <c r="V659" i="4"/>
  <c r="U659" i="4"/>
  <c r="Y658" i="4"/>
  <c r="X658" i="4"/>
  <c r="W658" i="4"/>
  <c r="V658" i="4"/>
  <c r="U658" i="4"/>
  <c r="Y657" i="4"/>
  <c r="X657" i="4"/>
  <c r="W657" i="4"/>
  <c r="V657" i="4"/>
  <c r="U657" i="4"/>
  <c r="Y656" i="4"/>
  <c r="X656" i="4"/>
  <c r="W656" i="4"/>
  <c r="V656" i="4"/>
  <c r="U656" i="4"/>
  <c r="Y655" i="4"/>
  <c r="X655" i="4"/>
  <c r="W655" i="4"/>
  <c r="V655" i="4"/>
  <c r="U655" i="4"/>
  <c r="Y654" i="4"/>
  <c r="X654" i="4"/>
  <c r="W654" i="4"/>
  <c r="V654" i="4"/>
  <c r="U654" i="4"/>
  <c r="Y653" i="4"/>
  <c r="X653" i="4"/>
  <c r="W653" i="4"/>
  <c r="V653" i="4"/>
  <c r="U653" i="4"/>
  <c r="Y652" i="4"/>
  <c r="X652" i="4"/>
  <c r="W652" i="4"/>
  <c r="V652" i="4"/>
  <c r="U652" i="4"/>
  <c r="Y651" i="4"/>
  <c r="X651" i="4"/>
  <c r="W651" i="4"/>
  <c r="V651" i="4"/>
  <c r="U651" i="4"/>
  <c r="Y650" i="4"/>
  <c r="X650" i="4"/>
  <c r="W650" i="4"/>
  <c r="V650" i="4"/>
  <c r="U650" i="4"/>
  <c r="Y649" i="4"/>
  <c r="X649" i="4"/>
  <c r="W649" i="4"/>
  <c r="V649" i="4"/>
  <c r="U649" i="4"/>
  <c r="Y648" i="4"/>
  <c r="X648" i="4"/>
  <c r="W648" i="4"/>
  <c r="V648" i="4"/>
  <c r="U648" i="4"/>
  <c r="Y647" i="4"/>
  <c r="X647" i="4"/>
  <c r="W647" i="4"/>
  <c r="V647" i="4"/>
  <c r="U647" i="4"/>
  <c r="Y646" i="4"/>
  <c r="X646" i="4"/>
  <c r="W646" i="4"/>
  <c r="V646" i="4"/>
  <c r="U646" i="4"/>
  <c r="Y645" i="4"/>
  <c r="X645" i="4"/>
  <c r="W645" i="4"/>
  <c r="V645" i="4"/>
  <c r="U645" i="4"/>
  <c r="Y644" i="4"/>
  <c r="X644" i="4"/>
  <c r="W644" i="4"/>
  <c r="V644" i="4"/>
  <c r="U644" i="4"/>
  <c r="Y643" i="4"/>
  <c r="X643" i="4"/>
  <c r="W643" i="4"/>
  <c r="V643" i="4"/>
  <c r="U643" i="4"/>
  <c r="Y642" i="4"/>
  <c r="X642" i="4"/>
  <c r="W642" i="4"/>
  <c r="V642" i="4"/>
  <c r="U642" i="4"/>
  <c r="Y641" i="4"/>
  <c r="X641" i="4"/>
  <c r="W641" i="4"/>
  <c r="V641" i="4"/>
  <c r="U641" i="4"/>
  <c r="Y640" i="4"/>
  <c r="X640" i="4"/>
  <c r="W640" i="4"/>
  <c r="V640" i="4"/>
  <c r="U640" i="4"/>
  <c r="Y639" i="4"/>
  <c r="X639" i="4"/>
  <c r="W639" i="4"/>
  <c r="V639" i="4"/>
  <c r="U639" i="4"/>
  <c r="Y638" i="4"/>
  <c r="X638" i="4"/>
  <c r="W638" i="4"/>
  <c r="V638" i="4"/>
  <c r="U638" i="4"/>
  <c r="Y637" i="4"/>
  <c r="X637" i="4"/>
  <c r="W637" i="4"/>
  <c r="V637" i="4"/>
  <c r="U637" i="4"/>
  <c r="Y636" i="4"/>
  <c r="X636" i="4"/>
  <c r="W636" i="4"/>
  <c r="V636" i="4"/>
  <c r="U636" i="4"/>
  <c r="Y635" i="4"/>
  <c r="X635" i="4"/>
  <c r="W635" i="4"/>
  <c r="V635" i="4"/>
  <c r="U635" i="4"/>
  <c r="Y634" i="4"/>
  <c r="X634" i="4"/>
  <c r="W634" i="4"/>
  <c r="V634" i="4"/>
  <c r="U634" i="4"/>
  <c r="Y633" i="4"/>
  <c r="X633" i="4"/>
  <c r="W633" i="4"/>
  <c r="V633" i="4"/>
  <c r="U633" i="4"/>
  <c r="Y632" i="4"/>
  <c r="X632" i="4"/>
  <c r="W632" i="4"/>
  <c r="V632" i="4"/>
  <c r="U632" i="4"/>
  <c r="Y631" i="4"/>
  <c r="X631" i="4"/>
  <c r="W631" i="4"/>
  <c r="V631" i="4"/>
  <c r="U631" i="4"/>
  <c r="Y630" i="4"/>
  <c r="X630" i="4"/>
  <c r="W630" i="4"/>
  <c r="V630" i="4"/>
  <c r="U630" i="4"/>
  <c r="Y629" i="4"/>
  <c r="X629" i="4"/>
  <c r="W629" i="4"/>
  <c r="V629" i="4"/>
  <c r="U629" i="4"/>
  <c r="Y628" i="4"/>
  <c r="X628" i="4"/>
  <c r="W628" i="4"/>
  <c r="V628" i="4"/>
  <c r="U628" i="4"/>
  <c r="Y627" i="4"/>
  <c r="X627" i="4"/>
  <c r="W627" i="4"/>
  <c r="V627" i="4"/>
  <c r="U627" i="4"/>
  <c r="Y626" i="4"/>
  <c r="X626" i="4"/>
  <c r="W626" i="4"/>
  <c r="V626" i="4"/>
  <c r="U626" i="4"/>
  <c r="Y625" i="4"/>
  <c r="X625" i="4"/>
  <c r="W625" i="4"/>
  <c r="V625" i="4"/>
  <c r="U625" i="4"/>
  <c r="Y624" i="4"/>
  <c r="X624" i="4"/>
  <c r="W624" i="4"/>
  <c r="V624" i="4"/>
  <c r="U624" i="4"/>
  <c r="Y623" i="4"/>
  <c r="X623" i="4"/>
  <c r="W623" i="4"/>
  <c r="V623" i="4"/>
  <c r="U623" i="4"/>
  <c r="Y622" i="4"/>
  <c r="X622" i="4"/>
  <c r="W622" i="4"/>
  <c r="V622" i="4"/>
  <c r="U622" i="4"/>
  <c r="Y621" i="4"/>
  <c r="X621" i="4"/>
  <c r="W621" i="4"/>
  <c r="V621" i="4"/>
  <c r="U621" i="4"/>
  <c r="Y620" i="4"/>
  <c r="X620" i="4"/>
  <c r="W620" i="4"/>
  <c r="V620" i="4"/>
  <c r="U620" i="4"/>
  <c r="Y619" i="4"/>
  <c r="X619" i="4"/>
  <c r="W619" i="4"/>
  <c r="V619" i="4"/>
  <c r="U619" i="4"/>
  <c r="Y618" i="4"/>
  <c r="X618" i="4"/>
  <c r="W618" i="4"/>
  <c r="V618" i="4"/>
  <c r="U618" i="4"/>
  <c r="Y617" i="4"/>
  <c r="X617" i="4"/>
  <c r="W617" i="4"/>
  <c r="V617" i="4"/>
  <c r="U617" i="4"/>
  <c r="Y616" i="4"/>
  <c r="X616" i="4"/>
  <c r="W616" i="4"/>
  <c r="V616" i="4"/>
  <c r="U616" i="4"/>
  <c r="Y615" i="4"/>
  <c r="X615" i="4"/>
  <c r="W615" i="4"/>
  <c r="V615" i="4"/>
  <c r="U615" i="4"/>
  <c r="Y614" i="4"/>
  <c r="X614" i="4"/>
  <c r="W614" i="4"/>
  <c r="V614" i="4"/>
  <c r="U614" i="4"/>
  <c r="Y613" i="4"/>
  <c r="X613" i="4"/>
  <c r="W613" i="4"/>
  <c r="V613" i="4"/>
  <c r="U613" i="4"/>
  <c r="Y612" i="4"/>
  <c r="X612" i="4"/>
  <c r="W612" i="4"/>
  <c r="V612" i="4"/>
  <c r="U612" i="4"/>
  <c r="Y611" i="4"/>
  <c r="X611" i="4"/>
  <c r="W611" i="4"/>
  <c r="V611" i="4"/>
  <c r="U611" i="4"/>
  <c r="Y610" i="4"/>
  <c r="X610" i="4"/>
  <c r="W610" i="4"/>
  <c r="V610" i="4"/>
  <c r="U610" i="4"/>
  <c r="Y609" i="4"/>
  <c r="X609" i="4"/>
  <c r="W609" i="4"/>
  <c r="V609" i="4"/>
  <c r="U609" i="4"/>
  <c r="Y608" i="4"/>
  <c r="X608" i="4"/>
  <c r="W608" i="4"/>
  <c r="V608" i="4"/>
  <c r="U608" i="4"/>
  <c r="Y607" i="4"/>
  <c r="X607" i="4"/>
  <c r="W607" i="4"/>
  <c r="V607" i="4"/>
  <c r="U607" i="4"/>
  <c r="Y606" i="4"/>
  <c r="X606" i="4"/>
  <c r="W606" i="4"/>
  <c r="V606" i="4"/>
  <c r="U606" i="4"/>
  <c r="Y605" i="4"/>
  <c r="X605" i="4"/>
  <c r="W605" i="4"/>
  <c r="V605" i="4"/>
  <c r="U605" i="4"/>
  <c r="Y604" i="4"/>
  <c r="X604" i="4"/>
  <c r="W604" i="4"/>
  <c r="V604" i="4"/>
  <c r="U604" i="4"/>
  <c r="Y603" i="4"/>
  <c r="X603" i="4"/>
  <c r="W603" i="4"/>
  <c r="V603" i="4"/>
  <c r="U603" i="4"/>
  <c r="Y602" i="4"/>
  <c r="X602" i="4"/>
  <c r="W602" i="4"/>
  <c r="V602" i="4"/>
  <c r="U602" i="4"/>
  <c r="Y601" i="4"/>
  <c r="X601" i="4"/>
  <c r="W601" i="4"/>
  <c r="V601" i="4"/>
  <c r="U601" i="4"/>
  <c r="Y600" i="4"/>
  <c r="X600" i="4"/>
  <c r="W600" i="4"/>
  <c r="V600" i="4"/>
  <c r="U600" i="4"/>
  <c r="Y599" i="4"/>
  <c r="X599" i="4"/>
  <c r="W599" i="4"/>
  <c r="V599" i="4"/>
  <c r="U599" i="4"/>
  <c r="Y598" i="4"/>
  <c r="X598" i="4"/>
  <c r="W598" i="4"/>
  <c r="V598" i="4"/>
  <c r="U598" i="4"/>
  <c r="Y597" i="4"/>
  <c r="X597" i="4"/>
  <c r="W597" i="4"/>
  <c r="V597" i="4"/>
  <c r="U597" i="4"/>
  <c r="Y596" i="4"/>
  <c r="X596" i="4"/>
  <c r="W596" i="4"/>
  <c r="V596" i="4"/>
  <c r="U596" i="4"/>
  <c r="Y595" i="4"/>
  <c r="X595" i="4"/>
  <c r="W595" i="4"/>
  <c r="V595" i="4"/>
  <c r="U595" i="4"/>
  <c r="Y594" i="4"/>
  <c r="X594" i="4"/>
  <c r="W594" i="4"/>
  <c r="V594" i="4"/>
  <c r="U594" i="4"/>
  <c r="Y593" i="4"/>
  <c r="X593" i="4"/>
  <c r="W593" i="4"/>
  <c r="V593" i="4"/>
  <c r="U593" i="4"/>
  <c r="Y592" i="4"/>
  <c r="X592" i="4"/>
  <c r="W592" i="4"/>
  <c r="V592" i="4"/>
  <c r="U592" i="4"/>
  <c r="Y591" i="4"/>
  <c r="X591" i="4"/>
  <c r="W591" i="4"/>
  <c r="V591" i="4"/>
  <c r="U591" i="4"/>
  <c r="Y590" i="4"/>
  <c r="X590" i="4"/>
  <c r="W590" i="4"/>
  <c r="V590" i="4"/>
  <c r="U590" i="4"/>
  <c r="Y589" i="4"/>
  <c r="X589" i="4"/>
  <c r="W589" i="4"/>
  <c r="V589" i="4"/>
  <c r="U589" i="4"/>
  <c r="Y588" i="4"/>
  <c r="X588" i="4"/>
  <c r="W588" i="4"/>
  <c r="V588" i="4"/>
  <c r="U588" i="4"/>
  <c r="Y587" i="4"/>
  <c r="X587" i="4"/>
  <c r="W587" i="4"/>
  <c r="V587" i="4"/>
  <c r="U587" i="4"/>
  <c r="Y586" i="4"/>
  <c r="X586" i="4"/>
  <c r="W586" i="4"/>
  <c r="V586" i="4"/>
  <c r="U586" i="4"/>
  <c r="Y585" i="4"/>
  <c r="X585" i="4"/>
  <c r="W585" i="4"/>
  <c r="V585" i="4"/>
  <c r="U585" i="4"/>
  <c r="Y584" i="4"/>
  <c r="X584" i="4"/>
  <c r="W584" i="4"/>
  <c r="V584" i="4"/>
  <c r="U584" i="4"/>
  <c r="Y583" i="4"/>
  <c r="X583" i="4"/>
  <c r="W583" i="4"/>
  <c r="V583" i="4"/>
  <c r="U583" i="4"/>
  <c r="Y582" i="4"/>
  <c r="X582" i="4"/>
  <c r="W582" i="4"/>
  <c r="V582" i="4"/>
  <c r="U582" i="4"/>
  <c r="Y581" i="4"/>
  <c r="X581" i="4"/>
  <c r="W581" i="4"/>
  <c r="V581" i="4"/>
  <c r="U581" i="4"/>
  <c r="Y580" i="4"/>
  <c r="X580" i="4"/>
  <c r="W580" i="4"/>
  <c r="V580" i="4"/>
  <c r="U580" i="4"/>
  <c r="Y579" i="4"/>
  <c r="X579" i="4"/>
  <c r="W579" i="4"/>
  <c r="V579" i="4"/>
  <c r="U579" i="4"/>
  <c r="Y578" i="4"/>
  <c r="X578" i="4"/>
  <c r="W578" i="4"/>
  <c r="V578" i="4"/>
  <c r="U578" i="4"/>
  <c r="Y577" i="4"/>
  <c r="X577" i="4"/>
  <c r="W577" i="4"/>
  <c r="V577" i="4"/>
  <c r="U577" i="4"/>
  <c r="Y576" i="4"/>
  <c r="X576" i="4"/>
  <c r="W576" i="4"/>
  <c r="V576" i="4"/>
  <c r="U576" i="4"/>
  <c r="Y575" i="4"/>
  <c r="X575" i="4"/>
  <c r="W575" i="4"/>
  <c r="V575" i="4"/>
  <c r="U575" i="4"/>
  <c r="Y574" i="4"/>
  <c r="X574" i="4"/>
  <c r="W574" i="4"/>
  <c r="V574" i="4"/>
  <c r="U574" i="4"/>
  <c r="Y573" i="4"/>
  <c r="X573" i="4"/>
  <c r="W573" i="4"/>
  <c r="V573" i="4"/>
  <c r="U573" i="4"/>
  <c r="Y572" i="4"/>
  <c r="X572" i="4"/>
  <c r="W572" i="4"/>
  <c r="V572" i="4"/>
  <c r="U572" i="4"/>
  <c r="Y571" i="4"/>
  <c r="X571" i="4"/>
  <c r="W571" i="4"/>
  <c r="V571" i="4"/>
  <c r="U571" i="4"/>
  <c r="Y570" i="4"/>
  <c r="X570" i="4"/>
  <c r="W570" i="4"/>
  <c r="V570" i="4"/>
  <c r="U570" i="4"/>
  <c r="Y569" i="4"/>
  <c r="X569" i="4"/>
  <c r="W569" i="4"/>
  <c r="V569" i="4"/>
  <c r="U569" i="4"/>
  <c r="Y568" i="4"/>
  <c r="X568" i="4"/>
  <c r="W568" i="4"/>
  <c r="V568" i="4"/>
  <c r="U568" i="4"/>
  <c r="Y567" i="4"/>
  <c r="X567" i="4"/>
  <c r="W567" i="4"/>
  <c r="V567" i="4"/>
  <c r="U567" i="4"/>
  <c r="Y566" i="4"/>
  <c r="X566" i="4"/>
  <c r="W566" i="4"/>
  <c r="V566" i="4"/>
  <c r="U566" i="4"/>
  <c r="Y565" i="4"/>
  <c r="X565" i="4"/>
  <c r="W565" i="4"/>
  <c r="V565" i="4"/>
  <c r="U565" i="4"/>
  <c r="Y564" i="4"/>
  <c r="X564" i="4"/>
  <c r="W564" i="4"/>
  <c r="V564" i="4"/>
  <c r="U564" i="4"/>
  <c r="Y563" i="4"/>
  <c r="X563" i="4"/>
  <c r="W563" i="4"/>
  <c r="V563" i="4"/>
  <c r="U563" i="4"/>
  <c r="Y562" i="4"/>
  <c r="X562" i="4"/>
  <c r="W562" i="4"/>
  <c r="V562" i="4"/>
  <c r="U562" i="4"/>
  <c r="Y561" i="4"/>
  <c r="X561" i="4"/>
  <c r="W561" i="4"/>
  <c r="V561" i="4"/>
  <c r="U561" i="4"/>
  <c r="Y560" i="4"/>
  <c r="X560" i="4"/>
  <c r="W560" i="4"/>
  <c r="V560" i="4"/>
  <c r="U560" i="4"/>
  <c r="Y559" i="4"/>
  <c r="X559" i="4"/>
  <c r="W559" i="4"/>
  <c r="V559" i="4"/>
  <c r="U559" i="4"/>
  <c r="Y558" i="4"/>
  <c r="X558" i="4"/>
  <c r="W558" i="4"/>
  <c r="V558" i="4"/>
  <c r="U558" i="4"/>
  <c r="Y557" i="4"/>
  <c r="X557" i="4"/>
  <c r="W557" i="4"/>
  <c r="V557" i="4"/>
  <c r="U557" i="4"/>
  <c r="Y556" i="4"/>
  <c r="X556" i="4"/>
  <c r="W556" i="4"/>
  <c r="V556" i="4"/>
  <c r="U556" i="4"/>
  <c r="Y555" i="4"/>
  <c r="X555" i="4"/>
  <c r="W555" i="4"/>
  <c r="V555" i="4"/>
  <c r="U555" i="4"/>
  <c r="Y554" i="4"/>
  <c r="X554" i="4"/>
  <c r="W554" i="4"/>
  <c r="V554" i="4"/>
  <c r="U554" i="4"/>
  <c r="Y553" i="4"/>
  <c r="X553" i="4"/>
  <c r="W553" i="4"/>
  <c r="V553" i="4"/>
  <c r="U553" i="4"/>
  <c r="Y552" i="4"/>
  <c r="X552" i="4"/>
  <c r="W552" i="4"/>
  <c r="V552" i="4"/>
  <c r="U552" i="4"/>
  <c r="Y551" i="4"/>
  <c r="X551" i="4"/>
  <c r="W551" i="4"/>
  <c r="V551" i="4"/>
  <c r="U551" i="4"/>
  <c r="Y550" i="4"/>
  <c r="X550" i="4"/>
  <c r="W550" i="4"/>
  <c r="V550" i="4"/>
  <c r="U550" i="4"/>
  <c r="Y549" i="4"/>
  <c r="X549" i="4"/>
  <c r="W549" i="4"/>
  <c r="V549" i="4"/>
  <c r="U549" i="4"/>
  <c r="Y548" i="4"/>
  <c r="X548" i="4"/>
  <c r="W548" i="4"/>
  <c r="V548" i="4"/>
  <c r="U548" i="4"/>
  <c r="Y547" i="4"/>
  <c r="X547" i="4"/>
  <c r="W547" i="4"/>
  <c r="V547" i="4"/>
  <c r="U547" i="4"/>
  <c r="Y546" i="4"/>
  <c r="X546" i="4"/>
  <c r="W546" i="4"/>
  <c r="V546" i="4"/>
  <c r="U546" i="4"/>
  <c r="Y545" i="4"/>
  <c r="X545" i="4"/>
  <c r="W545" i="4"/>
  <c r="V545" i="4"/>
  <c r="U545" i="4"/>
  <c r="Y544" i="4"/>
  <c r="X544" i="4"/>
  <c r="W544" i="4"/>
  <c r="V544" i="4"/>
  <c r="U544" i="4"/>
  <c r="Y543" i="4"/>
  <c r="X543" i="4"/>
  <c r="W543" i="4"/>
  <c r="V543" i="4"/>
  <c r="U543" i="4"/>
  <c r="Y542" i="4"/>
  <c r="X542" i="4"/>
  <c r="W542" i="4"/>
  <c r="V542" i="4"/>
  <c r="U542" i="4"/>
  <c r="Y541" i="4"/>
  <c r="X541" i="4"/>
  <c r="W541" i="4"/>
  <c r="V541" i="4"/>
  <c r="U541" i="4"/>
  <c r="Y540" i="4"/>
  <c r="X540" i="4"/>
  <c r="W540" i="4"/>
  <c r="V540" i="4"/>
  <c r="U540" i="4"/>
  <c r="Y539" i="4"/>
  <c r="X539" i="4"/>
  <c r="W539" i="4"/>
  <c r="V539" i="4"/>
  <c r="U539" i="4"/>
  <c r="Y538" i="4"/>
  <c r="X538" i="4"/>
  <c r="W538" i="4"/>
  <c r="V538" i="4"/>
  <c r="U538" i="4"/>
  <c r="Y537" i="4"/>
  <c r="X537" i="4"/>
  <c r="W537" i="4"/>
  <c r="V537" i="4"/>
  <c r="U537" i="4"/>
  <c r="Y536" i="4"/>
  <c r="X536" i="4"/>
  <c r="W536" i="4"/>
  <c r="V536" i="4"/>
  <c r="U536" i="4"/>
  <c r="Y535" i="4"/>
  <c r="X535" i="4"/>
  <c r="W535" i="4"/>
  <c r="V535" i="4"/>
  <c r="U535" i="4"/>
  <c r="Y534" i="4"/>
  <c r="X534" i="4"/>
  <c r="W534" i="4"/>
  <c r="V534" i="4"/>
  <c r="U534" i="4"/>
  <c r="Y533" i="4"/>
  <c r="X533" i="4"/>
  <c r="W533" i="4"/>
  <c r="V533" i="4"/>
  <c r="U533" i="4"/>
  <c r="Y532" i="4"/>
  <c r="X532" i="4"/>
  <c r="W532" i="4"/>
  <c r="V532" i="4"/>
  <c r="U532" i="4"/>
  <c r="Y531" i="4"/>
  <c r="X531" i="4"/>
  <c r="W531" i="4"/>
  <c r="V531" i="4"/>
  <c r="U531" i="4"/>
  <c r="Y530" i="4"/>
  <c r="X530" i="4"/>
  <c r="W530" i="4"/>
  <c r="V530" i="4"/>
  <c r="U530" i="4"/>
  <c r="Y529" i="4"/>
  <c r="X529" i="4"/>
  <c r="W529" i="4"/>
  <c r="V529" i="4"/>
  <c r="U529" i="4"/>
  <c r="Y528" i="4"/>
  <c r="X528" i="4"/>
  <c r="W528" i="4"/>
  <c r="V528" i="4"/>
  <c r="U528" i="4"/>
  <c r="Y527" i="4"/>
  <c r="X527" i="4"/>
  <c r="W527" i="4"/>
  <c r="V527" i="4"/>
  <c r="U527" i="4"/>
  <c r="Y526" i="4"/>
  <c r="X526" i="4"/>
  <c r="W526" i="4"/>
  <c r="V526" i="4"/>
  <c r="U526" i="4"/>
  <c r="Y525" i="4"/>
  <c r="X525" i="4"/>
  <c r="W525" i="4"/>
  <c r="V525" i="4"/>
  <c r="U525" i="4"/>
  <c r="Y524" i="4"/>
  <c r="X524" i="4"/>
  <c r="W524" i="4"/>
  <c r="V524" i="4"/>
  <c r="U524" i="4"/>
  <c r="Y523" i="4"/>
  <c r="X523" i="4"/>
  <c r="W523" i="4"/>
  <c r="V523" i="4"/>
  <c r="U523" i="4"/>
  <c r="Y522" i="4"/>
  <c r="X522" i="4"/>
  <c r="W522" i="4"/>
  <c r="V522" i="4"/>
  <c r="U522" i="4"/>
  <c r="Y521" i="4"/>
  <c r="X521" i="4"/>
  <c r="W521" i="4"/>
  <c r="V521" i="4"/>
  <c r="U521" i="4"/>
  <c r="Y520" i="4"/>
  <c r="X520" i="4"/>
  <c r="W520" i="4"/>
  <c r="V520" i="4"/>
  <c r="U520" i="4"/>
  <c r="Y519" i="4"/>
  <c r="X519" i="4"/>
  <c r="W519" i="4"/>
  <c r="V519" i="4"/>
  <c r="U519" i="4"/>
  <c r="Y518" i="4"/>
  <c r="X518" i="4"/>
  <c r="W518" i="4"/>
  <c r="V518" i="4"/>
  <c r="U518" i="4"/>
  <c r="Y517" i="4"/>
  <c r="X517" i="4"/>
  <c r="W517" i="4"/>
  <c r="V517" i="4"/>
  <c r="U517" i="4"/>
  <c r="Y516" i="4"/>
  <c r="X516" i="4"/>
  <c r="W516" i="4"/>
  <c r="V516" i="4"/>
  <c r="U516" i="4"/>
  <c r="Y515" i="4"/>
  <c r="X515" i="4"/>
  <c r="W515" i="4"/>
  <c r="V515" i="4"/>
  <c r="U515" i="4"/>
  <c r="Y514" i="4"/>
  <c r="X514" i="4"/>
  <c r="W514" i="4"/>
  <c r="V514" i="4"/>
  <c r="U514" i="4"/>
  <c r="Y513" i="4"/>
  <c r="X513" i="4"/>
  <c r="W513" i="4"/>
  <c r="V513" i="4"/>
  <c r="U513" i="4"/>
  <c r="Y512" i="4"/>
  <c r="X512" i="4"/>
  <c r="W512" i="4"/>
  <c r="V512" i="4"/>
  <c r="U512" i="4"/>
  <c r="Y511" i="4"/>
  <c r="X511" i="4"/>
  <c r="W511" i="4"/>
  <c r="V511" i="4"/>
  <c r="U511" i="4"/>
  <c r="Y510" i="4"/>
  <c r="X510" i="4"/>
  <c r="W510" i="4"/>
  <c r="V510" i="4"/>
  <c r="U510" i="4"/>
  <c r="Y509" i="4"/>
  <c r="X509" i="4"/>
  <c r="W509" i="4"/>
  <c r="V509" i="4"/>
  <c r="U509" i="4"/>
  <c r="Y508" i="4"/>
  <c r="X508" i="4"/>
  <c r="W508" i="4"/>
  <c r="V508" i="4"/>
  <c r="U508" i="4"/>
  <c r="Y507" i="4"/>
  <c r="X507" i="4"/>
  <c r="W507" i="4"/>
  <c r="V507" i="4"/>
  <c r="U507" i="4"/>
  <c r="Y506" i="4"/>
  <c r="X506" i="4"/>
  <c r="W506" i="4"/>
  <c r="V506" i="4"/>
  <c r="U506" i="4"/>
  <c r="Y505" i="4"/>
  <c r="X505" i="4"/>
  <c r="W505" i="4"/>
  <c r="V505" i="4"/>
  <c r="U505" i="4"/>
  <c r="Y504" i="4"/>
  <c r="X504" i="4"/>
  <c r="W504" i="4"/>
  <c r="V504" i="4"/>
  <c r="U504" i="4"/>
  <c r="Y503" i="4"/>
  <c r="X503" i="4"/>
  <c r="W503" i="4"/>
  <c r="V503" i="4"/>
  <c r="U503" i="4"/>
  <c r="Y502" i="4"/>
  <c r="X502" i="4"/>
  <c r="W502" i="4"/>
  <c r="V502" i="4"/>
  <c r="U502" i="4"/>
  <c r="Y501" i="4"/>
  <c r="X501" i="4"/>
  <c r="W501" i="4"/>
  <c r="V501" i="4"/>
  <c r="U501" i="4"/>
  <c r="Y500" i="4"/>
  <c r="X500" i="4"/>
  <c r="W500" i="4"/>
  <c r="V500" i="4"/>
  <c r="U500" i="4"/>
  <c r="Y499" i="4"/>
  <c r="X499" i="4"/>
  <c r="W499" i="4"/>
  <c r="V499" i="4"/>
  <c r="U499" i="4"/>
  <c r="Y498" i="4"/>
  <c r="X498" i="4"/>
  <c r="W498" i="4"/>
  <c r="V498" i="4"/>
  <c r="U498" i="4"/>
  <c r="Y497" i="4"/>
  <c r="X497" i="4"/>
  <c r="W497" i="4"/>
  <c r="V497" i="4"/>
  <c r="U497" i="4"/>
  <c r="Y496" i="4"/>
  <c r="X496" i="4"/>
  <c r="W496" i="4"/>
  <c r="V496" i="4"/>
  <c r="U496" i="4"/>
  <c r="Y495" i="4"/>
  <c r="X495" i="4"/>
  <c r="W495" i="4"/>
  <c r="V495" i="4"/>
  <c r="U495" i="4"/>
  <c r="Y494" i="4"/>
  <c r="X494" i="4"/>
  <c r="W494" i="4"/>
  <c r="V494" i="4"/>
  <c r="U494" i="4"/>
  <c r="Y493" i="4"/>
  <c r="X493" i="4"/>
  <c r="W493" i="4"/>
  <c r="V493" i="4"/>
  <c r="U493" i="4"/>
  <c r="Y492" i="4"/>
  <c r="X492" i="4"/>
  <c r="W492" i="4"/>
  <c r="V492" i="4"/>
  <c r="U492" i="4"/>
  <c r="Y491" i="4"/>
  <c r="X491" i="4"/>
  <c r="W491" i="4"/>
  <c r="V491" i="4"/>
  <c r="U491" i="4"/>
  <c r="Y490" i="4"/>
  <c r="X490" i="4"/>
  <c r="W490" i="4"/>
  <c r="V490" i="4"/>
  <c r="U490" i="4"/>
  <c r="Y489" i="4"/>
  <c r="X489" i="4"/>
  <c r="W489" i="4"/>
  <c r="V489" i="4"/>
  <c r="U489" i="4"/>
  <c r="Y488" i="4"/>
  <c r="X488" i="4"/>
  <c r="W488" i="4"/>
  <c r="V488" i="4"/>
  <c r="U488" i="4"/>
  <c r="Y487" i="4"/>
  <c r="X487" i="4"/>
  <c r="W487" i="4"/>
  <c r="V487" i="4"/>
  <c r="U487" i="4"/>
  <c r="Y486" i="4"/>
  <c r="X486" i="4"/>
  <c r="W486" i="4"/>
  <c r="V486" i="4"/>
  <c r="U486" i="4"/>
  <c r="Y485" i="4"/>
  <c r="X485" i="4"/>
  <c r="W485" i="4"/>
  <c r="V485" i="4"/>
  <c r="U485" i="4"/>
  <c r="Y484" i="4"/>
  <c r="X484" i="4"/>
  <c r="W484" i="4"/>
  <c r="V484" i="4"/>
  <c r="U484" i="4"/>
  <c r="Y483" i="4"/>
  <c r="X483" i="4"/>
  <c r="W483" i="4"/>
  <c r="V483" i="4"/>
  <c r="U483" i="4"/>
  <c r="Y482" i="4"/>
  <c r="X482" i="4"/>
  <c r="W482" i="4"/>
  <c r="V482" i="4"/>
  <c r="U482" i="4"/>
  <c r="Y481" i="4"/>
  <c r="X481" i="4"/>
  <c r="W481" i="4"/>
  <c r="V481" i="4"/>
  <c r="U481" i="4"/>
  <c r="Y480" i="4"/>
  <c r="X480" i="4"/>
  <c r="W480" i="4"/>
  <c r="V480" i="4"/>
  <c r="U480" i="4"/>
  <c r="Y479" i="4"/>
  <c r="X479" i="4"/>
  <c r="W479" i="4"/>
  <c r="V479" i="4"/>
  <c r="U479" i="4"/>
  <c r="Y478" i="4"/>
  <c r="X478" i="4"/>
  <c r="W478" i="4"/>
  <c r="V478" i="4"/>
  <c r="U478" i="4"/>
  <c r="Y477" i="4"/>
  <c r="X477" i="4"/>
  <c r="W477" i="4"/>
  <c r="V477" i="4"/>
  <c r="U477" i="4"/>
  <c r="Y476" i="4"/>
  <c r="X476" i="4"/>
  <c r="W476" i="4"/>
  <c r="V476" i="4"/>
  <c r="U476" i="4"/>
  <c r="Y475" i="4"/>
  <c r="X475" i="4"/>
  <c r="W475" i="4"/>
  <c r="V475" i="4"/>
  <c r="U475" i="4"/>
  <c r="Y474" i="4"/>
  <c r="X474" i="4"/>
  <c r="W474" i="4"/>
  <c r="V474" i="4"/>
  <c r="U474" i="4"/>
  <c r="Y473" i="4"/>
  <c r="X473" i="4"/>
  <c r="W473" i="4"/>
  <c r="V473" i="4"/>
  <c r="U473" i="4"/>
  <c r="Y472" i="4"/>
  <c r="X472" i="4"/>
  <c r="W472" i="4"/>
  <c r="V472" i="4"/>
  <c r="U472" i="4"/>
  <c r="Y471" i="4"/>
  <c r="X471" i="4"/>
  <c r="W471" i="4"/>
  <c r="V471" i="4"/>
  <c r="U471" i="4"/>
  <c r="Y470" i="4"/>
  <c r="X470" i="4"/>
  <c r="W470" i="4"/>
  <c r="V470" i="4"/>
  <c r="U470" i="4"/>
  <c r="Y469" i="4"/>
  <c r="X469" i="4"/>
  <c r="W469" i="4"/>
  <c r="V469" i="4"/>
  <c r="U469" i="4"/>
  <c r="Y468" i="4"/>
  <c r="X468" i="4"/>
  <c r="W468" i="4"/>
  <c r="V468" i="4"/>
  <c r="U468" i="4"/>
  <c r="Y467" i="4"/>
  <c r="X467" i="4"/>
  <c r="W467" i="4"/>
  <c r="V467" i="4"/>
  <c r="U467" i="4"/>
  <c r="Y466" i="4"/>
  <c r="X466" i="4"/>
  <c r="W466" i="4"/>
  <c r="V466" i="4"/>
  <c r="U466" i="4"/>
  <c r="Y465" i="4"/>
  <c r="X465" i="4"/>
  <c r="W465" i="4"/>
  <c r="V465" i="4"/>
  <c r="U465" i="4"/>
  <c r="Y464" i="4"/>
  <c r="X464" i="4"/>
  <c r="W464" i="4"/>
  <c r="V464" i="4"/>
  <c r="U464" i="4"/>
  <c r="Y463" i="4"/>
  <c r="X463" i="4"/>
  <c r="W463" i="4"/>
  <c r="V463" i="4"/>
  <c r="U463" i="4"/>
  <c r="Y462" i="4"/>
  <c r="X462" i="4"/>
  <c r="W462" i="4"/>
  <c r="V462" i="4"/>
  <c r="U462" i="4"/>
  <c r="Y461" i="4"/>
  <c r="X461" i="4"/>
  <c r="W461" i="4"/>
  <c r="V461" i="4"/>
  <c r="U461" i="4"/>
  <c r="Y460" i="4"/>
  <c r="X460" i="4"/>
  <c r="W460" i="4"/>
  <c r="V460" i="4"/>
  <c r="U460" i="4"/>
  <c r="Y459" i="4"/>
  <c r="X459" i="4"/>
  <c r="W459" i="4"/>
  <c r="V459" i="4"/>
  <c r="U459" i="4"/>
  <c r="Y458" i="4"/>
  <c r="X458" i="4"/>
  <c r="W458" i="4"/>
  <c r="V458" i="4"/>
  <c r="U458" i="4"/>
  <c r="Y457" i="4"/>
  <c r="X457" i="4"/>
  <c r="W457" i="4"/>
  <c r="V457" i="4"/>
  <c r="U457" i="4"/>
  <c r="Y456" i="4"/>
  <c r="X456" i="4"/>
  <c r="W456" i="4"/>
  <c r="V456" i="4"/>
  <c r="U456" i="4"/>
  <c r="Y455" i="4"/>
  <c r="X455" i="4"/>
  <c r="W455" i="4"/>
  <c r="V455" i="4"/>
  <c r="U455" i="4"/>
  <c r="Y454" i="4"/>
  <c r="X454" i="4"/>
  <c r="W454" i="4"/>
  <c r="V454" i="4"/>
  <c r="U454" i="4"/>
  <c r="Y453" i="4"/>
  <c r="X453" i="4"/>
  <c r="W453" i="4"/>
  <c r="V453" i="4"/>
  <c r="U453" i="4"/>
  <c r="Y452" i="4"/>
  <c r="X452" i="4"/>
  <c r="W452" i="4"/>
  <c r="V452" i="4"/>
  <c r="U452" i="4"/>
  <c r="Y451" i="4"/>
  <c r="X451" i="4"/>
  <c r="W451" i="4"/>
  <c r="V451" i="4"/>
  <c r="U451" i="4"/>
  <c r="Y450" i="4"/>
  <c r="X450" i="4"/>
  <c r="W450" i="4"/>
  <c r="V450" i="4"/>
  <c r="U450" i="4"/>
  <c r="Y449" i="4"/>
  <c r="X449" i="4"/>
  <c r="W449" i="4"/>
  <c r="V449" i="4"/>
  <c r="U449" i="4"/>
  <c r="Y448" i="4"/>
  <c r="X448" i="4"/>
  <c r="W448" i="4"/>
  <c r="V448" i="4"/>
  <c r="U448" i="4"/>
  <c r="Y447" i="4"/>
  <c r="X447" i="4"/>
  <c r="W447" i="4"/>
  <c r="V447" i="4"/>
  <c r="U447" i="4"/>
  <c r="Y446" i="4"/>
  <c r="X446" i="4"/>
  <c r="W446" i="4"/>
  <c r="V446" i="4"/>
  <c r="U446" i="4"/>
  <c r="Y445" i="4"/>
  <c r="X445" i="4"/>
  <c r="W445" i="4"/>
  <c r="V445" i="4"/>
  <c r="U445" i="4"/>
  <c r="Y444" i="4"/>
  <c r="X444" i="4"/>
  <c r="W444" i="4"/>
  <c r="V444" i="4"/>
  <c r="U444" i="4"/>
  <c r="Y443" i="4"/>
  <c r="X443" i="4"/>
  <c r="W443" i="4"/>
  <c r="V443" i="4"/>
  <c r="U443" i="4"/>
  <c r="Y442" i="4"/>
  <c r="X442" i="4"/>
  <c r="W442" i="4"/>
  <c r="V442" i="4"/>
  <c r="U442" i="4"/>
  <c r="Y441" i="4"/>
  <c r="X441" i="4"/>
  <c r="W441" i="4"/>
  <c r="V441" i="4"/>
  <c r="U441" i="4"/>
  <c r="Y440" i="4"/>
  <c r="X440" i="4"/>
  <c r="W440" i="4"/>
  <c r="V440" i="4"/>
  <c r="U440" i="4"/>
  <c r="Y439" i="4"/>
  <c r="X439" i="4"/>
  <c r="W439" i="4"/>
  <c r="V439" i="4"/>
  <c r="U439" i="4"/>
  <c r="Y438" i="4"/>
  <c r="X438" i="4"/>
  <c r="W438" i="4"/>
  <c r="V438" i="4"/>
  <c r="U438" i="4"/>
  <c r="Y437" i="4"/>
  <c r="X437" i="4"/>
  <c r="W437" i="4"/>
  <c r="V437" i="4"/>
  <c r="U437" i="4"/>
  <c r="Y436" i="4"/>
  <c r="X436" i="4"/>
  <c r="W436" i="4"/>
  <c r="V436" i="4"/>
  <c r="U436" i="4"/>
  <c r="Y435" i="4"/>
  <c r="X435" i="4"/>
  <c r="W435" i="4"/>
  <c r="V435" i="4"/>
  <c r="U435" i="4"/>
  <c r="Y434" i="4"/>
  <c r="X434" i="4"/>
  <c r="W434" i="4"/>
  <c r="V434" i="4"/>
  <c r="U434" i="4"/>
  <c r="Y433" i="4"/>
  <c r="X433" i="4"/>
  <c r="W433" i="4"/>
  <c r="V433" i="4"/>
  <c r="U433" i="4"/>
  <c r="Y432" i="4"/>
  <c r="X432" i="4"/>
  <c r="W432" i="4"/>
  <c r="V432" i="4"/>
  <c r="U432" i="4"/>
  <c r="Y431" i="4"/>
  <c r="X431" i="4"/>
  <c r="W431" i="4"/>
  <c r="V431" i="4"/>
  <c r="U431" i="4"/>
  <c r="Y430" i="4"/>
  <c r="X430" i="4"/>
  <c r="W430" i="4"/>
  <c r="V430" i="4"/>
  <c r="U430" i="4"/>
  <c r="Y429" i="4"/>
  <c r="X429" i="4"/>
  <c r="W429" i="4"/>
  <c r="V429" i="4"/>
  <c r="U429" i="4"/>
  <c r="Y428" i="4"/>
  <c r="X428" i="4"/>
  <c r="W428" i="4"/>
  <c r="V428" i="4"/>
  <c r="U428" i="4"/>
  <c r="Y427" i="4"/>
  <c r="X427" i="4"/>
  <c r="W427" i="4"/>
  <c r="V427" i="4"/>
  <c r="U427" i="4"/>
  <c r="Y426" i="4"/>
  <c r="X426" i="4"/>
  <c r="W426" i="4"/>
  <c r="V426" i="4"/>
  <c r="U426" i="4"/>
  <c r="Y425" i="4"/>
  <c r="X425" i="4"/>
  <c r="W425" i="4"/>
  <c r="V425" i="4"/>
  <c r="U425" i="4"/>
  <c r="Y424" i="4"/>
  <c r="X424" i="4"/>
  <c r="W424" i="4"/>
  <c r="V424" i="4"/>
  <c r="U424" i="4"/>
  <c r="Y423" i="4"/>
  <c r="X423" i="4"/>
  <c r="W423" i="4"/>
  <c r="V423" i="4"/>
  <c r="U423" i="4"/>
  <c r="Y422" i="4"/>
  <c r="X422" i="4"/>
  <c r="W422" i="4"/>
  <c r="V422" i="4"/>
  <c r="U422" i="4"/>
  <c r="Y421" i="4"/>
  <c r="X421" i="4"/>
  <c r="W421" i="4"/>
  <c r="V421" i="4"/>
  <c r="U421" i="4"/>
  <c r="Y420" i="4"/>
  <c r="X420" i="4"/>
  <c r="W420" i="4"/>
  <c r="V420" i="4"/>
  <c r="U420" i="4"/>
  <c r="Y419" i="4"/>
  <c r="X419" i="4"/>
  <c r="W419" i="4"/>
  <c r="V419" i="4"/>
  <c r="U419" i="4"/>
  <c r="Y418" i="4"/>
  <c r="X418" i="4"/>
  <c r="W418" i="4"/>
  <c r="V418" i="4"/>
  <c r="U418" i="4"/>
  <c r="Y417" i="4"/>
  <c r="X417" i="4"/>
  <c r="W417" i="4"/>
  <c r="V417" i="4"/>
  <c r="U417" i="4"/>
  <c r="Y416" i="4"/>
  <c r="X416" i="4"/>
  <c r="W416" i="4"/>
  <c r="V416" i="4"/>
  <c r="U416" i="4"/>
  <c r="Y415" i="4"/>
  <c r="X415" i="4"/>
  <c r="W415" i="4"/>
  <c r="V415" i="4"/>
  <c r="U415" i="4"/>
  <c r="Y414" i="4"/>
  <c r="X414" i="4"/>
  <c r="W414" i="4"/>
  <c r="V414" i="4"/>
  <c r="U414" i="4"/>
  <c r="Y413" i="4"/>
  <c r="X413" i="4"/>
  <c r="W413" i="4"/>
  <c r="V413" i="4"/>
  <c r="U413" i="4"/>
  <c r="Y412" i="4"/>
  <c r="X412" i="4"/>
  <c r="W412" i="4"/>
  <c r="V412" i="4"/>
  <c r="U412" i="4"/>
  <c r="Y411" i="4"/>
  <c r="X411" i="4"/>
  <c r="W411" i="4"/>
  <c r="V411" i="4"/>
  <c r="U411" i="4"/>
  <c r="Y410" i="4"/>
  <c r="X410" i="4"/>
  <c r="W410" i="4"/>
  <c r="V410" i="4"/>
  <c r="U410" i="4"/>
  <c r="Y409" i="4"/>
  <c r="X409" i="4"/>
  <c r="W409" i="4"/>
  <c r="V409" i="4"/>
  <c r="U409" i="4"/>
  <c r="Y408" i="4"/>
  <c r="X408" i="4"/>
  <c r="W408" i="4"/>
  <c r="V408" i="4"/>
  <c r="U408" i="4"/>
  <c r="Y407" i="4"/>
  <c r="X407" i="4"/>
  <c r="W407" i="4"/>
  <c r="V407" i="4"/>
  <c r="U407" i="4"/>
  <c r="Y406" i="4"/>
  <c r="X406" i="4"/>
  <c r="W406" i="4"/>
  <c r="V406" i="4"/>
  <c r="U406" i="4"/>
  <c r="Y405" i="4"/>
  <c r="X405" i="4"/>
  <c r="W405" i="4"/>
  <c r="V405" i="4"/>
  <c r="U405" i="4"/>
  <c r="Y404" i="4"/>
  <c r="X404" i="4"/>
  <c r="W404" i="4"/>
  <c r="V404" i="4"/>
  <c r="U404" i="4"/>
  <c r="Y403" i="4"/>
  <c r="X403" i="4"/>
  <c r="W403" i="4"/>
  <c r="V403" i="4"/>
  <c r="U403" i="4"/>
  <c r="Y402" i="4"/>
  <c r="X402" i="4"/>
  <c r="W402" i="4"/>
  <c r="V402" i="4"/>
  <c r="U402" i="4"/>
  <c r="Y401" i="4"/>
  <c r="X401" i="4"/>
  <c r="W401" i="4"/>
  <c r="V401" i="4"/>
  <c r="U401" i="4"/>
  <c r="Y400" i="4"/>
  <c r="X400" i="4"/>
  <c r="W400" i="4"/>
  <c r="V400" i="4"/>
  <c r="U400" i="4"/>
  <c r="Y399" i="4"/>
  <c r="X399" i="4"/>
  <c r="W399" i="4"/>
  <c r="V399" i="4"/>
  <c r="U399" i="4"/>
  <c r="Y398" i="4"/>
  <c r="X398" i="4"/>
  <c r="W398" i="4"/>
  <c r="V398" i="4"/>
  <c r="U398" i="4"/>
  <c r="Y397" i="4"/>
  <c r="X397" i="4"/>
  <c r="W397" i="4"/>
  <c r="V397" i="4"/>
  <c r="U397" i="4"/>
  <c r="Y396" i="4"/>
  <c r="X396" i="4"/>
  <c r="W396" i="4"/>
  <c r="V396" i="4"/>
  <c r="U396" i="4"/>
  <c r="Y395" i="4"/>
  <c r="X395" i="4"/>
  <c r="W395" i="4"/>
  <c r="V395" i="4"/>
  <c r="U395" i="4"/>
  <c r="Y394" i="4"/>
  <c r="X394" i="4"/>
  <c r="W394" i="4"/>
  <c r="V394" i="4"/>
  <c r="U394" i="4"/>
  <c r="Y393" i="4"/>
  <c r="X393" i="4"/>
  <c r="W393" i="4"/>
  <c r="V393" i="4"/>
  <c r="U393" i="4"/>
  <c r="Y392" i="4"/>
  <c r="X392" i="4"/>
  <c r="W392" i="4"/>
  <c r="V392" i="4"/>
  <c r="U392" i="4"/>
  <c r="Y391" i="4"/>
  <c r="X391" i="4"/>
  <c r="W391" i="4"/>
  <c r="V391" i="4"/>
  <c r="U391" i="4"/>
  <c r="Y390" i="4"/>
  <c r="X390" i="4"/>
  <c r="W390" i="4"/>
  <c r="V390" i="4"/>
  <c r="U390" i="4"/>
  <c r="Y389" i="4"/>
  <c r="X389" i="4"/>
  <c r="W389" i="4"/>
  <c r="V389" i="4"/>
  <c r="U389" i="4"/>
  <c r="Y388" i="4"/>
  <c r="X388" i="4"/>
  <c r="W388" i="4"/>
  <c r="V388" i="4"/>
  <c r="U388" i="4"/>
  <c r="Y387" i="4"/>
  <c r="X387" i="4"/>
  <c r="W387" i="4"/>
  <c r="V387" i="4"/>
  <c r="U387" i="4"/>
  <c r="Y386" i="4"/>
  <c r="X386" i="4"/>
  <c r="W386" i="4"/>
  <c r="V386" i="4"/>
  <c r="U386" i="4"/>
  <c r="Y385" i="4"/>
  <c r="X385" i="4"/>
  <c r="W385" i="4"/>
  <c r="V385" i="4"/>
  <c r="U385" i="4"/>
  <c r="Y384" i="4"/>
  <c r="X384" i="4"/>
  <c r="W384" i="4"/>
  <c r="V384" i="4"/>
  <c r="U384" i="4"/>
  <c r="Y383" i="4"/>
  <c r="X383" i="4"/>
  <c r="W383" i="4"/>
  <c r="V383" i="4"/>
  <c r="U383" i="4"/>
  <c r="Y382" i="4"/>
  <c r="X382" i="4"/>
  <c r="W382" i="4"/>
  <c r="V382" i="4"/>
  <c r="U382" i="4"/>
  <c r="Y381" i="4"/>
  <c r="X381" i="4"/>
  <c r="W381" i="4"/>
  <c r="V381" i="4"/>
  <c r="U381" i="4"/>
  <c r="Y380" i="4"/>
  <c r="X380" i="4"/>
  <c r="W380" i="4"/>
  <c r="V380" i="4"/>
  <c r="U380" i="4"/>
  <c r="Y379" i="4"/>
  <c r="X379" i="4"/>
  <c r="W379" i="4"/>
  <c r="V379" i="4"/>
  <c r="U379" i="4"/>
  <c r="Y378" i="4"/>
  <c r="X378" i="4"/>
  <c r="W378" i="4"/>
  <c r="V378" i="4"/>
  <c r="U378" i="4"/>
  <c r="Y377" i="4"/>
  <c r="X377" i="4"/>
  <c r="W377" i="4"/>
  <c r="V377" i="4"/>
  <c r="U377" i="4"/>
  <c r="Y376" i="4"/>
  <c r="X376" i="4"/>
  <c r="W376" i="4"/>
  <c r="V376" i="4"/>
  <c r="U376" i="4"/>
  <c r="Y375" i="4"/>
  <c r="X375" i="4"/>
  <c r="W375" i="4"/>
  <c r="V375" i="4"/>
  <c r="U375" i="4"/>
  <c r="Y374" i="4"/>
  <c r="X374" i="4"/>
  <c r="W374" i="4"/>
  <c r="V374" i="4"/>
  <c r="U374" i="4"/>
  <c r="Y373" i="4"/>
  <c r="X373" i="4"/>
  <c r="W373" i="4"/>
  <c r="V373" i="4"/>
  <c r="U373" i="4"/>
  <c r="Y372" i="4"/>
  <c r="X372" i="4"/>
  <c r="W372" i="4"/>
  <c r="V372" i="4"/>
  <c r="U372" i="4"/>
  <c r="Y371" i="4"/>
  <c r="X371" i="4"/>
  <c r="W371" i="4"/>
  <c r="V371" i="4"/>
  <c r="U371" i="4"/>
  <c r="Y370" i="4"/>
  <c r="X370" i="4"/>
  <c r="W370" i="4"/>
  <c r="V370" i="4"/>
  <c r="U370" i="4"/>
  <c r="Y369" i="4"/>
  <c r="X369" i="4"/>
  <c r="W369" i="4"/>
  <c r="V369" i="4"/>
  <c r="U369" i="4"/>
  <c r="Y368" i="4"/>
  <c r="X368" i="4"/>
  <c r="W368" i="4"/>
  <c r="V368" i="4"/>
  <c r="U368" i="4"/>
  <c r="Y367" i="4"/>
  <c r="X367" i="4"/>
  <c r="W367" i="4"/>
  <c r="V367" i="4"/>
  <c r="U367" i="4"/>
  <c r="Y366" i="4"/>
  <c r="X366" i="4"/>
  <c r="W366" i="4"/>
  <c r="V366" i="4"/>
  <c r="U366" i="4"/>
  <c r="Y365" i="4"/>
  <c r="X365" i="4"/>
  <c r="W365" i="4"/>
  <c r="V365" i="4"/>
  <c r="U365" i="4"/>
  <c r="Y364" i="4"/>
  <c r="X364" i="4"/>
  <c r="W364" i="4"/>
  <c r="V364" i="4"/>
  <c r="U364" i="4"/>
  <c r="Y363" i="4"/>
  <c r="X363" i="4"/>
  <c r="W363" i="4"/>
  <c r="V363" i="4"/>
  <c r="U363" i="4"/>
  <c r="Y362" i="4"/>
  <c r="X362" i="4"/>
  <c r="W362" i="4"/>
  <c r="V362" i="4"/>
  <c r="U362" i="4"/>
  <c r="Y361" i="4"/>
  <c r="X361" i="4"/>
  <c r="W361" i="4"/>
  <c r="V361" i="4"/>
  <c r="U361" i="4"/>
  <c r="Y360" i="4"/>
  <c r="X360" i="4"/>
  <c r="W360" i="4"/>
  <c r="V360" i="4"/>
  <c r="U360" i="4"/>
  <c r="Y359" i="4"/>
  <c r="X359" i="4"/>
  <c r="W359" i="4"/>
  <c r="V359" i="4"/>
  <c r="U359" i="4"/>
  <c r="Y358" i="4"/>
  <c r="X358" i="4"/>
  <c r="W358" i="4"/>
  <c r="V358" i="4"/>
  <c r="U358" i="4"/>
  <c r="Y357" i="4"/>
  <c r="X357" i="4"/>
  <c r="W357" i="4"/>
  <c r="V357" i="4"/>
  <c r="U357" i="4"/>
  <c r="Y356" i="4"/>
  <c r="X356" i="4"/>
  <c r="W356" i="4"/>
  <c r="V356" i="4"/>
  <c r="U356" i="4"/>
  <c r="Y355" i="4"/>
  <c r="X355" i="4"/>
  <c r="W355" i="4"/>
  <c r="V355" i="4"/>
  <c r="U355" i="4"/>
  <c r="Y354" i="4"/>
  <c r="X354" i="4"/>
  <c r="W354" i="4"/>
  <c r="V354" i="4"/>
  <c r="U354" i="4"/>
  <c r="Y353" i="4"/>
  <c r="X353" i="4"/>
  <c r="W353" i="4"/>
  <c r="V353" i="4"/>
  <c r="U353" i="4"/>
  <c r="Y352" i="4"/>
  <c r="X352" i="4"/>
  <c r="W352" i="4"/>
  <c r="V352" i="4"/>
  <c r="U352" i="4"/>
  <c r="Y351" i="4"/>
  <c r="X351" i="4"/>
  <c r="W351" i="4"/>
  <c r="V351" i="4"/>
  <c r="U351" i="4"/>
  <c r="Y350" i="4"/>
  <c r="X350" i="4"/>
  <c r="W350" i="4"/>
  <c r="V350" i="4"/>
  <c r="U350" i="4"/>
  <c r="Y349" i="4"/>
  <c r="X349" i="4"/>
  <c r="W349" i="4"/>
  <c r="V349" i="4"/>
  <c r="U349" i="4"/>
  <c r="Y348" i="4"/>
  <c r="X348" i="4"/>
  <c r="W348" i="4"/>
  <c r="V348" i="4"/>
  <c r="U348" i="4"/>
  <c r="Y347" i="4"/>
  <c r="X347" i="4"/>
  <c r="W347" i="4"/>
  <c r="V347" i="4"/>
  <c r="U347" i="4"/>
  <c r="Y346" i="4"/>
  <c r="X346" i="4"/>
  <c r="W346" i="4"/>
  <c r="V346" i="4"/>
  <c r="U346" i="4"/>
  <c r="Y345" i="4"/>
  <c r="X345" i="4"/>
  <c r="W345" i="4"/>
  <c r="V345" i="4"/>
  <c r="U345" i="4"/>
  <c r="Y344" i="4"/>
  <c r="X344" i="4"/>
  <c r="W344" i="4"/>
  <c r="V344" i="4"/>
  <c r="U344" i="4"/>
  <c r="Y343" i="4"/>
  <c r="X343" i="4"/>
  <c r="W343" i="4"/>
  <c r="V343" i="4"/>
  <c r="U343" i="4"/>
  <c r="Y342" i="4"/>
  <c r="X342" i="4"/>
  <c r="W342" i="4"/>
  <c r="V342" i="4"/>
  <c r="U342" i="4"/>
  <c r="Y341" i="4"/>
  <c r="X341" i="4"/>
  <c r="W341" i="4"/>
  <c r="V341" i="4"/>
  <c r="U341" i="4"/>
  <c r="Y340" i="4"/>
  <c r="X340" i="4"/>
  <c r="W340" i="4"/>
  <c r="V340" i="4"/>
  <c r="U340" i="4"/>
  <c r="Y339" i="4"/>
  <c r="X339" i="4"/>
  <c r="W339" i="4"/>
  <c r="V339" i="4"/>
  <c r="U339" i="4"/>
  <c r="Y338" i="4"/>
  <c r="X338" i="4"/>
  <c r="W338" i="4"/>
  <c r="V338" i="4"/>
  <c r="U338" i="4"/>
  <c r="Y337" i="4"/>
  <c r="X337" i="4"/>
  <c r="W337" i="4"/>
  <c r="V337" i="4"/>
  <c r="U337" i="4"/>
  <c r="Y336" i="4"/>
  <c r="X336" i="4"/>
  <c r="W336" i="4"/>
  <c r="V336" i="4"/>
  <c r="U336" i="4"/>
  <c r="Y335" i="4"/>
  <c r="X335" i="4"/>
  <c r="W335" i="4"/>
  <c r="V335" i="4"/>
  <c r="U335" i="4"/>
  <c r="Y334" i="4"/>
  <c r="X334" i="4"/>
  <c r="W334" i="4"/>
  <c r="V334" i="4"/>
  <c r="U334" i="4"/>
  <c r="Y333" i="4"/>
  <c r="X333" i="4"/>
  <c r="W333" i="4"/>
  <c r="V333" i="4"/>
  <c r="U333" i="4"/>
  <c r="Y332" i="4"/>
  <c r="X332" i="4"/>
  <c r="W332" i="4"/>
  <c r="V332" i="4"/>
  <c r="U332" i="4"/>
  <c r="Y331" i="4"/>
  <c r="X331" i="4"/>
  <c r="W331" i="4"/>
  <c r="V331" i="4"/>
  <c r="U331" i="4"/>
  <c r="Y330" i="4"/>
  <c r="X330" i="4"/>
  <c r="W330" i="4"/>
  <c r="V330" i="4"/>
  <c r="U330" i="4"/>
  <c r="Y329" i="4"/>
  <c r="X329" i="4"/>
  <c r="W329" i="4"/>
  <c r="V329" i="4"/>
  <c r="U329" i="4"/>
  <c r="Y328" i="4"/>
  <c r="X328" i="4"/>
  <c r="W328" i="4"/>
  <c r="V328" i="4"/>
  <c r="U328" i="4"/>
  <c r="Y327" i="4"/>
  <c r="X327" i="4"/>
  <c r="W327" i="4"/>
  <c r="V327" i="4"/>
  <c r="U327" i="4"/>
  <c r="Y326" i="4"/>
  <c r="X326" i="4"/>
  <c r="W326" i="4"/>
  <c r="V326" i="4"/>
  <c r="U326" i="4"/>
  <c r="Y325" i="4"/>
  <c r="X325" i="4"/>
  <c r="W325" i="4"/>
  <c r="V325" i="4"/>
  <c r="U325" i="4"/>
  <c r="Y324" i="4"/>
  <c r="X324" i="4"/>
  <c r="W324" i="4"/>
  <c r="V324" i="4"/>
  <c r="U324" i="4"/>
  <c r="Y323" i="4"/>
  <c r="X323" i="4"/>
  <c r="W323" i="4"/>
  <c r="V323" i="4"/>
  <c r="U323" i="4"/>
  <c r="Y322" i="4"/>
  <c r="X322" i="4"/>
  <c r="W322" i="4"/>
  <c r="V322" i="4"/>
  <c r="U322" i="4"/>
  <c r="Y321" i="4"/>
  <c r="X321" i="4"/>
  <c r="W321" i="4"/>
  <c r="V321" i="4"/>
  <c r="U321" i="4"/>
  <c r="Y320" i="4"/>
  <c r="X320" i="4"/>
  <c r="W320" i="4"/>
  <c r="V320" i="4"/>
  <c r="U320" i="4"/>
  <c r="Y319" i="4"/>
  <c r="X319" i="4"/>
  <c r="W319" i="4"/>
  <c r="V319" i="4"/>
  <c r="U319" i="4"/>
  <c r="Y318" i="4"/>
  <c r="X318" i="4"/>
  <c r="W318" i="4"/>
  <c r="V318" i="4"/>
  <c r="U318" i="4"/>
  <c r="Y317" i="4"/>
  <c r="X317" i="4"/>
  <c r="W317" i="4"/>
  <c r="V317" i="4"/>
  <c r="U317" i="4"/>
  <c r="Y316" i="4"/>
  <c r="X316" i="4"/>
  <c r="W316" i="4"/>
  <c r="V316" i="4"/>
  <c r="U316" i="4"/>
  <c r="Y315" i="4"/>
  <c r="X315" i="4"/>
  <c r="W315" i="4"/>
  <c r="V315" i="4"/>
  <c r="U315" i="4"/>
  <c r="Y314" i="4"/>
  <c r="X314" i="4"/>
  <c r="W314" i="4"/>
  <c r="V314" i="4"/>
  <c r="U314" i="4"/>
  <c r="Y313" i="4"/>
  <c r="X313" i="4"/>
  <c r="W313" i="4"/>
  <c r="V313" i="4"/>
  <c r="U313" i="4"/>
  <c r="Y312" i="4"/>
  <c r="X312" i="4"/>
  <c r="W312" i="4"/>
  <c r="V312" i="4"/>
  <c r="U312" i="4"/>
  <c r="Y311" i="4"/>
  <c r="X311" i="4"/>
  <c r="W311" i="4"/>
  <c r="V311" i="4"/>
  <c r="U311" i="4"/>
  <c r="Y310" i="4"/>
  <c r="X310" i="4"/>
  <c r="W310" i="4"/>
  <c r="V310" i="4"/>
  <c r="U310" i="4"/>
  <c r="Y309" i="4"/>
  <c r="X309" i="4"/>
  <c r="W309" i="4"/>
  <c r="V309" i="4"/>
  <c r="U309" i="4"/>
  <c r="Y308" i="4"/>
  <c r="X308" i="4"/>
  <c r="W308" i="4"/>
  <c r="V308" i="4"/>
  <c r="U308" i="4"/>
  <c r="Y307" i="4"/>
  <c r="X307" i="4"/>
  <c r="W307" i="4"/>
  <c r="V307" i="4"/>
  <c r="U307" i="4"/>
  <c r="Y306" i="4"/>
  <c r="X306" i="4"/>
  <c r="W306" i="4"/>
  <c r="V306" i="4"/>
  <c r="U306" i="4"/>
  <c r="Y305" i="4"/>
  <c r="X305" i="4"/>
  <c r="W305" i="4"/>
  <c r="V305" i="4"/>
  <c r="U305" i="4"/>
  <c r="Y304" i="4"/>
  <c r="X304" i="4"/>
  <c r="W304" i="4"/>
  <c r="V304" i="4"/>
  <c r="U304" i="4"/>
  <c r="J128" i="2"/>
  <c r="J127" i="2"/>
  <c r="O126" i="2"/>
  <c r="J126" i="2"/>
  <c r="O125" i="2"/>
  <c r="J125" i="2"/>
  <c r="I125" i="2"/>
  <c r="H125" i="2"/>
  <c r="O124" i="2"/>
  <c r="J124" i="2"/>
  <c r="I124" i="2"/>
  <c r="H124" i="2"/>
  <c r="O123" i="2"/>
  <c r="J123" i="2"/>
  <c r="O122" i="2"/>
  <c r="J122" i="2"/>
  <c r="O121" i="2"/>
  <c r="J121" i="2"/>
  <c r="O120" i="2"/>
  <c r="J120" i="2"/>
  <c r="O119" i="2"/>
  <c r="J119" i="2"/>
  <c r="O118" i="2"/>
  <c r="J118" i="2"/>
  <c r="Y117" i="2"/>
  <c r="X117" i="2"/>
  <c r="J117" i="2"/>
  <c r="Y116" i="2"/>
  <c r="X116" i="2"/>
  <c r="J116" i="2"/>
  <c r="X115" i="2"/>
  <c r="J115" i="2"/>
  <c r="Y115" i="2" s="1"/>
  <c r="Y114" i="2"/>
  <c r="X114" i="2"/>
  <c r="J114" i="2"/>
  <c r="X113" i="2"/>
  <c r="Y113" i="2" s="1"/>
  <c r="J113" i="2"/>
  <c r="X112" i="2"/>
  <c r="J112" i="2"/>
  <c r="Y112" i="2" s="1"/>
  <c r="J111" i="2"/>
  <c r="J110" i="2"/>
  <c r="W107" i="2"/>
  <c r="W106" i="2"/>
  <c r="J105" i="2"/>
  <c r="Y105" i="2" s="1"/>
  <c r="J104" i="2"/>
  <c r="Y104" i="2" s="1"/>
  <c r="Y103" i="2"/>
  <c r="Y102" i="2"/>
  <c r="Y101" i="2"/>
  <c r="Y100" i="2"/>
  <c r="Y99" i="2"/>
  <c r="X99" i="2"/>
  <c r="V99" i="2"/>
  <c r="W99" i="2" s="1"/>
  <c r="X98" i="2"/>
  <c r="Y98" i="2" s="1"/>
  <c r="V98" i="2"/>
  <c r="W98" i="2" s="1"/>
  <c r="X97" i="2"/>
  <c r="Y97" i="2" s="1"/>
  <c r="W97" i="2"/>
  <c r="V97" i="2"/>
  <c r="X96" i="2"/>
  <c r="Y96" i="2" s="1"/>
  <c r="V96" i="2"/>
  <c r="W96" i="2" s="1"/>
  <c r="X95" i="2"/>
  <c r="Y95" i="2" s="1"/>
  <c r="V95" i="2"/>
  <c r="W95" i="2" s="1"/>
  <c r="Y94" i="2"/>
  <c r="X94" i="2"/>
  <c r="V94" i="2"/>
  <c r="W94" i="2" s="1"/>
  <c r="X93" i="2"/>
  <c r="Y93" i="2" s="1"/>
  <c r="V93" i="2"/>
  <c r="W93" i="2" s="1"/>
  <c r="X92" i="2"/>
  <c r="Y92" i="2" s="1"/>
  <c r="W92" i="2"/>
  <c r="V92" i="2"/>
  <c r="X91" i="2"/>
  <c r="Y91" i="2" s="1"/>
  <c r="V91" i="2"/>
  <c r="W91" i="2" s="1"/>
  <c r="X90" i="2"/>
  <c r="Y90" i="2" s="1"/>
  <c r="V90" i="2"/>
  <c r="W90" i="2" s="1"/>
  <c r="Y89" i="2"/>
  <c r="X89" i="2"/>
  <c r="V89" i="2"/>
  <c r="W89" i="2" s="1"/>
  <c r="X88" i="2"/>
  <c r="Y88" i="2" s="1"/>
  <c r="V88" i="2"/>
  <c r="W88" i="2" s="1"/>
  <c r="X87" i="2"/>
  <c r="Y87" i="2" s="1"/>
  <c r="W87" i="2"/>
  <c r="V87" i="2"/>
  <c r="X86" i="2"/>
  <c r="Y86" i="2" s="1"/>
  <c r="V86" i="2"/>
  <c r="W86" i="2" s="1"/>
  <c r="X85" i="2"/>
  <c r="Y85" i="2" s="1"/>
  <c r="V85" i="2"/>
  <c r="W85" i="2" s="1"/>
  <c r="Y84" i="2"/>
  <c r="X84" i="2"/>
  <c r="V84" i="2"/>
  <c r="W84" i="2" s="1"/>
  <c r="X83" i="2"/>
  <c r="Y83" i="2" s="1"/>
  <c r="V83" i="2"/>
  <c r="W83" i="2" s="1"/>
  <c r="X82" i="2"/>
  <c r="Y82" i="2" s="1"/>
  <c r="W82" i="2"/>
  <c r="V82" i="2"/>
  <c r="X81" i="2"/>
  <c r="Y81" i="2" s="1"/>
  <c r="W81" i="2"/>
  <c r="X80" i="2"/>
  <c r="Y80" i="2" s="1"/>
  <c r="W80" i="2"/>
  <c r="X79" i="2"/>
  <c r="Y79" i="2" s="1"/>
  <c r="W79" i="2"/>
  <c r="X78" i="2"/>
  <c r="Y78" i="2" s="1"/>
  <c r="W78" i="2"/>
  <c r="X77" i="2"/>
  <c r="Y77" i="2" s="1"/>
  <c r="W77" i="2"/>
  <c r="X76" i="2"/>
  <c r="Y76" i="2" s="1"/>
  <c r="W76" i="2"/>
  <c r="Y75" i="2"/>
  <c r="X75" i="2"/>
  <c r="V75" i="2"/>
  <c r="W75" i="2" s="1"/>
  <c r="X74" i="2"/>
  <c r="Y74" i="2" s="1"/>
  <c r="V74" i="2"/>
  <c r="W74" i="2" s="1"/>
  <c r="X73" i="2"/>
  <c r="Y73" i="2" s="1"/>
  <c r="W73" i="2"/>
  <c r="V73" i="2"/>
  <c r="X72" i="2"/>
  <c r="Y72" i="2" s="1"/>
  <c r="W72" i="2"/>
  <c r="V72" i="2"/>
  <c r="X71" i="2"/>
  <c r="Y71" i="2" s="1"/>
  <c r="V71" i="2"/>
  <c r="W71" i="2" s="1"/>
  <c r="Y70" i="2"/>
  <c r="X70" i="2"/>
  <c r="V70" i="2"/>
  <c r="W70" i="2" s="1"/>
  <c r="Y62" i="2"/>
  <c r="J62" i="2"/>
  <c r="J61" i="2"/>
  <c r="Y61" i="2" s="1"/>
  <c r="J60" i="2"/>
  <c r="Y60" i="2" s="1"/>
  <c r="Y59" i="2"/>
  <c r="J59" i="2"/>
  <c r="J58" i="2"/>
  <c r="Y58" i="2" s="1"/>
  <c r="Y57" i="2"/>
  <c r="J57" i="2"/>
  <c r="V56" i="2"/>
  <c r="W56" i="2" s="1"/>
  <c r="J56" i="2"/>
  <c r="W55" i="2"/>
  <c r="V55" i="2"/>
  <c r="J55" i="2"/>
  <c r="V54" i="2"/>
  <c r="W54" i="2" s="1"/>
  <c r="J54" i="2"/>
  <c r="V53" i="2"/>
  <c r="W53" i="2" s="1"/>
  <c r="J53" i="2"/>
  <c r="V52" i="2"/>
  <c r="W52" i="2" s="1"/>
  <c r="J52" i="2"/>
  <c r="V51" i="2"/>
  <c r="W51" i="2" s="1"/>
  <c r="J51" i="2"/>
  <c r="Y50" i="2"/>
  <c r="X50" i="2"/>
  <c r="W50" i="2"/>
  <c r="X49" i="2"/>
  <c r="W49" i="2"/>
  <c r="J49" i="2"/>
  <c r="Y49" i="2" s="1"/>
  <c r="X48" i="2"/>
  <c r="Y48" i="2" s="1"/>
  <c r="W48" i="2"/>
  <c r="Y47" i="2"/>
  <c r="X47" i="2"/>
  <c r="W47" i="2"/>
  <c r="X46" i="2"/>
  <c r="Y46" i="2" s="1"/>
  <c r="W46" i="2"/>
  <c r="Y45" i="2"/>
  <c r="X45" i="2"/>
  <c r="W45" i="2"/>
  <c r="Y44" i="2"/>
  <c r="X44" i="2"/>
  <c r="V44" i="2"/>
  <c r="W44" i="2" s="1"/>
  <c r="O44" i="2"/>
  <c r="J44" i="2"/>
  <c r="Y43" i="2"/>
  <c r="X43" i="2"/>
  <c r="V43" i="2"/>
  <c r="W43" i="2" s="1"/>
  <c r="O43" i="2"/>
  <c r="J43" i="2"/>
  <c r="X42" i="2"/>
  <c r="V42" i="2"/>
  <c r="W42" i="2" s="1"/>
  <c r="O42" i="2"/>
  <c r="J42" i="2"/>
  <c r="Y42" i="2" s="1"/>
  <c r="X41" i="2"/>
  <c r="W41" i="2"/>
  <c r="V41" i="2"/>
  <c r="O41" i="2"/>
  <c r="J41" i="2"/>
  <c r="Y41" i="2" s="1"/>
  <c r="X40" i="2"/>
  <c r="Y40" i="2" s="1"/>
  <c r="W40" i="2"/>
  <c r="V40" i="2"/>
  <c r="O40" i="2"/>
  <c r="J40" i="2"/>
  <c r="Y39" i="2"/>
  <c r="X39" i="2"/>
  <c r="V39" i="2"/>
  <c r="W39" i="2" s="1"/>
  <c r="O39" i="2"/>
  <c r="J39" i="2"/>
  <c r="Y38" i="2"/>
  <c r="W38" i="2"/>
  <c r="J38" i="2"/>
  <c r="Y37" i="2"/>
  <c r="W37" i="2"/>
  <c r="Y36" i="2"/>
  <c r="W36" i="2"/>
  <c r="Y35" i="2"/>
  <c r="W35" i="2"/>
  <c r="Y34" i="2"/>
  <c r="W34" i="2"/>
  <c r="Y33" i="2"/>
  <c r="W33" i="2"/>
  <c r="Y32" i="2"/>
  <c r="W32" i="2"/>
  <c r="J32" i="2"/>
  <c r="Y31" i="2"/>
  <c r="W31" i="2"/>
  <c r="Y30" i="2"/>
  <c r="W30" i="2"/>
  <c r="Y29" i="2"/>
  <c r="W29" i="2"/>
  <c r="Y28" i="2"/>
  <c r="W28" i="2"/>
  <c r="Y27" i="2"/>
  <c r="W27" i="2"/>
  <c r="J26" i="2"/>
  <c r="Y26" i="2" s="1"/>
  <c r="J25" i="2"/>
  <c r="Y25" i="2" s="1"/>
  <c r="Y24" i="2"/>
  <c r="J24" i="2"/>
  <c r="J23" i="2"/>
  <c r="Y23" i="2" s="1"/>
  <c r="Y22" i="2"/>
  <c r="J22" i="2"/>
  <c r="J21" i="2"/>
  <c r="Y21" i="2" s="1"/>
  <c r="W20" i="2"/>
  <c r="J20" i="2"/>
  <c r="Y20" i="2" s="1"/>
  <c r="Y19" i="2"/>
  <c r="W19" i="2"/>
  <c r="J19" i="2"/>
  <c r="Y18" i="2"/>
  <c r="W18" i="2"/>
  <c r="J18" i="2"/>
  <c r="W17" i="2"/>
  <c r="J17" i="2"/>
  <c r="Y17" i="2" s="1"/>
  <c r="Y16" i="2"/>
  <c r="W16" i="2"/>
  <c r="J16" i="2"/>
  <c r="Y15" i="2"/>
  <c r="W15" i="2"/>
  <c r="J15" i="2"/>
  <c r="J14" i="2"/>
  <c r="Y14" i="2" s="1"/>
  <c r="J13" i="2"/>
  <c r="Y13" i="2" s="1"/>
  <c r="Y12" i="2"/>
  <c r="Y11" i="2"/>
  <c r="Y10" i="2"/>
  <c r="Y9" i="2"/>
  <c r="Y8" i="2"/>
  <c r="J8" i="2"/>
  <c r="J7" i="2"/>
  <c r="Y7" i="2" s="1"/>
  <c r="Y6" i="2"/>
  <c r="Y5" i="2"/>
  <c r="Y4" i="2"/>
  <c r="Y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tc={C9C39B3D-C57C-4C7E-9194-7DF3C1B1B5CF}</author>
    <author>tc={39C9C018-FB12-43EC-B607-A27DBBD12185}</author>
    <author>tc={9D45D6EE-88EF-438F-9C33-486372268032}</author>
    <author/>
    <author>tc={F912673B-BB94-4161-8E34-C8815148A4B0}</author>
    <author>tc={6F6AD79D-2C87-43F9-B10E-DFB757818BC6}</author>
  </authors>
  <commentList>
    <comment ref="G2" authorId="0" shapeId="0" xr:uid="{C9C39B3D-C57C-4C7E-9194-7DF3C1B1B5CF}">
      <text>
        <r>
          <rPr>
            <sz val="10"/>
            <color theme="1"/>
            <rFont val="等线"/>
            <family val="2"/>
            <scheme val="minor"/>
          </rPr>
          <t>[Threaded comment] Your version of Excel allows you to read this threaded comment; however, any edits to it will get removed if the file is opened in a newer version of Excel. Learn more: https://go.microsoft.com/fwlink/?linkid=870924 Comment: 用FPA的多维表 Reply: 寥寥&amp;子嫣项目DAU用设备维度&lt;at @傅子嫣 @廖丽婷确认下下哦</t>
        </r>
      </text>
    </comment>
    <comment ref="H2" authorId="1" shapeId="0" xr:uid="{39C9C018-FB12-43EC-B607-A27DBBD12185}">
      <text>
        <r>
          <rPr>
            <sz val="10"/>
            <color theme="1"/>
            <rFont val="等线"/>
            <family val="2"/>
            <scheme val="minor"/>
          </rPr>
          <t>[Threaded comment] Your version of Excel allows you to read this threaded comment; however, any edits to it will get removed if the file is opened in a newer version of Excel. Learn more: https://go.microsoft.com/fwlink/?linkid=870924 Comment: 用FPA的多维表</t>
        </r>
      </text>
    </comment>
    <comment ref="J2" authorId="2" shapeId="0" xr:uid="{9D45D6EE-88EF-438F-9C33-486372268032}">
      <text>
        <r>
          <rPr>
            <sz val="10"/>
            <color theme="1"/>
            <rFont val="等线"/>
            <family val="2"/>
            <scheme val="minor"/>
          </rPr>
          <t>[Threaded comment] Your version of Excel allows you to read this threaded comment; however, any edits to it will get removed if the file is opened in a newer version of Excel. Learn more: https://go.microsoft.com/fwlink/?linkid=870924 Comment: 国内Hermers、海外AF</t>
        </r>
      </text>
    </comment>
    <comment ref="V10" authorId="3" shapeId="0" xr:uid="{43BA6A7F-F117-49D6-BDFD-85FBBE7EA008}">
      <text>
        <r>
          <rPr>
            <sz val="10"/>
            <color theme="1"/>
            <rFont val="等线"/>
            <family val="2"/>
            <scheme val="minor"/>
          </rPr>
          <t>Q4达到，中间过程怎么爬坡需要确认</t>
        </r>
      </text>
    </comment>
    <comment ref="X10" authorId="3" shapeId="0" xr:uid="{EFC4303C-C651-4A48-8E9A-926A057231CF}">
      <text>
        <r>
          <rPr>
            <sz val="10"/>
            <color theme="1"/>
            <rFont val="等线"/>
            <family val="2"/>
            <scheme val="minor"/>
          </rPr>
          <t xml:space="preserve">ROI目标需要和发行确认
</t>
        </r>
      </text>
    </comment>
    <comment ref="T15" authorId="4" shapeId="0" xr:uid="{F912673B-BB94-4161-8E34-C8815148A4B0}">
      <text>
        <r>
          <rPr>
            <sz val="10"/>
            <color theme="1"/>
            <rFont val="等线"/>
            <family val="2"/>
            <scheme val="minor"/>
          </rPr>
          <t>[Threaded comment] Your version of Excel allows you to read this threaded comment; however, any edits to it will get removed if the file is opened in a newer version of Excel. Learn more: https://go.microsoft.com/fwlink/?linkid=870924 Comment: 已调整为账号维度（有效+非刷）</t>
        </r>
      </text>
    </comment>
    <comment ref="G17" authorId="5" shapeId="0" xr:uid="{6F6AD79D-2C87-43F9-B10E-DFB757818BC6}">
      <text>
        <r>
          <rPr>
            <sz val="10"/>
            <color theme="1"/>
            <rFont val="等线"/>
            <family val="2"/>
            <scheme val="minor"/>
          </rPr>
          <t>[Threaded comment] Your version of Excel allows you to read this threaded comment; however, any edits to it will get removed if the file is opened in a newer version of Excel. Learn more: https://go.microsoft.com/fwlink/?linkid=870924 Comment: @廖丽婷 这个游戏田宝DB无设备维度，已找DB看能不能加，短期先辛苦自己抓一下哦</t>
        </r>
      </text>
    </comment>
    <comment ref="X27" authorId="3" shapeId="0" xr:uid="{56DB0A75-4E8A-4202-9CBF-BF197E1158B6}">
      <text>
        <r>
          <rPr>
            <sz val="10"/>
            <color theme="1"/>
            <rFont val="等线"/>
            <family val="2"/>
            <scheme val="minor"/>
          </rPr>
          <t>整包流水达到2万美金/天；上线东南亚四国，所有联运渠道TOP3；GP及IOS包日耗8.5k</t>
        </r>
      </text>
    </comment>
    <comment ref="Y27" authorId="3" shapeId="0" xr:uid="{DA7D3CB0-611A-40E7-9CE1-F2DC4BE16E7E}">
      <text>
        <r>
          <rPr>
            <sz val="10"/>
            <color theme="1"/>
            <rFont val="等线"/>
            <family val="2"/>
            <scheme val="minor"/>
          </rPr>
          <t xml:space="preserve">仅考虑双端天目标8.5K
</t>
        </r>
      </text>
    </comment>
    <comment ref="G29" authorId="4" shapeId="0" xr:uid="{1B9286EC-503B-4194-91D8-C103097C29BE}">
      <text>
        <r>
          <rPr>
            <sz val="10"/>
            <color theme="1"/>
            <rFont val="等线"/>
            <family val="2"/>
            <scheme val="minor"/>
          </rPr>
          <t>[Threaded comment] Your version of Excel allows you to read this threaded comment; however, any edits to it will get removed if the file is opened in a newer version of Excel. Learn more: https://go.microsoft.com/fwlink/?linkid=870924 Comment: 目前为用户口径，待@廖丽婷 手动刷新 Reply: 确认了 游戏王DAU用账号维度</t>
        </r>
      </text>
    </comment>
    <comment ref="Q123" authorId="5" shapeId="0" xr:uid="{AB65E1CA-9017-45F8-9C5B-3BEA4A65D678}">
      <text>
        <r>
          <rPr>
            <sz val="10"/>
            <color theme="1"/>
            <rFont val="等线"/>
            <family val="2"/>
            <scheme val="minor"/>
          </rPr>
          <t>[Threaded comment] Your version of Excel allows you to read this threaded comment; however, any edits to it will get removed if the file is opened in a newer version of Excel. Learn more: https://go.microsoft.com/fwlink/?linkid=870924 Comment: ROI降低，是因为目前在投放更多的书进行测试，在看能不能跑出新书，所以回收可能会差一些，再观察一周数据</t>
        </r>
      </text>
    </comment>
  </commentList>
</comments>
</file>

<file path=xl/sharedStrings.xml><?xml version="1.0" encoding="utf-8"?>
<sst xmlns="http://schemas.openxmlformats.org/spreadsheetml/2006/main" count="34391" uniqueCount="1312">
  <si>
    <t>通用指标</t>
  </si>
  <si>
    <t>通用核心目标（流水/投放）达成率</t>
  </si>
  <si>
    <t>业务线</t>
  </si>
  <si>
    <t>地区</t>
  </si>
  <si>
    <t>项目组</t>
  </si>
  <si>
    <t>项目名称</t>
  </si>
  <si>
    <t>财务BP</t>
  </si>
  <si>
    <t>周次</t>
  </si>
  <si>
    <t>DAU</t>
  </si>
  <si>
    <t>日均流水</t>
  </si>
  <si>
    <t>周流水</t>
  </si>
  <si>
    <t>投放日耗</t>
  </si>
  <si>
    <t>注册人数</t>
  </si>
  <si>
    <t>ARPU</t>
  </si>
  <si>
    <t>付费率</t>
  </si>
  <si>
    <t>ARPPU</t>
  </si>
  <si>
    <t>CPI</t>
  </si>
  <si>
    <t>ROI-首日</t>
  </si>
  <si>
    <t>ROI-次日</t>
  </si>
  <si>
    <t>ROI-七日</t>
  </si>
  <si>
    <t>留存-首日</t>
  </si>
  <si>
    <t>留存-次日</t>
  </si>
  <si>
    <t>留存-七日</t>
  </si>
  <si>
    <t>日流水目标</t>
  </si>
  <si>
    <t>日流水达成率</t>
  </si>
  <si>
    <t>日投放目标</t>
  </si>
  <si>
    <t>日投放达成率</t>
  </si>
  <si>
    <t>是否已对齐目标</t>
  </si>
  <si>
    <t>生命周期阶段</t>
  </si>
  <si>
    <t>财务核心指标及BP重点推进事项</t>
  </si>
  <si>
    <t>近期产品核心指标达成情况及BP推进事项进展</t>
  </si>
  <si>
    <t>业务关键动态</t>
  </si>
  <si>
    <t>捕鱼</t>
  </si>
  <si>
    <t>国内</t>
  </si>
  <si>
    <t>研发一组</t>
  </si>
  <si>
    <t>新仙魔九界</t>
  </si>
  <si>
    <t>@汪雨楼</t>
  </si>
  <si>
    <t>W22（5.25-5.31）</t>
  </si>
  <si>
    <t>成熟期</t>
  </si>
  <si>
    <t>W23（6.1-6.7）</t>
  </si>
  <si>
    <t>W24（6.8-6.14）</t>
  </si>
  <si>
    <t>W25（6.15-6.21）</t>
  </si>
  <si>
    <t>W26（6.22-6.28）</t>
  </si>
  <si>
    <t/>
  </si>
  <si>
    <t>W27（6.29-7.5）</t>
  </si>
  <si>
    <t>研发二组</t>
  </si>
  <si>
    <t>捕鱼大世界</t>
  </si>
  <si>
    <t>项目一组</t>
  </si>
  <si>
    <t>捕鱼达人千炮版3D</t>
  </si>
  <si>
    <t>@刘嘉鸣</t>
  </si>
  <si>
    <t>成长期</t>
  </si>
  <si>
    <t>O:与发行协作实现日均投放消耗≥100万，ROI达标（需明确标准是啥?)；Q4日均流水150万
广点通：30~40w
头条华为：~10w
KR：留存提升（年终目标及阶段目标拆解）
社群/官号运营，,自然量及回流占比提升至50%</t>
  </si>
  <si>
    <r>
      <rPr>
        <b/>
        <sz val="10"/>
        <rFont val="等线"/>
        <family val="4"/>
        <charset val="134"/>
      </rPr>
      <t>问题</t>
    </r>
    <r>
      <rPr>
        <sz val="10"/>
        <rFont val="等线"/>
        <family val="4"/>
        <charset val="134"/>
      </rPr>
      <t xml:space="preserve">：国内太卷了（亏着投），投放规模会被持续压缩
</t>
    </r>
    <r>
      <rPr>
        <b/>
        <sz val="10"/>
        <rFont val="等线"/>
        <family val="4"/>
        <charset val="134"/>
      </rPr>
      <t>项目组动作</t>
    </r>
    <r>
      <rPr>
        <sz val="10"/>
        <rFont val="等线"/>
        <family val="4"/>
        <charset val="134"/>
      </rPr>
      <t xml:space="preserve">：差异化新增尝试+付费appru挖掘
</t>
    </r>
    <r>
      <rPr>
        <b/>
        <sz val="10"/>
        <rFont val="等线"/>
        <family val="4"/>
        <charset val="134"/>
      </rPr>
      <t>BP跟进</t>
    </r>
    <r>
      <rPr>
        <sz val="10"/>
        <rFont val="等线"/>
        <family val="4"/>
        <charset val="134"/>
      </rPr>
      <t>：活动效果+测试结果+利润测算（指标影响&amp;跟踪）算是切入点</t>
    </r>
  </si>
  <si>
    <t>6月投放逐步缩量，广点通的回收倍率下滑</t>
  </si>
  <si>
    <t>上周的7日ROI数据看着偏低，待看下原因</t>
  </si>
  <si>
    <t>专案一组</t>
  </si>
  <si>
    <t>猎鱼达人</t>
  </si>
  <si>
    <t>头条19号、广点通、小米23号开始停投；华为、oppo维持量级；快手官包从26号开始尝试直播投放</t>
  </si>
  <si>
    <t>专案五组</t>
  </si>
  <si>
    <t>捕鱼游戏王</t>
  </si>
  <si>
    <t>@廖丽婷</t>
  </si>
  <si>
    <t>Y</t>
  </si>
  <si>
    <t>财务核心指标：
①日流水、日耗、ROI
BP重点推进事项：
①团队配置及人数
②和发行对齐（增量流水）</t>
  </si>
  <si>
    <r>
      <rPr>
        <b/>
        <sz val="10"/>
        <rFont val="等线"/>
        <family val="4"/>
        <charset val="134"/>
      </rPr>
      <t>问题</t>
    </r>
    <r>
      <rPr>
        <sz val="10"/>
        <rFont val="等线"/>
        <family val="4"/>
        <charset val="134"/>
      </rPr>
      <t xml:space="preserve">：①团队人员不足、配置失衡，导致版更节奏、产品优化缓慢；②项目和发行关于增量流水目标未对齐；
</t>
    </r>
    <r>
      <rPr>
        <b/>
        <sz val="10"/>
        <rFont val="等线"/>
        <family val="4"/>
        <charset val="134"/>
      </rPr>
      <t>跟进</t>
    </r>
    <r>
      <rPr>
        <sz val="10"/>
        <rFont val="等线"/>
        <family val="4"/>
        <charset val="134"/>
      </rPr>
      <t xml:space="preserve">：和HR确认团队确实存在这些问题，并和HR的招聘计划相符（后续招聘计划：主策1、主程1、后端1、中高级程序3、美术9）
</t>
    </r>
    <r>
      <rPr>
        <b/>
        <sz val="10"/>
        <rFont val="等线"/>
        <family val="4"/>
        <charset val="134"/>
      </rPr>
      <t>后续计划</t>
    </r>
    <r>
      <rPr>
        <sz val="10"/>
        <rFont val="等线"/>
        <family val="4"/>
        <charset val="134"/>
      </rPr>
      <t>：①和HR一起盘项目人效，横向拉通比对；②下周和发行对齐</t>
    </r>
  </si>
  <si>
    <t>专案二组</t>
  </si>
  <si>
    <t>猎鱼PC</t>
  </si>
  <si>
    <t>海外</t>
  </si>
  <si>
    <t>越南捕鱼</t>
  </si>
  <si>
    <t>延期，下周一定要完成</t>
  </si>
  <si>
    <t>整包流水达到2万美金/天；上线东南亚四国，所有联运渠道TOP3；GP及IOS包日耗8.5k
流水目标和投放不匹配，就算投放拉满，也很难实现2W，东南亚四国是否需要投放配合？！（不需要）Top3渠道；
世界杯主题的联动，可以问下项目组</t>
  </si>
  <si>
    <r>
      <rPr>
        <sz val="10"/>
        <rFont val="等线"/>
        <family val="4"/>
        <charset val="134"/>
      </rPr>
      <t>问题：休闲捕鱼在越南地区已经触达天花板，</t>
    </r>
    <r>
      <rPr>
        <b/>
        <u/>
        <sz val="10"/>
        <rFont val="等线"/>
        <family val="4"/>
        <charset val="134"/>
      </rPr>
      <t>重点是加深付费深度（能量房）</t>
    </r>
    <r>
      <rPr>
        <sz val="10"/>
        <rFont val="等线"/>
        <family val="4"/>
        <charset val="134"/>
      </rPr>
      <t>，次留40%，发行主要负责扩量，付费交给研发；
BP跟进：能量房阶段目标，以及数据表现</t>
    </r>
  </si>
  <si>
    <t>加深付费深度并培养大R玩家（能量房）</t>
  </si>
  <si>
    <t>棋牌</t>
  </si>
  <si>
    <t>游戏三组</t>
  </si>
  <si>
    <t>HGI</t>
  </si>
  <si>
    <t>@傅子嫣</t>
  </si>
  <si>
    <r>
      <rPr>
        <b/>
        <sz val="10"/>
        <color rgb="FFF54A45"/>
        <rFont val="等线"/>
        <family val="4"/>
        <charset val="134"/>
      </rPr>
      <t xml:space="preserve">财务核心指标：
</t>
    </r>
    <r>
      <rPr>
        <sz val="10"/>
        <rFont val="等线"/>
        <family val="4"/>
        <charset val="134"/>
      </rPr>
      <t xml:space="preserve">①代理销量：日均销售币数、价格、一级代理商数量、二级代理商梯队
②投放及充值流水：日耗、ROAS
</t>
    </r>
    <r>
      <rPr>
        <b/>
        <sz val="10"/>
        <color rgb="FFF54A45"/>
        <rFont val="等线"/>
        <family val="4"/>
        <charset val="134"/>
      </rPr>
      <t xml:space="preserve">BP重点推进事项：
</t>
    </r>
    <r>
      <rPr>
        <sz val="10"/>
        <rFont val="等线"/>
        <family val="4"/>
        <charset val="134"/>
      </rPr>
      <t>①赛事专项：预算、目标
②世界杯专项：预算、目标</t>
    </r>
  </si>
  <si>
    <r>
      <rPr>
        <b/>
        <sz val="10"/>
        <color rgb="FFF54A45"/>
        <rFont val="等线"/>
        <family val="4"/>
        <charset val="134"/>
      </rPr>
      <t xml:space="preserve">核心指标达成情况：
</t>
    </r>
    <r>
      <rPr>
        <sz val="10"/>
        <rFont val="等线"/>
        <family val="4"/>
        <charset val="134"/>
      </rPr>
      <t xml:space="preserve">①代理销量：
1-5月完成约116.6%，6/1-6/14周目标累计完成率107%
②投放及充值流水：
世界杯活动启动期，截止6.14日耗已达13万美金，启动期至6.17日耗目标14万美金。6.18开始日耗目标17万美金
</t>
    </r>
    <r>
      <rPr>
        <b/>
        <sz val="10"/>
        <color rgb="FFF54A45"/>
        <rFont val="等线"/>
        <family val="4"/>
        <charset val="134"/>
      </rPr>
      <t xml:space="preserve">BP重点推进事项：
</t>
    </r>
    <r>
      <rPr>
        <sz val="10"/>
        <rFont val="等线"/>
        <family val="4"/>
        <charset val="134"/>
      </rPr>
      <t>①赛事专项： 见右
②世界杯专项：预算已评审，但还需要更细致分析和跟进</t>
    </r>
  </si>
  <si>
    <r>
      <rPr>
        <u/>
        <sz val="10"/>
        <color theme="10"/>
        <rFont val="等线"/>
        <family val="4"/>
        <charset val="134"/>
      </rPr>
      <t>印尼赛事预算管控框架与模板</t>
    </r>
    <r>
      <rPr>
        <sz val="10"/>
        <color theme="1"/>
        <rFont val="等线"/>
        <family val="2"/>
        <scheme val="minor"/>
      </rPr>
      <t xml:space="preserve"> </t>
    </r>
  </si>
  <si>
    <t>项目三组</t>
  </si>
  <si>
    <t>Okey101</t>
  </si>
  <si>
    <t>@王锐</t>
  </si>
  <si>
    <t>月流水7月底之前达到7000美金
实现次日留存率提升 10-15%，人均日下注量（Bet Volume）提升 30%
7月底前按期上线 6 款全新机台，新机台参与率达到 60%
RTP 98%→96%</t>
  </si>
  <si>
    <t>项目二组</t>
  </si>
  <si>
    <t>波克斗地主</t>
  </si>
  <si>
    <t>游戏五组</t>
  </si>
  <si>
    <t>哈灵</t>
  </si>
  <si>
    <t>好友房业务年流水目标1.2亿
流水目标提升15%，用户拓展5万</t>
  </si>
  <si>
    <t>Bigbossslots</t>
  </si>
  <si>
    <t>启动期</t>
  </si>
  <si>
    <t>专案九组</t>
  </si>
  <si>
    <t>dominocafe</t>
  </si>
  <si>
    <t>财务核心指标：
①首日重度B类转化率：6月底12%
②重度B类30日留存：6月底20%
③B类次留：30%
③ROAS、日耗、日流水
BP重点推进事项：
①埃及买量获客：产品优化进度；扩量/买量计划;
②语聊模式的计划</t>
  </si>
  <si>
    <r>
      <rPr>
        <sz val="10"/>
        <rFont val="等线"/>
        <family val="4"/>
        <charset val="134"/>
      </rPr>
      <t xml:space="preserve">首日重度B类转化率：16.79%
重度B类30日留存：15%（5月25日）
B类次留：25%
</t>
    </r>
    <r>
      <rPr>
        <b/>
        <sz val="10"/>
        <rFont val="等线"/>
        <family val="4"/>
        <charset val="134"/>
      </rPr>
      <t>跟进</t>
    </r>
    <r>
      <rPr>
        <sz val="10"/>
        <rFont val="等线"/>
        <family val="4"/>
        <charset val="134"/>
      </rPr>
      <t xml:space="preserve">：推进项目组和发行语聊小伙伴交流
</t>
    </r>
    <r>
      <rPr>
        <b/>
        <sz val="10"/>
        <rFont val="等线"/>
        <family val="4"/>
        <charset val="134"/>
      </rPr>
      <t>进展</t>
    </r>
    <r>
      <rPr>
        <sz val="10"/>
        <rFont val="等线"/>
        <family val="4"/>
        <charset val="134"/>
      </rPr>
      <t>：
①项目组持合作开放态度，并明确痛点，核心挑战在于获取海湾六国本地精准流量，并需搭建主播孵化与运营能力
②发行准备招聘一位资深中东语聊的小伙伴</t>
    </r>
  </si>
  <si>
    <t>游戏六组</t>
  </si>
  <si>
    <t>HS</t>
  </si>
  <si>
    <t>财务核心指标：
①DAU
②新增用户数、留存
③日耗、日流水
BP重点推进事项：
①买量目标达成：是否符合调整后策略
②买量配合模式</t>
  </si>
  <si>
    <r>
      <rPr>
        <b/>
        <sz val="10"/>
        <rFont val="等线"/>
        <family val="4"/>
        <charset val="134"/>
      </rPr>
      <t>问题</t>
    </r>
    <r>
      <rPr>
        <sz val="10"/>
        <rFont val="等线"/>
        <family val="4"/>
        <charset val="134"/>
      </rPr>
      <t xml:space="preserve">：①近期项目大盘DAU下滑，买量新增用户和留存下滑；②投放目标保ROI，业务目标保DAU，买量目标未拉齐；③双方配合模式不够丝滑，投放侧不够积极主动；
</t>
    </r>
    <r>
      <rPr>
        <b/>
        <sz val="10"/>
        <rFont val="等线"/>
        <family val="4"/>
        <charset val="134"/>
      </rPr>
      <t>跟进：</t>
    </r>
    <r>
      <rPr>
        <sz val="10"/>
        <rFont val="等线"/>
        <family val="4"/>
        <charset val="134"/>
      </rPr>
      <t xml:space="preserve">加快推动投放调整配合模式及后续计划，投放侧已和项目组已对齐后续目标及中短期动作
</t>
    </r>
    <r>
      <rPr>
        <b/>
        <sz val="10"/>
        <rFont val="等线"/>
        <family val="4"/>
        <charset val="134"/>
      </rPr>
      <t xml:space="preserve">进展：
</t>
    </r>
    <r>
      <rPr>
        <sz val="10"/>
        <rFont val="等线"/>
        <family val="4"/>
        <charset val="134"/>
      </rPr>
      <t>投放侧已和项目组对齐目标：后续不再单纯以ROI为目标，转向 “ROI可控 + DAU修复 + 新增沉淀” 的目标
短期动作：先把DAU补起来，投放侧短期优先从预算和渠道结构入手，端午节前落实量级调整。
中长期策略：从“买量扩量”升级为“系统性增长”，后续增长重点不是单纯加预算，而是建立三条增长链路</t>
    </r>
  </si>
  <si>
    <t>游戏八组</t>
  </si>
  <si>
    <t>呖咕麻将</t>
  </si>
  <si>
    <t>游戏七组</t>
  </si>
  <si>
    <t>bossdomino</t>
  </si>
  <si>
    <t>dummy</t>
  </si>
  <si>
    <t>小游戏</t>
  </si>
  <si>
    <t>研发九组</t>
  </si>
  <si>
    <t>一路狂飙</t>
  </si>
  <si>
    <t>8.85%/34.69%</t>
  </si>
  <si>
    <t>3.60%/13.21%</t>
  </si>
  <si>
    <t>8.84%/34.57%</t>
  </si>
  <si>
    <t>4.16%/8.63%</t>
  </si>
  <si>
    <t>7.89%/31.55%</t>
  </si>
  <si>
    <t>2.99%/8.51%</t>
  </si>
  <si>
    <t>8.56%/30.62%</t>
  </si>
  <si>
    <t>3.19%/7.81%</t>
  </si>
  <si>
    <t>7.64%/27.04%</t>
  </si>
  <si>
    <t>2.73%/7.82%</t>
  </si>
  <si>
    <t>6.78%/27.63%</t>
  </si>
  <si>
    <t>休闲</t>
  </si>
  <si>
    <t>仙尘小径</t>
  </si>
  <si>
    <t>MergeRestyle</t>
  </si>
  <si>
    <t>其他</t>
  </si>
  <si>
    <t>项目五组</t>
  </si>
  <si>
    <t>MaxNovel</t>
  </si>
  <si>
    <t>@刘睿妍</t>
  </si>
  <si>
    <t>业务：
1. 近期开始扩量，希望能增加收入，因此日耗增加
BP:
1. 定下回收标准基线，强跟进业务投放数据
2. 看下内容，素材投放都选取的哪些书
3. 跟进产品调优，加强内容和投放的配合</t>
  </si>
  <si>
    <t xml:space="preserve"> 1. 已经和业务定好目标回收基线，分为ROI1回收基线和ROI2高标回收线。业务会保ROI1，在ROI1一定达成的基础上向ROI2努力。近期数据表现看ROI1可以达成。
2. 目前在投放的书都是app内的top爆款书，后续需要关注top书的投放表现，并测试及孵化新的作品</t>
  </si>
  <si>
    <t>预计8月可以开始IAA变现</t>
  </si>
  <si>
    <t>1. 已经和业务沟通了关于近期投放指标下降的情况，业务反馈是因为扩量，后期会加大关注
2. 产品最近有一本书因为运营侧觉得回收不好，所以投放砍掉了，整体量级下降，需要财务评估是否可以继续投
3. 业务近期开始准备商业化前置工作</t>
  </si>
  <si>
    <t>Maxreel</t>
  </si>
  <si>
    <t>业务：
目前还在调产品和商业化，预期是希望做到：
1. 广告变现ecpm达到$3+
2. D0 ROAS 40%，D1 留存 30%
（目前看D0 ROAS目标比较高，但业务反馈他们跑的比较好的剧可以做到35%，因此希望定个高标）
BP：
1. 跟进业务发展，观察数据，看有没有与上面目标相悖的情况出现</t>
  </si>
  <si>
    <t>1. ecpm：在0.9-1.3之间波动，近一周均值为$1.11
2. D0 ROAS：近期均值为10.05%
3. D1 留存：20.41%</t>
  </si>
  <si>
    <t xml:space="preserve">1. 最近一周开始接入多个商业化变现平台，整体广告填充率和广告样式会增加
2. 6.9已新增专业的商业化变现运营，会对IAA模式进行整体优化和测试，预期变现数据会在6月下旬有较大提升
</t>
  </si>
  <si>
    <t>1. 本周ecpm在0.8-1.1之间波动，均值0.9，比上周略有下降</t>
  </si>
  <si>
    <t>1. 业务最近开始缩量，因为目前在调产品，回收不好，如果放量会亏，所以在保持小额测试剧集
2. 正在开始准备接入网赚，通过小额提现去提留存和活跃，争取把回收做起来，稳定后扩量去做DAU</t>
  </si>
  <si>
    <t>1. 本周ecpm有上升，均值在1.1，留存略有上升</t>
  </si>
  <si>
    <t>1. 网赚正在进开发，预计7月底可以上线</t>
  </si>
  <si>
    <t>业务线</t>
  </si>
  <si>
    <t>地区</t>
  </si>
  <si>
    <t>项目组</t>
  </si>
  <si>
    <t>项目名称</t>
  </si>
  <si>
    <t>财务BP</t>
  </si>
  <si>
    <t>特殊重点指标</t>
  </si>
  <si>
    <t>目标</t>
  </si>
  <si>
    <t>W22（5.25-5.31）</t>
  </si>
  <si>
    <t>W23（6.1-6.7）</t>
  </si>
  <si>
    <t>W24（6.8-6.14）</t>
  </si>
  <si>
    <t>W25（6.15-6.21）</t>
  </si>
  <si>
    <t>W26（6.22-6.28）</t>
  </si>
  <si>
    <t>W27（6.29-7.5）</t>
  </si>
  <si>
    <t>捕鱼</t>
  </si>
  <si>
    <t>国内</t>
  </si>
  <si>
    <t>研发一组</t>
  </si>
  <si>
    <t>新仙魔九界</t>
  </si>
  <si>
    <t>@汪雨楼</t>
  </si>
  <si>
    <t>研发二组</t>
  </si>
  <si>
    <t>捕鱼大世界</t>
  </si>
  <si>
    <t>项目一组</t>
  </si>
  <si>
    <t>捕鱼达人千炮版3D</t>
  </si>
  <si>
    <t>@刘嘉鸣</t>
  </si>
  <si>
    <t>专案一组</t>
  </si>
  <si>
    <t>猎鱼达人</t>
  </si>
  <si>
    <t>专案五组</t>
  </si>
  <si>
    <t>捕鱼游戏王</t>
  </si>
  <si>
    <t>@廖丽婷</t>
  </si>
  <si>
    <t>通用指标</t>
  </si>
  <si>
    <t>专案二组</t>
  </si>
  <si>
    <t>猎鱼PC</t>
  </si>
  <si>
    <t>海外</t>
  </si>
  <si>
    <t>越南捕鱼</t>
  </si>
  <si>
    <t>棋牌</t>
  </si>
  <si>
    <t>游戏三组</t>
  </si>
  <si>
    <t>HGI</t>
  </si>
  <si>
    <t>@傅子嫣</t>
  </si>
  <si>
    <t>代理商日均销量</t>
  </si>
  <si>
    <t>代理商价格</t>
  </si>
  <si>
    <t>投放日耗（已在通用指标范围内）</t>
  </si>
  <si>
    <t>ROI-3日</t>
  </si>
  <si>
    <t>项目三组</t>
  </si>
  <si>
    <t>Okey101</t>
  </si>
  <si>
    <t>@王锐</t>
  </si>
  <si>
    <t>项目二组</t>
  </si>
  <si>
    <t>波克斗地主</t>
  </si>
  <si>
    <t>游戏五组</t>
  </si>
  <si>
    <t>哈灵</t>
  </si>
  <si>
    <t>Bigbossslots</t>
  </si>
  <si>
    <t>专案九组</t>
  </si>
  <si>
    <t>dominocafe</t>
  </si>
  <si>
    <t>首日B类转化率</t>
  </si>
  <si>
    <t>重度B类30日留存</t>
  </si>
  <si>
    <t>ROI-7日（已在通用指标范围内）</t>
  </si>
  <si>
    <t>游戏六组</t>
  </si>
  <si>
    <t>HS</t>
  </si>
  <si>
    <t>DAU（已在通用指标范围内）</t>
  </si>
  <si>
    <t>新增用户数</t>
  </si>
  <si>
    <t>游戏八组</t>
  </si>
  <si>
    <t>呖咕麻将</t>
  </si>
  <si>
    <t>700-800</t>
  </si>
  <si>
    <t>游戏七组</t>
  </si>
  <si>
    <t>bossdomino</t>
  </si>
  <si>
    <t>dummy</t>
  </si>
  <si>
    <t>小游戏</t>
  </si>
  <si>
    <t>研发九组</t>
  </si>
  <si>
    <t>一路狂飙</t>
  </si>
  <si>
    <t>休闲</t>
  </si>
  <si>
    <t>仙尘小径</t>
  </si>
  <si>
    <t>MergeRestyle</t>
  </si>
  <si>
    <t>其他</t>
  </si>
  <si>
    <t>项目五组</t>
  </si>
  <si>
    <t>MaxNovel</t>
  </si>
  <si>
    <t>@刘睿妍</t>
  </si>
  <si>
    <t>ROI-次日</t>
  </si>
  <si>
    <t>ROI-7日</t>
  </si>
  <si>
    <t>ROI-30日</t>
  </si>
  <si>
    <t>Maxreels</t>
  </si>
  <si>
    <t>ROI-首日</t>
  </si>
  <si>
    <t>留存-次日</t>
  </si>
  <si>
    <t>ecpm</t>
  </si>
  <si>
    <t>自然周</t>
  </si>
  <si>
    <t>周开始日期</t>
  </si>
  <si>
    <t>周结束日期</t>
  </si>
  <si>
    <t>覆盖天数</t>
  </si>
  <si>
    <t>游戏名称</t>
  </si>
  <si>
    <t>bpm项目名称(映射)</t>
  </si>
  <si>
    <t>项目名称（财务）</t>
  </si>
  <si>
    <t>项目组</t>
  </si>
  <si>
    <t>游戏赛道名称</t>
  </si>
  <si>
    <t>原始货币单位</t>
  </si>
  <si>
    <t>游戏付费流水(原始货币)_周汇总</t>
  </si>
  <si>
    <t>游戏广告流水(原始货币)_周汇总</t>
  </si>
  <si>
    <t>总流水（折算人民币）_周汇总</t>
  </si>
  <si>
    <t>内购流水（折算人民币）_周汇总</t>
  </si>
  <si>
    <t>游戏广告流水（折算人民币）_周汇总</t>
  </si>
  <si>
    <t>激活设备_周平均</t>
  </si>
  <si>
    <t>活跃设备_周平均</t>
  </si>
  <si>
    <t>注册人数_周平均</t>
  </si>
  <si>
    <t>活跃用户_周平均</t>
  </si>
  <si>
    <t>付费用户数_周平均</t>
  </si>
  <si>
    <t>付费率计算_周平均</t>
  </si>
  <si>
    <t>ARPU计算(原始货币）_周平均</t>
  </si>
  <si>
    <t>ARPPU计算(原始货币）_周平均</t>
  </si>
  <si>
    <t>ARPU（折算人民币）_周平均</t>
  </si>
  <si>
    <t>ARPPU（折算人民币）_周平均</t>
  </si>
  <si>
    <t>6/29-7/5</t>
  </si>
  <si>
    <t>2026-06-29</t>
  </si>
  <si>
    <t>2026-07-05</t>
  </si>
  <si>
    <t>灵画师</t>
  </si>
  <si>
    <t>研十一组</t>
  </si>
  <si>
    <t>小游戏</t>
  </si>
  <si>
    <t>rmb</t>
  </si>
  <si>
    <t>536408.2857142857</t>
  </si>
  <si>
    <t>1564721.2857142857</t>
  </si>
  <si>
    <t>258895.1428571429</t>
  </si>
  <si>
    <t>1557164.142857143</t>
  </si>
  <si>
    <t>跃动小子</t>
  </si>
  <si>
    <t>研发十组</t>
  </si>
  <si>
    <t>503855.2857142857</t>
  </si>
  <si>
    <t>732850.1428571428</t>
  </si>
  <si>
    <t>196983.7142857143</t>
  </si>
  <si>
    <t>718301.2857142857</t>
  </si>
  <si>
    <t>超能下蛋鸭</t>
  </si>
  <si>
    <t>国内发行部</t>
  </si>
  <si>
    <t>889315.7142857143</t>
  </si>
  <si>
    <t>263774.7142857143</t>
  </si>
  <si>
    <t>868267.4285714285</t>
  </si>
  <si>
    <t>一路狂飙</t>
  </si>
  <si>
    <t>研发九组</t>
  </si>
  <si>
    <t>一路狂飙海外版</t>
  </si>
  <si>
    <t>一路狂飙-港澳台</t>
  </si>
  <si>
    <t>usc</t>
  </si>
  <si>
    <t>冒险法则</t>
  </si>
  <si>
    <t>灵画师海外版</t>
  </si>
  <si>
    <t>师兄别作妖</t>
  </si>
  <si>
    <t>453888.6661499999</t>
  </si>
  <si>
    <t>动物连萌</t>
  </si>
  <si>
    <t>研发五组</t>
  </si>
  <si>
    <t>仙尘小径</t>
  </si>
  <si>
    <t>研发二组</t>
  </si>
  <si>
    <t>灵蛇奇缘</t>
  </si>
  <si>
    <t>我欲独尊</t>
  </si>
  <si>
    <t>灵蛇项目</t>
  </si>
  <si>
    <t>广州子</t>
  </si>
  <si>
    <t>usd</t>
  </si>
  <si>
    <t>上古龙神觉醒</t>
  </si>
  <si>
    <t>狂神无双</t>
  </si>
  <si>
    <t>上古</t>
  </si>
  <si>
    <t>灵蛇奇缘-东南亚</t>
  </si>
  <si>
    <t>鼠鼠斗大喵</t>
  </si>
  <si>
    <t>爆炒江湖</t>
  </si>
  <si>
    <t>研发六组</t>
  </si>
  <si>
    <t>橡子屋</t>
  </si>
  <si>
    <t>锻造与冒险</t>
  </si>
  <si>
    <t>女武神战纪</t>
  </si>
  <si>
    <t>krw</t>
  </si>
  <si>
    <t>欢乐游戏人</t>
  </si>
  <si>
    <t>赛赛军团</t>
  </si>
  <si>
    <t>项目六组</t>
  </si>
  <si>
    <t>森林大冒险小游戏</t>
  </si>
  <si>
    <t>奇门小子</t>
  </si>
  <si>
    <t>主公请出山</t>
  </si>
  <si>
    <t>新仙魔九界</t>
  </si>
  <si>
    <t>研发一组</t>
  </si>
  <si>
    <t>捕鱼</t>
  </si>
  <si>
    <t>1028013.4285714285</t>
  </si>
  <si>
    <t>猎鱼达人3D</t>
  </si>
  <si>
    <t>猎鱼达人-网页版</t>
  </si>
  <si>
    <t>专案二组</t>
  </si>
  <si>
    <t>捕鱼达人千炮版3D</t>
  </si>
  <si>
    <t>项目一组</t>
  </si>
  <si>
    <t>捕鱼达人千炮版H5</t>
  </si>
  <si>
    <t>捕鱼游戏王2D</t>
  </si>
  <si>
    <t>专案五组</t>
  </si>
  <si>
    <t>捕鱼大世界</t>
  </si>
  <si>
    <t>猎鱼达人手游</t>
  </si>
  <si>
    <t>猎鱼达人</t>
  </si>
  <si>
    <t>专案一组</t>
  </si>
  <si>
    <t>猎鱼达人H5</t>
  </si>
  <si>
    <t>BetFrenzy</t>
  </si>
  <si>
    <t>越南捕鱼</t>
  </si>
  <si>
    <t>越南捕鱼-zgc联运</t>
  </si>
  <si>
    <t>大炮捕鱼</t>
  </si>
  <si>
    <t>趣玩</t>
  </si>
  <si>
    <t>Domino</t>
  </si>
  <si>
    <t>HiggsDomino</t>
  </si>
  <si>
    <t>游戏三组</t>
  </si>
  <si>
    <t>棋牌</t>
  </si>
  <si>
    <t>33365428.279999997</t>
  </si>
  <si>
    <t>1854674.4285714286</t>
  </si>
  <si>
    <t>7035486.142857143</t>
  </si>
  <si>
    <t>744879.8571428572</t>
  </si>
  <si>
    <t>16839769.285714287</t>
  </si>
  <si>
    <t>157308.2857142857</t>
  </si>
  <si>
    <t>豪神</t>
  </si>
  <si>
    <t>HS</t>
  </si>
  <si>
    <t>游戏六组</t>
  </si>
  <si>
    <t>twd</t>
  </si>
  <si>
    <t>7048677.258800001</t>
  </si>
  <si>
    <t>呖咕麻将</t>
  </si>
  <si>
    <t>游戏八组</t>
  </si>
  <si>
    <t>5251311.627199999</t>
  </si>
  <si>
    <t>波克棋牌</t>
  </si>
  <si>
    <t>项目二组</t>
  </si>
  <si>
    <t>454763.5714285714</t>
  </si>
  <si>
    <t>488034.1428571428</t>
  </si>
  <si>
    <t>朋友局</t>
  </si>
  <si>
    <t>哈灵斗地主</t>
  </si>
  <si>
    <t>游戏五组</t>
  </si>
  <si>
    <t>324302.8571428572</t>
  </si>
  <si>
    <t>329075.1428571428</t>
  </si>
  <si>
    <t>DominoCafe</t>
  </si>
  <si>
    <t>专案九组</t>
  </si>
  <si>
    <t>298963.7143939839</t>
  </si>
  <si>
    <t>2030848.6416000002</t>
  </si>
  <si>
    <t>206275.5714285714</t>
  </si>
  <si>
    <t>BossDomino</t>
  </si>
  <si>
    <t>游戏七组</t>
  </si>
  <si>
    <t>157924.5714285714</t>
  </si>
  <si>
    <t>489624.5714285714</t>
  </si>
  <si>
    <t>Dummy</t>
  </si>
  <si>
    <t>175293.8571428571</t>
  </si>
  <si>
    <t>292078.1428571428</t>
  </si>
  <si>
    <t>Slotsmash</t>
  </si>
  <si>
    <t>SlotsMash</t>
  </si>
  <si>
    <t>朋友局金币房</t>
  </si>
  <si>
    <t>哈灵斗地主H5</t>
  </si>
  <si>
    <t>162955.8571428571</t>
  </si>
  <si>
    <t>101okey</t>
  </si>
  <si>
    <t>Okey101</t>
  </si>
  <si>
    <t>项目三组</t>
  </si>
  <si>
    <t>try</t>
  </si>
  <si>
    <t>HiggsRubyPalace</t>
  </si>
  <si>
    <t>Tongits</t>
  </si>
  <si>
    <t>TongitsStar</t>
  </si>
  <si>
    <t>113593.4285714286</t>
  </si>
  <si>
    <t>163034.5714285714</t>
  </si>
  <si>
    <t>BonusDomino</t>
  </si>
  <si>
    <t>KogaDomino-巴西</t>
  </si>
  <si>
    <t>KOGADomino</t>
  </si>
  <si>
    <t>BearFishCasino</t>
  </si>
  <si>
    <t>BearfishCasino</t>
  </si>
  <si>
    <t>352706.8571428572</t>
  </si>
  <si>
    <t>Durak</t>
  </si>
  <si>
    <t>rub</t>
  </si>
  <si>
    <t>MergeRestyle</t>
  </si>
  <si>
    <t>休闲</t>
  </si>
  <si>
    <t>747617.4285714285</t>
  </si>
  <si>
    <t>748911.8571428572</t>
  </si>
  <si>
    <t>Goods Master 3D</t>
  </si>
  <si>
    <t>GoodsMaster3D</t>
  </si>
  <si>
    <t>海外发行部-上海</t>
  </si>
  <si>
    <t>2691527.8090999997</t>
  </si>
  <si>
    <t>737394.2822600001</t>
  </si>
  <si>
    <t>Gearpaw Defenders</t>
  </si>
  <si>
    <t>GearPawDefenders-CD</t>
  </si>
  <si>
    <t>海外发行部-成都</t>
  </si>
  <si>
    <t>Slime Legion</t>
  </si>
  <si>
    <t>SlimeLegion</t>
  </si>
  <si>
    <t>2560005.8600000003</t>
  </si>
  <si>
    <t>Balloon Master 3D</t>
  </si>
  <si>
    <t>BalloonMaster3D</t>
  </si>
  <si>
    <t>Jigsaw Puzzle Art</t>
  </si>
  <si>
    <t>JigsawPuzzleArt</t>
  </si>
  <si>
    <t>15845142.850000001</t>
  </si>
  <si>
    <t>136847.2857142857</t>
  </si>
  <si>
    <t>Mahjong Solitaire</t>
  </si>
  <si>
    <t>MahjongSolitaire</t>
  </si>
  <si>
    <t>Hexa Master 3D</t>
  </si>
  <si>
    <t>H项目</t>
  </si>
  <si>
    <t>Tile Master 3D</t>
  </si>
  <si>
    <t>TileMaster3D</t>
  </si>
  <si>
    <t>174985.2857142857</t>
  </si>
  <si>
    <t>Cat Beats</t>
  </si>
  <si>
    <t>CatBeats</t>
  </si>
  <si>
    <t>169252.8571428571</t>
  </si>
  <si>
    <t>Cube Master 3D</t>
  </si>
  <si>
    <t>CubeMaster3D</t>
  </si>
  <si>
    <t>102722.7142857143</t>
  </si>
  <si>
    <t>Color Ball Sort</t>
  </si>
  <si>
    <t>ColorBallSort</t>
  </si>
  <si>
    <t>416153.2236800001</t>
  </si>
  <si>
    <t>Balloon Triple Match</t>
  </si>
  <si>
    <t>BalloonTripleMatch</t>
  </si>
  <si>
    <t>Tile Master Pro</t>
  </si>
  <si>
    <t>TileMasterPro</t>
  </si>
  <si>
    <t>3988828.6000000006</t>
  </si>
  <si>
    <t>Arrow Defense</t>
  </si>
  <si>
    <t>ArrowDefense</t>
  </si>
  <si>
    <t>3951106.8499999996</t>
  </si>
  <si>
    <t>Pop Piano</t>
  </si>
  <si>
    <t>PopPiano</t>
  </si>
  <si>
    <t>Bubble Boxes</t>
  </si>
  <si>
    <t>BubbleBoxes</t>
  </si>
  <si>
    <t>Words Klondike : Solitaire</t>
  </si>
  <si>
    <t>WordsKlondike</t>
  </si>
  <si>
    <t>Dancing Cats</t>
  </si>
  <si>
    <t>DancingCats</t>
  </si>
  <si>
    <t>Tile Master</t>
  </si>
  <si>
    <t>TileMaster</t>
  </si>
  <si>
    <t>Tile Connect</t>
  </si>
  <si>
    <t>TileConnect</t>
  </si>
  <si>
    <t>Dancing Cats 2</t>
  </si>
  <si>
    <t>DancingCats2</t>
  </si>
  <si>
    <t>Magic Cats Rush: Cute Games</t>
  </si>
  <si>
    <t>MagicCatsRush</t>
  </si>
  <si>
    <t>Witt Dominoes</t>
  </si>
  <si>
    <t>WittDominoes</t>
  </si>
  <si>
    <t>Coffee factory</t>
  </si>
  <si>
    <t>CoffeeFactory</t>
  </si>
  <si>
    <t>Cat Dash</t>
  </si>
  <si>
    <t>CatDash</t>
  </si>
  <si>
    <t>Beauty Solitaire</t>
  </si>
  <si>
    <t>BeautySolitaire</t>
  </si>
  <si>
    <t>971011.2399999999</t>
  </si>
  <si>
    <t>Witt Solitaire</t>
  </si>
  <si>
    <t>WittSolitaire</t>
  </si>
  <si>
    <t>Goods Match 3D</t>
  </si>
  <si>
    <t>GoodsMatch3D</t>
  </si>
  <si>
    <t>Coffee Sort</t>
  </si>
  <si>
    <t>CoffeeSort</t>
  </si>
  <si>
    <t>Chef Merge</t>
  </si>
  <si>
    <t>ChefMerge</t>
  </si>
  <si>
    <t>Cat Hop</t>
  </si>
  <si>
    <t>CatHop</t>
  </si>
  <si>
    <t>Color Coffee Jam</t>
  </si>
  <si>
    <t>ColorCoffeeJam</t>
  </si>
  <si>
    <t>萌将过招</t>
  </si>
  <si>
    <t>游戏池</t>
  </si>
  <si>
    <t>Domino亚洲</t>
  </si>
  <si>
    <t>Word Tripeaks</t>
  </si>
  <si>
    <t>Pull pull pull heroes</t>
  </si>
  <si>
    <t>PullPullPullHeroes-CD</t>
  </si>
  <si>
    <t>不算英雄</t>
  </si>
  <si>
    <t>LonelySurvivor</t>
  </si>
  <si>
    <t>Slinky Go</t>
  </si>
  <si>
    <t>SlinkyGo</t>
  </si>
  <si>
    <t>Cat Cute Tiles</t>
  </si>
  <si>
    <t>CatCuteTiles</t>
  </si>
  <si>
    <t>Cat Piano Tiles</t>
  </si>
  <si>
    <t>CatPianoTiles</t>
  </si>
  <si>
    <t>Rolling Twins</t>
  </si>
  <si>
    <t>RollingTwins</t>
  </si>
  <si>
    <t>灵动大世界</t>
  </si>
  <si>
    <t>Hexa coin sort</t>
  </si>
  <si>
    <t>测试项目-孚谦SH</t>
  </si>
  <si>
    <t>Shiny Sort: Diamond Art Puzzle</t>
  </si>
  <si>
    <t>Match 3 Tile</t>
  </si>
  <si>
    <t>Water Sort Master</t>
  </si>
  <si>
    <t>Piano Hop</t>
  </si>
  <si>
    <t>PianoHop</t>
  </si>
  <si>
    <t>Food Merge Memories</t>
  </si>
  <si>
    <t>Cake Fever</t>
  </si>
  <si>
    <t>FreshVPN</t>
  </si>
  <si>
    <t>游戏三组-HiggsDomino</t>
  </si>
  <si>
    <t>Floral Sort 3D</t>
  </si>
  <si>
    <t>FloralSort3D</t>
  </si>
  <si>
    <t>Tap Cable Way</t>
  </si>
  <si>
    <t>Domino南非</t>
  </si>
  <si>
    <t>不存在的谎言</t>
  </si>
  <si>
    <t>CoinRace</t>
  </si>
  <si>
    <t>游戏三组-CoinRace</t>
  </si>
  <si>
    <t>Zombie Smash: BLAM</t>
  </si>
  <si>
    <t>Hex Clash</t>
  </si>
  <si>
    <t>HexClash</t>
  </si>
  <si>
    <t>Domino欧洲</t>
  </si>
  <si>
    <t>Domino北美</t>
  </si>
  <si>
    <t>赛赛军团抖音版</t>
  </si>
  <si>
    <t>Domino南美</t>
  </si>
  <si>
    <t>Crowd to Bus</t>
  </si>
  <si>
    <t>LightOfHope</t>
  </si>
  <si>
    <t>森林大冒险</t>
  </si>
  <si>
    <t>Magic Find</t>
  </si>
  <si>
    <t>Rhythm Cats</t>
  </si>
  <si>
    <t>RhythmCats</t>
  </si>
  <si>
    <t>Two Cats</t>
  </si>
  <si>
    <t>TwoCats</t>
  </si>
  <si>
    <t>Coffee Craft</t>
  </si>
  <si>
    <t>Color Blast 3D</t>
  </si>
  <si>
    <t>Slime Force</t>
  </si>
  <si>
    <t>Color Ribbon Sort</t>
  </si>
  <si>
    <t>Word Cross</t>
  </si>
  <si>
    <t>WordCross</t>
  </si>
  <si>
    <t>Hole Gems All</t>
  </si>
  <si>
    <t>生存手册</t>
  </si>
  <si>
    <t>Match Triple Bubble</t>
  </si>
  <si>
    <t>海外测试</t>
  </si>
  <si>
    <t>Hole Gems Puzzle</t>
  </si>
  <si>
    <t>HoleGemsPuzzle</t>
  </si>
  <si>
    <t>Hat Factory</t>
  </si>
  <si>
    <t>Life Color</t>
  </si>
  <si>
    <t>LifeColor</t>
  </si>
  <si>
    <t>有仙则名</t>
  </si>
  <si>
    <t>研十测试</t>
  </si>
  <si>
    <t>Beauty Mahjong</t>
  </si>
  <si>
    <t>BeautyMahjong</t>
  </si>
  <si>
    <t>Betonus</t>
  </si>
  <si>
    <t>Royal Sudoku</t>
  </si>
  <si>
    <t>Knights Combo</t>
  </si>
  <si>
    <t>KnightsCombo</t>
  </si>
  <si>
    <t>麻将至尊-国潮</t>
  </si>
  <si>
    <t>Color Slide - Block Puzzle</t>
  </si>
  <si>
    <t>钓鱼达人</t>
  </si>
  <si>
    <t>研二测试</t>
  </si>
  <si>
    <t>Holes Sort</t>
  </si>
  <si>
    <t>Art Coloring</t>
  </si>
  <si>
    <t>Conveyor Pack</t>
  </si>
  <si>
    <t>WHOT</t>
  </si>
  <si>
    <t>Komikomi</t>
  </si>
  <si>
    <t>妙连千军</t>
  </si>
  <si>
    <t>幻想名将录_港台</t>
  </si>
  <si>
    <t>幻想名将传-港澳台</t>
  </si>
  <si>
    <t>永夜星缘</t>
  </si>
  <si>
    <t>波克眼位采集系统_海外</t>
  </si>
  <si>
    <t>波克眼位采集系统海外版</t>
  </si>
  <si>
    <t>派对吧三国</t>
  </si>
  <si>
    <t>阴阳无界</t>
  </si>
  <si>
    <t>MaxNovel</t>
  </si>
  <si>
    <t>项目五组</t>
  </si>
  <si>
    <t>其他</t>
  </si>
  <si>
    <t>Romance</t>
  </si>
  <si>
    <t>MaxReels</t>
  </si>
  <si>
    <t>DramaNovel</t>
  </si>
  <si>
    <t>6/22-6/28</t>
  </si>
  <si>
    <t>2026-06-22</t>
  </si>
  <si>
    <t>2026-06-28</t>
  </si>
  <si>
    <t>448917.1428571428</t>
  </si>
  <si>
    <t>1291202.4285714286</t>
  </si>
  <si>
    <t>206982.7142857143</t>
  </si>
  <si>
    <t>1283098.4285714286</t>
  </si>
  <si>
    <t>880100.4285714285</t>
  </si>
  <si>
    <t>237816.8571428571</t>
  </si>
  <si>
    <t>856184.1428571428</t>
  </si>
  <si>
    <t>1003499.2857142857</t>
  </si>
  <si>
    <t>1038759.4285714285</t>
  </si>
  <si>
    <t>2512583.8571428573</t>
  </si>
  <si>
    <t>5652387.857142857</t>
  </si>
  <si>
    <t>870098.7142857143</t>
  </si>
  <si>
    <t>17070670.42857143</t>
  </si>
  <si>
    <t>146120.5714285714</t>
  </si>
  <si>
    <t>452122.4285714286</t>
  </si>
  <si>
    <t>480951.7142857143</t>
  </si>
  <si>
    <t>324840.2857142857</t>
  </si>
  <si>
    <t>329564.2857142857</t>
  </si>
  <si>
    <t>1522906.8893000004</t>
  </si>
  <si>
    <t>155930.8571428571</t>
  </si>
  <si>
    <t>212172.8571428571</t>
  </si>
  <si>
    <t>160786.8571428571</t>
  </si>
  <si>
    <t>162475.7142857143</t>
  </si>
  <si>
    <t>169841.7142857143</t>
  </si>
  <si>
    <t>308608.2958500001</t>
  </si>
  <si>
    <t>176014.7142857143</t>
  </si>
  <si>
    <t>290770.1428571428</t>
  </si>
  <si>
    <t>113924.2857142857</t>
  </si>
  <si>
    <t>164450.4285714286</t>
  </si>
  <si>
    <t>338974.8571428572</t>
  </si>
  <si>
    <t>998577.1499999999</t>
  </si>
  <si>
    <t>735345.5714285715</t>
  </si>
  <si>
    <t>33012846.929999996</t>
  </si>
  <si>
    <t>2994024.2983999997</t>
  </si>
  <si>
    <t>753586.0613899999</t>
  </si>
  <si>
    <t>2240438.2369999997</t>
  </si>
  <si>
    <t>204945.7142857143</t>
  </si>
  <si>
    <t>1969529.2200000002</t>
  </si>
  <si>
    <t>2603824.8551000003</t>
  </si>
  <si>
    <t>2470154.9586000005</t>
  </si>
  <si>
    <t>2794095.6799999997</t>
  </si>
  <si>
    <t>16589459.669999998</t>
  </si>
  <si>
    <t>1125874.2216999999</t>
  </si>
  <si>
    <t>160852.7142857143</t>
  </si>
  <si>
    <t>17551267.439999998</t>
  </si>
  <si>
    <t>1191094.4962999998</t>
  </si>
  <si>
    <t>13437610.309999999</t>
  </si>
  <si>
    <t>916276.7812000001</t>
  </si>
  <si>
    <t>7465701.630000001</t>
  </si>
  <si>
    <t>611049.0310900001</t>
  </si>
  <si>
    <t>111126.4285714286</t>
  </si>
  <si>
    <t>6609361.949999999</t>
  </si>
  <si>
    <t>171682.2857142857</t>
  </si>
  <si>
    <t>5853838.449999999</t>
  </si>
  <si>
    <t>4038673.1799999997</t>
  </si>
  <si>
    <t>135560.1428571429</t>
  </si>
  <si>
    <t>2562571.6399999997</t>
  </si>
  <si>
    <t>1318948.2000000002</t>
  </si>
  <si>
    <t>1002455.3700000001</t>
  </si>
  <si>
    <t>Domino当地货币</t>
  </si>
  <si>
    <t>idr</t>
  </si>
  <si>
    <t>Merge Cartoonbook</t>
  </si>
  <si>
    <t>6/15-6/21</t>
  </si>
  <si>
    <t>2026-06-15</t>
  </si>
  <si>
    <t>2026-06-21</t>
  </si>
  <si>
    <t/>
  </si>
  <si>
    <t>6/8-6/14</t>
  </si>
  <si>
    <t>2026-06-08</t>
  </si>
  <si>
    <t>2026-06-14</t>
  </si>
  <si>
    <t>代号龙</t>
  </si>
  <si>
    <t>CashTycoonH5</t>
  </si>
  <si>
    <t>Music Runner Rush</t>
  </si>
  <si>
    <t>BeachScapes</t>
  </si>
  <si>
    <t>6/1-6/7</t>
  </si>
  <si>
    <t>2026-06-01</t>
  </si>
  <si>
    <t>2026-06-07</t>
  </si>
  <si>
    <t>398038.285714285739</t>
  </si>
  <si>
    <t>882321.428571428522</t>
  </si>
  <si>
    <t>193291.57142857142</t>
  </si>
  <si>
    <t>848819.714285714319</t>
  </si>
  <si>
    <t>22220.571428571428</t>
  </si>
  <si>
    <t>275070.57142857142</t>
  </si>
  <si>
    <t>472806.714285714261</t>
  </si>
  <si>
    <t>121611.71428571429</t>
  </si>
  <si>
    <t>14606.285714285714</t>
  </si>
  <si>
    <t>659199.714285714319</t>
  </si>
  <si>
    <t>173033.57142857142</t>
  </si>
  <si>
    <t>13899.428571428571</t>
  </si>
  <si>
    <t>81484.71428571429</t>
  </si>
  <si>
    <t>92089.142857142855</t>
  </si>
  <si>
    <t>3438.857142857143</t>
  </si>
  <si>
    <t>1408231.820399999851</t>
  </si>
  <si>
    <t>23632.142857142859</t>
  </si>
  <si>
    <t>7000.857142857143</t>
  </si>
  <si>
    <t>24145.857142857141</t>
  </si>
  <si>
    <t>1508.428571428571</t>
  </si>
  <si>
    <t>28420.285714285714</t>
  </si>
  <si>
    <t>6334.571428571428</t>
  </si>
  <si>
    <t>26544.428571428572</t>
  </si>
  <si>
    <t>24587.714285714286</t>
  </si>
  <si>
    <t>26530.142857142859</t>
  </si>
  <si>
    <t>2665.428571428572</t>
  </si>
  <si>
    <t>2656.428571428572</t>
  </si>
  <si>
    <t>24144.260000000002</t>
  </si>
  <si>
    <t>163413.816370999994</t>
  </si>
  <si>
    <t>23572.469999999998</t>
  </si>
  <si>
    <t>159551.581609999994</t>
  </si>
  <si>
    <t>19755.329999999998</t>
  </si>
  <si>
    <t>133727.820030000003</t>
  </si>
  <si>
    <t>29334.857142857141</t>
  </si>
  <si>
    <t>30046.857142857141</t>
  </si>
  <si>
    <t>1910.714285714286</t>
  </si>
  <si>
    <t>1321.142857142857</t>
  </si>
  <si>
    <t>9232.142857142857</t>
  </si>
  <si>
    <t>10619.450000000001</t>
  </si>
  <si>
    <t>1078.428571428571</t>
  </si>
  <si>
    <t>989331.142857142841</t>
  </si>
  <si>
    <t>8218.142857142857</t>
  </si>
  <si>
    <t>19325.428571428572</t>
  </si>
  <si>
    <t>1062.857142857143</t>
  </si>
  <si>
    <t>47329.571428571428</t>
  </si>
  <si>
    <t>1617.571428571429</t>
  </si>
  <si>
    <t>15453.714285714286</t>
  </si>
  <si>
    <t>58294.428571428572</t>
  </si>
  <si>
    <t>2400.571428571428</t>
  </si>
  <si>
    <t>1432.714285714286</t>
  </si>
  <si>
    <t>14327.571428571429</t>
  </si>
  <si>
    <t>1012.857142857143</t>
  </si>
  <si>
    <t>96260.428571428565</t>
  </si>
  <si>
    <t>2225.714285714286</t>
  </si>
  <si>
    <t>7589.857142857143</t>
  </si>
  <si>
    <t>28159.857142857141</t>
  </si>
  <si>
    <t>1015.142857142857</t>
  </si>
  <si>
    <t>7478.857142857143</t>
  </si>
  <si>
    <t>27456.689999999999</t>
  </si>
  <si>
    <t>185868.409149999963</t>
  </si>
  <si>
    <t>2657.142857142857</t>
  </si>
  <si>
    <t>12762.714285714286</t>
  </si>
  <si>
    <t>7509.960000000001</t>
  </si>
  <si>
    <t>50837.021202999997</t>
  </si>
  <si>
    <t>1580.714285714286</t>
  </si>
  <si>
    <t>10236.714285714286</t>
  </si>
  <si>
    <t>32253231.579999998212</t>
  </si>
  <si>
    <t>1353478.571428571362</t>
  </si>
  <si>
    <t>6134661.714285714552</t>
  </si>
  <si>
    <t>788751.571428571478</t>
  </si>
  <si>
    <t>17340517.428571429104</t>
  </si>
  <si>
    <t>6756631.840200000443</t>
  </si>
  <si>
    <t>23450.857142857141</t>
  </si>
  <si>
    <t>2173.428571428572</t>
  </si>
  <si>
    <t>466093.57142857142</t>
  </si>
  <si>
    <t>15538.714285714286</t>
  </si>
  <si>
    <t>505895.42857142858</t>
  </si>
  <si>
    <t>6211.142857142857</t>
  </si>
  <si>
    <t>5659886.613899999298</t>
  </si>
  <si>
    <t>20855.142857142859</t>
  </si>
  <si>
    <t>2309.714285714286</t>
  </si>
  <si>
    <t>3061.714285714286</t>
  </si>
  <si>
    <t>332417.142857142841</t>
  </si>
  <si>
    <t>1010.857142857143</t>
  </si>
  <si>
    <t>336515.285714285739</t>
  </si>
  <si>
    <t>256219.341942439292</t>
  </si>
  <si>
    <t>1734451.59580000001</t>
  </si>
  <si>
    <t>11259.857142857143</t>
  </si>
  <si>
    <t>166653.14285714287</t>
  </si>
  <si>
    <t>226085.28571428571</t>
  </si>
  <si>
    <t>113883.400000014895</t>
  </si>
  <si>
    <t>770901.663600000087</t>
  </si>
  <si>
    <t>12104.857142857143</t>
  </si>
  <si>
    <t>180487.85714285713</t>
  </si>
  <si>
    <t>62986.571428571428</t>
  </si>
  <si>
    <t>568904.571428571478</t>
  </si>
  <si>
    <t>7194.285714285715</t>
  </si>
  <si>
    <t>50457.160000000127</t>
  </si>
  <si>
    <t>341551.587550000055</t>
  </si>
  <si>
    <t>3931.428571428572</t>
  </si>
  <si>
    <t>174792.42857142858</t>
  </si>
  <si>
    <t>15789.857142857143</t>
  </si>
  <si>
    <t>292043.57142857142</t>
  </si>
  <si>
    <t>1534.285714285714</t>
  </si>
  <si>
    <t>164763.85714285713</t>
  </si>
  <si>
    <t>1230.714285714286</t>
  </si>
  <si>
    <t>172243.28571428571</t>
  </si>
  <si>
    <t>45088.439574468044</t>
  </si>
  <si>
    <t>305108.912709700002</t>
  </si>
  <si>
    <t>5410.714285714285</t>
  </si>
  <si>
    <t>40863.309999999998</t>
  </si>
  <si>
    <t>276612.415900000022</t>
  </si>
  <si>
    <t>11995.571428571429</t>
  </si>
  <si>
    <t>184191.714319999999</t>
  </si>
  <si>
    <t>83288.216396000003</t>
  </si>
  <si>
    <t>1697.285714285714</t>
  </si>
  <si>
    <t>2491.571428571428</t>
  </si>
  <si>
    <t>67823.311264999997</t>
  </si>
  <si>
    <t>1555.428571428571</t>
  </si>
  <si>
    <t>115205.571428571435</t>
  </si>
  <si>
    <t>32663.285714285714</t>
  </si>
  <si>
    <t>163226.71428571429</t>
  </si>
  <si>
    <t>1009.142857142857</t>
  </si>
  <si>
    <t>4591.059999999999</t>
  </si>
  <si>
    <t>31078.850381000004</t>
  </si>
  <si>
    <t>36820.857142857145</t>
  </si>
  <si>
    <t>1573.428571428571</t>
  </si>
  <si>
    <t>30016.285714285714</t>
  </si>
  <si>
    <t>398993.714285714261</t>
  </si>
  <si>
    <t>13673.800899999998</t>
  </si>
  <si>
    <t>9070.857142857143</t>
  </si>
  <si>
    <t>981962.840000000084</t>
  </si>
  <si>
    <t>403288.550000000047</t>
  </si>
  <si>
    <t>9377176.871999999508</t>
  </si>
  <si>
    <t>6647162.757399999537</t>
  </si>
  <si>
    <t>2730014.114200000186</t>
  </si>
  <si>
    <t>28991.428571428572</t>
  </si>
  <si>
    <t>693961.714285714319</t>
  </si>
  <si>
    <t>20259.857142857141</t>
  </si>
  <si>
    <t>2743595.256200000178</t>
  </si>
  <si>
    <t>720497.46650999994</t>
  </si>
  <si>
    <t>2023097.789500000188</t>
  </si>
  <si>
    <t>2117637.050000000279</t>
  </si>
  <si>
    <t>2671804.724799999967</t>
  </si>
  <si>
    <t>2528453.930199999828</t>
  </si>
  <si>
    <t>143350.794729999994</t>
  </si>
  <si>
    <t>4220.285714285715</t>
  </si>
  <si>
    <t>40513.571428571428</t>
  </si>
  <si>
    <t>2690439.229999999516</t>
  </si>
  <si>
    <t>2199545.24990000017</t>
  </si>
  <si>
    <t>2017416.175300000003</t>
  </si>
  <si>
    <t>182129.074470000021</t>
  </si>
  <si>
    <t>1548.571428571429</t>
  </si>
  <si>
    <t>40096.142857142855</t>
  </si>
  <si>
    <t>22379087.089999999851</t>
  </si>
  <si>
    <t>1514884.064199999906</t>
  </si>
  <si>
    <t>10207.714285714286</t>
  </si>
  <si>
    <t>179425.14285714287</t>
  </si>
  <si>
    <t>15056036.739999998361</t>
  </si>
  <si>
    <t>1195876.278400000185</t>
  </si>
  <si>
    <t>176688.582799999975</t>
  </si>
  <si>
    <t>1019187.695500000147</t>
  </si>
  <si>
    <t>19357.285714285714</t>
  </si>
  <si>
    <t>163449.71428571429</t>
  </si>
  <si>
    <t>13020796.670000001788</t>
  </si>
  <si>
    <t>887343.444600000046</t>
  </si>
  <si>
    <t>5936.903168000001</t>
  </si>
  <si>
    <t>881406.541200000094</t>
  </si>
  <si>
    <t>8814.428571428571</t>
  </si>
  <si>
    <t>76586.857142857145</t>
  </si>
  <si>
    <t>8596830.490000000224</t>
  </si>
  <si>
    <t>695650.0700699999</t>
  </si>
  <si>
    <t>113729.12245000001</t>
  </si>
  <si>
    <t>581920.947610000032</t>
  </si>
  <si>
    <t>5861.428571428572</t>
  </si>
  <si>
    <t>50787.714285714283</t>
  </si>
  <si>
    <t>4618759.200000000186</t>
  </si>
  <si>
    <t>503940.582150000031</t>
  </si>
  <si>
    <t>191279.248060000013</t>
  </si>
  <si>
    <t>312661.334090000018</t>
  </si>
  <si>
    <t>10604.857142857143</t>
  </si>
  <si>
    <t>105913.857142857145</t>
  </si>
  <si>
    <t>54061.001499999984</t>
  </si>
  <si>
    <t>480006.507709999976</t>
  </si>
  <si>
    <t>114051.340110000019</t>
  </si>
  <si>
    <t>365955.167600000044</t>
  </si>
  <si>
    <t>29934.142857142859</t>
  </si>
  <si>
    <t>194213.57142857142</t>
  </si>
  <si>
    <t>5645355.450000000186</t>
  </si>
  <si>
    <t>424223.222420000006</t>
  </si>
  <si>
    <t>42076.037150999997</t>
  </si>
  <si>
    <t>382147.185270000016</t>
  </si>
  <si>
    <t>2860.857142857143</t>
  </si>
  <si>
    <t>52241.857142857145</t>
  </si>
  <si>
    <t>4993497.570000000298</t>
  </si>
  <si>
    <t>343245.290360000043</t>
  </si>
  <si>
    <t>5225.932970000001</t>
  </si>
  <si>
    <t>338019.357399999979</t>
  </si>
  <si>
    <t>81454.28571428571</t>
  </si>
  <si>
    <t>317717.32805900008</t>
  </si>
  <si>
    <t>105837.477990000014</t>
  </si>
  <si>
    <t>211879.850059000019</t>
  </si>
  <si>
    <t>4290135.379999999888</t>
  </si>
  <si>
    <t>312411.749989999982</t>
  </si>
  <si>
    <t>22004.704707000001</t>
  </si>
  <si>
    <t>290407.04528000002</t>
  </si>
  <si>
    <t>52907.571428571428</t>
  </si>
  <si>
    <t>4264928.389999999665</t>
  </si>
  <si>
    <t>288779.48139999999</t>
  </si>
  <si>
    <t>288732.248670000001</t>
  </si>
  <si>
    <t>49224.571428571428</t>
  </si>
  <si>
    <t>3935896.560000000056</t>
  </si>
  <si>
    <t>266455.732840000011</t>
  </si>
  <si>
    <t>39377.571428571428</t>
  </si>
  <si>
    <t>116874.142857142855</t>
  </si>
  <si>
    <t>2989626.069999999832</t>
  </si>
  <si>
    <t>232518.688499999989</t>
  </si>
  <si>
    <t>30145.993395999998</t>
  </si>
  <si>
    <t>202372.695110000001</t>
  </si>
  <si>
    <t>4651.285714285715</t>
  </si>
  <si>
    <t>25524.077899999971</t>
  </si>
  <si>
    <t>196631.519469999999</t>
  </si>
  <si>
    <t>172777.099539999996</t>
  </si>
  <si>
    <t>3643.285714285714</t>
  </si>
  <si>
    <t>53015.285714285717</t>
  </si>
  <si>
    <t>2785784.409999999683</t>
  </si>
  <si>
    <t>188583.409929999965</t>
  </si>
  <si>
    <t>25734.857142857141</t>
  </si>
  <si>
    <t>75904.428571428565</t>
  </si>
  <si>
    <t>22931.09769999998</t>
  </si>
  <si>
    <t>169192.765520000015</t>
  </si>
  <si>
    <t>4931.285714285715</t>
  </si>
  <si>
    <t>49579.428571428572</t>
  </si>
  <si>
    <t>2051203.070000000298</t>
  </si>
  <si>
    <t>139079.066099999996</t>
  </si>
  <si>
    <t>138849.476380000007</t>
  </si>
  <si>
    <t>4240.142857142857</t>
  </si>
  <si>
    <t>1925242.869999999879</t>
  </si>
  <si>
    <t>130332.373300000007</t>
  </si>
  <si>
    <t>17160.285714285714</t>
  </si>
  <si>
    <t>1335392.049999999814</t>
  </si>
  <si>
    <t>110604.687220000007</t>
  </si>
  <si>
    <t>20209.144009000003</t>
  </si>
  <si>
    <t>90395.543199999986</t>
  </si>
  <si>
    <t>7908.142857142857</t>
  </si>
  <si>
    <t>1623977.950000000186</t>
  </si>
  <si>
    <t>109939.859779999999</t>
  </si>
  <si>
    <t>30981.571428571428</t>
  </si>
  <si>
    <t>1346713.690000000177</t>
  </si>
  <si>
    <t>91170.738040000011</t>
  </si>
  <si>
    <t>2868.571428571428</t>
  </si>
  <si>
    <t>15781.428571428571</t>
  </si>
  <si>
    <t>985354.090000000084</t>
  </si>
  <si>
    <t>66700.032490999991</t>
  </si>
  <si>
    <t>2302.428571428572</t>
  </si>
  <si>
    <t>16661.857142857141</t>
  </si>
  <si>
    <t>783189.540000000037</t>
  </si>
  <si>
    <t>53015.053697999996</t>
  </si>
  <si>
    <t>13939.428571428571</t>
  </si>
  <si>
    <t>553393.79999999993</t>
  </si>
  <si>
    <t>42733.317372999998</t>
  </si>
  <si>
    <t>37460.507503000001</t>
  </si>
  <si>
    <t>11821.428571428571</t>
  </si>
  <si>
    <t>100795.959999999992</t>
  </si>
  <si>
    <t>32160.728256000002</t>
  </si>
  <si>
    <t>25337.570252000001</t>
  </si>
  <si>
    <t>3075.571428571428</t>
  </si>
  <si>
    <t>385556.020000000019</t>
  </si>
  <si>
    <t>26101.524152999998</t>
  </si>
  <si>
    <t>8903.428571428571</t>
  </si>
  <si>
    <t>21998.714285714286</t>
  </si>
  <si>
    <t>145606.73000000001</t>
  </si>
  <si>
    <t>25819.666901000001</t>
  </si>
  <si>
    <t>15963.024938999999</t>
  </si>
  <si>
    <t>2180.571428571428</t>
  </si>
  <si>
    <t>226347.079999999958</t>
  </si>
  <si>
    <t>23452.771543999999</t>
  </si>
  <si>
    <t>8130.664843999999</t>
  </si>
  <si>
    <t>2368.571428571428</t>
  </si>
  <si>
    <t>140241.290000000008</t>
  </si>
  <si>
    <t>13385.343721000001</t>
  </si>
  <si>
    <t>9494.219272000002</t>
  </si>
  <si>
    <t>1298.428571428571</t>
  </si>
  <si>
    <t>100490.529999999999</t>
  </si>
  <si>
    <t>20002.476009999998</t>
  </si>
  <si>
    <t>13200.012128000002</t>
  </si>
  <si>
    <t>3733.857142857143</t>
  </si>
  <si>
    <t>174898.970000000001</t>
  </si>
  <si>
    <t>16635.608936999997</t>
  </si>
  <si>
    <t>11838.845302000002</t>
  </si>
  <si>
    <t>1389.714285714286</t>
  </si>
  <si>
    <t>159278.559999999998</t>
  </si>
  <si>
    <t>16296.288119000003</t>
  </si>
  <si>
    <t>10781.670676999998</t>
  </si>
  <si>
    <t>2052.142857142857</t>
  </si>
  <si>
    <t>876936.170000000042</t>
  </si>
  <si>
    <t>12704.200000000001</t>
  </si>
  <si>
    <t>436855.969999999972</t>
  </si>
  <si>
    <t>9879.665940999999</t>
  </si>
  <si>
    <t>29571.856346999997</t>
  </si>
  <si>
    <t>1522.857142857143</t>
  </si>
  <si>
    <t>36371.239699999998</t>
  </si>
  <si>
    <t>1046.285714285714</t>
  </si>
  <si>
    <t>11344.571428571429</t>
  </si>
  <si>
    <t>20502.052093999999</t>
  </si>
  <si>
    <t>1224.428571428571</t>
  </si>
  <si>
    <t>5257.142857142857</t>
  </si>
  <si>
    <t>280764.690000000002</t>
  </si>
  <si>
    <t>19006.726441999999</t>
  </si>
  <si>
    <t>5736.571428571428</t>
  </si>
  <si>
    <t>15826.285714285714</t>
  </si>
  <si>
    <t>235993.279999999999</t>
  </si>
  <si>
    <t>15975.052009000001</t>
  </si>
  <si>
    <t>1173.857142857143</t>
  </si>
  <si>
    <t>206104.590000000026</t>
  </si>
  <si>
    <t>13953.093255999998</t>
  </si>
  <si>
    <t>29464.142857142859</t>
  </si>
  <si>
    <t>43710.099999999999</t>
  </si>
  <si>
    <t>12154.805257900001</t>
  </si>
  <si>
    <t>156629.630000000005</t>
  </si>
  <si>
    <t>10602.316032999999</t>
  </si>
  <si>
    <t>8342.857142857143</t>
  </si>
  <si>
    <t>118121.989999999991</t>
  </si>
  <si>
    <t>83386.039999999994</t>
  </si>
  <si>
    <t>5645.422703899999</t>
  </si>
  <si>
    <t>2013.857142857143</t>
  </si>
  <si>
    <t>7517.571428571428</t>
  </si>
  <si>
    <t>39646.960000000006</t>
  </si>
  <si>
    <t>1384.142857142857</t>
  </si>
  <si>
    <t>1381.833333333333</t>
  </si>
  <si>
    <t>1575.714285714286</t>
  </si>
  <si>
    <t>3248.142857142857</t>
  </si>
  <si>
    <t>20379.759999999998</t>
  </si>
  <si>
    <t>1090.857142857143</t>
  </si>
  <si>
    <t>1755.285714285714</t>
  </si>
  <si>
    <t>3414.428571428572</t>
  </si>
  <si>
    <t>1688.142857142857</t>
  </si>
  <si>
    <t>3498.571428571428</t>
  </si>
  <si>
    <t>18827.049999999999</t>
  </si>
  <si>
    <t>10360.869999999999</t>
  </si>
  <si>
    <t>1133.571428571429</t>
  </si>
  <si>
    <t>8196.285714285714</t>
  </si>
  <si>
    <t>1594.142857142857</t>
  </si>
  <si>
    <t>9087.799999999999</t>
  </si>
  <si>
    <t>1966.428571428571</t>
  </si>
  <si>
    <t>24568.857142857141</t>
  </si>
  <si>
    <t>25145.571428571428</t>
  </si>
  <si>
    <t>273828.941619999998</t>
  </si>
  <si>
    <t>68965.857142857145</t>
  </si>
  <si>
    <t>4895.142857142857</t>
  </si>
  <si>
    <t>26795.420008999998</t>
  </si>
  <si>
    <t>5645.428571428572</t>
  </si>
  <si>
    <t>5917.285714285715</t>
  </si>
  <si>
    <t>5/25-5/31</t>
  </si>
  <si>
    <t>2026-05-25</t>
  </si>
  <si>
    <t>2026-05-31</t>
  </si>
  <si>
    <t>休闲/游戏池</t>
  </si>
  <si>
    <t>5/18-5/24</t>
  </si>
  <si>
    <t>2026-05-18</t>
  </si>
  <si>
    <t>2026-05-24</t>
  </si>
  <si>
    <t>5/11-5/17</t>
  </si>
  <si>
    <t>2026-05-11</t>
  </si>
  <si>
    <t>2026-05-17</t>
  </si>
  <si>
    <t>Plop Squad</t>
  </si>
  <si>
    <t>大王叫我来巡山</t>
  </si>
  <si>
    <t>大王叫我来巡山-港台</t>
  </si>
  <si>
    <t>5/4-5/10</t>
  </si>
  <si>
    <t>2026-05-04</t>
  </si>
  <si>
    <t>2026-05-10</t>
  </si>
  <si>
    <t>4/27-5/3</t>
  </si>
  <si>
    <t>2026-04-27</t>
  </si>
  <si>
    <t>2026-05-03</t>
  </si>
  <si>
    <t>捕鱼游戏王2D-H5</t>
  </si>
  <si>
    <t>4/20-4/26</t>
  </si>
  <si>
    <t>2026-04-20</t>
  </si>
  <si>
    <t>2026-04-26</t>
  </si>
  <si>
    <t>4/13-4/19</t>
  </si>
  <si>
    <t>2026-04-13</t>
  </si>
  <si>
    <t>2026-04-19</t>
  </si>
  <si>
    <t>4/6-4/12</t>
  </si>
  <si>
    <t>2026-04-06</t>
  </si>
  <si>
    <t>2026-04-12</t>
  </si>
  <si>
    <t>3/30-4/5</t>
  </si>
  <si>
    <t>2026-03-30</t>
  </si>
  <si>
    <t>2026-04-05</t>
  </si>
  <si>
    <t>3/23-3/29</t>
  </si>
  <si>
    <t>2026-03-23</t>
  </si>
  <si>
    <t>2026-03-29</t>
  </si>
  <si>
    <t>3/23-3/29</t>
  </si>
  <si>
    <t>2026-03-23</t>
  </si>
  <si>
    <t>2026-03-29</t>
  </si>
  <si>
    <t>Rhythm Cats</t>
  </si>
  <si>
    <t>游戏池</t>
  </si>
  <si>
    <t>usc</t>
  </si>
  <si>
    <t>Coffee Craft</t>
  </si>
  <si>
    <t>Color Ribbon Sort</t>
  </si>
  <si>
    <t>Word Cross</t>
  </si>
  <si>
    <t>Color Blast 3D</t>
  </si>
  <si>
    <t>Merge Cartoonbook</t>
  </si>
  <si>
    <t>Betonus</t>
  </si>
  <si>
    <t>usd</t>
  </si>
  <si>
    <t>Beauty Mahjong</t>
  </si>
  <si>
    <t>麻将至尊-国潮</t>
  </si>
  <si>
    <t>rmb</t>
  </si>
  <si>
    <t>Life Color</t>
  </si>
  <si>
    <t>Knights Combo</t>
  </si>
  <si>
    <t>钓鱼达人</t>
  </si>
  <si>
    <t>研二测试</t>
  </si>
  <si>
    <t>Match Triple Bubble</t>
  </si>
  <si>
    <t>Art Coloring</t>
  </si>
  <si>
    <t>Royal Sudoku</t>
  </si>
  <si>
    <t>萌将过招</t>
  </si>
  <si>
    <t>Music Runner Rush</t>
  </si>
  <si>
    <t>Color Slide - Block Puzzle</t>
  </si>
  <si>
    <t>WHOT</t>
  </si>
  <si>
    <t>Komikomi</t>
  </si>
  <si>
    <t>BeachScapes</t>
  </si>
  <si>
    <t>妙连千军</t>
  </si>
  <si>
    <t>幻想名将录_港台</t>
  </si>
  <si>
    <t>幻想名将传-港澳台</t>
  </si>
  <si>
    <t>永夜星缘</t>
  </si>
  <si>
    <t>波克眼位采集系统_海外</t>
  </si>
  <si>
    <t>波克眼位采集系统海外版</t>
  </si>
  <si>
    <t>派对吧三国</t>
  </si>
  <si>
    <t>阴阳无界</t>
  </si>
  <si>
    <t>MaxNovel</t>
  </si>
  <si>
    <t>项目五组</t>
  </si>
  <si>
    <t>其他</t>
  </si>
  <si>
    <t>Romance</t>
  </si>
  <si>
    <t>DramaNovel</t>
  </si>
  <si>
    <t>Words Klondike : Solitaire</t>
  </si>
  <si>
    <t>WordsKlondike</t>
  </si>
  <si>
    <t>海外发行部-成都</t>
  </si>
  <si>
    <t>休闲/游戏池</t>
  </si>
  <si>
    <t>3/16-3/22</t>
  </si>
  <si>
    <t>2026-03-16</t>
  </si>
  <si>
    <t>2026-03-22</t>
  </si>
  <si>
    <t>跃动小子</t>
  </si>
  <si>
    <t>研发十组</t>
  </si>
  <si>
    <t>小游戏</t>
  </si>
  <si>
    <t>灵画师</t>
  </si>
  <si>
    <t>研十一组</t>
  </si>
  <si>
    <t>超能下蛋鸭</t>
  </si>
  <si>
    <t>国内发行部</t>
  </si>
  <si>
    <t>一路狂飙</t>
  </si>
  <si>
    <t>研发九组</t>
  </si>
  <si>
    <t>鼠鼠斗大喵</t>
  </si>
  <si>
    <t>灵蛇奇缘</t>
  </si>
  <si>
    <t>我欲独尊</t>
  </si>
  <si>
    <t>灵蛇项目</t>
  </si>
  <si>
    <t>广州子</t>
  </si>
  <si>
    <t>爆炒江湖</t>
  </si>
  <si>
    <t>研发六组</t>
  </si>
  <si>
    <t>上古龙神觉醒</t>
  </si>
  <si>
    <t>狂神无双</t>
  </si>
  <si>
    <t>上古</t>
  </si>
  <si>
    <t>仙尘小径</t>
  </si>
  <si>
    <t>研发二组</t>
  </si>
  <si>
    <t>橡子屋</t>
  </si>
  <si>
    <t>锻造与冒险</t>
  </si>
  <si>
    <t>女武神战纪</t>
  </si>
  <si>
    <t>krw</t>
  </si>
  <si>
    <t>欢乐游戏人</t>
  </si>
  <si>
    <t>赛赛军团</t>
  </si>
  <si>
    <t>项目六组</t>
  </si>
  <si>
    <t>主公请出山</t>
  </si>
  <si>
    <t>新仙魔九界</t>
  </si>
  <si>
    <t>研发一组</t>
  </si>
  <si>
    <t>捕鱼</t>
  </si>
  <si>
    <t>猎鱼达人3D</t>
  </si>
  <si>
    <t>猎鱼达人-网页版</t>
  </si>
  <si>
    <t>专案二组</t>
  </si>
  <si>
    <t>捕鱼达人千炮版3D</t>
  </si>
  <si>
    <t>项目一组</t>
  </si>
  <si>
    <t>捕鱼达人千炮版H5</t>
  </si>
  <si>
    <t>捕鱼游戏王2D</t>
  </si>
  <si>
    <t>专案五组</t>
  </si>
  <si>
    <t>捕鱼大世界</t>
  </si>
  <si>
    <t>猎鱼达人手游</t>
  </si>
  <si>
    <t>猎鱼达人</t>
  </si>
  <si>
    <t>专案一组</t>
  </si>
  <si>
    <t>猎鱼达人H5</t>
  </si>
  <si>
    <t>BetFrenzy</t>
  </si>
  <si>
    <t>越南捕鱼</t>
  </si>
  <si>
    <t>越南捕鱼-zgc联运</t>
  </si>
  <si>
    <t>大炮捕鱼</t>
  </si>
  <si>
    <t>趣玩</t>
  </si>
  <si>
    <t>Domino</t>
  </si>
  <si>
    <t>HiggsDomino</t>
  </si>
  <si>
    <t>游戏三组</t>
  </si>
  <si>
    <t>棋牌</t>
  </si>
  <si>
    <t>波克棋牌</t>
  </si>
  <si>
    <t>项目二组</t>
  </si>
  <si>
    <t>豪神</t>
  </si>
  <si>
    <t>HS</t>
  </si>
  <si>
    <t>游戏六组</t>
  </si>
  <si>
    <t>twd</t>
  </si>
  <si>
    <t>呖咕麻将</t>
  </si>
  <si>
    <t>游戏八组</t>
  </si>
  <si>
    <t>朋友局</t>
  </si>
  <si>
    <t>哈灵斗地主</t>
  </si>
  <si>
    <t>游戏五组</t>
  </si>
  <si>
    <t>DominoCafe</t>
  </si>
  <si>
    <t>专案九组</t>
  </si>
  <si>
    <t>BossDomino</t>
  </si>
  <si>
    <t>游戏七组</t>
  </si>
  <si>
    <t>Slotsmash</t>
  </si>
  <si>
    <t>SlotsMash</t>
  </si>
  <si>
    <t>朋友局金币房</t>
  </si>
  <si>
    <t>哈灵斗地主H5</t>
  </si>
  <si>
    <t>Dummy</t>
  </si>
  <si>
    <t>101okey</t>
  </si>
  <si>
    <t>Okey101</t>
  </si>
  <si>
    <t>项目三组</t>
  </si>
  <si>
    <t>try</t>
  </si>
  <si>
    <t>BonusDomino</t>
  </si>
  <si>
    <t>HiggsRubyPalace</t>
  </si>
  <si>
    <t>Tongits</t>
  </si>
  <si>
    <t>TongitsStar</t>
  </si>
  <si>
    <t>KogaDomino-巴西</t>
  </si>
  <si>
    <t>KOGADomino</t>
  </si>
  <si>
    <t>BearFishCasino</t>
  </si>
  <si>
    <t>BearfishCasino</t>
  </si>
  <si>
    <t>Durak</t>
  </si>
  <si>
    <t>rub</t>
  </si>
  <si>
    <t>MergeRestyle</t>
  </si>
  <si>
    <t>休闲</t>
  </si>
  <si>
    <t>Goods Master 3D</t>
  </si>
  <si>
    <t>GoodsMaster3D</t>
  </si>
  <si>
    <t>海外发行部-上海</t>
  </si>
  <si>
    <t>Gearpaw Defenders</t>
  </si>
  <si>
    <t>GearPawDefenders-CD</t>
  </si>
  <si>
    <t>Balloon Master 3D</t>
  </si>
  <si>
    <t>BalloonMaster3D</t>
  </si>
  <si>
    <t>Slime Legion</t>
  </si>
  <si>
    <t>SlimeLegion</t>
  </si>
  <si>
    <t>Dancing Cats 2</t>
  </si>
  <si>
    <t>DancingCats2</t>
  </si>
  <si>
    <t>Pop Piano</t>
  </si>
  <si>
    <t>PopPiano</t>
  </si>
  <si>
    <t>Mahjong Solitaire</t>
  </si>
  <si>
    <t>MahjongSolitaire</t>
  </si>
  <si>
    <t>Hexa Master 3D</t>
  </si>
  <si>
    <t>H项目</t>
  </si>
  <si>
    <t>Cube Master 3D</t>
  </si>
  <si>
    <t>CubeMaster3D</t>
  </si>
  <si>
    <t>Tile Master 3D</t>
  </si>
  <si>
    <t>TileMaster3D</t>
  </si>
  <si>
    <t>Tile Master Pro</t>
  </si>
  <si>
    <t>TileMasterPro</t>
  </si>
  <si>
    <t>Color Ball Sort</t>
  </si>
  <si>
    <t>ColorBallSort</t>
  </si>
  <si>
    <t>Balloon Triple Match</t>
  </si>
  <si>
    <t>BalloonTripleMatch</t>
  </si>
  <si>
    <t>Cat Beats</t>
  </si>
  <si>
    <t>CatBeats</t>
  </si>
  <si>
    <t>Tile Master</t>
  </si>
  <si>
    <t>TileMaster</t>
  </si>
  <si>
    <t>Jigsaw Puzzle Art</t>
  </si>
  <si>
    <t>JigsawPuzzleArt</t>
  </si>
  <si>
    <t>Bubble Boxes</t>
  </si>
  <si>
    <t>BubbleBoxes</t>
  </si>
  <si>
    <t>Dancing Cats</t>
  </si>
  <si>
    <t>DancingCats</t>
  </si>
  <si>
    <t>Witt Dominoes</t>
  </si>
  <si>
    <t>WittDominoes</t>
  </si>
  <si>
    <t>Tile Connect</t>
  </si>
  <si>
    <t>TileConnect</t>
  </si>
  <si>
    <t>Cat Dash</t>
  </si>
  <si>
    <t>CatDash</t>
  </si>
  <si>
    <t>Magic Cats Rush: Cute Games</t>
  </si>
  <si>
    <t>MagicCatsRush</t>
  </si>
  <si>
    <t>Coffee factory</t>
  </si>
  <si>
    <t>CoffeeFactory</t>
  </si>
  <si>
    <t>Beauty Solitaire</t>
  </si>
  <si>
    <t>BeautySolitaire</t>
  </si>
  <si>
    <t>Cat Hop</t>
  </si>
  <si>
    <t>CatHop</t>
  </si>
  <si>
    <t>Pull pull pull heroes</t>
  </si>
  <si>
    <t>PullPullPullHeroes-CD</t>
  </si>
  <si>
    <t>Witt Solitaire</t>
  </si>
  <si>
    <t>WittSolitaire</t>
  </si>
  <si>
    <t>Goods Match 3D</t>
  </si>
  <si>
    <t>GoodsMatch3D</t>
  </si>
  <si>
    <t>Hexa coin sort</t>
  </si>
  <si>
    <t>测试项目-孚谦SH</t>
  </si>
  <si>
    <t>Coffee Sort</t>
  </si>
  <si>
    <t>CoffeeSort</t>
  </si>
  <si>
    <t>不算英雄</t>
  </si>
  <si>
    <t>LonelySurvivor</t>
  </si>
  <si>
    <t>Color Coffee Jam</t>
  </si>
  <si>
    <t>ColorCoffeeJam</t>
  </si>
  <si>
    <t>Chef Merge</t>
  </si>
  <si>
    <t>ChefMerge</t>
  </si>
  <si>
    <t>Slinky Go</t>
  </si>
  <si>
    <t>SlinkyGo</t>
  </si>
  <si>
    <t>森林大冒险</t>
  </si>
  <si>
    <t>Rolling Twins</t>
  </si>
  <si>
    <t>Cat Piano Tiles</t>
  </si>
  <si>
    <t>Word Tripeaks</t>
  </si>
  <si>
    <t>Cat Cute Tiles</t>
  </si>
  <si>
    <t>有仙则名</t>
  </si>
  <si>
    <t>研十测试</t>
  </si>
  <si>
    <t>Match 3 Tile</t>
  </si>
  <si>
    <t>Water Sort Master</t>
  </si>
  <si>
    <t>Piano Hop</t>
  </si>
  <si>
    <t>Hex Clash</t>
  </si>
  <si>
    <t>Food Merge Memories</t>
  </si>
  <si>
    <t>Floral Sort 3D</t>
  </si>
  <si>
    <t>Tap Cable Way</t>
  </si>
  <si>
    <t>Crowd to Bus</t>
  </si>
  <si>
    <t>不存在的谎言</t>
  </si>
  <si>
    <t>Domino南非</t>
  </si>
  <si>
    <t>Domino欧洲</t>
  </si>
  <si>
    <t>Hat Factory</t>
  </si>
  <si>
    <t>Hole Gems Puzzle</t>
  </si>
  <si>
    <t>Cake Fever</t>
  </si>
  <si>
    <t>Conveyor Pack</t>
  </si>
  <si>
    <t>Domino北美</t>
  </si>
  <si>
    <t>Two Cats</t>
  </si>
  <si>
    <t>Shiny Sort: Diamond Art Puzzle</t>
  </si>
  <si>
    <t>Domino南美</t>
  </si>
  <si>
    <t>Zombie Smash: BLAM</t>
  </si>
  <si>
    <t>大王叫我来巡山</t>
  </si>
  <si>
    <t>大王叫我来巡山-港台</t>
  </si>
  <si>
    <t>FreshVPN</t>
  </si>
  <si>
    <t>CashTycoonH5</t>
  </si>
  <si>
    <t>赛赛军团抖音版</t>
  </si>
  <si>
    <t>Hole Gems All</t>
  </si>
  <si>
    <t>Magic Find</t>
  </si>
  <si>
    <t>CoinRace</t>
  </si>
  <si>
    <t>Holes Sort</t>
  </si>
  <si>
    <t>代号龙</t>
  </si>
  <si>
    <t>3/9-3/15</t>
  </si>
  <si>
    <t>2026-03-09</t>
  </si>
  <si>
    <t>2026-03-15</t>
  </si>
  <si>
    <t>3/2-3/8</t>
  </si>
  <si>
    <t>2026-03-02</t>
  </si>
  <si>
    <t>2026-03-08</t>
  </si>
  <si>
    <t>Subway Sort</t>
  </si>
  <si>
    <t>2/23-3/1</t>
  </si>
  <si>
    <t>2026-02-23</t>
  </si>
  <si>
    <t>2026-03-01</t>
  </si>
  <si>
    <t>Plop Squad</t>
  </si>
  <si>
    <t>2/16-2/22</t>
  </si>
  <si>
    <t>2026-02-16</t>
  </si>
  <si>
    <t>2026-02-22</t>
  </si>
  <si>
    <t>我是航天员</t>
  </si>
  <si>
    <t>2/9-2/15</t>
  </si>
  <si>
    <t>2026-02-09</t>
  </si>
  <si>
    <t>2026-02-15</t>
  </si>
  <si>
    <t>2/2-2/8</t>
  </si>
  <si>
    <t>2026-02-02</t>
  </si>
  <si>
    <t>2026-02-08</t>
  </si>
  <si>
    <t>代号祖宗</t>
  </si>
  <si>
    <t>1/26-2/1</t>
  </si>
  <si>
    <t>2026-01-26</t>
  </si>
  <si>
    <t>2026-02-01</t>
  </si>
  <si>
    <t>Elevator Jam</t>
  </si>
  <si>
    <t>1/19-1/25</t>
  </si>
  <si>
    <t>2026-01-19</t>
  </si>
  <si>
    <t>2026-01-25</t>
  </si>
  <si>
    <t>1/12-1/18</t>
  </si>
  <si>
    <t>2026-01-12</t>
  </si>
  <si>
    <t>2026-01-18</t>
  </si>
  <si>
    <t>1/5-1/11</t>
  </si>
  <si>
    <t>2026-01-05</t>
  </si>
  <si>
    <t>2026-01-11</t>
  </si>
  <si>
    <t>Coffee  Out</t>
  </si>
  <si>
    <t>12/29-1/4</t>
  </si>
  <si>
    <t>2025-12-29</t>
  </si>
  <si>
    <t>2026-01-04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</si>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</sst>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¥#,##0.00"/>
    <numFmt numFmtId="177" formatCode="\¥#,##0"/>
    <numFmt numFmtId="178" formatCode="\$#,##0;[Red]\(\$#,##0\)"/>
  </numFmts>
  <fonts count="18">
    <font>
      <sz val="10"/>
      <color theme="1"/>
      <name val="等线"/>
      <family val="2"/>
      <scheme val="minor"/>
    </font>
    <font>
      <b/>
      <sz val="10"/>
      <color rgb="FF000000"/>
      <name val="等线"/>
      <family val="2"/>
      <scheme val="minor"/>
    </font>
    <font>
      <b/>
      <sz val="10"/>
      <color rgb="FFF54A45"/>
      <name val="等线"/>
      <family val="2"/>
      <scheme val="minor"/>
    </font>
    <font>
      <b/>
      <sz val="10"/>
      <color rgb="FF000000"/>
      <name val="等线"/>
      <family val="2"/>
      <scheme val="minor"/>
    </font>
    <font>
      <sz val="10"/>
      <color rgb="FF000000"/>
      <name val="等线"/>
      <family val="2"/>
      <scheme val="minor"/>
    </font>
    <font>
      <sz val="10"/>
      <color rgb="FF000000"/>
      <name val="等线"/>
      <family val="2"/>
      <scheme val="minor"/>
    </font>
    <font>
      <sz val="9"/>
      <color rgb="FF606266"/>
      <name val="Alibaba-PuHuiTi"/>
      <family val="2"/>
    </font>
    <font>
      <sz val="10"/>
      <color rgb="FF000000"/>
      <name val="museo_sans300"/>
      <family val="2"/>
    </font>
    <font>
      <sz val="10"/>
      <color rgb="FFF54A45"/>
      <name val="等线"/>
      <family val="2"/>
      <scheme val="minor"/>
    </font>
    <font>
      <b/>
      <sz val="10"/>
      <color rgb="FF1F2329"/>
      <name val="等线"/>
      <family val="2"/>
      <scheme val="minor"/>
    </font>
    <font>
      <sz val="10"/>
      <color rgb="FF1F2329"/>
      <name val="等线"/>
      <family val="2"/>
      <scheme val="minor"/>
    </font>
    <font>
      <sz val="10"/>
      <color rgb="FF8F959E"/>
      <name val="等线"/>
      <family val="2"/>
      <scheme val="minor"/>
    </font>
    <font>
      <b/>
      <sz val="10"/>
      <name val="等线"/>
      <family val="4"/>
      <charset val="134"/>
    </font>
    <font>
      <sz val="10"/>
      <name val="等线"/>
      <family val="4"/>
      <charset val="134"/>
    </font>
    <font>
      <b/>
      <u/>
      <sz val="10"/>
      <name val="等线"/>
      <family val="4"/>
      <charset val="134"/>
    </font>
    <font>
      <b/>
      <sz val="10"/>
      <color rgb="FFF54A45"/>
      <name val="等线"/>
      <family val="4"/>
      <charset val="134"/>
    </font>
    <font>
      <u/>
      <sz val="10"/>
      <color theme="10"/>
      <name val="等线"/>
      <family val="4"/>
      <charset val="134"/>
    </font>
    <font>
      <sz val="9"/>
      <name val="等线"/>
      <family val="3"/>
      <charset val="134"/>
      <scheme val="minor"/>
    </font>
  </fonts>
  <fills count="95">
    <fill>
      <patternFill patternType="none"/>
    </fill>
    <fill>
      <patternFill patternType="gray125"/>
    </fill>
    <fill>
      <patternFill patternType="solid">
        <fgColor rgb="FFECE2FE"/>
      </patternFill>
    </fill>
    <fill>
      <patternFill patternType="solid">
        <fgColor rgb="FFFED4A4"/>
      </patternFill>
    </fill>
    <fill>
      <patternFill patternType="solid">
        <fgColor rgb="FFFDDDEF"/>
      </patternFill>
    </fill>
    <fill>
      <patternFill patternType="solid">
        <fgColor rgb="FFF8CAC8"/>
      </patternFill>
    </fill>
    <fill>
      <patternFill patternType="solid">
        <fgColor rgb="FFF9D5D3"/>
      </patternFill>
    </fill>
    <fill>
      <patternFill patternType="solid">
        <fgColor rgb="FFF6C0BE"/>
      </patternFill>
    </fill>
    <fill>
      <patternFill patternType="solid">
        <fgColor rgb="FFF5B4B1"/>
      </patternFill>
    </fill>
    <fill>
      <patternFill patternType="solid">
        <fgColor rgb="FFF7C5C4"/>
      </patternFill>
    </fill>
    <fill>
      <patternFill patternType="solid">
        <fgColor rgb="FFF09390"/>
      </patternFill>
    </fill>
    <fill>
      <patternFill patternType="solid">
        <fgColor rgb="FFFBE0E0"/>
      </patternFill>
    </fill>
    <fill>
      <patternFill patternType="solid">
        <fgColor rgb="FF85CA7D"/>
      </patternFill>
    </fill>
    <fill>
      <patternFill patternType="solid">
        <fgColor rgb="FFEE8480"/>
      </patternFill>
    </fill>
    <fill>
      <patternFill patternType="solid">
        <fgColor rgb="FF74C26B"/>
      </patternFill>
    </fill>
    <fill>
      <patternFill patternType="solid">
        <fgColor rgb="FFEE7F7C"/>
      </patternFill>
    </fill>
    <fill>
      <patternFill patternType="solid">
        <fgColor rgb="FF6CBF63"/>
      </patternFill>
    </fill>
    <fill>
      <patternFill patternType="solid">
        <fgColor rgb="FF76C46E"/>
      </patternFill>
    </fill>
    <fill>
      <patternFill patternType="solid">
        <fgColor rgb="FFEE837F"/>
      </patternFill>
    </fill>
    <fill>
      <patternFill patternType="solid">
        <fgColor rgb="FF77C46E"/>
      </patternFill>
    </fill>
    <fill>
      <patternFill patternType="solid">
        <fgColor rgb="FFED7E7B"/>
      </patternFill>
    </fill>
    <fill>
      <patternFill patternType="solid">
        <fgColor rgb="FFC0E3BC"/>
      </patternFill>
    </fill>
    <fill>
      <patternFill patternType="solid">
        <fgColor rgb="FFF5B8B5"/>
      </patternFill>
    </fill>
    <fill>
      <patternFill patternType="solid">
        <fgColor rgb="FF9BD495"/>
      </patternFill>
    </fill>
    <fill>
      <patternFill patternType="solid">
        <fgColor rgb="FFF3A6A3"/>
      </patternFill>
    </fill>
    <fill>
      <patternFill patternType="solid">
        <fgColor rgb="FF95D18F"/>
      </patternFill>
    </fill>
    <fill>
      <patternFill patternType="solid">
        <fgColor rgb="FFF8CBCA"/>
      </patternFill>
    </fill>
    <fill>
      <patternFill patternType="solid">
        <fgColor rgb="FFA9DAA4"/>
      </patternFill>
    </fill>
    <fill>
      <patternFill patternType="solid">
        <fgColor rgb="FFF7C1BF"/>
      </patternFill>
    </fill>
    <fill>
      <patternFill patternType="solid">
        <fgColor rgb="FFBFE3BB"/>
      </patternFill>
    </fill>
    <fill>
      <patternFill patternType="solid">
        <fgColor rgb="FFFEF7F7"/>
      </patternFill>
    </fill>
    <fill>
      <patternFill patternType="solid">
        <fgColor rgb="FFFBE2E1"/>
      </patternFill>
    </fill>
    <fill>
      <patternFill patternType="solid">
        <fgColor rgb="FFFBE3E2"/>
      </patternFill>
    </fill>
    <fill>
      <patternFill patternType="solid">
        <fgColor rgb="FFF9D0CE"/>
      </patternFill>
    </fill>
    <fill>
      <patternFill patternType="solid">
        <fgColor rgb="FFF9D1CF"/>
      </patternFill>
    </fill>
    <fill>
      <patternFill patternType="solid">
        <fgColor rgb="FFF9D2D0"/>
      </patternFill>
    </fill>
    <fill>
      <patternFill patternType="solid">
        <fgColor rgb="FFF6BFBD"/>
      </patternFill>
    </fill>
    <fill>
      <patternFill patternType="solid">
        <fgColor rgb="FFFADDDB"/>
      </patternFill>
    </fill>
    <fill>
      <patternFill patternType="solid">
        <fgColor rgb="FFDEE0E3"/>
      </patternFill>
    </fill>
    <fill>
      <patternFill patternType="solid">
        <fgColor rgb="FFFEFEFE"/>
      </patternFill>
    </fill>
    <fill>
      <patternFill patternType="solid">
        <fgColor rgb="FFFADBD9"/>
      </patternFill>
    </fill>
    <fill>
      <patternFill patternType="solid">
        <fgColor rgb="FFFEFFFE"/>
      </patternFill>
    </fill>
    <fill>
      <patternFill patternType="solid">
        <fgColor rgb="FFFDEDEC"/>
      </patternFill>
    </fill>
    <fill>
      <patternFill patternType="solid">
        <fgColor rgb="FFF9D3D1"/>
      </patternFill>
    </fill>
    <fill>
      <patternFill patternType="solid">
        <fgColor rgb="FFFEFEFD"/>
      </patternFill>
    </fill>
    <fill>
      <patternFill patternType="solid">
        <fgColor rgb="FFF7C7C5"/>
      </patternFill>
    </fill>
    <fill>
      <patternFill patternType="solid">
        <fgColor rgb="FFF29C99"/>
      </patternFill>
    </fill>
    <fill>
      <patternFill patternType="solid">
        <fgColor rgb="FFDEE0E3"/>
      </patternFill>
    </fill>
    <fill>
      <patternFill patternType="solid">
        <fgColor rgb="FFF6BCBA"/>
      </patternFill>
    </fill>
    <fill>
      <patternFill patternType="solid">
        <fgColor rgb="FFF08F8C"/>
      </patternFill>
    </fill>
    <fill>
      <patternFill patternType="solid">
        <fgColor rgb="FFEE827F"/>
      </patternFill>
    </fill>
    <fill>
      <patternFill patternType="solid">
        <fgColor rgb="FFEDF7EC"/>
      </patternFill>
    </fill>
    <fill>
      <patternFill patternType="solid">
        <fgColor rgb="FFFADCDB"/>
      </patternFill>
    </fill>
    <fill>
      <patternFill patternType="solid">
        <fgColor rgb="FFEEF7ED"/>
      </patternFill>
    </fill>
    <fill>
      <patternFill patternType="solid">
        <fgColor rgb="FFFEF4F4"/>
      </patternFill>
    </fill>
    <fill>
      <patternFill patternType="solid">
        <fgColor rgb="FFEF8B88"/>
      </patternFill>
    </fill>
    <fill>
      <patternFill patternType="solid">
        <fgColor rgb="FFF19794"/>
      </patternFill>
    </fill>
    <fill>
      <patternFill patternType="solid">
        <fgColor rgb="FFF19693"/>
      </patternFill>
    </fill>
    <fill>
      <patternFill patternType="solid">
        <fgColor rgb="FFF4B2AF"/>
      </patternFill>
    </fill>
    <fill>
      <patternFill patternType="solid">
        <fgColor rgb="FFFCEAEA"/>
      </patternFill>
    </fill>
    <fill>
      <patternFill patternType="solid">
        <fgColor rgb="FFFAF1D1"/>
      </patternFill>
    </fill>
    <fill>
      <patternFill patternType="solid">
        <fgColor rgb="FFFFFEFE"/>
      </patternFill>
    </fill>
    <fill>
      <patternFill patternType="solid">
        <fgColor rgb="FFFFFFFE"/>
      </patternFill>
    </fill>
    <fill>
      <patternFill patternType="solid">
        <fgColor rgb="FFF5B5B3"/>
      </patternFill>
    </fill>
    <fill>
      <patternFill patternType="solid">
        <fgColor rgb="FFF7C4C2"/>
      </patternFill>
    </fill>
    <fill>
      <patternFill patternType="solid">
        <fgColor rgb="FFF3A7A5"/>
      </patternFill>
    </fill>
    <fill>
      <patternFill patternType="solid">
        <fgColor rgb="FFF4ACAA"/>
      </patternFill>
    </fill>
    <fill>
      <patternFill patternType="solid">
        <fgColor rgb="FFEE807C"/>
      </patternFill>
    </fill>
    <fill>
      <patternFill patternType="solid">
        <fgColor rgb="FFFBBFBC"/>
      </patternFill>
    </fill>
    <fill>
      <patternFill patternType="solid">
        <fgColor rgb="FFEF8885"/>
      </patternFill>
    </fill>
    <fill>
      <patternFill patternType="solid">
        <fgColor rgb="FFED7B77"/>
      </patternFill>
    </fill>
    <fill>
      <patternFill patternType="solid">
        <fgColor rgb="FFFBE0DF"/>
      </patternFill>
    </fill>
    <fill>
      <patternFill patternType="solid">
        <fgColor rgb="FFFBDEDD"/>
      </patternFill>
    </fill>
    <fill>
      <patternFill patternType="solid">
        <fgColor rgb="FFF9D6D5"/>
      </patternFill>
    </fill>
    <fill>
      <patternFill patternType="solid">
        <fgColor rgb="FFFAD7D6"/>
      </patternFill>
    </fill>
    <fill>
      <patternFill patternType="solid">
        <fgColor rgb="FFFEF5F5"/>
      </patternFill>
    </fill>
    <fill>
      <patternFill patternType="solid">
        <fgColor rgb="FFD9F3FD"/>
      </patternFill>
    </fill>
    <fill>
      <patternFill patternType="solid">
        <fgColor rgb="FFF8FCF8"/>
      </patternFill>
    </fill>
    <fill>
      <patternFill patternType="solid">
        <fgColor rgb="FFF2A19E"/>
      </patternFill>
    </fill>
    <fill>
      <patternFill patternType="solid">
        <fgColor rgb="FFF9FCF9"/>
      </patternFill>
    </fill>
    <fill>
      <patternFill patternType="solid">
        <fgColor rgb="FFF29D9A"/>
      </patternFill>
    </fill>
    <fill>
      <patternFill patternType="solid">
        <fgColor rgb="FFFCE8E7"/>
      </patternFill>
    </fill>
    <fill>
      <patternFill patternType="solid">
        <fgColor rgb="FFFDF2F1"/>
      </patternFill>
    </fill>
    <fill>
      <patternFill patternType="solid">
        <fgColor rgb="FFFAFDFA"/>
      </patternFill>
    </fill>
    <fill>
      <patternFill patternType="solid">
        <fgColor rgb="FFF8CFCD"/>
      </patternFill>
    </fill>
    <fill>
      <patternFill patternType="solid">
        <fgColor rgb="FFFCFEFB"/>
      </patternFill>
    </fill>
    <fill>
      <patternFill patternType="solid">
        <fgColor rgb="FFF29F9C"/>
      </patternFill>
    </fill>
    <fill>
      <patternFill patternType="solid">
        <fgColor rgb="FFFDF3F2"/>
      </patternFill>
    </fill>
    <fill>
      <patternFill patternType="solid">
        <fgColor rgb="FFF5F5F5"/>
      </patternFill>
    </fill>
    <fill>
      <patternFill patternType="solid">
        <fgColor rgb="FFFDDDEF"/>
      </patternFill>
    </fill>
    <fill>
      <patternFill patternType="solid">
        <fgColor rgb="FFFED4A4"/>
      </patternFill>
    </fill>
    <fill>
      <patternFill patternType="solid">
        <fgColor rgb="FFECE2FE"/>
      </patternFill>
    </fill>
    <fill>
      <patternFill patternType="solid">
        <fgColor rgb="FFFBBFBC"/>
      </patternFill>
    </fill>
    <fill>
      <patternFill patternType="solid">
        <fgColor rgb="FFD9F3FD"/>
      </patternFill>
    </fill>
    <fill>
      <patternFill patternType="solid">
        <fgColor rgb="FFECE2FE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5E8ED"/>
      </bottom>
      <diagonal/>
    </border>
  </borders>
  <cellStyleXfs count="1">
    <xf numFmtId="0" fontId="0" fillId="0" borderId="0" applyNumberFormat="0" applyFont="0" applyFill="0" applyBorder="0" applyProtection="0"/>
  </cellStyleXfs>
  <cellXfs count="181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3" fontId="1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10" fontId="1" fillId="2" borderId="0" xfId="0" applyNumberFormat="1" applyFont="1" applyFill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  <xf numFmtId="4" fontId="3" fillId="2" borderId="0" xfId="0" applyNumberFormat="1" applyFont="1" applyFill="1" applyAlignment="1">
      <alignment horizontal="center" vertical="center"/>
    </xf>
    <xf numFmtId="10" fontId="3" fillId="2" borderId="0" xfId="0" applyNumberFormat="1" applyFont="1" applyFill="1" applyAlignment="1">
      <alignment horizontal="center" vertical="center"/>
    </xf>
    <xf numFmtId="10" fontId="1" fillId="3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3" fontId="4" fillId="0" borderId="0" xfId="0" applyNumberFormat="1" applyFont="1" applyAlignment="1">
      <alignment horizontal="right" vertical="center"/>
    </xf>
    <xf numFmtId="176" fontId="4" fillId="0" borderId="0" xfId="0" applyNumberFormat="1" applyFont="1" applyAlignment="1">
      <alignment horizontal="right" vertical="center"/>
    </xf>
    <xf numFmtId="10" fontId="4" fillId="0" borderId="0" xfId="0" applyNumberFormat="1" applyFont="1" applyAlignment="1">
      <alignment horizontal="right" vertical="center"/>
    </xf>
    <xf numFmtId="177" fontId="4" fillId="0" borderId="0" xfId="0" applyNumberFormat="1" applyFont="1" applyAlignment="1">
      <alignment horizontal="right" vertical="center"/>
    </xf>
    <xf numFmtId="4" fontId="5" fillId="0" borderId="0" xfId="0" applyNumberFormat="1" applyFont="1" applyAlignment="1">
      <alignment horizontal="right" vertical="center"/>
    </xf>
    <xf numFmtId="10" fontId="5" fillId="0" borderId="0" xfId="0" applyNumberFormat="1" applyFont="1" applyAlignment="1">
      <alignment horizontal="right" vertical="center"/>
    </xf>
    <xf numFmtId="10" fontId="5" fillId="5" borderId="0" xfId="0" applyNumberFormat="1" applyFont="1" applyFill="1" applyAlignment="1">
      <alignment horizontal="right" vertical="center"/>
    </xf>
    <xf numFmtId="4" fontId="4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3" fontId="5" fillId="0" borderId="0" xfId="0" applyNumberFormat="1" applyFont="1" applyAlignment="1">
      <alignment horizontal="right" vertical="center"/>
    </xf>
    <xf numFmtId="10" fontId="5" fillId="6" borderId="0" xfId="0" applyNumberFormat="1" applyFont="1" applyFill="1" applyAlignment="1">
      <alignment horizontal="right" vertical="center"/>
    </xf>
    <xf numFmtId="10" fontId="5" fillId="7" borderId="0" xfId="0" applyNumberFormat="1" applyFont="1" applyFill="1" applyAlignment="1">
      <alignment horizontal="right" vertical="center"/>
    </xf>
    <xf numFmtId="3" fontId="4" fillId="0" borderId="0" xfId="0" applyNumberFormat="1" applyFont="1" applyAlignment="1">
      <alignment vertical="center"/>
    </xf>
    <xf numFmtId="176" fontId="4" fillId="0" borderId="0" xfId="0" applyNumberFormat="1" applyFont="1" applyAlignment="1">
      <alignment vertical="center"/>
    </xf>
    <xf numFmtId="10" fontId="4" fillId="0" borderId="0" xfId="0" applyNumberFormat="1" applyFont="1" applyAlignment="1">
      <alignment vertical="center"/>
    </xf>
    <xf numFmtId="177" fontId="4" fillId="0" borderId="0" xfId="0" applyNumberFormat="1" applyFont="1" applyAlignment="1">
      <alignment vertical="center"/>
    </xf>
    <xf numFmtId="4" fontId="5" fillId="0" borderId="0" xfId="0" applyNumberFormat="1" applyFont="1" applyAlignment="1">
      <alignment vertical="center"/>
    </xf>
    <xf numFmtId="10" fontId="5" fillId="0" borderId="0" xfId="0" applyNumberFormat="1" applyFont="1" applyAlignment="1">
      <alignment vertical="center"/>
    </xf>
    <xf numFmtId="10" fontId="5" fillId="8" borderId="0" xfId="0" applyNumberFormat="1" applyFont="1" applyFill="1" applyAlignment="1">
      <alignment vertical="center"/>
    </xf>
    <xf numFmtId="3" fontId="5" fillId="0" borderId="0" xfId="0" applyNumberFormat="1" applyFont="1" applyAlignment="1">
      <alignment horizontal="right" vertical="center" wrapText="1"/>
    </xf>
    <xf numFmtId="176" fontId="5" fillId="0" borderId="0" xfId="0" applyNumberFormat="1" applyFont="1" applyAlignment="1">
      <alignment horizontal="right" vertical="center" wrapText="1"/>
    </xf>
    <xf numFmtId="10" fontId="5" fillId="0" borderId="0" xfId="0" applyNumberFormat="1" applyFont="1" applyAlignment="1">
      <alignment horizontal="right" vertical="center" wrapText="1"/>
    </xf>
    <xf numFmtId="177" fontId="5" fillId="0" borderId="0" xfId="0" applyNumberFormat="1" applyFont="1" applyAlignment="1">
      <alignment horizontal="right" vertical="center" wrapText="1"/>
    </xf>
    <xf numFmtId="10" fontId="5" fillId="9" borderId="0" xfId="0" applyNumberFormat="1" applyFont="1" applyFill="1" applyAlignment="1">
      <alignment horizontal="right" vertical="center"/>
    </xf>
    <xf numFmtId="10" fontId="5" fillId="10" borderId="0" xfId="0" applyNumberFormat="1" applyFont="1" applyFill="1" applyAlignment="1">
      <alignment horizontal="right" vertical="center"/>
    </xf>
    <xf numFmtId="10" fontId="5" fillId="11" borderId="0" xfId="0" applyNumberFormat="1" applyFont="1" applyFill="1" applyAlignment="1">
      <alignment vertical="center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center" wrapText="1"/>
    </xf>
    <xf numFmtId="4" fontId="5" fillId="12" borderId="0" xfId="0" applyNumberFormat="1" applyFont="1" applyFill="1" applyAlignment="1">
      <alignment horizontal="right" vertical="center"/>
    </xf>
    <xf numFmtId="10" fontId="5" fillId="13" borderId="0" xfId="0" applyNumberFormat="1" applyFont="1" applyFill="1" applyAlignment="1">
      <alignment horizontal="right" vertical="center"/>
    </xf>
    <xf numFmtId="4" fontId="5" fillId="14" borderId="0" xfId="0" applyNumberFormat="1" applyFont="1" applyFill="1" applyAlignment="1">
      <alignment horizontal="right" vertical="center"/>
    </xf>
    <xf numFmtId="10" fontId="5" fillId="15" borderId="0" xfId="0" applyNumberFormat="1" applyFont="1" applyFill="1" applyAlignment="1">
      <alignment horizontal="right" vertical="center"/>
    </xf>
    <xf numFmtId="3" fontId="4" fillId="4" borderId="0" xfId="0" applyNumberFormat="1" applyFont="1" applyFill="1" applyAlignment="1">
      <alignment horizontal="right" vertical="center"/>
    </xf>
    <xf numFmtId="4" fontId="5" fillId="16" borderId="0" xfId="0" applyNumberFormat="1" applyFont="1" applyFill="1" applyAlignment="1">
      <alignment horizontal="right" vertical="center"/>
    </xf>
    <xf numFmtId="4" fontId="5" fillId="17" borderId="0" xfId="0" applyNumberFormat="1" applyFont="1" applyFill="1" applyAlignment="1">
      <alignment vertical="center"/>
    </xf>
    <xf numFmtId="10" fontId="5" fillId="18" borderId="0" xfId="0" applyNumberFormat="1" applyFont="1" applyFill="1" applyAlignment="1">
      <alignment vertical="center"/>
    </xf>
    <xf numFmtId="4" fontId="5" fillId="19" borderId="0" xfId="0" applyNumberFormat="1" applyFont="1" applyFill="1" applyAlignment="1">
      <alignment horizontal="right" vertical="center"/>
    </xf>
    <xf numFmtId="10" fontId="5" fillId="20" borderId="0" xfId="0" applyNumberFormat="1" applyFont="1" applyFill="1" applyAlignment="1">
      <alignment horizontal="right" vertical="center"/>
    </xf>
    <xf numFmtId="3" fontId="5" fillId="0" borderId="0" xfId="0" applyNumberFormat="1" applyFont="1" applyAlignment="1">
      <alignment vertical="center"/>
    </xf>
    <xf numFmtId="4" fontId="5" fillId="21" borderId="0" xfId="0" applyNumberFormat="1" applyFont="1" applyFill="1" applyAlignment="1">
      <alignment horizontal="right" vertical="center"/>
    </xf>
    <xf numFmtId="4" fontId="6" fillId="0" borderId="0" xfId="0" applyNumberFormat="1" applyFont="1" applyAlignment="1">
      <alignment horizontal="right" vertical="center" wrapText="1"/>
    </xf>
    <xf numFmtId="10" fontId="5" fillId="22" borderId="0" xfId="0" applyNumberFormat="1" applyFont="1" applyFill="1" applyAlignment="1">
      <alignment horizontal="right" vertical="center"/>
    </xf>
    <xf numFmtId="1" fontId="4" fillId="0" borderId="0" xfId="0" applyNumberFormat="1" applyFont="1" applyAlignment="1">
      <alignment horizontal="right" vertical="center"/>
    </xf>
    <xf numFmtId="4" fontId="5" fillId="23" borderId="0" xfId="0" applyNumberFormat="1" applyFont="1" applyFill="1" applyAlignment="1">
      <alignment vertical="center"/>
    </xf>
    <xf numFmtId="10" fontId="5" fillId="24" borderId="0" xfId="0" applyNumberFormat="1" applyFont="1" applyFill="1" applyAlignment="1">
      <alignment horizontal="right" vertical="center"/>
    </xf>
    <xf numFmtId="4" fontId="5" fillId="25" borderId="0" xfId="0" applyNumberFormat="1" applyFont="1" applyFill="1" applyAlignment="1">
      <alignment horizontal="right" vertical="center"/>
    </xf>
    <xf numFmtId="10" fontId="5" fillId="26" borderId="0" xfId="0" applyNumberFormat="1" applyFont="1" applyFill="1" applyAlignment="1">
      <alignment horizontal="right" vertical="center"/>
    </xf>
    <xf numFmtId="4" fontId="5" fillId="27" borderId="0" xfId="0" applyNumberFormat="1" applyFont="1" applyFill="1" applyAlignment="1">
      <alignment horizontal="right" vertical="center"/>
    </xf>
    <xf numFmtId="10" fontId="5" fillId="28" borderId="0" xfId="0" applyNumberFormat="1" applyFont="1" applyFill="1" applyAlignment="1">
      <alignment horizontal="right" vertical="center"/>
    </xf>
    <xf numFmtId="176" fontId="5" fillId="0" borderId="0" xfId="0" applyNumberFormat="1" applyFont="1" applyAlignment="1">
      <alignment vertical="center"/>
    </xf>
    <xf numFmtId="177" fontId="5" fillId="0" borderId="0" xfId="0" applyNumberFormat="1" applyFont="1" applyAlignment="1">
      <alignment vertical="center"/>
    </xf>
    <xf numFmtId="4" fontId="5" fillId="29" borderId="0" xfId="0" applyNumberFormat="1" applyFont="1" applyFill="1" applyAlignment="1">
      <alignment horizontal="right" vertical="center"/>
    </xf>
    <xf numFmtId="10" fontId="5" fillId="30" borderId="0" xfId="0" applyNumberFormat="1" applyFont="1" applyFill="1" applyAlignment="1">
      <alignment horizontal="right" vertical="center"/>
    </xf>
    <xf numFmtId="0" fontId="2" fillId="0" borderId="0" xfId="0" applyFont="1" applyAlignment="1">
      <alignment vertical="center" wrapText="1"/>
    </xf>
    <xf numFmtId="10" fontId="5" fillId="31" borderId="0" xfId="0" applyNumberFormat="1" applyFont="1" applyFill="1" applyAlignment="1">
      <alignment horizontal="right" vertical="center"/>
    </xf>
    <xf numFmtId="10" fontId="5" fillId="32" borderId="0" xfId="0" applyNumberFormat="1" applyFont="1" applyFill="1" applyAlignment="1">
      <alignment horizontal="right" vertical="center"/>
    </xf>
    <xf numFmtId="10" fontId="5" fillId="33" borderId="0" xfId="0" applyNumberFormat="1" applyFont="1" applyFill="1" applyAlignment="1">
      <alignment horizontal="right" vertical="center"/>
    </xf>
    <xf numFmtId="10" fontId="5" fillId="34" borderId="0" xfId="0" applyNumberFormat="1" applyFont="1" applyFill="1" applyAlignment="1">
      <alignment vertical="center"/>
    </xf>
    <xf numFmtId="10" fontId="5" fillId="35" borderId="0" xfId="0" applyNumberFormat="1" applyFont="1" applyFill="1" applyAlignment="1">
      <alignment horizontal="right" vertical="center"/>
    </xf>
    <xf numFmtId="10" fontId="5" fillId="36" borderId="0" xfId="0" applyNumberFormat="1" applyFont="1" applyFill="1" applyAlignment="1">
      <alignment horizontal="right" vertical="center"/>
    </xf>
    <xf numFmtId="10" fontId="7" fillId="0" borderId="0" xfId="0" applyNumberFormat="1" applyFont="1" applyAlignment="1">
      <alignment horizontal="right" vertical="center" wrapText="1"/>
    </xf>
    <xf numFmtId="10" fontId="7" fillId="37" borderId="0" xfId="0" applyNumberFormat="1" applyFont="1" applyFill="1" applyAlignment="1">
      <alignment horizontal="right" vertical="center" wrapText="1"/>
    </xf>
    <xf numFmtId="10" fontId="5" fillId="38" borderId="0" xfId="0" applyNumberFormat="1" applyFont="1" applyFill="1" applyAlignment="1">
      <alignment horizontal="right" vertical="center"/>
    </xf>
    <xf numFmtId="4" fontId="5" fillId="39" borderId="0" xfId="0" applyNumberFormat="1" applyFont="1" applyFill="1" applyAlignment="1">
      <alignment horizontal="right" vertical="center"/>
    </xf>
    <xf numFmtId="0" fontId="4" fillId="3" borderId="0" xfId="0" applyFont="1" applyFill="1" applyAlignment="1">
      <alignment vertical="center"/>
    </xf>
    <xf numFmtId="10" fontId="5" fillId="40" borderId="0" xfId="0" applyNumberFormat="1" applyFont="1" applyFill="1" applyAlignment="1">
      <alignment horizontal="right" vertical="center"/>
    </xf>
    <xf numFmtId="4" fontId="5" fillId="41" borderId="0" xfId="0" applyNumberFormat="1" applyFont="1" applyFill="1" applyAlignment="1">
      <alignment horizontal="right" vertical="center"/>
    </xf>
    <xf numFmtId="10" fontId="5" fillId="42" borderId="0" xfId="0" applyNumberFormat="1" applyFont="1" applyFill="1" applyAlignment="1">
      <alignment horizontal="right" vertical="center"/>
    </xf>
    <xf numFmtId="10" fontId="5" fillId="43" borderId="0" xfId="0" applyNumberFormat="1" applyFont="1" applyFill="1" applyAlignment="1">
      <alignment horizontal="right" vertical="center"/>
    </xf>
    <xf numFmtId="4" fontId="5" fillId="44" borderId="0" xfId="0" applyNumberFormat="1" applyFont="1" applyFill="1" applyAlignment="1">
      <alignment vertical="center"/>
    </xf>
    <xf numFmtId="10" fontId="5" fillId="45" borderId="0" xfId="0" applyNumberFormat="1" applyFont="1" applyFill="1" applyAlignment="1">
      <alignment vertical="center"/>
    </xf>
    <xf numFmtId="10" fontId="5" fillId="46" borderId="0" xfId="0" applyNumberFormat="1" applyFont="1" applyFill="1" applyAlignment="1">
      <alignment horizontal="right" vertical="center"/>
    </xf>
    <xf numFmtId="3" fontId="4" fillId="47" borderId="0" xfId="0" applyNumberFormat="1" applyFont="1" applyFill="1" applyAlignment="1">
      <alignment horizontal="right" vertical="center"/>
    </xf>
    <xf numFmtId="176" fontId="4" fillId="47" borderId="0" xfId="0" applyNumberFormat="1" applyFont="1" applyFill="1" applyAlignment="1">
      <alignment horizontal="right" vertical="center"/>
    </xf>
    <xf numFmtId="10" fontId="4" fillId="47" borderId="0" xfId="0" applyNumberFormat="1" applyFont="1" applyFill="1" applyAlignment="1">
      <alignment horizontal="right" vertical="center"/>
    </xf>
    <xf numFmtId="177" fontId="4" fillId="47" borderId="0" xfId="0" applyNumberFormat="1" applyFont="1" applyFill="1" applyAlignment="1">
      <alignment horizontal="right" vertical="center"/>
    </xf>
    <xf numFmtId="10" fontId="5" fillId="48" borderId="0" xfId="0" applyNumberFormat="1" applyFont="1" applyFill="1" applyAlignment="1">
      <alignment horizontal="right" vertical="center"/>
    </xf>
    <xf numFmtId="10" fontId="5" fillId="49" borderId="0" xfId="0" applyNumberFormat="1" applyFont="1" applyFill="1" applyAlignment="1">
      <alignment horizontal="right" vertical="center"/>
    </xf>
    <xf numFmtId="10" fontId="5" fillId="50" borderId="0" xfId="0" applyNumberFormat="1" applyFont="1" applyFill="1" applyAlignment="1">
      <alignment vertical="center"/>
    </xf>
    <xf numFmtId="4" fontId="5" fillId="51" borderId="0" xfId="0" applyNumberFormat="1" applyFont="1" applyFill="1" applyAlignment="1">
      <alignment horizontal="right" vertical="center"/>
    </xf>
    <xf numFmtId="10" fontId="5" fillId="52" borderId="0" xfId="0" applyNumberFormat="1" applyFont="1" applyFill="1" applyAlignment="1">
      <alignment horizontal="right" vertical="center"/>
    </xf>
    <xf numFmtId="4" fontId="5" fillId="53" borderId="0" xfId="0" applyNumberFormat="1" applyFont="1" applyFill="1" applyAlignment="1">
      <alignment horizontal="right" vertical="center"/>
    </xf>
    <xf numFmtId="4" fontId="5" fillId="53" borderId="0" xfId="0" applyNumberFormat="1" applyFont="1" applyFill="1" applyAlignment="1">
      <alignment vertical="center"/>
    </xf>
    <xf numFmtId="10" fontId="5" fillId="54" borderId="0" xfId="0" applyNumberFormat="1" applyFont="1" applyFill="1" applyAlignment="1">
      <alignment vertical="center"/>
    </xf>
    <xf numFmtId="10" fontId="5" fillId="55" borderId="0" xfId="0" applyNumberFormat="1" applyFont="1" applyFill="1" applyAlignment="1">
      <alignment horizontal="right" vertical="center"/>
    </xf>
    <xf numFmtId="10" fontId="5" fillId="56" borderId="0" xfId="0" applyNumberFormat="1" applyFont="1" applyFill="1" applyAlignment="1">
      <alignment horizontal="right" vertical="center"/>
    </xf>
    <xf numFmtId="10" fontId="5" fillId="57" borderId="0" xfId="0" applyNumberFormat="1" applyFont="1" applyFill="1" applyAlignment="1">
      <alignment horizontal="right" vertical="center"/>
    </xf>
    <xf numFmtId="10" fontId="5" fillId="58" borderId="0" xfId="0" applyNumberFormat="1" applyFont="1" applyFill="1" applyAlignment="1">
      <alignment vertical="center"/>
    </xf>
    <xf numFmtId="3" fontId="4" fillId="0" borderId="0" xfId="0" applyNumberFormat="1" applyFont="1" applyAlignment="1">
      <alignment horizontal="left" vertical="center" wrapText="1"/>
    </xf>
    <xf numFmtId="10" fontId="5" fillId="59" borderId="0" xfId="0" applyNumberFormat="1" applyFont="1" applyFill="1" applyAlignment="1">
      <alignment horizontal="right" vertical="center"/>
    </xf>
    <xf numFmtId="3" fontId="4" fillId="60" borderId="0" xfId="0" applyNumberFormat="1" applyFont="1" applyFill="1" applyAlignment="1">
      <alignment horizontal="right" vertical="center"/>
    </xf>
    <xf numFmtId="176" fontId="4" fillId="60" borderId="0" xfId="0" applyNumberFormat="1" applyFont="1" applyFill="1" applyAlignment="1">
      <alignment horizontal="right" vertical="center"/>
    </xf>
    <xf numFmtId="10" fontId="4" fillId="60" borderId="0" xfId="0" applyNumberFormat="1" applyFont="1" applyFill="1" applyAlignment="1">
      <alignment horizontal="right" vertical="center"/>
    </xf>
    <xf numFmtId="177" fontId="4" fillId="60" borderId="0" xfId="0" applyNumberFormat="1" applyFont="1" applyFill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left" vertical="center"/>
    </xf>
    <xf numFmtId="4" fontId="7" fillId="0" borderId="1" xfId="0" applyNumberFormat="1" applyFont="1" applyBorder="1" applyAlignment="1">
      <alignment horizontal="right" vertical="center" wrapText="1"/>
    </xf>
    <xf numFmtId="10" fontId="7" fillId="0" borderId="1" xfId="0" applyNumberFormat="1" applyFont="1" applyBorder="1" applyAlignment="1">
      <alignment horizontal="right" vertical="center" wrapText="1"/>
    </xf>
    <xf numFmtId="4" fontId="7" fillId="0" borderId="0" xfId="0" applyNumberFormat="1" applyFont="1" applyAlignment="1">
      <alignment horizontal="right" vertical="center" wrapText="1"/>
    </xf>
    <xf numFmtId="10" fontId="5" fillId="61" borderId="0" xfId="0" applyNumberFormat="1" applyFont="1" applyFill="1" applyAlignment="1">
      <alignment vertical="center"/>
    </xf>
    <xf numFmtId="10" fontId="5" fillId="41" borderId="0" xfId="0" applyNumberFormat="1" applyFont="1" applyFill="1" applyAlignment="1">
      <alignment horizontal="right" vertical="center"/>
    </xf>
    <xf numFmtId="10" fontId="5" fillId="62" borderId="0" xfId="0" applyNumberFormat="1" applyFont="1" applyFill="1" applyAlignment="1">
      <alignment horizontal="right" vertical="center"/>
    </xf>
    <xf numFmtId="10" fontId="5" fillId="0" borderId="0" xfId="0" applyNumberFormat="1" applyFont="1" applyAlignment="1">
      <alignment horizontal="left" vertical="center"/>
    </xf>
    <xf numFmtId="0" fontId="4" fillId="2" borderId="0" xfId="0" applyFont="1" applyFill="1" applyAlignment="1">
      <alignment vertical="center"/>
    </xf>
    <xf numFmtId="10" fontId="5" fillId="63" borderId="0" xfId="0" applyNumberFormat="1" applyFont="1" applyFill="1" applyAlignment="1">
      <alignment horizontal="right" vertical="center"/>
    </xf>
    <xf numFmtId="10" fontId="5" fillId="64" borderId="0" xfId="0" applyNumberFormat="1" applyFont="1" applyFill="1" applyAlignment="1">
      <alignment vertical="center"/>
    </xf>
    <xf numFmtId="10" fontId="5" fillId="65" borderId="0" xfId="0" applyNumberFormat="1" applyFont="1" applyFill="1" applyAlignment="1">
      <alignment vertical="center"/>
    </xf>
    <xf numFmtId="10" fontId="5" fillId="66" borderId="0" xfId="0" applyNumberFormat="1" applyFont="1" applyFill="1" applyAlignment="1">
      <alignment vertical="center"/>
    </xf>
    <xf numFmtId="10" fontId="5" fillId="67" borderId="0" xfId="0" applyNumberFormat="1" applyFont="1" applyFill="1" applyAlignment="1">
      <alignment vertical="center"/>
    </xf>
    <xf numFmtId="0" fontId="4" fillId="68" borderId="0" xfId="0" applyFont="1" applyFill="1" applyAlignment="1">
      <alignment vertical="center"/>
    </xf>
    <xf numFmtId="10" fontId="5" fillId="69" borderId="0" xfId="0" applyNumberFormat="1" applyFont="1" applyFill="1" applyAlignment="1">
      <alignment vertical="center"/>
    </xf>
    <xf numFmtId="10" fontId="5" fillId="20" borderId="0" xfId="0" applyNumberFormat="1" applyFont="1" applyFill="1" applyAlignment="1">
      <alignment vertical="center"/>
    </xf>
    <xf numFmtId="10" fontId="5" fillId="70" borderId="0" xfId="0" applyNumberFormat="1" applyFont="1" applyFill="1" applyAlignment="1">
      <alignment vertical="center"/>
    </xf>
    <xf numFmtId="10" fontId="5" fillId="71" borderId="0" xfId="0" applyNumberFormat="1" applyFont="1" applyFill="1" applyAlignment="1">
      <alignment vertical="center"/>
    </xf>
    <xf numFmtId="10" fontId="5" fillId="72" borderId="0" xfId="0" applyNumberFormat="1" applyFont="1" applyFill="1" applyAlignment="1">
      <alignment vertical="center"/>
    </xf>
    <xf numFmtId="10" fontId="5" fillId="73" borderId="0" xfId="0" applyNumberFormat="1" applyFont="1" applyFill="1" applyAlignment="1">
      <alignment vertical="center"/>
    </xf>
    <xf numFmtId="10" fontId="5" fillId="74" borderId="0" xfId="0" applyNumberFormat="1" applyFont="1" applyFill="1" applyAlignment="1">
      <alignment vertical="center"/>
    </xf>
    <xf numFmtId="10" fontId="5" fillId="75" borderId="0" xfId="0" applyNumberFormat="1" applyFont="1" applyFill="1" applyAlignment="1">
      <alignment vertical="center"/>
    </xf>
    <xf numFmtId="0" fontId="4" fillId="76" borderId="0" xfId="0" applyFont="1" applyFill="1" applyAlignment="1">
      <alignment vertical="center"/>
    </xf>
    <xf numFmtId="4" fontId="5" fillId="77" borderId="0" xfId="0" applyNumberFormat="1" applyFont="1" applyFill="1" applyAlignment="1">
      <alignment vertical="center"/>
    </xf>
    <xf numFmtId="10" fontId="5" fillId="78" borderId="0" xfId="0" applyNumberFormat="1" applyFont="1" applyFill="1" applyAlignment="1">
      <alignment vertical="center"/>
    </xf>
    <xf numFmtId="4" fontId="5" fillId="79" borderId="0" xfId="0" applyNumberFormat="1" applyFont="1" applyFill="1" applyAlignment="1">
      <alignment vertical="center"/>
    </xf>
    <xf numFmtId="10" fontId="7" fillId="80" borderId="0" xfId="0" applyNumberFormat="1" applyFont="1" applyFill="1" applyAlignment="1">
      <alignment horizontal="right" vertical="center" wrapText="1"/>
    </xf>
    <xf numFmtId="10" fontId="7" fillId="81" borderId="0" xfId="0" applyNumberFormat="1" applyFont="1" applyFill="1" applyAlignment="1">
      <alignment horizontal="right" vertical="center" wrapText="1"/>
    </xf>
    <xf numFmtId="10" fontId="7" fillId="82" borderId="0" xfId="0" applyNumberFormat="1" applyFont="1" applyFill="1" applyAlignment="1">
      <alignment horizontal="right" vertical="center" wrapText="1"/>
    </xf>
    <xf numFmtId="4" fontId="5" fillId="83" borderId="0" xfId="0" applyNumberFormat="1" applyFont="1" applyFill="1" applyAlignment="1">
      <alignment vertical="center"/>
    </xf>
    <xf numFmtId="10" fontId="5" fillId="55" borderId="0" xfId="0" applyNumberFormat="1" applyFont="1" applyFill="1" applyAlignment="1">
      <alignment vertical="center"/>
    </xf>
    <xf numFmtId="10" fontId="5" fillId="84" borderId="0" xfId="0" applyNumberFormat="1" applyFont="1" applyFill="1" applyAlignment="1">
      <alignment vertical="center"/>
    </xf>
    <xf numFmtId="4" fontId="5" fillId="85" borderId="0" xfId="0" applyNumberFormat="1" applyFont="1" applyFill="1" applyAlignment="1">
      <alignment vertical="center"/>
    </xf>
    <xf numFmtId="10" fontId="7" fillId="86" borderId="0" xfId="0" applyNumberFormat="1" applyFont="1" applyFill="1" applyAlignment="1">
      <alignment horizontal="right" vertical="center" wrapText="1"/>
    </xf>
    <xf numFmtId="10" fontId="5" fillId="87" borderId="0" xfId="0" applyNumberFormat="1" applyFont="1" applyFill="1" applyAlignment="1">
      <alignment vertical="center"/>
    </xf>
    <xf numFmtId="10" fontId="7" fillId="88" borderId="0" xfId="0" applyNumberFormat="1" applyFont="1" applyFill="1" applyAlignment="1">
      <alignment horizontal="right" vertical="center" wrapText="1"/>
    </xf>
    <xf numFmtId="4" fontId="5" fillId="41" borderId="0" xfId="0" applyNumberFormat="1" applyFont="1" applyFill="1" applyAlignment="1">
      <alignment vertical="center"/>
    </xf>
    <xf numFmtId="10" fontId="8" fillId="0" borderId="0" xfId="0" applyNumberFormat="1" applyFont="1" applyAlignment="1">
      <alignment vertical="center"/>
    </xf>
    <xf numFmtId="4" fontId="7" fillId="39" borderId="0" xfId="0" applyNumberFormat="1" applyFont="1" applyFill="1" applyAlignment="1">
      <alignment horizontal="right" vertical="center" wrapText="1"/>
    </xf>
    <xf numFmtId="4" fontId="7" fillId="41" borderId="0" xfId="0" applyNumberFormat="1" applyFont="1" applyFill="1" applyAlignment="1">
      <alignment horizontal="right" vertical="center" wrapText="1"/>
    </xf>
    <xf numFmtId="0" fontId="9" fillId="0" borderId="0" xfId="0" applyFont="1" applyAlignment="1">
      <alignment horizontal="center" vertical="center"/>
    </xf>
    <xf numFmtId="0" fontId="4" fillId="89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9" fontId="10" fillId="0" borderId="0" xfId="0" applyNumberFormat="1" applyFont="1" applyAlignment="1">
      <alignment vertical="center"/>
    </xf>
    <xf numFmtId="0" fontId="4" fillId="90" borderId="0" xfId="0" applyFont="1" applyFill="1" applyAlignment="1">
      <alignment vertical="center"/>
    </xf>
    <xf numFmtId="10" fontId="11" fillId="0" borderId="0" xfId="0" applyNumberFormat="1" applyFont="1" applyAlignment="1">
      <alignment vertical="center"/>
    </xf>
    <xf numFmtId="9" fontId="4" fillId="0" borderId="0" xfId="0" applyNumberFormat="1" applyFont="1" applyAlignment="1">
      <alignment vertical="center"/>
    </xf>
    <xf numFmtId="3" fontId="8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4" fillId="91" borderId="0" xfId="0" applyFont="1" applyFill="1" applyAlignment="1">
      <alignment vertical="center"/>
    </xf>
    <xf numFmtId="0" fontId="4" fillId="92" borderId="0" xfId="0" applyFont="1" applyFill="1" applyAlignment="1">
      <alignment vertical="center"/>
    </xf>
    <xf numFmtId="0" fontId="10" fillId="0" borderId="0" xfId="0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0" fontId="4" fillId="93" borderId="0" xfId="0" applyFont="1" applyFill="1" applyAlignment="1">
      <alignment vertical="center"/>
    </xf>
    <xf numFmtId="9" fontId="10" fillId="0" borderId="0" xfId="0" applyNumberFormat="1" applyFont="1" applyAlignment="1">
      <alignment horizontal="center" vertical="center"/>
    </xf>
    <xf numFmtId="10" fontId="8" fillId="0" borderId="0" xfId="0" applyNumberFormat="1" applyFont="1" applyAlignment="1">
      <alignment horizontal="center" vertical="center"/>
    </xf>
    <xf numFmtId="178" fontId="10" fillId="0" borderId="0" xfId="0" applyNumberFormat="1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3" fontId="1" fillId="94" borderId="0" xfId="0" applyNumberFormat="1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3" fontId="1" fillId="3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38100</xdr:colOff>
      <xdr:row>46</xdr:row>
      <xdr:rowOff>38100</xdr:rowOff>
    </xdr:from>
    <xdr:to>
      <xdr:col>31</xdr:col>
      <xdr:colOff>-38100</xdr:colOff>
      <xdr:row>47</xdr:row>
      <xdr:rowOff>-38100</xdr:rowOff>
    </xdr:to>
    <xdr:pic>
      <xdr:nvPicPr>
        <xdr:cNvPr id="2" name="Picture 2" descr="viwRNX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0</xdr:rowOff>
    </xdr:from>
    <xdr:to>
      <xdr:col>20</xdr:col>
      <xdr:colOff>127000</xdr:colOff>
      <xdr:row>44</xdr:row>
      <xdr:rowOff>190500</xdr:rowOff>
    </xdr:to>
    <xdr:sp macro="" textlink="">
      <xdr:nvSpPr>
        <xdr:cNvPr id="1036" name="Text Box 12" hidden="1">
          <a:extLst>
            <a:ext uri="{FF2B5EF4-FFF2-40B4-BE49-F238E27FC236}">
              <a16:creationId xmlns:a16="http://schemas.microsoft.com/office/drawing/2014/main" id="{39DAF6FF-9AC7-A186-D215-BC52257059E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廖丽婷" id="{4F8C5FB8-F37C-4DA3-8371-E78D44CE4F9D}" userId="S::liaoliting@boke.com::09a0fc05-2580-4842-8b17-fe76bc51043f" providerId="AD"/>
  <person displayName="傅子嫣" id="{FCB39A72-7BA8-49F5-83D3-3DC823F8441D}" userId="S::fuziyan02@boke.com::cf91891e-999f-45a6-a413-dd7389ed2939" providerId="AD"/>
  <person displayName="刘睿妍" id="{6172982C-6D99-4C99-8482-15C5BE3DD45A}" userId="S::liuruiyan.daisy@boke.com::b4fff216-949f-403b-8345-e40a1f1ce3ee" providerId="AD"/>
  <person displayName="刘嘉鸣" id="{DDF5DE3B-A62D-4FFA-9270-BF5603202C35}" userId="S::liujiaming@boke.com::ac916071-c1e6-45d3-8b98-33dd8a734f65" providerId="AD"/>
</personList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id="{C9C39B3D-C57C-4C7E-9194-7DF3C1B1B5CF}" ref="G2" dT="2026-06-11T07:42:05" personId="{FCB39A72-7BA8-49F5-83D3-3DC823F8441D}" parentId="{}">
    <text>用FPA的多维表</text>
  </threadedComment>
  <threadedComment id="{5edcf5af-4b32-431e-8f25-a220420f4306}" ref="G2" dT="2026-06-12T04:12:31" personId="{DDF5DE3B-A62D-4FFA-9270-BF5603202C35}" parentId="{C9C39B3D-C57C-4C7E-9194-7DF3C1B1B5CF}">
    <text>寥寥&amp;子嫣项目DAU用设备维度&lt;at @傅子嫣 @廖丽婷确认下下哦</text>
  </threadedComment>
  <threadedComment id="{39C9C018-FB12-43EC-B607-A27DBBD12185}" ref="H2" dT="2026-06-11T07:42:29" personId="{FCB39A72-7BA8-49F5-83D3-3DC823F8441D}" parentId="{}">
    <text>用FPA的多维表</text>
  </threadedComment>
  <threadedComment id="{9D45D6EE-88EF-438F-9C33-486372268032}" ref="J2" dT="2026-06-11T07:43:28" personId="{FCB39A72-7BA8-49F5-83D3-3DC823F8441D}" parentId="{}">
    <text>国内Hermers、海外AF</text>
  </threadedComment>
  <threadedComment id="{F912673B-BB94-4161-8E34-C8815148A4B0}" ref="T15" dT="2026-06-30T09:54:58" personId="{DDF5DE3B-A62D-4FFA-9270-BF5603202C35}" parentId="{}">
    <text>已调整为账号维度（有效+非刷）</text>
  </threadedComment>
  <threadedComment id="{6F6AD79D-2C87-43F9-B10E-DFB757818BC6}" ref="G17" dT="2026-06-12T06:25:34" personId="{DDF5DE3B-A62D-4FFA-9270-BF5603202C35}" parentId="{}">
    <text>@廖丽婷 这个游戏田宝DB无设备维度，已找DB看能不能加，短期先辛苦自己抓一下哦</text>
  </threadedComment>
  <threadedComment id="{1B9286EC-503B-4194-91D8-C103097C29BE}" ref="G29" dT="2026-06-16T11:04:35" personId="{DDF5DE3B-A62D-4FFA-9270-BF5603202C35}" parentId="{}">
    <text>目前为用户口径，待@廖丽婷 手动刷新</text>
  </threadedComment>
  <threadedComment id="{d9b86b97-ba35-4acb-8b12-0541fb95c531}" ref="G29" dT="2026-06-16T12:08:10" personId="{4F8C5FB8-F37C-4DA3-8371-E78D44CE4F9D}" parentId="{1B9286EC-503B-4194-91D8-C103097C29BE}">
    <text>确认了 游戏王DAU用账号维度</text>
  </threadedComment>
  <threadedComment id="{AB65E1CA-9017-45F8-9C5B-3BEA4A65D678}" ref="Q123" dT="2026-07-09T08:13:49" personId="{6172982C-6D99-4C99-8482-15C5BE3DD45A}" parentId="{}">
    <text>ROI降低，是因为目前在投放更多的书进行测试，在看能不能跑出新书，所以回收可能会差一些，再观察一周数据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s://boke.feishu.cn/wiki/FtMqwnmrlih9HrktAeGcZQ2QnTh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F938-F6AF-AE41-BDA0-B7C628C6E545}">
  <sheetPr>
    <tabColor rgb="FF7F3BF5"/>
    <outlinePr summaryBelow="0" summaryRight="0"/>
  </sheetPr>
  <dimension ref="A1:AI249"/>
  <sheetViews>
    <sheetView workbookViewId="0">
      <pane xSplit="6" ySplit="2" topLeftCell="V47" activePane="bottomRight" state="frozen"/>
      <selection pane="topRight"/>
      <selection pane="bottomLeft"/>
      <selection pane="bottomRight" activeCell="G3" sqref="G3"/>
    </sheetView>
  </sheetViews>
  <sheetFormatPr baseColWidth="10" defaultColWidth="14" defaultRowHeight="13"/>
  <cols>
    <col min="1" max="1" width="11" customWidth="1"/>
    <col min="2" max="2" width="7" customWidth="1"/>
    <col min="3" max="3" width="10" customWidth="1"/>
    <col min="4" max="4" width="16" customWidth="1"/>
    <col min="5" max="5" width="11" customWidth="1"/>
    <col min="6" max="6" width="15" customWidth="1"/>
    <col min="7" max="7" width="9" customWidth="1"/>
    <col min="8" max="11" width="10" customWidth="1"/>
    <col min="12" max="12" width="8" customWidth="1"/>
    <col min="13" max="14" width="9" customWidth="1"/>
    <col min="15" max="15" width="8" customWidth="1"/>
    <col min="16" max="16" width="11" customWidth="1"/>
    <col min="17" max="17" width="12" customWidth="1"/>
    <col min="18" max="18" width="11" customWidth="1"/>
    <col min="19" max="19" width="11" hidden="1" customWidth="1"/>
    <col min="20" max="21" width="11" customWidth="1"/>
    <col min="22" max="23" width="14" customWidth="1"/>
    <col min="24" max="24" width="15" customWidth="1"/>
    <col min="25" max="25" width="14" customWidth="1"/>
    <col min="26" max="26" width="18" customWidth="1"/>
    <col min="27" max="27" width="14" customWidth="1"/>
    <col min="28" max="28" width="57" customWidth="1"/>
    <col min="29" max="29" width="45" customWidth="1"/>
    <col min="30" max="30" width="32" customWidth="1"/>
    <col min="31" max="35" width="14" customWidth="1"/>
  </cols>
  <sheetData>
    <row r="1" spans="1:35" ht="19" customHeight="1">
      <c r="A1" s="1"/>
      <c r="B1" s="1"/>
      <c r="C1" s="1"/>
      <c r="D1" s="1"/>
      <c r="E1" s="1"/>
      <c r="F1" s="1"/>
      <c r="G1" s="173" t="s">
        <v>0</v>
      </c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4" t="s">
        <v>1</v>
      </c>
      <c r="W1" s="174"/>
      <c r="X1" s="174"/>
      <c r="Y1" s="174"/>
      <c r="Z1" s="4"/>
      <c r="AA1" s="4"/>
      <c r="AB1" s="1"/>
      <c r="AC1" s="1"/>
      <c r="AD1" s="1"/>
      <c r="AE1" s="1"/>
      <c r="AF1" s="1"/>
      <c r="AG1" s="1"/>
      <c r="AH1" s="1"/>
      <c r="AI1" s="1"/>
    </row>
    <row r="2" spans="1: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5" t="s">
        <v>13</v>
      </c>
      <c r="M2" s="6" t="s">
        <v>14</v>
      </c>
      <c r="N2" s="7" t="s">
        <v>15</v>
      </c>
      <c r="O2" s="8" t="s">
        <v>16</v>
      </c>
      <c r="P2" s="9" t="s">
        <v>17</v>
      </c>
      <c r="Q2" s="9" t="s">
        <v>18</v>
      </c>
      <c r="R2" s="9" t="s">
        <v>19</v>
      </c>
      <c r="S2" s="9" t="s">
        <v>20</v>
      </c>
      <c r="T2" s="9" t="s">
        <v>21</v>
      </c>
      <c r="U2" s="9" t="s">
        <v>22</v>
      </c>
      <c r="V2" s="3" t="s">
        <v>23</v>
      </c>
      <c r="W2" s="10" t="s">
        <v>24</v>
      </c>
      <c r="X2" s="3" t="s">
        <v>25</v>
      </c>
      <c r="Y2" s="10" t="s">
        <v>26</v>
      </c>
      <c r="Z2" s="4" t="s">
        <v>27</v>
      </c>
      <c r="AA2" s="4" t="s">
        <v>28</v>
      </c>
      <c r="AB2" s="1" t="s">
        <v>29</v>
      </c>
      <c r="AC2" s="1" t="s">
        <v>30</v>
      </c>
      <c r="AD2" s="1" t="s">
        <v>31</v>
      </c>
      <c r="AE2" s="1"/>
      <c r="AF2" s="1"/>
      <c r="AG2" s="1"/>
      <c r="AH2" s="1"/>
      <c r="AI2" s="1"/>
    </row>
    <row r="3" spans="1:35" ht="28">
      <c r="A3" s="11" t="s">
        <v>32</v>
      </c>
      <c r="B3" s="12" t="s">
        <v>33</v>
      </c>
      <c r="C3" s="12" t="s">
        <v>34</v>
      </c>
      <c r="D3" s="12" t="s">
        <v>35</v>
      </c>
      <c r="E3" s="12" t="s">
        <v>36</v>
      </c>
      <c r="F3" s="13" t="s">
        <v>37</v>
      </c>
      <c r="G3" s="14">
        <v>1014553</v>
      </c>
      <c r="H3" s="14">
        <v>2006242.1429000001</v>
      </c>
      <c r="I3" s="14">
        <v>14043695</v>
      </c>
      <c r="J3" s="14">
        <v>253389</v>
      </c>
      <c r="K3" s="14">
        <v>908.85709999999995</v>
      </c>
      <c r="L3" s="15">
        <v>1.9774641076978201</v>
      </c>
      <c r="M3" s="16">
        <v>7.7937208800328804E-3</v>
      </c>
      <c r="N3" s="17">
        <v>253.72529221106399</v>
      </c>
      <c r="O3" s="18"/>
      <c r="P3" s="19"/>
      <c r="Q3" s="20">
        <v>4.6600000000000003E-2</v>
      </c>
      <c r="R3" s="19">
        <v>0.39350000000000002</v>
      </c>
      <c r="S3" s="19"/>
      <c r="T3" s="19">
        <v>0.25640000000000002</v>
      </c>
      <c r="U3" s="19">
        <v>0.1022</v>
      </c>
      <c r="V3" s="21"/>
      <c r="W3" s="16"/>
      <c r="X3" s="14">
        <v>500000</v>
      </c>
      <c r="Y3" s="16">
        <f t="shared" ref="Y3:Y50" si="0">J3/X3</f>
        <v>0.50677799999999995</v>
      </c>
      <c r="Z3" s="22"/>
      <c r="AA3" s="23" t="s">
        <v>38</v>
      </c>
    </row>
    <row r="4" spans="1:35" ht="14">
      <c r="A4" s="11" t="s">
        <v>32</v>
      </c>
      <c r="B4" s="12" t="s">
        <v>33</v>
      </c>
      <c r="C4" s="12" t="s">
        <v>34</v>
      </c>
      <c r="D4" s="12" t="s">
        <v>35</v>
      </c>
      <c r="E4" s="12" t="s">
        <v>36</v>
      </c>
      <c r="F4" s="13" t="s">
        <v>39</v>
      </c>
      <c r="G4" s="14">
        <v>1021695</v>
      </c>
      <c r="H4" s="14">
        <v>2123555.1428999999</v>
      </c>
      <c r="I4" s="14">
        <v>14864886</v>
      </c>
      <c r="J4" s="24">
        <v>301238</v>
      </c>
      <c r="K4" s="14">
        <v>953.28571399999998</v>
      </c>
      <c r="L4" s="15">
        <v>2.079382190714</v>
      </c>
      <c r="M4" s="16">
        <v>8.0481505099999993E-3</v>
      </c>
      <c r="N4" s="17">
        <v>258.29766444285701</v>
      </c>
      <c r="O4" s="18"/>
      <c r="P4" s="19"/>
      <c r="Q4" s="25">
        <v>5.0900000000000001E-2</v>
      </c>
      <c r="R4" s="19">
        <v>0.26540000000000002</v>
      </c>
      <c r="S4" s="19"/>
      <c r="T4" s="19">
        <v>0.27800000000000002</v>
      </c>
      <c r="U4" s="19">
        <v>0.1174</v>
      </c>
      <c r="V4" s="14"/>
      <c r="W4" s="16"/>
      <c r="X4" s="14">
        <v>500000</v>
      </c>
      <c r="Y4" s="16">
        <f t="shared" si="0"/>
        <v>0.60247600000000001</v>
      </c>
      <c r="Z4" s="22"/>
      <c r="AA4" s="23" t="s">
        <v>38</v>
      </c>
    </row>
    <row r="5" spans="1:35" ht="28">
      <c r="A5" s="11" t="s">
        <v>32</v>
      </c>
      <c r="B5" s="12" t="s">
        <v>33</v>
      </c>
      <c r="C5" s="12" t="s">
        <v>34</v>
      </c>
      <c r="D5" s="12" t="s">
        <v>35</v>
      </c>
      <c r="E5" s="12" t="s">
        <v>36</v>
      </c>
      <c r="F5" s="13" t="s">
        <v>40</v>
      </c>
      <c r="G5" s="14">
        <v>1030987.2857</v>
      </c>
      <c r="H5" s="14">
        <v>2341056.7143000001</v>
      </c>
      <c r="I5" s="14">
        <v>16387397</v>
      </c>
      <c r="J5" s="14">
        <v>329495.85714285716</v>
      </c>
      <c r="K5" s="14">
        <v>1060.7142859999999</v>
      </c>
      <c r="L5" s="15">
        <v>2.270696</v>
      </c>
      <c r="M5" s="16">
        <v>7.737E-3</v>
      </c>
      <c r="N5" s="17">
        <v>292.44302800000003</v>
      </c>
      <c r="O5" s="18"/>
      <c r="P5" s="19"/>
      <c r="Q5" s="26">
        <v>4.2599999999999999E-2</v>
      </c>
      <c r="R5" s="19">
        <v>0.16389999999999999</v>
      </c>
      <c r="S5" s="19"/>
      <c r="T5" s="19">
        <v>0.2477</v>
      </c>
      <c r="U5" s="19">
        <v>9.9199999999999997E-2</v>
      </c>
      <c r="V5" s="14"/>
      <c r="W5" s="16"/>
      <c r="X5" s="14">
        <v>500000</v>
      </c>
      <c r="Y5" s="16">
        <f t="shared" si="0"/>
        <v>0.65899171428571435</v>
      </c>
      <c r="Z5" s="22"/>
      <c r="AA5" s="23" t="s">
        <v>38</v>
      </c>
    </row>
    <row r="6" spans="1:35">
      <c r="A6" s="11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41</v>
      </c>
      <c r="G6" s="27">
        <v>1034058</v>
      </c>
      <c r="H6" s="27">
        <v>2890431.7143000001</v>
      </c>
      <c r="I6" s="27">
        <v>20233022</v>
      </c>
      <c r="J6" s="27">
        <v>285710.18857142859</v>
      </c>
      <c r="K6" s="27">
        <v>874.85714285710003</v>
      </c>
      <c r="L6" s="28">
        <v>2.7985714285999999</v>
      </c>
      <c r="M6" s="29">
        <v>8.4714286000000007E-3</v>
      </c>
      <c r="N6" s="30">
        <v>329.87285714289999</v>
      </c>
      <c r="O6" s="31"/>
      <c r="P6" s="32"/>
      <c r="Q6" s="33">
        <v>3.7600000000000001E-2</v>
      </c>
      <c r="R6" s="32">
        <v>0.19450000000000001</v>
      </c>
      <c r="S6" s="32"/>
      <c r="T6" s="32">
        <v>0.2586</v>
      </c>
      <c r="U6" s="32">
        <v>0.10390000000000001</v>
      </c>
      <c r="V6" s="27"/>
      <c r="W6" s="29"/>
      <c r="X6" s="14">
        <v>500000</v>
      </c>
      <c r="Y6" s="16">
        <f t="shared" si="0"/>
        <v>0.57142037714285721</v>
      </c>
      <c r="Z6" s="22"/>
      <c r="AA6" s="23" t="s">
        <v>38</v>
      </c>
    </row>
    <row r="7" spans="1:35" ht="28">
      <c r="A7" s="11" t="s">
        <v>32</v>
      </c>
      <c r="B7" s="12" t="s">
        <v>33</v>
      </c>
      <c r="C7" s="12" t="s">
        <v>34</v>
      </c>
      <c r="D7" s="12" t="s">
        <v>35</v>
      </c>
      <c r="E7" s="12" t="s">
        <v>36</v>
      </c>
      <c r="F7" s="13" t="s">
        <v>42</v>
      </c>
      <c r="G7" s="14">
        <v>1038759.4285714285</v>
      </c>
      <c r="H7" s="14">
        <v>2347409.1428571427</v>
      </c>
      <c r="I7" s="14">
        <v>16431864</v>
      </c>
      <c r="J7" s="24">
        <f>2003091.57/7</f>
        <v>286155.93857142859</v>
      </c>
      <c r="K7" s="14">
        <v>814.71428571429999</v>
      </c>
      <c r="L7" s="15">
        <v>2.259819818</v>
      </c>
      <c r="M7" s="16">
        <v>7.8648762000000007E-3</v>
      </c>
      <c r="N7" s="17">
        <v>287.3306288032</v>
      </c>
      <c r="O7" s="18"/>
      <c r="P7" s="19"/>
      <c r="Q7" s="19">
        <v>2.3699999999999999E-2</v>
      </c>
      <c r="R7" s="19">
        <v>0.14080000000000001</v>
      </c>
      <c r="S7" s="19"/>
      <c r="T7" s="19">
        <v>0.221</v>
      </c>
      <c r="U7" s="19">
        <v>7.6700000000000004E-2</v>
      </c>
      <c r="V7" s="14" t="s">
        <v>43</v>
      </c>
      <c r="W7" s="16" t="s">
        <v>43</v>
      </c>
      <c r="X7" s="14">
        <v>500000</v>
      </c>
      <c r="Y7" s="16">
        <f t="shared" si="0"/>
        <v>0.57231187714285714</v>
      </c>
      <c r="Z7" s="22" t="s">
        <v>43</v>
      </c>
      <c r="AA7" s="23" t="s">
        <v>43</v>
      </c>
      <c r="AB7" t="s">
        <v>43</v>
      </c>
      <c r="AC7" t="s">
        <v>43</v>
      </c>
    </row>
    <row r="8" spans="1:35" ht="19" customHeight="1">
      <c r="A8" s="11" t="s">
        <v>32</v>
      </c>
      <c r="B8" s="12" t="s">
        <v>33</v>
      </c>
      <c r="C8" s="12" t="s">
        <v>34</v>
      </c>
      <c r="D8" s="12" t="s">
        <v>35</v>
      </c>
      <c r="E8" s="12" t="s">
        <v>36</v>
      </c>
      <c r="F8" s="13" t="s">
        <v>44</v>
      </c>
      <c r="G8" s="14">
        <v>1050766</v>
      </c>
      <c r="H8" s="14">
        <v>2591212</v>
      </c>
      <c r="I8" s="14">
        <v>18138484</v>
      </c>
      <c r="J8" s="24">
        <f>2041061.36/7</f>
        <v>291580.1942857143</v>
      </c>
      <c r="K8" s="14">
        <v>1056.5714285714</v>
      </c>
      <c r="L8" s="15">
        <v>2.4660219307000002</v>
      </c>
      <c r="M8" s="16">
        <v>7.7581498E-3</v>
      </c>
      <c r="N8" s="17">
        <v>317.86211972519999</v>
      </c>
      <c r="O8" s="18" t="s">
        <v>43</v>
      </c>
      <c r="P8" s="19" t="s">
        <v>43</v>
      </c>
      <c r="Q8" s="19">
        <v>4.2500000000000003E-2</v>
      </c>
      <c r="R8" s="19" t="s">
        <v>43</v>
      </c>
      <c r="S8" s="19" t="s">
        <v>43</v>
      </c>
      <c r="T8" s="19">
        <v>0.21249999999999999</v>
      </c>
      <c r="U8" s="19" t="s">
        <v>43</v>
      </c>
      <c r="V8" s="14" t="s">
        <v>43</v>
      </c>
      <c r="W8" s="16" t="s">
        <v>43</v>
      </c>
      <c r="X8" s="14">
        <v>500000</v>
      </c>
      <c r="Y8" s="16">
        <f t="shared" si="0"/>
        <v>0.5831603885714286</v>
      </c>
      <c r="Z8" s="22" t="s">
        <v>43</v>
      </c>
      <c r="AA8" s="23" t="s">
        <v>43</v>
      </c>
      <c r="AB8" t="s">
        <v>43</v>
      </c>
      <c r="AC8" t="s">
        <v>43</v>
      </c>
      <c r="AD8" t="s">
        <v>43</v>
      </c>
      <c r="AE8" t="s">
        <v>43</v>
      </c>
      <c r="AF8" t="s">
        <v>43</v>
      </c>
      <c r="AG8" t="s">
        <v>43</v>
      </c>
      <c r="AH8" t="s">
        <v>43</v>
      </c>
      <c r="AI8" t="s">
        <v>43</v>
      </c>
    </row>
    <row r="9" spans="1:35" ht="28">
      <c r="A9" s="11" t="s">
        <v>32</v>
      </c>
      <c r="B9" s="12" t="s">
        <v>33</v>
      </c>
      <c r="C9" s="12" t="s">
        <v>45</v>
      </c>
      <c r="D9" s="12" t="s">
        <v>46</v>
      </c>
      <c r="E9" s="12" t="s">
        <v>36</v>
      </c>
      <c r="F9" s="13" t="s">
        <v>37</v>
      </c>
      <c r="G9" s="14">
        <v>101592.4286</v>
      </c>
      <c r="H9" s="14">
        <v>430182.28570000001</v>
      </c>
      <c r="I9" s="14">
        <v>3011276</v>
      </c>
      <c r="J9" s="24">
        <v>109093</v>
      </c>
      <c r="K9" s="14">
        <v>938.28570000000002</v>
      </c>
      <c r="L9" s="15">
        <v>4.2438469999999997</v>
      </c>
      <c r="M9" s="16">
        <v>2.2094160000000002E-2</v>
      </c>
      <c r="N9" s="17">
        <v>191.065538</v>
      </c>
      <c r="O9" s="18"/>
      <c r="P9" s="19"/>
      <c r="Q9" s="19">
        <v>6.9199999999999998E-2</v>
      </c>
      <c r="R9" s="19">
        <v>0.27589999999999998</v>
      </c>
      <c r="S9" s="19"/>
      <c r="T9" s="19">
        <v>0.193</v>
      </c>
      <c r="U9" s="19">
        <v>6.8599999999999994E-2</v>
      </c>
      <c r="V9" s="14"/>
      <c r="W9" s="16"/>
      <c r="X9" s="14">
        <v>250000</v>
      </c>
      <c r="Y9" s="16">
        <f t="shared" si="0"/>
        <v>0.43637199999999998</v>
      </c>
      <c r="Z9" s="22"/>
      <c r="AA9" s="23" t="s">
        <v>38</v>
      </c>
    </row>
    <row r="10" spans="1:35" ht="14">
      <c r="A10" s="11" t="s">
        <v>32</v>
      </c>
      <c r="B10" s="12" t="s">
        <v>33</v>
      </c>
      <c r="C10" s="12" t="s">
        <v>45</v>
      </c>
      <c r="D10" t="s">
        <v>46</v>
      </c>
      <c r="E10" s="12" t="s">
        <v>36</v>
      </c>
      <c r="F10" s="13" t="s">
        <v>39</v>
      </c>
      <c r="G10" s="14">
        <v>96260.428599999999</v>
      </c>
      <c r="H10" s="14">
        <v>440046.28570000001</v>
      </c>
      <c r="I10" s="14">
        <v>3080324</v>
      </c>
      <c r="J10" s="14">
        <v>145020</v>
      </c>
      <c r="K10" s="34">
        <v>1012.8571428571</v>
      </c>
      <c r="L10" s="35">
        <v>4.5933123524289998</v>
      </c>
      <c r="M10" s="36">
        <v>2.3200315166000001E-2</v>
      </c>
      <c r="N10" s="37">
        <v>198.49455292857101</v>
      </c>
      <c r="O10" s="18"/>
      <c r="P10" s="19"/>
      <c r="Q10" s="38">
        <v>4.48E-2</v>
      </c>
      <c r="R10" s="19">
        <v>0.25330000000000003</v>
      </c>
      <c r="S10" s="19"/>
      <c r="T10" s="19">
        <v>0.27679999999999999</v>
      </c>
      <c r="U10" s="19">
        <v>0.13289999999999999</v>
      </c>
      <c r="V10" s="34"/>
      <c r="W10" s="16"/>
      <c r="X10" s="14">
        <v>250000</v>
      </c>
      <c r="Y10" s="16">
        <f t="shared" si="0"/>
        <v>0.58008000000000004</v>
      </c>
      <c r="Z10" s="22"/>
      <c r="AA10" s="23" t="s">
        <v>38</v>
      </c>
      <c r="AB10" s="179"/>
    </row>
    <row r="11" spans="1:35" ht="28">
      <c r="A11" s="11" t="s">
        <v>32</v>
      </c>
      <c r="B11" s="12" t="s">
        <v>33</v>
      </c>
      <c r="C11" s="12" t="s">
        <v>45</v>
      </c>
      <c r="D11" t="s">
        <v>46</v>
      </c>
      <c r="E11" s="12" t="s">
        <v>36</v>
      </c>
      <c r="F11" s="13" t="s">
        <v>40</v>
      </c>
      <c r="G11" s="14">
        <v>98559.142900000006</v>
      </c>
      <c r="H11" s="14">
        <v>390348.85710000002</v>
      </c>
      <c r="I11" s="14">
        <v>2732442</v>
      </c>
      <c r="J11" s="14">
        <v>180939.48571428569</v>
      </c>
      <c r="K11" s="34">
        <v>1706</v>
      </c>
      <c r="L11" s="35">
        <v>4.008642</v>
      </c>
      <c r="M11" s="36">
        <v>2.1926000000000001E-2</v>
      </c>
      <c r="N11" s="37">
        <v>181.503075</v>
      </c>
      <c r="O11" s="18"/>
      <c r="P11" s="19"/>
      <c r="Q11" s="39">
        <v>2.4400000000000002E-2</v>
      </c>
      <c r="R11" s="19">
        <v>0.18229999999999999</v>
      </c>
      <c r="S11" s="19"/>
      <c r="T11" s="19">
        <v>0.30430000000000001</v>
      </c>
      <c r="U11" s="19">
        <v>6.54E-2</v>
      </c>
      <c r="V11" s="34"/>
      <c r="W11" s="16"/>
      <c r="X11" s="14">
        <v>250000</v>
      </c>
      <c r="Y11" s="16">
        <f t="shared" si="0"/>
        <v>0.72375794285714279</v>
      </c>
      <c r="Z11" s="22"/>
      <c r="AA11" s="23" t="s">
        <v>38</v>
      </c>
      <c r="AB11" s="179"/>
    </row>
    <row r="12" spans="1:35">
      <c r="A12" s="11" t="s">
        <v>32</v>
      </c>
      <c r="B12" t="s">
        <v>33</v>
      </c>
      <c r="C12" t="s">
        <v>45</v>
      </c>
      <c r="D12" t="s">
        <v>46</v>
      </c>
      <c r="E12" t="s">
        <v>36</v>
      </c>
      <c r="F12" t="s">
        <v>41</v>
      </c>
      <c r="G12" s="27">
        <v>110842</v>
      </c>
      <c r="H12" s="27">
        <v>514343.14289999998</v>
      </c>
      <c r="I12" s="27">
        <v>3600402</v>
      </c>
      <c r="J12" s="14">
        <v>140255.79285714286</v>
      </c>
      <c r="K12" s="27">
        <v>1476.7142857143001</v>
      </c>
      <c r="L12" s="28">
        <v>4.6771428570999998</v>
      </c>
      <c r="M12" s="29">
        <v>2.1442857100000001E-2</v>
      </c>
      <c r="N12" s="30">
        <v>215.37</v>
      </c>
      <c r="O12" s="31"/>
      <c r="P12" s="32"/>
      <c r="Q12" s="40">
        <v>5.5E-2</v>
      </c>
      <c r="R12" s="32">
        <v>0.28510000000000002</v>
      </c>
      <c r="S12" s="32"/>
      <c r="T12" s="32">
        <v>0.30399999999999999</v>
      </c>
      <c r="U12" s="32">
        <v>0.18820000000000001</v>
      </c>
      <c r="V12" s="27"/>
      <c r="W12" s="29"/>
      <c r="X12" s="14">
        <v>250000</v>
      </c>
      <c r="Y12" s="16">
        <f t="shared" si="0"/>
        <v>0.5610231714285715</v>
      </c>
      <c r="Z12" s="22"/>
      <c r="AA12" s="23" t="s">
        <v>38</v>
      </c>
    </row>
    <row r="13" spans="1:35" ht="28">
      <c r="A13" s="11" t="s">
        <v>32</v>
      </c>
      <c r="B13" s="12" t="s">
        <v>33</v>
      </c>
      <c r="C13" s="12" t="s">
        <v>45</v>
      </c>
      <c r="D13" s="12" t="s">
        <v>46</v>
      </c>
      <c r="E13" s="12" t="s">
        <v>36</v>
      </c>
      <c r="F13" s="13" t="s">
        <v>42</v>
      </c>
      <c r="G13" s="14">
        <v>103249</v>
      </c>
      <c r="H13" s="14">
        <v>390619.71428571432</v>
      </c>
      <c r="I13" s="14">
        <v>2734338</v>
      </c>
      <c r="J13" s="14">
        <f>1066510.99/7</f>
        <v>152358.71285714285</v>
      </c>
      <c r="K13" s="34">
        <v>1259.4285714286</v>
      </c>
      <c r="L13" s="35">
        <v>3.7832784267999999</v>
      </c>
      <c r="M13" s="36">
        <v>2.0067991E-2</v>
      </c>
      <c r="N13" s="37">
        <v>188.5230281302</v>
      </c>
      <c r="O13" s="18"/>
      <c r="P13" s="19"/>
      <c r="Q13" s="19">
        <v>3.32E-2</v>
      </c>
      <c r="R13" s="19">
        <v>0.214</v>
      </c>
      <c r="S13" s="19"/>
      <c r="T13" s="19">
        <v>0.27989999999999998</v>
      </c>
      <c r="U13" s="19">
        <v>0.14849999999999999</v>
      </c>
      <c r="V13" s="34" t="s">
        <v>43</v>
      </c>
      <c r="W13" s="36" t="s">
        <v>43</v>
      </c>
      <c r="X13" s="14">
        <v>250000</v>
      </c>
      <c r="Y13" s="16">
        <f t="shared" si="0"/>
        <v>0.60943485142857134</v>
      </c>
      <c r="Z13" s="22" t="s">
        <v>43</v>
      </c>
      <c r="AA13" s="23" t="s">
        <v>43</v>
      </c>
      <c r="AB13" t="s">
        <v>43</v>
      </c>
      <c r="AC13" s="41" t="s">
        <v>43</v>
      </c>
      <c r="AD13" s="12"/>
    </row>
    <row r="14" spans="1:35" ht="19" customHeight="1">
      <c r="A14" s="11" t="s">
        <v>32</v>
      </c>
      <c r="B14" s="12" t="s">
        <v>33</v>
      </c>
      <c r="C14" s="12" t="s">
        <v>45</v>
      </c>
      <c r="D14" s="12" t="s">
        <v>46</v>
      </c>
      <c r="E14" s="12" t="s">
        <v>36</v>
      </c>
      <c r="F14" s="13" t="s">
        <v>44</v>
      </c>
      <c r="G14" s="14">
        <v>97643.142857142899</v>
      </c>
      <c r="H14" s="14">
        <v>407405.42857142858</v>
      </c>
      <c r="I14" s="14">
        <v>2851838</v>
      </c>
      <c r="J14" s="14">
        <f>965183.27/7</f>
        <v>137883.32428571428</v>
      </c>
      <c r="K14" s="34">
        <v>1002.7142857143</v>
      </c>
      <c r="L14" s="35">
        <v>4.1723915950999997</v>
      </c>
      <c r="M14" s="36">
        <v>2.0696354899999998E-2</v>
      </c>
      <c r="N14" s="37">
        <v>201.60031104199999</v>
      </c>
      <c r="O14" s="18"/>
      <c r="P14" s="19"/>
      <c r="Q14" s="19">
        <v>3.1099999999999999E-2</v>
      </c>
      <c r="R14" s="19" t="s">
        <v>43</v>
      </c>
      <c r="S14" s="19" t="s">
        <v>43</v>
      </c>
      <c r="T14" s="19">
        <v>0.24149999999999999</v>
      </c>
      <c r="U14" s="19" t="s">
        <v>43</v>
      </c>
      <c r="V14" s="34" t="s">
        <v>43</v>
      </c>
      <c r="W14" s="36" t="s">
        <v>43</v>
      </c>
      <c r="X14" s="14">
        <v>250000</v>
      </c>
      <c r="Y14" s="16">
        <f t="shared" si="0"/>
        <v>0.55153329714285715</v>
      </c>
      <c r="Z14" s="22" t="s">
        <v>43</v>
      </c>
      <c r="AA14" s="23" t="s">
        <v>43</v>
      </c>
      <c r="AB14" t="s">
        <v>43</v>
      </c>
      <c r="AC14" s="41" t="s">
        <v>43</v>
      </c>
      <c r="AD14" s="42" t="s">
        <v>43</v>
      </c>
      <c r="AE14" t="s">
        <v>43</v>
      </c>
      <c r="AF14" t="s">
        <v>43</v>
      </c>
      <c r="AG14" t="s">
        <v>43</v>
      </c>
      <c r="AH14" t="s">
        <v>43</v>
      </c>
      <c r="AI14" t="s">
        <v>43</v>
      </c>
    </row>
    <row r="15" spans="1:35" ht="28">
      <c r="A15" s="11" t="s">
        <v>32</v>
      </c>
      <c r="B15" s="12" t="s">
        <v>33</v>
      </c>
      <c r="C15" s="12" t="s">
        <v>47</v>
      </c>
      <c r="D15" s="12" t="s">
        <v>48</v>
      </c>
      <c r="E15" s="12" t="s">
        <v>49</v>
      </c>
      <c r="F15" s="13" t="s">
        <v>37</v>
      </c>
      <c r="G15" s="14">
        <v>44825.571400000001</v>
      </c>
      <c r="H15" s="14">
        <v>982252.57140000002</v>
      </c>
      <c r="I15" s="14">
        <v>6875768</v>
      </c>
      <c r="J15" s="14">
        <f>4461817/7</f>
        <v>637402.42857142852</v>
      </c>
      <c r="K15" s="34">
        <v>4442.5713999999998</v>
      </c>
      <c r="L15" s="35">
        <v>21.912773016621699</v>
      </c>
      <c r="M15" s="36">
        <v>8.9489737101265399E-2</v>
      </c>
      <c r="N15" s="37">
        <v>244.86353101949101</v>
      </c>
      <c r="O15" s="43">
        <v>87.19</v>
      </c>
      <c r="P15" s="44">
        <v>1.83E-2</v>
      </c>
      <c r="Q15" s="19"/>
      <c r="R15" s="19">
        <v>0.1217</v>
      </c>
      <c r="S15" s="19"/>
      <c r="T15" s="19">
        <v>0.28499999999999998</v>
      </c>
      <c r="U15" s="19">
        <v>0.109</v>
      </c>
      <c r="V15" s="34">
        <v>1500000</v>
      </c>
      <c r="W15" s="36">
        <f t="shared" ref="W15:W20" si="1">H15/V15</f>
        <v>0.6548350476</v>
      </c>
      <c r="X15" s="14">
        <v>1000000</v>
      </c>
      <c r="Y15" s="16">
        <f t="shared" si="0"/>
        <v>0.63740242857142848</v>
      </c>
      <c r="Z15" s="22"/>
      <c r="AA15" s="23" t="s">
        <v>50</v>
      </c>
      <c r="AB15" s="175" t="s">
        <v>51</v>
      </c>
      <c r="AC15" s="41" t="s">
        <v>52</v>
      </c>
      <c r="AD15" s="42" t="s">
        <v>53</v>
      </c>
    </row>
    <row r="16" spans="1:35" ht="14">
      <c r="A16" s="11" t="s">
        <v>32</v>
      </c>
      <c r="B16" s="12" t="s">
        <v>33</v>
      </c>
      <c r="C16" s="12" t="s">
        <v>47</v>
      </c>
      <c r="D16" s="12" t="s">
        <v>48</v>
      </c>
      <c r="E16" s="12" t="s">
        <v>49</v>
      </c>
      <c r="F16" s="13" t="s">
        <v>39</v>
      </c>
      <c r="G16" s="14">
        <v>43727.7143</v>
      </c>
      <c r="H16" s="14">
        <v>1024983.2857</v>
      </c>
      <c r="I16" s="14">
        <v>7174883</v>
      </c>
      <c r="J16" s="14">
        <f>4975800.55/7</f>
        <v>710828.65</v>
      </c>
      <c r="K16" s="34">
        <v>4254.2857142857001</v>
      </c>
      <c r="L16" s="35">
        <v>23.465022045714001</v>
      </c>
      <c r="M16" s="36">
        <v>9.4797434666999997E-2</v>
      </c>
      <c r="N16" s="37">
        <v>247.61050867142899</v>
      </c>
      <c r="O16" s="45">
        <v>99.55</v>
      </c>
      <c r="P16" s="46">
        <v>1.66E-2</v>
      </c>
      <c r="Q16" s="19"/>
      <c r="R16" s="19">
        <v>0.1007</v>
      </c>
      <c r="S16" s="19"/>
      <c r="T16" s="19">
        <v>0.28799999999999998</v>
      </c>
      <c r="U16" s="19">
        <v>0.114</v>
      </c>
      <c r="V16" s="34">
        <v>1500000</v>
      </c>
      <c r="W16" s="36">
        <f t="shared" si="1"/>
        <v>0.68332219046666665</v>
      </c>
      <c r="X16" s="14">
        <v>1000000</v>
      </c>
      <c r="Y16" s="16">
        <f t="shared" si="0"/>
        <v>0.71082865000000006</v>
      </c>
      <c r="Z16" s="22"/>
      <c r="AA16" s="23" t="s">
        <v>50</v>
      </c>
      <c r="AB16" s="175"/>
    </row>
    <row r="17" spans="1:35" ht="28">
      <c r="A17" s="11" t="s">
        <v>32</v>
      </c>
      <c r="B17" s="12" t="s">
        <v>33</v>
      </c>
      <c r="C17" s="12" t="s">
        <v>47</v>
      </c>
      <c r="D17" s="12" t="s">
        <v>48</v>
      </c>
      <c r="E17" s="12" t="s">
        <v>49</v>
      </c>
      <c r="F17" s="13" t="s">
        <v>40</v>
      </c>
      <c r="G17" s="47">
        <v>43639.7143</v>
      </c>
      <c r="H17" s="14">
        <v>1042633</v>
      </c>
      <c r="I17" s="14">
        <v>7298431</v>
      </c>
      <c r="J17" s="14">
        <f>5040271.59/7</f>
        <v>720038.79857142852</v>
      </c>
      <c r="K17" s="34">
        <v>3953</v>
      </c>
      <c r="L17" s="35">
        <v>23.913941000000001</v>
      </c>
      <c r="M17" s="36">
        <v>9.7442000000000001E-2</v>
      </c>
      <c r="N17" s="37">
        <v>245.17938100000001</v>
      </c>
      <c r="O17" s="48">
        <v>104.99</v>
      </c>
      <c r="P17" s="46">
        <v>1.66E-2</v>
      </c>
      <c r="Q17" s="19"/>
      <c r="R17" s="19">
        <v>0.10290000000000001</v>
      </c>
      <c r="S17" s="19"/>
      <c r="T17" s="19">
        <v>0.32900000000000001</v>
      </c>
      <c r="U17" s="19">
        <v>0.126</v>
      </c>
      <c r="V17" s="34">
        <v>1500000</v>
      </c>
      <c r="W17" s="36">
        <f t="shared" si="1"/>
        <v>0.69508866666666669</v>
      </c>
      <c r="X17" s="14">
        <v>1000000</v>
      </c>
      <c r="Y17" s="16">
        <f t="shared" si="0"/>
        <v>0.7200387985714285</v>
      </c>
      <c r="Z17" s="22"/>
      <c r="AA17" s="23" t="s">
        <v>50</v>
      </c>
      <c r="AB17" s="175"/>
    </row>
    <row r="18" spans="1:35" ht="14">
      <c r="A18" s="11" t="s">
        <v>32</v>
      </c>
      <c r="B18" t="s">
        <v>33</v>
      </c>
      <c r="C18" t="s">
        <v>47</v>
      </c>
      <c r="D18" t="s">
        <v>48</v>
      </c>
      <c r="E18" t="s">
        <v>49</v>
      </c>
      <c r="F18" t="s">
        <v>41</v>
      </c>
      <c r="G18" s="27">
        <v>43305</v>
      </c>
      <c r="H18" s="27">
        <v>1054410</v>
      </c>
      <c r="I18" s="27">
        <v>7380870</v>
      </c>
      <c r="J18" s="27">
        <f>4584024.64/7</f>
        <v>654860.66285714286</v>
      </c>
      <c r="K18" s="34">
        <v>3551.8571428570999</v>
      </c>
      <c r="L18" s="35">
        <v>24.334285714300002</v>
      </c>
      <c r="M18" s="36">
        <v>9.6871428600000004E-2</v>
      </c>
      <c r="N18" s="37">
        <v>250.92142857140001</v>
      </c>
      <c r="O18" s="49">
        <v>97.58</v>
      </c>
      <c r="P18" s="50">
        <v>1.7999999999999999E-2</v>
      </c>
      <c r="Q18" s="32"/>
      <c r="R18" s="32">
        <v>8.5999999999999993E-2</v>
      </c>
      <c r="S18" s="32"/>
      <c r="T18" s="32">
        <v>0.32800000000000001</v>
      </c>
      <c r="U18" s="32">
        <v>0.129</v>
      </c>
      <c r="V18" s="34">
        <v>1500000</v>
      </c>
      <c r="W18" s="36">
        <f t="shared" si="1"/>
        <v>0.70294000000000001</v>
      </c>
      <c r="X18" s="14">
        <v>1000000</v>
      </c>
      <c r="Y18" s="16">
        <f t="shared" si="0"/>
        <v>0.65486066285714284</v>
      </c>
      <c r="Z18" s="22"/>
      <c r="AA18" s="23" t="s">
        <v>50</v>
      </c>
      <c r="AB18" s="175"/>
      <c r="AC18" s="12" t="s">
        <v>54</v>
      </c>
    </row>
    <row r="19" spans="1:35" ht="28">
      <c r="A19" s="11" t="s">
        <v>32</v>
      </c>
      <c r="B19" s="12" t="s">
        <v>33</v>
      </c>
      <c r="C19" s="12" t="s">
        <v>47</v>
      </c>
      <c r="D19" s="12" t="s">
        <v>48</v>
      </c>
      <c r="E19" s="12" t="s">
        <v>49</v>
      </c>
      <c r="F19" s="13" t="s">
        <v>42</v>
      </c>
      <c r="G19" s="47">
        <v>42718.571428571398</v>
      </c>
      <c r="H19" s="14">
        <v>954214.71428571432</v>
      </c>
      <c r="I19" s="14">
        <v>6679503</v>
      </c>
      <c r="J19" s="14">
        <f>4632784.18/7</f>
        <v>661826.31142857135</v>
      </c>
      <c r="K19" s="14">
        <v>3563.7142857142999</v>
      </c>
      <c r="L19" s="15">
        <v>22.337233722400001</v>
      </c>
      <c r="M19" s="16">
        <v>9.2465638899999994E-2</v>
      </c>
      <c r="N19" s="17">
        <v>241.57334538879999</v>
      </c>
      <c r="O19" s="51">
        <v>97.6</v>
      </c>
      <c r="P19" s="52">
        <v>1.6199999999999999E-2</v>
      </c>
      <c r="Q19" s="53"/>
      <c r="R19" s="19">
        <v>9.0899999999999995E-2</v>
      </c>
      <c r="S19" s="19"/>
      <c r="T19" s="19">
        <v>0.33400000000000002</v>
      </c>
      <c r="U19" s="19">
        <v>0.13100000000000001</v>
      </c>
      <c r="V19" s="34">
        <v>1500000</v>
      </c>
      <c r="W19" s="36">
        <f t="shared" si="1"/>
        <v>0.63614314285714291</v>
      </c>
      <c r="X19" s="14">
        <v>1000000</v>
      </c>
      <c r="Y19" s="16">
        <f t="shared" si="0"/>
        <v>0.6618263114285714</v>
      </c>
      <c r="Z19" s="22" t="s">
        <v>43</v>
      </c>
      <c r="AA19" s="23" t="s">
        <v>50</v>
      </c>
      <c r="AB19" s="175"/>
      <c r="AC19" t="s">
        <v>43</v>
      </c>
    </row>
    <row r="20" spans="1:35" ht="19" customHeight="1">
      <c r="A20" s="11" t="s">
        <v>32</v>
      </c>
      <c r="B20" s="12" t="s">
        <v>33</v>
      </c>
      <c r="C20" s="12" t="s">
        <v>47</v>
      </c>
      <c r="D20" s="12" t="s">
        <v>48</v>
      </c>
      <c r="E20" s="12" t="s">
        <v>49</v>
      </c>
      <c r="F20" s="13" t="s">
        <v>44</v>
      </c>
      <c r="G20" s="47">
        <v>43054.428571428602</v>
      </c>
      <c r="H20" s="14">
        <v>931747.42857142852</v>
      </c>
      <c r="I20" s="14">
        <v>6522232</v>
      </c>
      <c r="J20" s="14">
        <f>4132597.76/7</f>
        <v>590371.10857142857</v>
      </c>
      <c r="K20" s="14">
        <v>4053.7142857142999</v>
      </c>
      <c r="L20" s="15">
        <v>21.6411518974</v>
      </c>
      <c r="M20" s="16">
        <v>9.2059552500000003E-2</v>
      </c>
      <c r="N20" s="17">
        <v>235.0777437376</v>
      </c>
      <c r="O20" s="54">
        <v>80.97</v>
      </c>
      <c r="P20" s="52">
        <v>1.9300000000000001E-2</v>
      </c>
      <c r="Q20" s="55"/>
      <c r="R20" s="19" t="s">
        <v>43</v>
      </c>
      <c r="S20" s="19" t="s">
        <v>43</v>
      </c>
      <c r="T20" s="19">
        <v>0.33200000000000002</v>
      </c>
      <c r="U20" s="19" t="s">
        <v>43</v>
      </c>
      <c r="V20" s="34">
        <v>1500000</v>
      </c>
      <c r="W20" s="36">
        <f t="shared" si="1"/>
        <v>0.62116495238095237</v>
      </c>
      <c r="X20" s="14">
        <v>1000000</v>
      </c>
      <c r="Y20" s="16">
        <f t="shared" si="0"/>
        <v>0.5903711085714286</v>
      </c>
      <c r="Z20" s="22" t="s">
        <v>43</v>
      </c>
      <c r="AA20" s="23" t="s">
        <v>50</v>
      </c>
      <c r="AB20" t="s">
        <v>43</v>
      </c>
      <c r="AC20" t="s">
        <v>43</v>
      </c>
      <c r="AD20" t="s">
        <v>43</v>
      </c>
      <c r="AE20" t="s">
        <v>43</v>
      </c>
      <c r="AF20" t="s">
        <v>43</v>
      </c>
      <c r="AG20" t="s">
        <v>43</v>
      </c>
      <c r="AH20" t="s">
        <v>43</v>
      </c>
      <c r="AI20" t="s">
        <v>43</v>
      </c>
    </row>
    <row r="21" spans="1:35" ht="28">
      <c r="A21" s="11" t="s">
        <v>32</v>
      </c>
      <c r="B21" s="12" t="s">
        <v>33</v>
      </c>
      <c r="C21" s="12" t="s">
        <v>55</v>
      </c>
      <c r="D21" s="12" t="s">
        <v>56</v>
      </c>
      <c r="E21" s="12" t="s">
        <v>49</v>
      </c>
      <c r="F21" s="13" t="s">
        <v>37</v>
      </c>
      <c r="G21" s="47">
        <v>28104.142899999999</v>
      </c>
      <c r="H21" s="14">
        <v>177100.57139999999</v>
      </c>
      <c r="I21" s="14">
        <v>1239704</v>
      </c>
      <c r="J21" s="14">
        <f>633853.2/7</f>
        <v>90550.457142857136</v>
      </c>
      <c r="K21" s="14">
        <v>596.57140000000004</v>
      </c>
      <c r="L21" s="15">
        <v>6.3007439999999999</v>
      </c>
      <c r="M21" s="16">
        <v>3.7085239999999998E-2</v>
      </c>
      <c r="N21" s="17">
        <v>177.29042699999999</v>
      </c>
      <c r="O21" s="54">
        <v>45.21</v>
      </c>
      <c r="P21" s="56">
        <v>3.9199999999999999E-2</v>
      </c>
      <c r="Q21" s="18"/>
      <c r="R21" s="19">
        <v>0.1802</v>
      </c>
      <c r="S21" s="19"/>
      <c r="T21" s="19">
        <v>0.15939999999999999</v>
      </c>
      <c r="U21" s="19">
        <v>3.8699999999999998E-2</v>
      </c>
      <c r="V21" s="14"/>
      <c r="W21" s="57"/>
      <c r="X21" s="14">
        <v>250000</v>
      </c>
      <c r="Y21" s="16">
        <f t="shared" si="0"/>
        <v>0.36220182857142852</v>
      </c>
      <c r="Z21" s="22"/>
      <c r="AA21" s="23" t="s">
        <v>38</v>
      </c>
    </row>
    <row r="22" spans="1:35" ht="14">
      <c r="A22" s="11" t="s">
        <v>32</v>
      </c>
      <c r="B22" s="12" t="s">
        <v>33</v>
      </c>
      <c r="C22" s="12" t="s">
        <v>55</v>
      </c>
      <c r="D22" s="12" t="s">
        <v>56</v>
      </c>
      <c r="E22" s="12" t="s">
        <v>49</v>
      </c>
      <c r="F22" s="13" t="s">
        <v>39</v>
      </c>
      <c r="G22" s="14">
        <v>28159.857100000001</v>
      </c>
      <c r="H22" s="14">
        <v>195236.85709999999</v>
      </c>
      <c r="I22" s="14">
        <v>1366658</v>
      </c>
      <c r="J22" s="14">
        <f>676107.38/7</f>
        <v>96586.768571428576</v>
      </c>
      <c r="K22" s="14">
        <v>564.14285714289997</v>
      </c>
      <c r="L22" s="15">
        <v>6.945707709143</v>
      </c>
      <c r="M22" s="16">
        <v>3.6083077902000001E-2</v>
      </c>
      <c r="N22" s="17">
        <v>189.67291588571399</v>
      </c>
      <c r="O22" s="58">
        <v>71.349999999999994</v>
      </c>
      <c r="P22" s="59">
        <v>3.2099999999999997E-2</v>
      </c>
      <c r="Q22" s="31"/>
      <c r="R22" s="19">
        <v>0.11890000000000001</v>
      </c>
      <c r="S22" s="19"/>
      <c r="T22" s="19">
        <v>0.19389999999999999</v>
      </c>
      <c r="U22" s="19">
        <v>5.8400000000000001E-2</v>
      </c>
      <c r="V22" s="14"/>
      <c r="W22" s="16"/>
      <c r="X22" s="14">
        <v>250000</v>
      </c>
      <c r="Y22" s="16">
        <f t="shared" si="0"/>
        <v>0.3863470742857143</v>
      </c>
      <c r="Z22" s="22"/>
      <c r="AA22" s="23" t="s">
        <v>38</v>
      </c>
    </row>
    <row r="23" spans="1:35" ht="28">
      <c r="A23" s="11" t="s">
        <v>32</v>
      </c>
      <c r="B23" s="12" t="s">
        <v>33</v>
      </c>
      <c r="C23" s="12" t="s">
        <v>55</v>
      </c>
      <c r="D23" s="12" t="s">
        <v>56</v>
      </c>
      <c r="E23" s="12" t="s">
        <v>49</v>
      </c>
      <c r="F23" s="13" t="s">
        <v>40</v>
      </c>
      <c r="G23" s="14">
        <v>27525.2857</v>
      </c>
      <c r="H23" s="14">
        <v>186404.14290000001</v>
      </c>
      <c r="I23" s="14">
        <v>1304829</v>
      </c>
      <c r="J23" s="14">
        <f>583186.91/7</f>
        <v>83312.415714285715</v>
      </c>
      <c r="K23" s="14">
        <v>489.71428600000002</v>
      </c>
      <c r="L23" s="15">
        <v>6.7839010000000002</v>
      </c>
      <c r="M23" s="16">
        <v>3.7663000000000002E-2</v>
      </c>
      <c r="N23" s="17">
        <v>180.28820300000001</v>
      </c>
      <c r="O23" s="60">
        <v>75.7</v>
      </c>
      <c r="P23" s="61">
        <v>4.7199999999999999E-2</v>
      </c>
      <c r="Q23" s="18"/>
      <c r="R23" s="19">
        <v>0.19470000000000001</v>
      </c>
      <c r="S23" s="19"/>
      <c r="T23" s="19">
        <v>0.2039</v>
      </c>
      <c r="U23" s="19">
        <v>7.0199999999999999E-2</v>
      </c>
      <c r="V23" s="14"/>
      <c r="W23" s="16"/>
      <c r="X23" s="14">
        <v>250000</v>
      </c>
      <c r="Y23" s="16">
        <f t="shared" si="0"/>
        <v>0.33324966285714286</v>
      </c>
      <c r="Z23" s="22"/>
      <c r="AA23" s="23" t="s">
        <v>38</v>
      </c>
    </row>
    <row r="24" spans="1:35">
      <c r="A24" s="11" t="s">
        <v>32</v>
      </c>
      <c r="B24" t="s">
        <v>33</v>
      </c>
      <c r="C24" t="s">
        <v>55</v>
      </c>
      <c r="D24" t="s">
        <v>56</v>
      </c>
      <c r="E24" t="s">
        <v>49</v>
      </c>
      <c r="F24" t="s">
        <v>41</v>
      </c>
      <c r="G24" s="27">
        <v>25021.2857</v>
      </c>
      <c r="H24" s="27">
        <v>196096.42860000001</v>
      </c>
      <c r="I24" s="27">
        <v>1372675</v>
      </c>
      <c r="J24" s="27">
        <f>390113.06/7</f>
        <v>55730.437142857139</v>
      </c>
      <c r="K24" s="27">
        <v>392.57142857140002</v>
      </c>
      <c r="L24" s="28">
        <v>7.8342857143</v>
      </c>
      <c r="M24" s="29">
        <v>4.3414285699999999E-2</v>
      </c>
      <c r="N24" s="30">
        <v>179.56714285710001</v>
      </c>
      <c r="O24" s="62">
        <v>61.21</v>
      </c>
      <c r="P24" s="63">
        <v>4.2999999999999997E-2</v>
      </c>
      <c r="Q24" s="18"/>
      <c r="R24" s="19">
        <v>0.21870000000000001</v>
      </c>
      <c r="S24" s="32"/>
      <c r="T24" s="32">
        <v>0.2051</v>
      </c>
      <c r="U24" s="32">
        <v>6.7000000000000004E-2</v>
      </c>
      <c r="V24" s="27"/>
      <c r="W24" s="29"/>
      <c r="X24" s="14">
        <v>250000</v>
      </c>
      <c r="Y24" s="16">
        <f t="shared" si="0"/>
        <v>0.22292174857142855</v>
      </c>
      <c r="Z24" s="22"/>
      <c r="AA24" s="23" t="s">
        <v>38</v>
      </c>
    </row>
    <row r="25" spans="1:35" ht="42">
      <c r="A25" s="11" t="s">
        <v>32</v>
      </c>
      <c r="B25" s="12" t="s">
        <v>33</v>
      </c>
      <c r="C25" s="12" t="s">
        <v>55</v>
      </c>
      <c r="D25" s="12" t="s">
        <v>56</v>
      </c>
      <c r="E25" s="12" t="s">
        <v>49</v>
      </c>
      <c r="F25" s="13" t="s">
        <v>42</v>
      </c>
      <c r="G25" s="14">
        <v>24771.571428571398</v>
      </c>
      <c r="H25" s="14">
        <v>178197.28571428571</v>
      </c>
      <c r="I25" s="14">
        <v>1247381</v>
      </c>
      <c r="J25" s="14">
        <f>237051.73/7</f>
        <v>33864.532857142862</v>
      </c>
      <c r="K25" s="53">
        <v>352.71428571429999</v>
      </c>
      <c r="L25" s="64">
        <v>7.1936205674</v>
      </c>
      <c r="M25" s="32">
        <v>4.1724096199999998E-2</v>
      </c>
      <c r="N25" s="65">
        <v>172.40926053909999</v>
      </c>
      <c r="O25" s="66">
        <v>46.66</v>
      </c>
      <c r="P25" s="67">
        <v>6.3600000000000004E-2</v>
      </c>
      <c r="Q25" s="18"/>
      <c r="R25" s="19">
        <v>0.32790000000000002</v>
      </c>
      <c r="S25" s="19"/>
      <c r="T25" s="19">
        <v>0.25040000000000001</v>
      </c>
      <c r="U25" s="19">
        <v>8.4599999999999995E-2</v>
      </c>
      <c r="V25" s="53" t="s">
        <v>43</v>
      </c>
      <c r="W25" s="16" t="s">
        <v>43</v>
      </c>
      <c r="X25" s="14">
        <v>250000</v>
      </c>
      <c r="Y25" s="16">
        <f t="shared" si="0"/>
        <v>0.13545813142857144</v>
      </c>
      <c r="Z25" s="68" t="s">
        <v>43</v>
      </c>
      <c r="AA25" s="23" t="s">
        <v>38</v>
      </c>
      <c r="AB25" s="42" t="s">
        <v>43</v>
      </c>
      <c r="AC25" s="42" t="s">
        <v>43</v>
      </c>
      <c r="AD25" s="42" t="s">
        <v>57</v>
      </c>
    </row>
    <row r="26" spans="1:35" ht="19" customHeight="1">
      <c r="A26" s="11" t="s">
        <v>32</v>
      </c>
      <c r="B26" s="12" t="s">
        <v>33</v>
      </c>
      <c r="C26" s="12" t="s">
        <v>55</v>
      </c>
      <c r="D26" s="12" t="s">
        <v>56</v>
      </c>
      <c r="E26" s="12" t="s">
        <v>49</v>
      </c>
      <c r="F26" s="13" t="s">
        <v>44</v>
      </c>
      <c r="G26" s="14">
        <v>24957</v>
      </c>
      <c r="H26" s="14">
        <v>180414.42857142861</v>
      </c>
      <c r="I26" s="14">
        <v>1262901</v>
      </c>
      <c r="J26" s="14">
        <f>242384.94/7</f>
        <v>34626.42</v>
      </c>
      <c r="K26" s="53">
        <v>350.14285714290003</v>
      </c>
      <c r="L26" s="64">
        <v>7.2290110417999998</v>
      </c>
      <c r="M26" s="32">
        <v>4.0721469500000003E-2</v>
      </c>
      <c r="N26" s="65">
        <v>177.52333427049999</v>
      </c>
      <c r="O26" s="18">
        <v>47.09</v>
      </c>
      <c r="P26" s="19">
        <v>5.5599999999999997E-2</v>
      </c>
      <c r="Q26" s="18"/>
      <c r="R26" s="19" t="s">
        <v>43</v>
      </c>
      <c r="S26" s="19" t="s">
        <v>43</v>
      </c>
      <c r="T26" s="19">
        <v>0.2419</v>
      </c>
      <c r="U26" s="19"/>
      <c r="V26" s="53" t="s">
        <v>43</v>
      </c>
      <c r="W26" s="16" t="s">
        <v>43</v>
      </c>
      <c r="X26" s="14">
        <v>250000</v>
      </c>
      <c r="Y26" s="16">
        <f t="shared" si="0"/>
        <v>0.13850567999999999</v>
      </c>
      <c r="Z26" s="68" t="s">
        <v>43</v>
      </c>
      <c r="AA26" s="23" t="s">
        <v>38</v>
      </c>
      <c r="AB26" s="42" t="s">
        <v>43</v>
      </c>
      <c r="AC26" s="42" t="s">
        <v>43</v>
      </c>
      <c r="AD26" t="s">
        <v>43</v>
      </c>
      <c r="AE26" t="s">
        <v>43</v>
      </c>
      <c r="AF26" t="s">
        <v>43</v>
      </c>
      <c r="AG26" t="s">
        <v>43</v>
      </c>
      <c r="AH26" t="s">
        <v>43</v>
      </c>
      <c r="AI26" t="s">
        <v>43</v>
      </c>
    </row>
    <row r="27" spans="1:35" ht="28">
      <c r="A27" s="11" t="s">
        <v>32</v>
      </c>
      <c r="B27" s="12" t="s">
        <v>33</v>
      </c>
      <c r="C27" s="12" t="s">
        <v>58</v>
      </c>
      <c r="D27" s="12" t="s">
        <v>59</v>
      </c>
      <c r="E27" s="12" t="s">
        <v>60</v>
      </c>
      <c r="F27" s="13" t="s">
        <v>37</v>
      </c>
      <c r="G27" s="14">
        <v>30509</v>
      </c>
      <c r="H27" s="14">
        <v>694939.28570000001</v>
      </c>
      <c r="I27" s="14">
        <v>4864575</v>
      </c>
      <c r="J27" s="14">
        <v>52268.83</v>
      </c>
      <c r="K27" s="53">
        <v>9935.1429000000007</v>
      </c>
      <c r="L27" s="64">
        <v>11.388999999999999</v>
      </c>
      <c r="M27" s="32">
        <v>5.5669999999999997E-2</v>
      </c>
      <c r="N27" s="65">
        <v>204.59</v>
      </c>
      <c r="O27" s="18">
        <v>53.05</v>
      </c>
      <c r="P27" s="19">
        <v>9.7900000000000001E-2</v>
      </c>
      <c r="Q27" s="69">
        <v>0.1119</v>
      </c>
      <c r="R27" s="19">
        <v>0.17280000000000001</v>
      </c>
      <c r="S27" s="19"/>
      <c r="T27" s="19">
        <v>7.0300000000000001E-2</v>
      </c>
      <c r="U27" s="19">
        <v>2.53E-2</v>
      </c>
      <c r="V27" s="53">
        <v>1450000</v>
      </c>
      <c r="W27" s="16">
        <f t="shared" ref="W27:W56" si="2">H27/V27</f>
        <v>0.47926847289655172</v>
      </c>
      <c r="X27" s="14">
        <v>400000</v>
      </c>
      <c r="Y27" s="16">
        <f t="shared" si="0"/>
        <v>0.130672075</v>
      </c>
      <c r="Z27" s="177" t="s">
        <v>61</v>
      </c>
      <c r="AA27" s="23" t="s">
        <v>38</v>
      </c>
      <c r="AB27" s="176" t="s">
        <v>62</v>
      </c>
      <c r="AC27" s="176" t="s">
        <v>63</v>
      </c>
    </row>
    <row r="28" spans="1:35" ht="14">
      <c r="A28" s="11" t="s">
        <v>32</v>
      </c>
      <c r="B28" s="12" t="s">
        <v>33</v>
      </c>
      <c r="C28" s="12" t="s">
        <v>58</v>
      </c>
      <c r="D28" s="12" t="s">
        <v>59</v>
      </c>
      <c r="E28" s="12" t="s">
        <v>60</v>
      </c>
      <c r="F28" s="13" t="s">
        <v>39</v>
      </c>
      <c r="G28" s="14">
        <v>32887</v>
      </c>
      <c r="H28" s="14">
        <v>606734.28570000001</v>
      </c>
      <c r="I28" s="14">
        <v>4247140</v>
      </c>
      <c r="J28" s="14">
        <v>66110.05</v>
      </c>
      <c r="K28" s="53">
        <v>15767.143</v>
      </c>
      <c r="L28" s="64">
        <v>9.2240000000000002</v>
      </c>
      <c r="M28" s="32">
        <v>4.8480000000000002E-2</v>
      </c>
      <c r="N28" s="65">
        <v>190.3</v>
      </c>
      <c r="O28" s="18">
        <v>64.2</v>
      </c>
      <c r="P28" s="19">
        <v>3.4799999999999998E-2</v>
      </c>
      <c r="Q28" s="70">
        <v>4.8300000000000003E-2</v>
      </c>
      <c r="R28" s="19">
        <v>8.8800000000000004E-2</v>
      </c>
      <c r="S28" s="19"/>
      <c r="T28" s="19">
        <v>4.9299999999999997E-2</v>
      </c>
      <c r="U28" s="19">
        <v>1.47E-2</v>
      </c>
      <c r="V28" s="53">
        <v>1450000</v>
      </c>
      <c r="W28" s="16">
        <f t="shared" si="2"/>
        <v>0.41843743841379311</v>
      </c>
      <c r="X28" s="14">
        <v>400000</v>
      </c>
      <c r="Y28" s="16">
        <f t="shared" si="0"/>
        <v>0.16527512499999999</v>
      </c>
      <c r="Z28" s="177"/>
      <c r="AA28" s="23" t="s">
        <v>38</v>
      </c>
      <c r="AB28" s="176"/>
      <c r="AC28" s="176"/>
    </row>
    <row r="29" spans="1:35" ht="28">
      <c r="A29" s="11" t="s">
        <v>32</v>
      </c>
      <c r="B29" s="12" t="s">
        <v>33</v>
      </c>
      <c r="C29" s="12" t="s">
        <v>58</v>
      </c>
      <c r="D29" s="12" t="s">
        <v>59</v>
      </c>
      <c r="E29" s="12" t="s">
        <v>60</v>
      </c>
      <c r="F29" s="13" t="s">
        <v>40</v>
      </c>
      <c r="G29" s="14">
        <v>30795</v>
      </c>
      <c r="H29" s="14">
        <v>522240.14289999998</v>
      </c>
      <c r="I29" s="14">
        <v>3655681</v>
      </c>
      <c r="J29" s="14">
        <v>62754.91</v>
      </c>
      <c r="K29" s="53">
        <v>15849.571</v>
      </c>
      <c r="L29" s="64">
        <v>8.4789999999999992</v>
      </c>
      <c r="M29" s="32">
        <v>4.727E-2</v>
      </c>
      <c r="N29" s="65">
        <v>179.4</v>
      </c>
      <c r="O29" s="18">
        <v>59.66</v>
      </c>
      <c r="P29" s="19">
        <v>2.3300000000000001E-2</v>
      </c>
      <c r="Q29" s="71">
        <v>4.9799999999999997E-2</v>
      </c>
      <c r="R29" s="19">
        <v>0.1111</v>
      </c>
      <c r="S29" s="19"/>
      <c r="T29" s="19">
        <v>4.82E-2</v>
      </c>
      <c r="U29" s="19">
        <v>1.55E-2</v>
      </c>
      <c r="V29" s="53">
        <v>1450000</v>
      </c>
      <c r="W29" s="16">
        <f t="shared" si="2"/>
        <v>0.36016561579310341</v>
      </c>
      <c r="X29" s="14">
        <v>400000</v>
      </c>
      <c r="Y29" s="16">
        <f t="shared" si="0"/>
        <v>0.15688727500000002</v>
      </c>
      <c r="Z29" s="177"/>
      <c r="AA29" s="23" t="s">
        <v>38</v>
      </c>
      <c r="AB29" s="176"/>
      <c r="AC29" s="176"/>
    </row>
    <row r="30" spans="1:35">
      <c r="A30" s="11" t="s">
        <v>32</v>
      </c>
      <c r="B30" t="s">
        <v>33</v>
      </c>
      <c r="C30" t="s">
        <v>58</v>
      </c>
      <c r="D30" t="s">
        <v>59</v>
      </c>
      <c r="E30" t="s">
        <v>60</v>
      </c>
      <c r="F30" t="s">
        <v>41</v>
      </c>
      <c r="G30" s="27">
        <v>59398</v>
      </c>
      <c r="H30" s="27">
        <v>485579.85710000002</v>
      </c>
      <c r="I30" s="27">
        <v>3399059</v>
      </c>
      <c r="J30" s="27">
        <v>56521.73</v>
      </c>
      <c r="K30" s="53">
        <v>14117.428599999999</v>
      </c>
      <c r="L30" s="64">
        <v>8.1750000000000007</v>
      </c>
      <c r="M30" s="32">
        <v>4.7059999999999998E-2</v>
      </c>
      <c r="N30" s="65">
        <v>173.72</v>
      </c>
      <c r="O30" s="31">
        <v>54.97</v>
      </c>
      <c r="P30" s="32">
        <v>3.4500000000000003E-2</v>
      </c>
      <c r="Q30" s="72">
        <v>6.4899999999999999E-2</v>
      </c>
      <c r="R30" s="32">
        <v>0.1231</v>
      </c>
      <c r="S30" s="32"/>
      <c r="T30" s="32">
        <v>5.4199999999999998E-2</v>
      </c>
      <c r="U30" s="32">
        <v>1.3599999999999999E-2</v>
      </c>
      <c r="V30" s="53">
        <v>1450000</v>
      </c>
      <c r="W30" s="16">
        <f t="shared" si="2"/>
        <v>0.33488266006896555</v>
      </c>
      <c r="X30" s="14">
        <v>400000</v>
      </c>
      <c r="Y30" s="16">
        <f t="shared" si="0"/>
        <v>0.14130432500000001</v>
      </c>
      <c r="Z30" s="22"/>
      <c r="AA30" s="23" t="s">
        <v>38</v>
      </c>
    </row>
    <row r="31" spans="1:35" ht="28">
      <c r="A31" s="11" t="s">
        <v>32</v>
      </c>
      <c r="B31" s="12" t="s">
        <v>33</v>
      </c>
      <c r="C31" s="12" t="s">
        <v>58</v>
      </c>
      <c r="D31" s="12" t="s">
        <v>59</v>
      </c>
      <c r="E31" s="12" t="s">
        <v>60</v>
      </c>
      <c r="F31" s="13" t="s">
        <v>42</v>
      </c>
      <c r="G31" s="14">
        <v>61473.714285714297</v>
      </c>
      <c r="H31" s="14">
        <v>473124</v>
      </c>
      <c r="I31" s="14">
        <v>3311868</v>
      </c>
      <c r="J31" s="14">
        <v>37335.269999999997</v>
      </c>
      <c r="K31" s="14">
        <v>11913.285714285699</v>
      </c>
      <c r="L31" s="15">
        <v>7.6963626730000003</v>
      </c>
      <c r="M31" s="16">
        <v>4.3997899200000003E-2</v>
      </c>
      <c r="N31" s="17">
        <v>174.9256853114</v>
      </c>
      <c r="O31" s="18">
        <v>45.44</v>
      </c>
      <c r="P31" s="19">
        <v>2.87E-2</v>
      </c>
      <c r="Q31" s="19">
        <v>5.21E-2</v>
      </c>
      <c r="R31" s="19">
        <v>0.28389999999999999</v>
      </c>
      <c r="S31" s="19"/>
      <c r="T31" s="19">
        <v>5.3100000000000001E-2</v>
      </c>
      <c r="U31" s="19">
        <v>1.4800000000000001E-2</v>
      </c>
      <c r="V31" s="53">
        <v>1450000</v>
      </c>
      <c r="W31" s="16">
        <f t="shared" si="2"/>
        <v>0.32629241379310348</v>
      </c>
      <c r="X31" s="14">
        <v>400000</v>
      </c>
      <c r="Y31" s="16">
        <f t="shared" si="0"/>
        <v>9.3338174999999995E-2</v>
      </c>
      <c r="Z31" s="22" t="s">
        <v>43</v>
      </c>
      <c r="AA31" s="23" t="s">
        <v>38</v>
      </c>
      <c r="AB31" t="s">
        <v>43</v>
      </c>
      <c r="AC31" t="s">
        <v>43</v>
      </c>
    </row>
    <row r="32" spans="1:35" ht="19" customHeight="1">
      <c r="A32" s="11" t="s">
        <v>32</v>
      </c>
      <c r="B32" s="12" t="s">
        <v>33</v>
      </c>
      <c r="C32" s="12" t="s">
        <v>58</v>
      </c>
      <c r="D32" s="12" t="s">
        <v>59</v>
      </c>
      <c r="E32" s="12" t="s">
        <v>60</v>
      </c>
      <c r="F32" s="13" t="s">
        <v>44</v>
      </c>
      <c r="G32" s="14">
        <v>70198.714285714203</v>
      </c>
      <c r="H32" s="14">
        <v>545316.28571428568</v>
      </c>
      <c r="I32" s="14">
        <v>3817214</v>
      </c>
      <c r="J32" s="14">
        <f>216888.97/7</f>
        <v>30984.138571428572</v>
      </c>
      <c r="K32" s="14">
        <v>10796</v>
      </c>
      <c r="L32" s="15">
        <v>7.7681805323999997</v>
      </c>
      <c r="M32" s="16">
        <v>3.4626193800000003E-2</v>
      </c>
      <c r="N32" s="17">
        <v>224.34404936819999</v>
      </c>
      <c r="O32" s="18">
        <v>4.04</v>
      </c>
      <c r="P32" s="19">
        <v>3.6299999999999999E-2</v>
      </c>
      <c r="Q32" s="19">
        <v>5.8200000000000002E-2</v>
      </c>
      <c r="R32" s="19" t="s">
        <v>43</v>
      </c>
      <c r="S32" s="19" t="s">
        <v>43</v>
      </c>
      <c r="T32" s="19">
        <v>6.1899999999999997E-2</v>
      </c>
      <c r="U32" s="19" t="s">
        <v>43</v>
      </c>
      <c r="V32" s="53">
        <v>1450000</v>
      </c>
      <c r="W32" s="16">
        <f t="shared" si="2"/>
        <v>0.37608019704433493</v>
      </c>
      <c r="X32" s="14">
        <v>400000</v>
      </c>
      <c r="Y32" s="16">
        <f t="shared" si="0"/>
        <v>7.7460346428571428E-2</v>
      </c>
      <c r="Z32" s="22" t="s">
        <v>43</v>
      </c>
      <c r="AA32" s="23" t="s">
        <v>38</v>
      </c>
      <c r="AB32" t="s">
        <v>43</v>
      </c>
      <c r="AC32" t="s">
        <v>43</v>
      </c>
      <c r="AD32" t="s">
        <v>43</v>
      </c>
      <c r="AE32" t="s">
        <v>43</v>
      </c>
      <c r="AF32" t="s">
        <v>43</v>
      </c>
      <c r="AG32" t="s">
        <v>43</v>
      </c>
      <c r="AH32" t="s">
        <v>43</v>
      </c>
      <c r="AI32" t="s">
        <v>43</v>
      </c>
    </row>
    <row r="33" spans="1:35" ht="28">
      <c r="A33" s="11" t="s">
        <v>32</v>
      </c>
      <c r="B33" s="12" t="s">
        <v>33</v>
      </c>
      <c r="C33" s="12" t="s">
        <v>64</v>
      </c>
      <c r="D33" s="12" t="s">
        <v>65</v>
      </c>
      <c r="E33" s="12" t="s">
        <v>60</v>
      </c>
      <c r="F33" s="13" t="s">
        <v>37</v>
      </c>
      <c r="G33" s="14">
        <v>18760.142899999999</v>
      </c>
      <c r="H33" s="14">
        <v>1085182</v>
      </c>
      <c r="I33" s="14">
        <v>7596274</v>
      </c>
      <c r="J33" s="14">
        <v>140669.29999999999</v>
      </c>
      <c r="K33" s="14">
        <v>885</v>
      </c>
      <c r="L33" s="15">
        <v>22.413640058882098</v>
      </c>
      <c r="M33" s="16">
        <v>3.4861453203452103E-2</v>
      </c>
      <c r="N33" s="17">
        <v>642.93476029457702</v>
      </c>
      <c r="O33" s="18"/>
      <c r="P33" s="19">
        <v>0.184</v>
      </c>
      <c r="Q33" s="19">
        <v>0.31900000000000001</v>
      </c>
      <c r="R33" s="19">
        <v>0.47660000000000002</v>
      </c>
      <c r="S33" s="19"/>
      <c r="T33" s="19">
        <v>8.8999999999999996E-2</v>
      </c>
      <c r="U33" s="19">
        <v>3.0200000000000001E-2</v>
      </c>
      <c r="V33" s="14">
        <v>1500000</v>
      </c>
      <c r="W33" s="16">
        <f t="shared" si="2"/>
        <v>0.72345466666666669</v>
      </c>
      <c r="X33" s="14">
        <v>220000</v>
      </c>
      <c r="Y33" s="29">
        <f t="shared" si="0"/>
        <v>0.639405909090909</v>
      </c>
      <c r="Z33" s="22"/>
      <c r="AA33" s="23" t="s">
        <v>38</v>
      </c>
    </row>
    <row r="34" spans="1:35" ht="14">
      <c r="A34" s="11" t="s">
        <v>32</v>
      </c>
      <c r="B34" s="12" t="s">
        <v>33</v>
      </c>
      <c r="C34" s="12" t="s">
        <v>64</v>
      </c>
      <c r="D34" s="12" t="s">
        <v>65</v>
      </c>
      <c r="E34" s="12" t="s">
        <v>60</v>
      </c>
      <c r="F34" s="13" t="s">
        <v>39</v>
      </c>
      <c r="G34" s="14">
        <v>19325.428599999999</v>
      </c>
      <c r="H34" s="14">
        <v>991661.14289999998</v>
      </c>
      <c r="I34" s="14">
        <v>6941628</v>
      </c>
      <c r="J34" s="14">
        <v>190456</v>
      </c>
      <c r="K34" s="14">
        <v>1062.8571428570999</v>
      </c>
      <c r="L34" s="15">
        <v>20.981184158571001</v>
      </c>
      <c r="M34" s="16">
        <v>3.4193420598999998E-2</v>
      </c>
      <c r="N34" s="17">
        <v>611.32755608571404</v>
      </c>
      <c r="O34" s="18"/>
      <c r="P34" s="19">
        <v>0.12690000000000001</v>
      </c>
      <c r="Q34" s="19">
        <v>0.20130000000000001</v>
      </c>
      <c r="R34" s="19">
        <v>0.30030000000000001</v>
      </c>
      <c r="S34" s="19"/>
      <c r="T34" s="19">
        <v>6.9400000000000003E-2</v>
      </c>
      <c r="U34" s="19">
        <v>2.1600000000000001E-2</v>
      </c>
      <c r="V34" s="14">
        <v>1500000</v>
      </c>
      <c r="W34" s="16">
        <f t="shared" si="2"/>
        <v>0.66110742859999994</v>
      </c>
      <c r="X34" s="14">
        <v>220000</v>
      </c>
      <c r="Y34" s="16">
        <f t="shared" si="0"/>
        <v>0.86570909090909087</v>
      </c>
      <c r="Z34" s="22"/>
      <c r="AA34" s="23" t="s">
        <v>38</v>
      </c>
      <c r="AB34" s="12"/>
    </row>
    <row r="35" spans="1:35" ht="28">
      <c r="A35" s="11" t="s">
        <v>32</v>
      </c>
      <c r="B35" s="12" t="s">
        <v>33</v>
      </c>
      <c r="C35" s="12" t="s">
        <v>64</v>
      </c>
      <c r="D35" s="12" t="s">
        <v>65</v>
      </c>
      <c r="E35" s="12" t="s">
        <v>60</v>
      </c>
      <c r="F35" s="13" t="s">
        <v>40</v>
      </c>
      <c r="G35" s="14">
        <v>18877.7143</v>
      </c>
      <c r="H35" s="14">
        <v>1059491.7143000001</v>
      </c>
      <c r="I35" s="14">
        <v>7416442</v>
      </c>
      <c r="J35" s="14">
        <v>200382</v>
      </c>
      <c r="K35" s="14">
        <v>1286.2857140000001</v>
      </c>
      <c r="L35" s="15">
        <v>22.476303000000001</v>
      </c>
      <c r="M35" s="16">
        <v>3.6150000000000002E-2</v>
      </c>
      <c r="N35" s="17">
        <v>620.82571399999995</v>
      </c>
      <c r="O35" s="18"/>
      <c r="P35" s="19">
        <v>0.14710000000000001</v>
      </c>
      <c r="Q35" s="19">
        <v>0.21970000000000001</v>
      </c>
      <c r="R35" s="19">
        <v>0.40160000000000001</v>
      </c>
      <c r="S35" s="19"/>
      <c r="T35" s="19">
        <v>7.6600000000000001E-2</v>
      </c>
      <c r="U35" s="19">
        <v>2.4899999999999999E-2</v>
      </c>
      <c r="V35" s="14">
        <v>1500000</v>
      </c>
      <c r="W35" s="16">
        <f t="shared" si="2"/>
        <v>0.70632780953333341</v>
      </c>
      <c r="X35" s="14">
        <v>220000</v>
      </c>
      <c r="Y35" s="16">
        <f t="shared" si="0"/>
        <v>0.91082727272727271</v>
      </c>
      <c r="Z35" s="22"/>
      <c r="AA35" s="23" t="s">
        <v>38</v>
      </c>
    </row>
    <row r="36" spans="1:35">
      <c r="A36" s="11" t="s">
        <v>32</v>
      </c>
      <c r="B36" t="s">
        <v>33</v>
      </c>
      <c r="C36" t="s">
        <v>64</v>
      </c>
      <c r="D36" t="s">
        <v>65</v>
      </c>
      <c r="E36" t="s">
        <v>60</v>
      </c>
      <c r="F36" t="s">
        <v>41</v>
      </c>
      <c r="G36" s="27">
        <v>18724.142899999999</v>
      </c>
      <c r="H36" s="27">
        <v>996891</v>
      </c>
      <c r="I36" s="27">
        <v>6978237</v>
      </c>
      <c r="J36" s="14">
        <v>208539</v>
      </c>
      <c r="K36" s="14">
        <v>1439</v>
      </c>
      <c r="L36" s="15">
        <v>21.502857142900002</v>
      </c>
      <c r="M36" s="16">
        <v>3.74857143E-2</v>
      </c>
      <c r="N36" s="17">
        <v>572.89142857139996</v>
      </c>
      <c r="O36" s="31"/>
      <c r="P36" s="32">
        <v>0.10440000000000001</v>
      </c>
      <c r="Q36" s="32">
        <v>0.1807</v>
      </c>
      <c r="R36" s="32">
        <v>0.32100000000000001</v>
      </c>
      <c r="S36" s="32"/>
      <c r="T36" s="32">
        <v>6.88E-2</v>
      </c>
      <c r="U36" s="32">
        <v>2.24E-2</v>
      </c>
      <c r="V36" s="14">
        <v>1500000</v>
      </c>
      <c r="W36" s="16">
        <f t="shared" si="2"/>
        <v>0.66459400000000002</v>
      </c>
      <c r="X36" s="14">
        <v>220000</v>
      </c>
      <c r="Y36" s="16">
        <f t="shared" si="0"/>
        <v>0.9479045454545455</v>
      </c>
      <c r="Z36" s="22"/>
      <c r="AA36" s="23" t="s">
        <v>38</v>
      </c>
    </row>
    <row r="37" spans="1:35" ht="28">
      <c r="A37" s="11" t="s">
        <v>32</v>
      </c>
      <c r="B37" s="12" t="s">
        <v>33</v>
      </c>
      <c r="C37" s="12" t="s">
        <v>64</v>
      </c>
      <c r="D37" s="12" t="s">
        <v>65</v>
      </c>
      <c r="E37" s="12" t="s">
        <v>60</v>
      </c>
      <c r="F37" s="13" t="s">
        <v>42</v>
      </c>
      <c r="G37" s="14">
        <v>18867.714285714301</v>
      </c>
      <c r="H37" s="14">
        <v>1002864.8571428572</v>
      </c>
      <c r="I37" s="14">
        <v>7020054</v>
      </c>
      <c r="J37" s="14">
        <v>255383</v>
      </c>
      <c r="K37" s="14">
        <v>1401.2857142856999</v>
      </c>
      <c r="L37" s="15">
        <v>21.5339079755</v>
      </c>
      <c r="M37" s="16">
        <v>3.7871165599999999E-2</v>
      </c>
      <c r="N37" s="17">
        <v>568.6095901507</v>
      </c>
      <c r="O37" s="18">
        <v>64.739999999999995</v>
      </c>
      <c r="P37" s="19">
        <v>0.1012</v>
      </c>
      <c r="Q37" s="19">
        <v>0.1386</v>
      </c>
      <c r="R37" s="19">
        <v>0.2366</v>
      </c>
      <c r="S37" s="19"/>
      <c r="T37" s="19">
        <v>7.5399999999999995E-2</v>
      </c>
      <c r="U37" s="19">
        <v>2.4400000000000002E-2</v>
      </c>
      <c r="V37" s="14">
        <v>1500000</v>
      </c>
      <c r="W37" s="16">
        <f t="shared" si="2"/>
        <v>0.66857657142857141</v>
      </c>
      <c r="X37" s="14">
        <v>220000</v>
      </c>
      <c r="Y37" s="16">
        <f t="shared" si="0"/>
        <v>1.1608318181818182</v>
      </c>
      <c r="Z37" s="22" t="s">
        <v>43</v>
      </c>
      <c r="AA37" s="23" t="s">
        <v>38</v>
      </c>
      <c r="AB37" s="12" t="s">
        <v>43</v>
      </c>
      <c r="AC37" s="42" t="s">
        <v>43</v>
      </c>
      <c r="AD37" s="42"/>
    </row>
    <row r="38" spans="1:35" ht="19" customHeight="1">
      <c r="A38" s="11" t="s">
        <v>32</v>
      </c>
      <c r="B38" s="12" t="s">
        <v>33</v>
      </c>
      <c r="C38" s="12" t="s">
        <v>64</v>
      </c>
      <c r="D38" s="12" t="s">
        <v>65</v>
      </c>
      <c r="E38" s="12" t="s">
        <v>60</v>
      </c>
      <c r="F38" s="13" t="s">
        <v>44</v>
      </c>
      <c r="G38" s="14">
        <v>18899.285714285699</v>
      </c>
      <c r="H38" s="14">
        <v>980683</v>
      </c>
      <c r="I38" s="14">
        <v>6864781</v>
      </c>
      <c r="J38" s="14">
        <f>1234597.77/7+55000</f>
        <v>231371.11000000002</v>
      </c>
      <c r="K38" s="14">
        <v>1479.2857142856999</v>
      </c>
      <c r="L38" s="15">
        <v>21.007411737000002</v>
      </c>
      <c r="M38" s="16">
        <v>3.7805366899999998E-2</v>
      </c>
      <c r="N38" s="17">
        <v>555.6727375749</v>
      </c>
      <c r="O38" s="18">
        <v>44.05</v>
      </c>
      <c r="P38" s="19">
        <v>0.2019</v>
      </c>
      <c r="Q38" s="73">
        <v>0.28820000000000001</v>
      </c>
      <c r="R38" s="19" t="s">
        <v>43</v>
      </c>
      <c r="S38" s="19" t="s">
        <v>43</v>
      </c>
      <c r="T38" s="19">
        <v>8.5099999999999995E-2</v>
      </c>
      <c r="U38" s="19" t="s">
        <v>43</v>
      </c>
      <c r="V38" s="14">
        <v>1500000</v>
      </c>
      <c r="W38" s="16">
        <f t="shared" si="2"/>
        <v>0.65378866666666668</v>
      </c>
      <c r="X38" s="14">
        <v>220000</v>
      </c>
      <c r="Y38" s="16">
        <f t="shared" si="0"/>
        <v>1.0516868636363637</v>
      </c>
      <c r="Z38" s="22" t="s">
        <v>43</v>
      </c>
      <c r="AA38" s="23" t="s">
        <v>38</v>
      </c>
      <c r="AB38" s="12" t="s">
        <v>43</v>
      </c>
      <c r="AC38" s="42" t="s">
        <v>43</v>
      </c>
      <c r="AD38" s="42" t="s">
        <v>43</v>
      </c>
      <c r="AE38" t="s">
        <v>43</v>
      </c>
      <c r="AF38" t="s">
        <v>43</v>
      </c>
      <c r="AG38" t="s">
        <v>43</v>
      </c>
      <c r="AH38" t="s">
        <v>43</v>
      </c>
      <c r="AI38" t="s">
        <v>43</v>
      </c>
    </row>
    <row r="39" spans="1:35" ht="56">
      <c r="A39" s="11" t="s">
        <v>32</v>
      </c>
      <c r="B39" s="12" t="s">
        <v>66</v>
      </c>
      <c r="C39" s="12" t="s">
        <v>47</v>
      </c>
      <c r="D39" s="12" t="s">
        <v>67</v>
      </c>
      <c r="E39" s="12" t="s">
        <v>49</v>
      </c>
      <c r="F39" s="13" t="s">
        <v>37</v>
      </c>
      <c r="G39" s="14">
        <v>23518.2857</v>
      </c>
      <c r="H39" s="14">
        <v>31764.6561</v>
      </c>
      <c r="I39" s="14">
        <v>222352.59289999999</v>
      </c>
      <c r="J39" s="14">
        <f>(14692.37+22514.95)*6.8/7</f>
        <v>36144.253714285711</v>
      </c>
      <c r="K39" s="14">
        <v>4154.2857000000004</v>
      </c>
      <c r="L39" s="15">
        <v>1.3506</v>
      </c>
      <c r="M39" s="16">
        <v>6.105E-2</v>
      </c>
      <c r="N39" s="17">
        <v>22.12</v>
      </c>
      <c r="O39" s="18">
        <f>3.26*6.8</f>
        <v>22.167999999999999</v>
      </c>
      <c r="P39" s="19">
        <v>4.3900000000000002E-2</v>
      </c>
      <c r="Q39" s="73">
        <v>7.9699999999999993E-2</v>
      </c>
      <c r="R39" s="19">
        <v>0.2172</v>
      </c>
      <c r="S39" s="19"/>
      <c r="T39" s="19">
        <v>0.33040000000000003</v>
      </c>
      <c r="U39" s="19">
        <v>0.109</v>
      </c>
      <c r="V39" s="14">
        <f t="shared" ref="V39:V44" si="3">20000*6.8</f>
        <v>136000</v>
      </c>
      <c r="W39" s="16">
        <f t="shared" si="2"/>
        <v>0.23356364779411765</v>
      </c>
      <c r="X39" s="14">
        <f t="shared" ref="X39:X44" si="4">8500*6.8</f>
        <v>57800</v>
      </c>
      <c r="Y39" s="16">
        <f t="shared" si="0"/>
        <v>0.62533310924369745</v>
      </c>
      <c r="Z39" s="178" t="s">
        <v>68</v>
      </c>
      <c r="AA39" s="23" t="s">
        <v>50</v>
      </c>
      <c r="AB39" s="12" t="s">
        <v>69</v>
      </c>
      <c r="AC39" s="42" t="s">
        <v>70</v>
      </c>
      <c r="AD39" s="42" t="s">
        <v>71</v>
      </c>
    </row>
    <row r="40" spans="1:35" ht="14">
      <c r="A40" s="11" t="s">
        <v>32</v>
      </c>
      <c r="B40" s="12" t="s">
        <v>66</v>
      </c>
      <c r="C40" s="12" t="s">
        <v>47</v>
      </c>
      <c r="D40" s="12" t="s">
        <v>67</v>
      </c>
      <c r="E40" s="12" t="s">
        <v>49</v>
      </c>
      <c r="F40" s="13" t="s">
        <v>39</v>
      </c>
      <c r="G40" s="14">
        <v>22999.428599999999</v>
      </c>
      <c r="H40" s="14">
        <v>33815.061500000003</v>
      </c>
      <c r="I40" s="14">
        <v>236705.43030000001</v>
      </c>
      <c r="J40" s="14">
        <f>(18534.55+26281.95)*6.8/7</f>
        <v>43536.028571428571</v>
      </c>
      <c r="K40" s="14">
        <v>4237.8572000000004</v>
      </c>
      <c r="L40" s="15">
        <v>1.4702999999999999</v>
      </c>
      <c r="M40" s="16">
        <v>5.849E-2</v>
      </c>
      <c r="N40" s="17">
        <v>25.14</v>
      </c>
      <c r="O40" s="31">
        <f>4.46*6.8</f>
        <v>30.327999999999999</v>
      </c>
      <c r="P40" s="19">
        <v>3.5200000000000002E-2</v>
      </c>
      <c r="Q40" s="74">
        <v>6.8900000000000003E-2</v>
      </c>
      <c r="R40" s="75">
        <v>0.19950000000000001</v>
      </c>
      <c r="S40" s="19"/>
      <c r="T40" s="19">
        <v>0.32229999999999998</v>
      </c>
      <c r="U40" s="19">
        <v>0.10780000000000001</v>
      </c>
      <c r="V40" s="14">
        <f t="shared" si="3"/>
        <v>136000</v>
      </c>
      <c r="W40" s="16">
        <f t="shared" si="2"/>
        <v>0.24864015808823531</v>
      </c>
      <c r="X40" s="14">
        <f t="shared" si="4"/>
        <v>57800</v>
      </c>
      <c r="Y40" s="16">
        <f t="shared" si="0"/>
        <v>0.753218487394958</v>
      </c>
      <c r="Z40" s="178"/>
      <c r="AA40" s="23" t="s">
        <v>50</v>
      </c>
    </row>
    <row r="41" spans="1:35" ht="28">
      <c r="A41" s="11" t="s">
        <v>32</v>
      </c>
      <c r="B41" s="12" t="s">
        <v>66</v>
      </c>
      <c r="C41" s="12" t="s">
        <v>47</v>
      </c>
      <c r="D41" s="12" t="s">
        <v>67</v>
      </c>
      <c r="E41" s="12" t="s">
        <v>49</v>
      </c>
      <c r="F41" s="13" t="s">
        <v>40</v>
      </c>
      <c r="G41" s="14">
        <v>24001.857100000001</v>
      </c>
      <c r="H41" s="14">
        <v>39628.245999999999</v>
      </c>
      <c r="I41" s="14">
        <v>277397.72169999999</v>
      </c>
      <c r="J41" s="14">
        <f>(13665.15+28689.96)*6.8/7</f>
        <v>41144.964</v>
      </c>
      <c r="K41" s="14">
        <v>4788.1428569999998</v>
      </c>
      <c r="L41" s="15">
        <v>1.6511</v>
      </c>
      <c r="M41" s="16">
        <v>6.0749999999999998E-2</v>
      </c>
      <c r="N41" s="17">
        <v>27.18</v>
      </c>
      <c r="O41" s="31">
        <f>4.14*6.8</f>
        <v>28.151999999999997</v>
      </c>
      <c r="P41" s="19">
        <v>4.3799999999999999E-2</v>
      </c>
      <c r="Q41" s="76">
        <v>7.9699999999999993E-2</v>
      </c>
      <c r="R41" s="75">
        <v>0.22500000000000001</v>
      </c>
      <c r="S41" s="19"/>
      <c r="T41" s="19">
        <v>0.32840000000000003</v>
      </c>
      <c r="U41" s="19">
        <v>0.1085</v>
      </c>
      <c r="V41" s="14">
        <f t="shared" si="3"/>
        <v>136000</v>
      </c>
      <c r="W41" s="16">
        <f t="shared" si="2"/>
        <v>0.29138416176470588</v>
      </c>
      <c r="X41" s="14">
        <f t="shared" si="4"/>
        <v>57800</v>
      </c>
      <c r="Y41" s="16">
        <f t="shared" si="0"/>
        <v>0.71185058823529412</v>
      </c>
      <c r="Z41" s="178"/>
      <c r="AA41" s="23" t="s">
        <v>50</v>
      </c>
      <c r="AB41" s="12"/>
    </row>
    <row r="42" spans="1:35">
      <c r="A42" s="11" t="s">
        <v>32</v>
      </c>
      <c r="B42" t="s">
        <v>66</v>
      </c>
      <c r="C42" t="s">
        <v>47</v>
      </c>
      <c r="D42" t="s">
        <v>67</v>
      </c>
      <c r="E42" t="s">
        <v>49</v>
      </c>
      <c r="F42" t="s">
        <v>41</v>
      </c>
      <c r="G42" s="27">
        <v>23468.2857</v>
      </c>
      <c r="H42" s="27">
        <v>40726.281600000002</v>
      </c>
      <c r="I42" s="27">
        <v>285083.97120000003</v>
      </c>
      <c r="J42" s="14">
        <f>(10871.58+26093.09)*6.8/7</f>
        <v>35908.536571428573</v>
      </c>
      <c r="K42" s="14">
        <v>4911.4286000000002</v>
      </c>
      <c r="L42" s="15">
        <v>1.7354000000000001</v>
      </c>
      <c r="M42" s="16">
        <v>6.0789999999999997E-2</v>
      </c>
      <c r="N42" s="17">
        <v>28.55</v>
      </c>
      <c r="O42" s="31">
        <f>4.44*6.8</f>
        <v>30.192</v>
      </c>
      <c r="P42" s="32">
        <v>4.53E-2</v>
      </c>
      <c r="Q42" s="72">
        <v>8.4000000000000005E-2</v>
      </c>
      <c r="R42" s="32">
        <v>0.182</v>
      </c>
      <c r="S42" s="32"/>
      <c r="T42" s="32">
        <v>0.33600000000000002</v>
      </c>
      <c r="U42" s="32">
        <v>0.1106</v>
      </c>
      <c r="V42" s="14">
        <f t="shared" si="3"/>
        <v>136000</v>
      </c>
      <c r="W42" s="16">
        <f t="shared" si="2"/>
        <v>0.2994579529411765</v>
      </c>
      <c r="X42" s="14">
        <f t="shared" si="4"/>
        <v>57800</v>
      </c>
      <c r="Y42" s="16">
        <f t="shared" si="0"/>
        <v>0.6212549579831933</v>
      </c>
      <c r="Z42" s="22"/>
      <c r="AA42" s="23" t="s">
        <v>50</v>
      </c>
    </row>
    <row r="43" spans="1:35" ht="28">
      <c r="A43" s="11" t="s">
        <v>32</v>
      </c>
      <c r="B43" s="12" t="s">
        <v>66</v>
      </c>
      <c r="C43" s="12" t="s">
        <v>47</v>
      </c>
      <c r="D43" s="12" t="s">
        <v>67</v>
      </c>
      <c r="E43" s="12" t="s">
        <v>49</v>
      </c>
      <c r="F43" s="13" t="s">
        <v>42</v>
      </c>
      <c r="G43" s="14">
        <v>24408.714285714301</v>
      </c>
      <c r="H43" s="14">
        <v>33642.197559</v>
      </c>
      <c r="I43" s="14">
        <v>235495.38291300001</v>
      </c>
      <c r="J43" s="14">
        <f>(9746.42+22844.75)*6.8/7</f>
        <v>31659.993714285712</v>
      </c>
      <c r="K43" s="14">
        <v>6363.4285714285998</v>
      </c>
      <c r="L43" s="15">
        <v>1.3782863433999999</v>
      </c>
      <c r="M43" s="16">
        <v>5.3663504299999998E-2</v>
      </c>
      <c r="N43" s="17">
        <v>25.683867696899998</v>
      </c>
      <c r="O43" s="18">
        <f>3.94*6.8</f>
        <v>26.791999999999998</v>
      </c>
      <c r="P43" s="19">
        <v>3.56E-2</v>
      </c>
      <c r="Q43" s="19">
        <v>6.0900000000000003E-2</v>
      </c>
      <c r="R43" s="19">
        <v>0.1613</v>
      </c>
      <c r="S43" s="77"/>
      <c r="T43" s="19">
        <v>0.30869999999999997</v>
      </c>
      <c r="U43" s="19">
        <v>9.8900000000000002E-2</v>
      </c>
      <c r="V43" s="14">
        <f t="shared" si="3"/>
        <v>136000</v>
      </c>
      <c r="W43" s="16">
        <f t="shared" si="2"/>
        <v>0.24736909969852941</v>
      </c>
      <c r="X43" s="14">
        <f t="shared" si="4"/>
        <v>57800</v>
      </c>
      <c r="Y43" s="16">
        <f t="shared" si="0"/>
        <v>0.54775075630252101</v>
      </c>
      <c r="Z43" s="68" t="s">
        <v>43</v>
      </c>
      <c r="AA43" s="23" t="s">
        <v>50</v>
      </c>
      <c r="AB43" s="12" t="s">
        <v>43</v>
      </c>
      <c r="AC43" s="42" t="s">
        <v>43</v>
      </c>
    </row>
    <row r="44" spans="1:35" ht="19" customHeight="1">
      <c r="A44" s="11" t="s">
        <v>32</v>
      </c>
      <c r="B44" s="12" t="s">
        <v>66</v>
      </c>
      <c r="C44" s="12" t="s">
        <v>47</v>
      </c>
      <c r="D44" s="12" t="s">
        <v>67</v>
      </c>
      <c r="E44" s="12" t="s">
        <v>49</v>
      </c>
      <c r="F44" s="13" t="s">
        <v>44</v>
      </c>
      <c r="G44" s="14">
        <v>18875.142857142899</v>
      </c>
      <c r="H44" s="14">
        <v>30876.327432857099</v>
      </c>
      <c r="I44" s="14">
        <v>216134.29203000001</v>
      </c>
      <c r="J44" s="14">
        <f>33835.91*6.8/7</f>
        <v>32869.169714285716</v>
      </c>
      <c r="K44" s="14">
        <v>3735.1428571428</v>
      </c>
      <c r="L44" s="15">
        <v>1.6358195361000001</v>
      </c>
      <c r="M44" s="16">
        <v>6.2311732699999997E-2</v>
      </c>
      <c r="N44" s="17">
        <v>26.2521914284</v>
      </c>
      <c r="O44" s="78">
        <f>3.32*6.8</f>
        <v>22.575999999999997</v>
      </c>
      <c r="P44" s="19">
        <v>4.9799999999999997E-2</v>
      </c>
      <c r="Q44" s="19">
        <v>9.2899999999999996E-2</v>
      </c>
      <c r="R44" s="19" t="s">
        <v>43</v>
      </c>
      <c r="S44" s="77" t="s">
        <v>43</v>
      </c>
      <c r="T44" s="19">
        <v>0.30320000000000003</v>
      </c>
      <c r="U44" s="19" t="s">
        <v>43</v>
      </c>
      <c r="V44" s="14">
        <f t="shared" si="3"/>
        <v>136000</v>
      </c>
      <c r="W44" s="16">
        <f t="shared" si="2"/>
        <v>0.22703181935924338</v>
      </c>
      <c r="X44" s="14">
        <f t="shared" si="4"/>
        <v>57800</v>
      </c>
      <c r="Y44" s="16">
        <f t="shared" si="0"/>
        <v>0.56867075630252106</v>
      </c>
      <c r="Z44" s="68" t="s">
        <v>43</v>
      </c>
      <c r="AA44" s="23" t="s">
        <v>50</v>
      </c>
      <c r="AB44" s="12" t="s">
        <v>43</v>
      </c>
      <c r="AC44" s="42" t="s">
        <v>43</v>
      </c>
      <c r="AD44" t="s">
        <v>43</v>
      </c>
      <c r="AE44" t="s">
        <v>43</v>
      </c>
      <c r="AF44" t="s">
        <v>43</v>
      </c>
      <c r="AG44" t="s">
        <v>43</v>
      </c>
      <c r="AH44" t="s">
        <v>43</v>
      </c>
      <c r="AI44" t="s">
        <v>43</v>
      </c>
    </row>
    <row r="45" spans="1:35" ht="28">
      <c r="A45" s="79" t="s">
        <v>72</v>
      </c>
      <c r="B45" s="12" t="s">
        <v>66</v>
      </c>
      <c r="C45" s="12" t="s">
        <v>73</v>
      </c>
      <c r="D45" s="12" t="s">
        <v>74</v>
      </c>
      <c r="E45" s="12" t="s">
        <v>75</v>
      </c>
      <c r="F45" s="13" t="s">
        <v>37</v>
      </c>
      <c r="G45" s="14">
        <v>5629590.8570999997</v>
      </c>
      <c r="H45" s="14">
        <v>4505575.5116999997</v>
      </c>
      <c r="I45" s="14">
        <v>31539028.581999999</v>
      </c>
      <c r="J45" s="14">
        <v>673523.88</v>
      </c>
      <c r="K45" s="14">
        <v>697242.14289999998</v>
      </c>
      <c r="L45" s="15">
        <v>0.25933200000000001</v>
      </c>
      <c r="M45" s="16">
        <v>9.0147200000000004E-3</v>
      </c>
      <c r="N45" s="17">
        <v>28.751985999999999</v>
      </c>
      <c r="O45" s="78">
        <v>0.94</v>
      </c>
      <c r="P45" s="80">
        <v>5.33E-2</v>
      </c>
      <c r="Q45" s="19">
        <v>0.1396</v>
      </c>
      <c r="R45" s="19">
        <v>0.22409999999999999</v>
      </c>
      <c r="S45" s="77"/>
      <c r="T45" s="19">
        <v>0.37859999999999999</v>
      </c>
      <c r="U45" s="19">
        <v>0.25340000000000001</v>
      </c>
      <c r="V45" s="14">
        <v>6900000</v>
      </c>
      <c r="W45" s="16">
        <f t="shared" si="2"/>
        <v>0.65298195821739125</v>
      </c>
      <c r="X45" s="14">
        <f t="shared" ref="X45:X50" si="5">150000*7</f>
        <v>1050000</v>
      </c>
      <c r="Y45" s="16">
        <f t="shared" si="0"/>
        <v>0.64145131428571434</v>
      </c>
      <c r="Z45" s="177" t="s">
        <v>61</v>
      </c>
      <c r="AA45" s="23" t="s">
        <v>38</v>
      </c>
      <c r="AB45" s="179" t="s">
        <v>76</v>
      </c>
      <c r="AC45" s="176" t="s">
        <v>77</v>
      </c>
    </row>
    <row r="46" spans="1:35" ht="14">
      <c r="A46" s="79" t="s">
        <v>72</v>
      </c>
      <c r="B46" s="12" t="s">
        <v>66</v>
      </c>
      <c r="C46" s="12" t="s">
        <v>73</v>
      </c>
      <c r="D46" s="12" t="s">
        <v>74</v>
      </c>
      <c r="E46" s="12" t="s">
        <v>75</v>
      </c>
      <c r="F46" s="13" t="s">
        <v>39</v>
      </c>
      <c r="G46" s="14">
        <v>6134661.7143000001</v>
      </c>
      <c r="H46" s="14">
        <v>4607604.5114000002</v>
      </c>
      <c r="I46" s="14">
        <v>32253231.579999998</v>
      </c>
      <c r="J46" s="14">
        <v>644219.97</v>
      </c>
      <c r="K46" s="14">
        <v>788751.57140000002</v>
      </c>
      <c r="L46" s="15">
        <v>0.26572021128599999</v>
      </c>
      <c r="M46" s="16">
        <v>9.4096283029999998E-3</v>
      </c>
      <c r="N46" s="17">
        <v>28.235931251429001</v>
      </c>
      <c r="O46" s="81">
        <v>0.88</v>
      </c>
      <c r="P46" s="82">
        <v>6.0699999999999997E-2</v>
      </c>
      <c r="Q46" s="19">
        <v>0.16020000000000001</v>
      </c>
      <c r="R46" s="19">
        <v>0.25559999999999999</v>
      </c>
      <c r="S46" s="77"/>
      <c r="T46" s="19">
        <v>0.38719999999999999</v>
      </c>
      <c r="U46" s="19">
        <v>0.26240000000000002</v>
      </c>
      <c r="V46" s="14">
        <v>6900000</v>
      </c>
      <c r="W46" s="16">
        <f t="shared" si="2"/>
        <v>0.66776876976811594</v>
      </c>
      <c r="X46" s="14">
        <f t="shared" si="5"/>
        <v>1050000</v>
      </c>
      <c r="Y46" s="16">
        <f t="shared" si="0"/>
        <v>0.6135428285714285</v>
      </c>
      <c r="Z46" s="177"/>
      <c r="AA46" s="23" t="s">
        <v>38</v>
      </c>
      <c r="AB46" s="179"/>
      <c r="AC46" s="176"/>
      <c r="AD46" s="12"/>
    </row>
    <row r="47" spans="1:35" ht="82" customHeight="1">
      <c r="A47" s="79" t="s">
        <v>72</v>
      </c>
      <c r="B47" s="12" t="s">
        <v>66</v>
      </c>
      <c r="C47" s="12" t="s">
        <v>73</v>
      </c>
      <c r="D47" s="12" t="s">
        <v>74</v>
      </c>
      <c r="E47" s="12" t="s">
        <v>75</v>
      </c>
      <c r="F47" s="13" t="s">
        <v>40</v>
      </c>
      <c r="G47" s="14">
        <v>6608174.1429000003</v>
      </c>
      <c r="H47" s="14">
        <v>4498322.4009999996</v>
      </c>
      <c r="I47" s="14">
        <v>31488256.807</v>
      </c>
      <c r="J47" s="14">
        <v>747888.62</v>
      </c>
      <c r="K47" s="14">
        <v>948665.85710000002</v>
      </c>
      <c r="L47" s="15">
        <v>0.25545499999999999</v>
      </c>
      <c r="M47" s="16">
        <v>8.7650000000000002E-3</v>
      </c>
      <c r="N47" s="17">
        <v>29.155161</v>
      </c>
      <c r="O47" s="78">
        <v>0.98</v>
      </c>
      <c r="P47" s="83">
        <v>5.0200000000000002E-2</v>
      </c>
      <c r="Q47" s="19">
        <v>0.1303</v>
      </c>
      <c r="R47" s="19">
        <v>0.20849999999999999</v>
      </c>
      <c r="S47" s="77"/>
      <c r="T47" s="19">
        <v>0.37719999999999998</v>
      </c>
      <c r="U47" s="19">
        <v>0.25919999999999999</v>
      </c>
      <c r="V47" s="14">
        <v>6900000</v>
      </c>
      <c r="W47" s="16">
        <f t="shared" si="2"/>
        <v>0.65193078275362315</v>
      </c>
      <c r="X47" s="14">
        <f t="shared" si="5"/>
        <v>1050000</v>
      </c>
      <c r="Y47" s="16">
        <f t="shared" si="0"/>
        <v>0.71227487619047614</v>
      </c>
      <c r="Z47" s="177"/>
      <c r="AA47" s="23" t="s">
        <v>38</v>
      </c>
      <c r="AB47" s="179"/>
      <c r="AC47" s="176"/>
      <c r="AD47" t="s">
        <v>78</v>
      </c>
    </row>
    <row r="48" spans="1:35">
      <c r="A48" s="79" t="s">
        <v>72</v>
      </c>
      <c r="B48" t="s">
        <v>66</v>
      </c>
      <c r="C48" t="s">
        <v>73</v>
      </c>
      <c r="D48" t="s">
        <v>74</v>
      </c>
      <c r="E48" t="s">
        <v>75</v>
      </c>
      <c r="F48" t="s">
        <v>41</v>
      </c>
      <c r="G48" s="27">
        <v>6652788.7143000001</v>
      </c>
      <c r="H48" s="27">
        <v>4193137.1886999998</v>
      </c>
      <c r="I48" s="27">
        <v>29351960.320999999</v>
      </c>
      <c r="J48" s="27">
        <v>877815.92</v>
      </c>
      <c r="K48" s="14">
        <v>913397.42857142852</v>
      </c>
      <c r="L48" s="15">
        <v>0.2415492857</v>
      </c>
      <c r="M48" s="16">
        <v>8.8428571000000004E-3</v>
      </c>
      <c r="N48" s="17">
        <v>27.286071</v>
      </c>
      <c r="O48" s="84">
        <v>1.08</v>
      </c>
      <c r="P48" s="85">
        <v>4.5499999999999999E-2</v>
      </c>
      <c r="Q48" s="32">
        <v>0.111</v>
      </c>
      <c r="R48" s="32">
        <v>0.17560000000000001</v>
      </c>
      <c r="S48" s="32"/>
      <c r="T48" s="32">
        <v>0.3488</v>
      </c>
      <c r="U48" s="32">
        <v>0.23880000000000001</v>
      </c>
      <c r="V48" s="14">
        <v>6900000</v>
      </c>
      <c r="W48" s="16">
        <f t="shared" si="2"/>
        <v>0.60770104184057971</v>
      </c>
      <c r="X48" s="14">
        <f t="shared" si="5"/>
        <v>1050000</v>
      </c>
      <c r="Y48" s="16">
        <f t="shared" si="0"/>
        <v>0.83601516190476199</v>
      </c>
      <c r="Z48" s="177"/>
      <c r="AA48" s="23" t="s">
        <v>38</v>
      </c>
      <c r="AB48" s="179"/>
      <c r="AC48" s="176"/>
    </row>
    <row r="49" spans="1:35" ht="28">
      <c r="A49" s="79" t="s">
        <v>72</v>
      </c>
      <c r="B49" s="12" t="s">
        <v>66</v>
      </c>
      <c r="C49" s="12" t="s">
        <v>73</v>
      </c>
      <c r="D49" s="12" t="s">
        <v>74</v>
      </c>
      <c r="E49" s="12" t="s">
        <v>75</v>
      </c>
      <c r="F49" s="13" t="s">
        <v>42</v>
      </c>
      <c r="G49" s="14">
        <v>5652387.8571428573</v>
      </c>
      <c r="H49" s="14">
        <v>4162113.2884285715</v>
      </c>
      <c r="I49" s="14">
        <v>29134793.019000001</v>
      </c>
      <c r="J49" s="27">
        <f>140933.5057*7</f>
        <v>986534.53990000009</v>
      </c>
      <c r="K49" s="14">
        <v>870098.71428571432</v>
      </c>
      <c r="L49" s="15">
        <v>0.2438166272</v>
      </c>
      <c r="M49" s="16">
        <v>8.5597442000000003E-3</v>
      </c>
      <c r="N49" s="17">
        <v>28.484102188600001</v>
      </c>
      <c r="O49" s="18">
        <v>1.1599999999999999</v>
      </c>
      <c r="P49" s="19">
        <v>4.2599999999999999E-2</v>
      </c>
      <c r="Q49" s="19">
        <v>0.10349999999999999</v>
      </c>
      <c r="R49" s="19">
        <v>0.16819999999999999</v>
      </c>
      <c r="S49" s="19"/>
      <c r="T49" s="19">
        <v>0.34649999999999997</v>
      </c>
      <c r="U49" s="19">
        <v>0.2142</v>
      </c>
      <c r="V49" s="14">
        <v>6900000</v>
      </c>
      <c r="W49" s="16">
        <f t="shared" si="2"/>
        <v>0.60320482440993795</v>
      </c>
      <c r="X49" s="14">
        <f t="shared" si="5"/>
        <v>1050000</v>
      </c>
      <c r="Y49" s="16">
        <f t="shared" si="0"/>
        <v>0.93955670466666674</v>
      </c>
      <c r="Z49" s="68" t="s">
        <v>43</v>
      </c>
      <c r="AA49" s="23" t="s">
        <v>43</v>
      </c>
      <c r="AB49" t="s">
        <v>43</v>
      </c>
      <c r="AC49" t="s">
        <v>43</v>
      </c>
    </row>
    <row r="50" spans="1:35" ht="19" customHeight="1">
      <c r="A50" s="79" t="s">
        <v>72</v>
      </c>
      <c r="B50" s="12" t="s">
        <v>66</v>
      </c>
      <c r="C50" s="12" t="s">
        <v>73</v>
      </c>
      <c r="D50" s="12" t="s">
        <v>74</v>
      </c>
      <c r="E50" s="12" t="s">
        <v>75</v>
      </c>
      <c r="F50" s="13" t="s">
        <v>44</v>
      </c>
      <c r="G50" s="14">
        <v>7035486.1428571427</v>
      </c>
      <c r="H50" s="14">
        <v>4766489.7542857137</v>
      </c>
      <c r="I50" s="14">
        <v>33365428.279999997</v>
      </c>
      <c r="J50" s="14">
        <v>968285.58</v>
      </c>
      <c r="K50" s="14">
        <v>744879.85714285716</v>
      </c>
      <c r="L50" s="15">
        <v>0.2830495878</v>
      </c>
      <c r="M50" s="16">
        <v>9.3414750999999997E-3</v>
      </c>
      <c r="N50" s="17">
        <v>30.300309564999999</v>
      </c>
      <c r="O50" s="18">
        <v>1.32</v>
      </c>
      <c r="P50" s="86">
        <v>4.6600000000000003E-2</v>
      </c>
      <c r="Q50" s="19">
        <v>0.1138</v>
      </c>
      <c r="R50" s="19" t="s">
        <v>43</v>
      </c>
      <c r="S50" s="19" t="s">
        <v>43</v>
      </c>
      <c r="T50" s="19">
        <v>0.30649999999999999</v>
      </c>
      <c r="U50" s="19" t="s">
        <v>43</v>
      </c>
      <c r="V50" s="14">
        <v>6900000</v>
      </c>
      <c r="W50" s="16">
        <f t="shared" si="2"/>
        <v>0.69079561656314692</v>
      </c>
      <c r="X50" s="14">
        <f t="shared" si="5"/>
        <v>1050000</v>
      </c>
      <c r="Y50" s="16">
        <f t="shared" si="0"/>
        <v>0.92217674285714279</v>
      </c>
      <c r="Z50" s="68" t="s">
        <v>43</v>
      </c>
      <c r="AA50" s="23" t="s">
        <v>43</v>
      </c>
      <c r="AB50" t="s">
        <v>43</v>
      </c>
      <c r="AC50" t="s">
        <v>43</v>
      </c>
      <c r="AD50" t="s">
        <v>43</v>
      </c>
      <c r="AE50" t="s">
        <v>43</v>
      </c>
      <c r="AF50" t="s">
        <v>43</v>
      </c>
      <c r="AG50" t="s">
        <v>43</v>
      </c>
      <c r="AH50" t="s">
        <v>43</v>
      </c>
      <c r="AI50" t="s">
        <v>43</v>
      </c>
    </row>
    <row r="51" spans="1:35" ht="19" customHeight="1">
      <c r="A51" s="79" t="s">
        <v>72</v>
      </c>
      <c r="B51" s="12" t="s">
        <v>66</v>
      </c>
      <c r="C51" s="12" t="s">
        <v>79</v>
      </c>
      <c r="D51" s="12" t="s">
        <v>80</v>
      </c>
      <c r="E51" s="12" t="s">
        <v>81</v>
      </c>
      <c r="F51" s="13" t="s">
        <v>37</v>
      </c>
      <c r="G51" s="14">
        <v>13798</v>
      </c>
      <c r="H51" s="14">
        <v>22056.758300000001</v>
      </c>
      <c r="I51" s="14">
        <v>154397.30809999999</v>
      </c>
      <c r="J51" s="14">
        <f>7*2293.07</f>
        <v>16051.490000000002</v>
      </c>
      <c r="K51" s="87">
        <v>481</v>
      </c>
      <c r="L51" s="88">
        <v>1.5957710000000001</v>
      </c>
      <c r="M51" s="89">
        <v>3.4067519999999997E-2</v>
      </c>
      <c r="N51" s="90">
        <v>46.815680999999998</v>
      </c>
      <c r="O51" s="18"/>
      <c r="P51" s="86">
        <v>2.81E-2</v>
      </c>
      <c r="Q51" s="19"/>
      <c r="R51" s="19">
        <v>0.2213</v>
      </c>
      <c r="S51" s="19"/>
      <c r="T51" s="19">
        <v>0.38109999999999999</v>
      </c>
      <c r="U51" s="19">
        <v>0.1633</v>
      </c>
      <c r="V51" s="87">
        <f t="shared" ref="V51:V56" si="6">7000*7</f>
        <v>49000</v>
      </c>
      <c r="W51" s="16">
        <f t="shared" si="2"/>
        <v>0.45013792448979595</v>
      </c>
      <c r="X51" s="87"/>
      <c r="Y51" s="89"/>
      <c r="Z51" s="177" t="s">
        <v>61</v>
      </c>
      <c r="AA51" s="23" t="s">
        <v>50</v>
      </c>
      <c r="AB51" t="s">
        <v>82</v>
      </c>
    </row>
    <row r="52" spans="1:35" ht="14">
      <c r="A52" s="79" t="s">
        <v>72</v>
      </c>
      <c r="B52" s="12" t="s">
        <v>66</v>
      </c>
      <c r="C52" s="12" t="s">
        <v>79</v>
      </c>
      <c r="D52" s="12" t="s">
        <v>80</v>
      </c>
      <c r="E52" s="12" t="s">
        <v>81</v>
      </c>
      <c r="F52" s="13" t="s">
        <v>39</v>
      </c>
      <c r="G52" s="14">
        <v>14064</v>
      </c>
      <c r="H52" s="14">
        <v>26313.101999999999</v>
      </c>
      <c r="I52" s="14">
        <v>184191.71429999999</v>
      </c>
      <c r="J52" s="14">
        <f>7*2973.57</f>
        <v>20814.990000000002</v>
      </c>
      <c r="K52" s="87">
        <v>576.85714285710003</v>
      </c>
      <c r="L52" s="88">
        <v>1.872407220857</v>
      </c>
      <c r="M52" s="89">
        <v>3.4616220199999999E-2</v>
      </c>
      <c r="N52" s="90">
        <v>54.152416199999998</v>
      </c>
      <c r="O52" s="18"/>
      <c r="P52" s="91">
        <v>4.0899999999999999E-2</v>
      </c>
      <c r="Q52" s="19"/>
      <c r="R52" s="19">
        <v>0.16</v>
      </c>
      <c r="S52" s="19"/>
      <c r="T52" s="19">
        <v>0.37559999999999999</v>
      </c>
      <c r="U52" s="19">
        <v>0.15920000000000001</v>
      </c>
      <c r="V52" s="87">
        <f t="shared" si="6"/>
        <v>49000</v>
      </c>
      <c r="W52" s="16">
        <f t="shared" si="2"/>
        <v>0.53700208163265306</v>
      </c>
      <c r="X52" s="87"/>
      <c r="Y52" s="89"/>
      <c r="Z52" s="177"/>
      <c r="AA52" s="23" t="s">
        <v>50</v>
      </c>
    </row>
    <row r="53" spans="1:35" ht="28">
      <c r="A53" s="79" t="s">
        <v>72</v>
      </c>
      <c r="B53" s="12" t="s">
        <v>66</v>
      </c>
      <c r="C53" s="12" t="s">
        <v>79</v>
      </c>
      <c r="D53" s="12" t="s">
        <v>80</v>
      </c>
      <c r="E53" s="12" t="s">
        <v>81</v>
      </c>
      <c r="F53" s="13" t="s">
        <v>40</v>
      </c>
      <c r="G53" s="14">
        <v>14247.7143</v>
      </c>
      <c r="H53" s="14">
        <v>20653.117300000002</v>
      </c>
      <c r="I53" s="14">
        <v>144571.82079999999</v>
      </c>
      <c r="J53" s="14">
        <f>3959.28*7</f>
        <v>27714.960000000003</v>
      </c>
      <c r="K53" s="87">
        <v>741.42857100000003</v>
      </c>
      <c r="L53" s="88">
        <v>1.451362</v>
      </c>
      <c r="M53" s="89">
        <v>3.4439999999999998E-2</v>
      </c>
      <c r="N53" s="90">
        <v>42.193404000000001</v>
      </c>
      <c r="O53" s="18"/>
      <c r="P53" s="92">
        <v>2.29E-2</v>
      </c>
      <c r="Q53" s="19"/>
      <c r="R53" s="19">
        <v>7.4499999999999997E-2</v>
      </c>
      <c r="S53" s="19"/>
      <c r="T53" s="19">
        <v>0.35680000000000001</v>
      </c>
      <c r="U53" s="19">
        <v>0.14269999999999999</v>
      </c>
      <c r="V53" s="87">
        <f t="shared" si="6"/>
        <v>49000</v>
      </c>
      <c r="W53" s="16">
        <f t="shared" si="2"/>
        <v>0.4214921897959184</v>
      </c>
      <c r="X53" s="87"/>
      <c r="Y53" s="89"/>
      <c r="Z53" s="177"/>
      <c r="AA53" s="23" t="s">
        <v>50</v>
      </c>
    </row>
    <row r="54" spans="1:35">
      <c r="A54" s="79" t="s">
        <v>72</v>
      </c>
      <c r="B54" t="s">
        <v>66</v>
      </c>
      <c r="C54" t="s">
        <v>79</v>
      </c>
      <c r="D54" t="s">
        <v>80</v>
      </c>
      <c r="E54" t="s">
        <v>81</v>
      </c>
      <c r="F54" t="s">
        <v>41</v>
      </c>
      <c r="G54" s="27">
        <v>14758.7143</v>
      </c>
      <c r="H54" s="27">
        <v>20557.266299999999</v>
      </c>
      <c r="I54" s="27">
        <v>143900.8639</v>
      </c>
      <c r="J54" s="27">
        <f>7*3849.32</f>
        <v>26945.24</v>
      </c>
      <c r="K54" s="27">
        <v>816.85714285710003</v>
      </c>
      <c r="L54" s="28">
        <v>1.3952015585999999</v>
      </c>
      <c r="M54" s="29">
        <v>3.1699999999999999E-2</v>
      </c>
      <c r="N54" s="30">
        <v>43.8789462843</v>
      </c>
      <c r="O54" s="31"/>
      <c r="P54" s="93">
        <v>1.78E-2</v>
      </c>
      <c r="Q54" s="32"/>
      <c r="R54" s="32">
        <v>6.9000000000000006E-2</v>
      </c>
      <c r="S54" s="32"/>
      <c r="T54" s="32">
        <v>0.36070000000000002</v>
      </c>
      <c r="U54" s="32">
        <v>0.13539999999999999</v>
      </c>
      <c r="V54" s="87">
        <f t="shared" si="6"/>
        <v>49000</v>
      </c>
      <c r="W54" s="16">
        <f t="shared" si="2"/>
        <v>0.4195360469387755</v>
      </c>
      <c r="X54" s="27"/>
      <c r="Y54" s="29"/>
      <c r="Z54" s="22"/>
      <c r="AA54" s="23" t="s">
        <v>50</v>
      </c>
    </row>
    <row r="55" spans="1:35" ht="28">
      <c r="A55" s="79" t="s">
        <v>72</v>
      </c>
      <c r="B55" s="12" t="s">
        <v>66</v>
      </c>
      <c r="C55" s="12" t="s">
        <v>79</v>
      </c>
      <c r="D55" s="12" t="s">
        <v>80</v>
      </c>
      <c r="E55" s="12" t="s">
        <v>81</v>
      </c>
      <c r="F55" s="13" t="s">
        <v>42</v>
      </c>
      <c r="G55" s="14">
        <v>14645.4285714286</v>
      </c>
      <c r="H55" s="14">
        <v>21132.532811428599</v>
      </c>
      <c r="I55" s="14">
        <v>147927.72967999999</v>
      </c>
      <c r="J55" s="14">
        <f>7*4554.64</f>
        <v>31882.480000000003</v>
      </c>
      <c r="K55" s="87">
        <v>778.28571428570001</v>
      </c>
      <c r="L55" s="88">
        <v>1.4429439677</v>
      </c>
      <c r="M55" s="89">
        <v>3.4930451199999997E-2</v>
      </c>
      <c r="N55" s="90">
        <v>41.309056040199998</v>
      </c>
      <c r="O55" s="18"/>
      <c r="P55" s="19">
        <v>1.9900000000000001E-2</v>
      </c>
      <c r="Q55" s="19"/>
      <c r="R55" s="19">
        <v>7.5600000000000001E-2</v>
      </c>
      <c r="S55" s="19"/>
      <c r="T55" s="19">
        <v>0.37059999999999998</v>
      </c>
      <c r="U55" s="19">
        <v>0.152</v>
      </c>
      <c r="V55" s="87">
        <f t="shared" si="6"/>
        <v>49000</v>
      </c>
      <c r="W55" s="16">
        <f t="shared" si="2"/>
        <v>0.43127617982507344</v>
      </c>
      <c r="X55" s="87" t="s">
        <v>43</v>
      </c>
      <c r="Y55" s="89" t="s">
        <v>43</v>
      </c>
      <c r="Z55" s="22" t="s">
        <v>43</v>
      </c>
      <c r="AA55" s="23" t="s">
        <v>50</v>
      </c>
      <c r="AB55" t="s">
        <v>43</v>
      </c>
      <c r="AC55" t="s">
        <v>43</v>
      </c>
    </row>
    <row r="56" spans="1:35" ht="19" customHeight="1">
      <c r="A56" s="79" t="s">
        <v>72</v>
      </c>
      <c r="B56" s="12" t="s">
        <v>66</v>
      </c>
      <c r="C56" s="12" t="s">
        <v>79</v>
      </c>
      <c r="D56" s="12" t="s">
        <v>80</v>
      </c>
      <c r="E56" s="12" t="s">
        <v>81</v>
      </c>
      <c r="F56" s="13" t="s">
        <v>44</v>
      </c>
      <c r="G56" s="14">
        <v>15202.4285714286</v>
      </c>
      <c r="H56" s="14">
        <v>27684.654035714299</v>
      </c>
      <c r="I56" s="14">
        <v>193792.57824999999</v>
      </c>
      <c r="J56" s="14">
        <f>7*3715.22</f>
        <v>26006.539999999997</v>
      </c>
      <c r="K56" s="87">
        <v>815.28571428570001</v>
      </c>
      <c r="L56" s="88">
        <v>1.8210678579999999</v>
      </c>
      <c r="M56" s="89">
        <v>3.79732562E-2</v>
      </c>
      <c r="N56" s="90">
        <v>47.9565895199</v>
      </c>
      <c r="O56" s="94" t="s">
        <v>43</v>
      </c>
      <c r="P56" s="95">
        <v>2.35E-2</v>
      </c>
      <c r="Q56" s="19" t="s">
        <v>43</v>
      </c>
      <c r="R56" s="19" t="s">
        <v>43</v>
      </c>
      <c r="S56" s="19" t="s">
        <v>43</v>
      </c>
      <c r="T56" s="19">
        <v>0.36630000000000001</v>
      </c>
      <c r="U56" s="19" t="s">
        <v>43</v>
      </c>
      <c r="V56" s="87">
        <f t="shared" si="6"/>
        <v>49000</v>
      </c>
      <c r="W56" s="16">
        <f t="shared" si="2"/>
        <v>0.56499293950437346</v>
      </c>
      <c r="X56" s="14" t="s">
        <v>43</v>
      </c>
      <c r="Y56" s="89" t="s">
        <v>43</v>
      </c>
      <c r="Z56" s="22" t="s">
        <v>43</v>
      </c>
      <c r="AA56" s="23" t="s">
        <v>50</v>
      </c>
      <c r="AB56" t="s">
        <v>43</v>
      </c>
      <c r="AC56" t="s">
        <v>43</v>
      </c>
      <c r="AD56" t="s">
        <v>43</v>
      </c>
      <c r="AE56" t="s">
        <v>43</v>
      </c>
      <c r="AF56" t="s">
        <v>43</v>
      </c>
      <c r="AG56" t="s">
        <v>43</v>
      </c>
      <c r="AH56" t="s">
        <v>43</v>
      </c>
      <c r="AI56" t="s">
        <v>43</v>
      </c>
    </row>
    <row r="57" spans="1:35" ht="28">
      <c r="A57" s="79" t="s">
        <v>72</v>
      </c>
      <c r="B57" s="12" t="s">
        <v>33</v>
      </c>
      <c r="C57" s="12" t="s">
        <v>83</v>
      </c>
      <c r="D57" s="12" t="s">
        <v>84</v>
      </c>
      <c r="E57" s="12" t="s">
        <v>81</v>
      </c>
      <c r="F57" s="13" t="s">
        <v>37</v>
      </c>
      <c r="G57" s="14">
        <v>496149</v>
      </c>
      <c r="H57" s="14">
        <v>843393.57140000002</v>
      </c>
      <c r="I57" s="14">
        <v>5903755</v>
      </c>
      <c r="J57" s="14">
        <f>1147724.93/7</f>
        <v>163960.70428571428</v>
      </c>
      <c r="K57" s="87">
        <v>16688.2857</v>
      </c>
      <c r="L57" s="88">
        <v>1.7010620000000001</v>
      </c>
      <c r="M57" s="89">
        <v>1.258891E-2</v>
      </c>
      <c r="N57" s="90">
        <v>135.130472</v>
      </c>
      <c r="O57" s="94">
        <v>12.92</v>
      </c>
      <c r="P57" s="95">
        <v>5.3800000000000001E-2</v>
      </c>
      <c r="Q57" s="19">
        <v>7.6700000000000004E-2</v>
      </c>
      <c r="R57" s="19">
        <v>0.1565</v>
      </c>
      <c r="S57" s="19"/>
      <c r="T57" s="19">
        <v>0.16639999999999999</v>
      </c>
      <c r="U57" s="19">
        <v>5.7099999999999998E-2</v>
      </c>
      <c r="V57" s="87"/>
      <c r="W57" s="16"/>
      <c r="X57" s="14">
        <v>500000</v>
      </c>
      <c r="Y57" s="89">
        <f>J57/X58</f>
        <v>0.32792140857142854</v>
      </c>
      <c r="Z57" s="22"/>
      <c r="AA57" s="23" t="s">
        <v>38</v>
      </c>
    </row>
    <row r="58" spans="1:35" ht="14">
      <c r="A58" s="79" t="s">
        <v>72</v>
      </c>
      <c r="B58" s="12" t="s">
        <v>33</v>
      </c>
      <c r="C58" s="12" t="s">
        <v>83</v>
      </c>
      <c r="D58" s="12" t="s">
        <v>84</v>
      </c>
      <c r="E58" s="12" t="s">
        <v>81</v>
      </c>
      <c r="F58" s="13" t="s">
        <v>39</v>
      </c>
      <c r="G58" s="14">
        <v>505895.42859999998</v>
      </c>
      <c r="H58" s="14">
        <v>856618.28570000001</v>
      </c>
      <c r="I58" s="14">
        <v>5996328</v>
      </c>
      <c r="J58" s="14">
        <f>1067288.06/7</f>
        <v>152469.72285714286</v>
      </c>
      <c r="K58" s="14">
        <v>15538.714285714301</v>
      </c>
      <c r="L58" s="15">
        <v>1.692736963714</v>
      </c>
      <c r="M58" s="16">
        <v>1.2280182532E-2</v>
      </c>
      <c r="N58" s="17">
        <v>137.89365452857101</v>
      </c>
      <c r="O58" s="96">
        <v>12.42</v>
      </c>
      <c r="P58" s="70">
        <v>5.67E-2</v>
      </c>
      <c r="Q58" s="19">
        <v>9.3799999999999994E-2</v>
      </c>
      <c r="R58" s="19">
        <v>0.18</v>
      </c>
      <c r="S58" s="19"/>
      <c r="T58" s="19">
        <v>0.1704</v>
      </c>
      <c r="U58" s="19">
        <v>6.2100000000000002E-2</v>
      </c>
      <c r="V58" s="14"/>
      <c r="W58" s="16"/>
      <c r="X58" s="14">
        <v>500000</v>
      </c>
      <c r="Y58" s="16">
        <f>J58/X58</f>
        <v>0.30493944571428572</v>
      </c>
      <c r="Z58" s="22"/>
      <c r="AA58" s="23" t="s">
        <v>38</v>
      </c>
    </row>
    <row r="59" spans="1:35" ht="28">
      <c r="A59" s="79" t="s">
        <v>72</v>
      </c>
      <c r="B59" s="12" t="s">
        <v>33</v>
      </c>
      <c r="C59" s="12" t="s">
        <v>83</v>
      </c>
      <c r="D59" s="12" t="s">
        <v>84</v>
      </c>
      <c r="E59" s="12" t="s">
        <v>81</v>
      </c>
      <c r="F59" s="13" t="s">
        <v>40</v>
      </c>
      <c r="G59" s="14">
        <v>488349.14289999998</v>
      </c>
      <c r="H59" s="14">
        <v>769674.57140000002</v>
      </c>
      <c r="I59" s="14">
        <v>5387722</v>
      </c>
      <c r="J59" s="14">
        <f>1082336.5/7</f>
        <v>154619.5</v>
      </c>
      <c r="K59" s="14">
        <v>15881.57143</v>
      </c>
      <c r="L59" s="15">
        <v>1.577296</v>
      </c>
      <c r="M59" s="16">
        <v>1.2649000000000001E-2</v>
      </c>
      <c r="N59" s="17">
        <v>124.697385</v>
      </c>
      <c r="O59" s="96">
        <v>12.48</v>
      </c>
      <c r="P59" s="19">
        <v>7.1300000000000002E-2</v>
      </c>
      <c r="Q59" s="19">
        <v>0.1162</v>
      </c>
      <c r="R59" s="19">
        <v>0.18740000000000001</v>
      </c>
      <c r="S59" s="19"/>
      <c r="T59" s="19">
        <v>0.16900000000000001</v>
      </c>
      <c r="U59" s="19">
        <v>6.2100000000000002E-2</v>
      </c>
      <c r="V59" s="14"/>
      <c r="W59" s="16"/>
      <c r="X59" s="14">
        <v>500000</v>
      </c>
      <c r="Y59" s="16">
        <f>J59/X58</f>
        <v>0.30923899999999999</v>
      </c>
      <c r="Z59" s="22"/>
      <c r="AA59" s="23" t="s">
        <v>38</v>
      </c>
    </row>
    <row r="60" spans="1:35">
      <c r="A60" s="79" t="s">
        <v>72</v>
      </c>
      <c r="B60" t="s">
        <v>33</v>
      </c>
      <c r="C60" t="s">
        <v>83</v>
      </c>
      <c r="D60" t="s">
        <v>84</v>
      </c>
      <c r="E60" t="s">
        <v>81</v>
      </c>
      <c r="F60" t="s">
        <v>41</v>
      </c>
      <c r="G60" s="27">
        <v>482825.42859999998</v>
      </c>
      <c r="H60" s="27">
        <v>807901.71429999999</v>
      </c>
      <c r="I60" s="27">
        <v>5655312</v>
      </c>
      <c r="J60" s="27">
        <f>838807.47/7</f>
        <v>119829.63857142857</v>
      </c>
      <c r="K60" s="27">
        <v>12308.142857142901</v>
      </c>
      <c r="L60" s="28">
        <v>1.6757142857</v>
      </c>
      <c r="M60" s="29">
        <v>1.34857143E-2</v>
      </c>
      <c r="N60" s="30">
        <v>124.7842857143</v>
      </c>
      <c r="O60" s="97">
        <v>12.37</v>
      </c>
      <c r="P60" s="98">
        <v>6.3700000000000007E-2</v>
      </c>
      <c r="Q60" s="32">
        <v>0.1099</v>
      </c>
      <c r="R60" s="32">
        <v>0.2016</v>
      </c>
      <c r="S60" s="32"/>
      <c r="T60" s="32">
        <v>0.1792</v>
      </c>
      <c r="U60" s="32">
        <v>6.7799999999999999E-2</v>
      </c>
      <c r="V60" s="27"/>
      <c r="W60" s="29"/>
      <c r="X60" s="14">
        <v>500000</v>
      </c>
      <c r="Y60" s="29">
        <f t="shared" ref="Y60:Y62" si="7">J60/X58</f>
        <v>0.23965927714285715</v>
      </c>
      <c r="Z60" s="22"/>
      <c r="AA60" s="23" t="s">
        <v>38</v>
      </c>
    </row>
    <row r="61" spans="1:35" ht="28">
      <c r="A61" s="79" t="s">
        <v>72</v>
      </c>
      <c r="B61" s="12" t="s">
        <v>33</v>
      </c>
      <c r="C61" s="12" t="s">
        <v>83</v>
      </c>
      <c r="D61" s="12" t="s">
        <v>84</v>
      </c>
      <c r="E61" s="12" t="s">
        <v>81</v>
      </c>
      <c r="F61" s="13" t="s">
        <v>42</v>
      </c>
      <c r="G61" s="14">
        <v>480951.71428571432</v>
      </c>
      <c r="H61" s="14">
        <v>735201.28571428568</v>
      </c>
      <c r="I61" s="14">
        <v>5146409</v>
      </c>
      <c r="J61" s="14">
        <f>1038517.15/7</f>
        <v>148359.59285714285</v>
      </c>
      <c r="K61" s="14">
        <v>14618.714285714301</v>
      </c>
      <c r="L61" s="15">
        <v>1.5286384555000001</v>
      </c>
      <c r="M61" s="16">
        <v>1.22171456E-2</v>
      </c>
      <c r="N61" s="17">
        <v>125.1223894386</v>
      </c>
      <c r="O61" s="18">
        <v>13.31</v>
      </c>
      <c r="P61" s="19">
        <v>5.7200000000000001E-2</v>
      </c>
      <c r="Q61" s="19">
        <v>9.74E-2</v>
      </c>
      <c r="R61" s="19">
        <v>0.17100000000000001</v>
      </c>
      <c r="S61" s="19"/>
      <c r="T61" s="19">
        <v>0.17030000000000001</v>
      </c>
      <c r="U61" s="19">
        <v>6.2899999999999998E-2</v>
      </c>
      <c r="V61" s="14" t="s">
        <v>43</v>
      </c>
      <c r="W61" s="16" t="s">
        <v>43</v>
      </c>
      <c r="X61" s="14">
        <v>500000</v>
      </c>
      <c r="Y61" s="29">
        <f t="shared" si="7"/>
        <v>0.29671918571428568</v>
      </c>
      <c r="Z61" s="22" t="s">
        <v>43</v>
      </c>
      <c r="AA61" s="23" t="s">
        <v>38</v>
      </c>
      <c r="AB61" t="s">
        <v>43</v>
      </c>
      <c r="AC61" t="s">
        <v>43</v>
      </c>
    </row>
    <row r="62" spans="1:35" ht="19" customHeight="1">
      <c r="A62" s="79" t="s">
        <v>72</v>
      </c>
      <c r="B62" s="12" t="s">
        <v>33</v>
      </c>
      <c r="C62" s="12" t="s">
        <v>83</v>
      </c>
      <c r="D62" s="12" t="s">
        <v>84</v>
      </c>
      <c r="E62" s="12" t="s">
        <v>81</v>
      </c>
      <c r="F62" s="13" t="s">
        <v>44</v>
      </c>
      <c r="G62" s="14">
        <v>488034.14285714278</v>
      </c>
      <c r="H62" s="14">
        <v>749533.42857142852</v>
      </c>
      <c r="I62" s="14">
        <v>5246734</v>
      </c>
      <c r="J62" s="14">
        <f>1168432.85/7</f>
        <v>166918.9785714286</v>
      </c>
      <c r="K62" s="14">
        <v>14409</v>
      </c>
      <c r="L62" s="15">
        <v>1.5358217032999999</v>
      </c>
      <c r="M62" s="16">
        <v>1.1981597300000001E-2</v>
      </c>
      <c r="N62" s="17">
        <v>128.18171601680001</v>
      </c>
      <c r="O62" s="18">
        <v>14.08</v>
      </c>
      <c r="P62" s="19">
        <v>3.7100000000000001E-2</v>
      </c>
      <c r="Q62" s="19">
        <v>0.1002</v>
      </c>
      <c r="R62" s="19" t="s">
        <v>43</v>
      </c>
      <c r="S62" s="19" t="s">
        <v>43</v>
      </c>
      <c r="T62" s="19">
        <v>0.16889999999999999</v>
      </c>
      <c r="U62" s="19" t="s">
        <v>43</v>
      </c>
      <c r="V62" s="14" t="s">
        <v>43</v>
      </c>
      <c r="W62" s="16" t="s">
        <v>43</v>
      </c>
      <c r="X62" s="14">
        <v>500000</v>
      </c>
      <c r="Y62" s="29">
        <f t="shared" si="7"/>
        <v>0.33383795714285719</v>
      </c>
      <c r="Z62" s="22" t="s">
        <v>43</v>
      </c>
      <c r="AA62" s="23" t="s">
        <v>38</v>
      </c>
      <c r="AB62" t="s">
        <v>43</v>
      </c>
      <c r="AC62" t="s">
        <v>43</v>
      </c>
      <c r="AD62" t="s">
        <v>43</v>
      </c>
      <c r="AE62" t="s">
        <v>43</v>
      </c>
      <c r="AF62" t="s">
        <v>43</v>
      </c>
      <c r="AG62" t="s">
        <v>43</v>
      </c>
      <c r="AH62" t="s">
        <v>43</v>
      </c>
      <c r="AI62" t="s">
        <v>43</v>
      </c>
    </row>
    <row r="63" spans="1:35" ht="28">
      <c r="A63" s="79" t="s">
        <v>72</v>
      </c>
      <c r="B63" s="12" t="s">
        <v>33</v>
      </c>
      <c r="C63" s="12" t="s">
        <v>85</v>
      </c>
      <c r="D63" s="12" t="s">
        <v>86</v>
      </c>
      <c r="E63" s="12" t="s">
        <v>81</v>
      </c>
      <c r="F63" s="13" t="s">
        <v>37</v>
      </c>
      <c r="G63" s="14">
        <v>506595.71419999999</v>
      </c>
      <c r="H63" s="14">
        <v>376839.14289999998</v>
      </c>
      <c r="I63" s="14">
        <v>2637874</v>
      </c>
      <c r="J63" s="14"/>
      <c r="K63" s="14">
        <v>2231.5715</v>
      </c>
      <c r="L63" s="15">
        <v>0.74399999999999999</v>
      </c>
      <c r="M63" s="16">
        <v>1.035E-2</v>
      </c>
      <c r="N63" s="17">
        <v>71.84</v>
      </c>
      <c r="O63" s="18"/>
      <c r="P63" s="19"/>
      <c r="Q63" s="19"/>
      <c r="R63" s="19"/>
      <c r="S63" s="19"/>
      <c r="T63" s="19"/>
      <c r="U63" s="19"/>
      <c r="V63" s="14"/>
      <c r="W63" s="16"/>
      <c r="X63" s="14"/>
      <c r="Y63" s="16"/>
      <c r="Z63" s="22"/>
      <c r="AA63" s="23" t="s">
        <v>38</v>
      </c>
      <c r="AB63" t="s">
        <v>87</v>
      </c>
    </row>
    <row r="64" spans="1:35" ht="14">
      <c r="A64" s="79" t="s">
        <v>72</v>
      </c>
      <c r="B64" s="12" t="s">
        <v>33</v>
      </c>
      <c r="C64" s="12" t="s">
        <v>85</v>
      </c>
      <c r="D64" s="12" t="s">
        <v>86</v>
      </c>
      <c r="E64" s="12" t="s">
        <v>81</v>
      </c>
      <c r="F64" s="13" t="s">
        <v>39</v>
      </c>
      <c r="G64" s="14">
        <v>508758.57140000002</v>
      </c>
      <c r="H64" s="14">
        <v>375173.71429999999</v>
      </c>
      <c r="I64" s="14">
        <v>2626216</v>
      </c>
      <c r="J64" s="14"/>
      <c r="K64" s="14">
        <v>2241.5713999999998</v>
      </c>
      <c r="L64" s="15">
        <v>0.73750000000000004</v>
      </c>
      <c r="M64" s="16">
        <v>1.0670000000000001E-2</v>
      </c>
      <c r="N64" s="17">
        <v>69.13</v>
      </c>
      <c r="O64" s="18"/>
      <c r="P64" s="19"/>
      <c r="Q64" s="19"/>
      <c r="R64" s="19"/>
      <c r="S64" s="19"/>
      <c r="T64" s="19"/>
      <c r="U64" s="19"/>
      <c r="V64" s="14"/>
      <c r="W64" s="16"/>
      <c r="X64" s="14"/>
      <c r="Y64" s="16"/>
      <c r="Z64" s="22"/>
      <c r="AA64" s="23" t="s">
        <v>38</v>
      </c>
    </row>
    <row r="65" spans="1:35" ht="28">
      <c r="A65" s="79" t="s">
        <v>72</v>
      </c>
      <c r="B65" s="12" t="s">
        <v>33</v>
      </c>
      <c r="C65" s="12" t="s">
        <v>85</v>
      </c>
      <c r="D65" s="12" t="s">
        <v>86</v>
      </c>
      <c r="E65" s="12" t="s">
        <v>81</v>
      </c>
      <c r="F65" s="13" t="s">
        <v>40</v>
      </c>
      <c r="G65" s="14">
        <v>505971.28570000001</v>
      </c>
      <c r="H65" s="14">
        <v>400568.14289999998</v>
      </c>
      <c r="I65" s="14">
        <v>2803977</v>
      </c>
      <c r="J65" s="24"/>
      <c r="K65" s="14">
        <v>2140.285715</v>
      </c>
      <c r="L65" s="15">
        <v>0.79169999999999996</v>
      </c>
      <c r="M65" s="16">
        <v>1.0670000000000001E-2</v>
      </c>
      <c r="N65" s="17">
        <v>74.19</v>
      </c>
      <c r="O65" s="18"/>
      <c r="P65" s="19"/>
      <c r="Q65" s="19"/>
      <c r="R65" s="19"/>
      <c r="S65" s="19"/>
      <c r="T65" s="19"/>
      <c r="U65" s="19"/>
      <c r="V65" s="14"/>
      <c r="W65" s="16"/>
      <c r="X65" s="24"/>
      <c r="Y65" s="19"/>
      <c r="Z65" s="22"/>
      <c r="AA65" s="23" t="s">
        <v>38</v>
      </c>
    </row>
    <row r="66" spans="1:35">
      <c r="A66" s="79" t="s">
        <v>72</v>
      </c>
      <c r="B66" t="s">
        <v>33</v>
      </c>
      <c r="C66" t="s">
        <v>85</v>
      </c>
      <c r="D66" t="s">
        <v>86</v>
      </c>
      <c r="E66" t="s">
        <v>81</v>
      </c>
      <c r="F66" t="s">
        <v>41</v>
      </c>
      <c r="G66" s="27">
        <v>503127.28570000001</v>
      </c>
      <c r="H66" s="27">
        <v>409794.85710000002</v>
      </c>
      <c r="I66" s="27">
        <v>2868564</v>
      </c>
      <c r="J66" s="27"/>
      <c r="K66" s="27">
        <v>2191</v>
      </c>
      <c r="L66" s="28">
        <v>0.8145</v>
      </c>
      <c r="M66" s="29">
        <v>1.094E-2</v>
      </c>
      <c r="N66" s="30">
        <v>74.48</v>
      </c>
      <c r="O66" s="31"/>
      <c r="P66" s="32"/>
      <c r="Q66" s="32"/>
      <c r="R66" s="32"/>
      <c r="S66" s="32"/>
      <c r="T66" s="32"/>
      <c r="U66" s="32"/>
      <c r="V66" s="27"/>
      <c r="W66" s="29"/>
      <c r="X66" s="27"/>
      <c r="Y66" s="29"/>
      <c r="Z66" s="22"/>
      <c r="AA66" s="23" t="s">
        <v>38</v>
      </c>
    </row>
    <row r="67" spans="1:35" ht="28">
      <c r="A67" s="79" t="s">
        <v>72</v>
      </c>
      <c r="B67" s="12" t="s">
        <v>33</v>
      </c>
      <c r="C67" s="12" t="s">
        <v>85</v>
      </c>
      <c r="D67" s="12" t="s">
        <v>86</v>
      </c>
      <c r="E67" s="12" t="s">
        <v>81</v>
      </c>
      <c r="F67" s="13" t="s">
        <v>42</v>
      </c>
      <c r="G67" s="14">
        <v>499406</v>
      </c>
      <c r="H67" s="14">
        <v>406092.14285714278</v>
      </c>
      <c r="I67" s="14">
        <v>2842645</v>
      </c>
      <c r="J67" s="24" t="s">
        <v>43</v>
      </c>
      <c r="K67" s="14">
        <v>2165.5714285713998</v>
      </c>
      <c r="L67" s="15">
        <v>0.81315030830000001</v>
      </c>
      <c r="M67" s="16">
        <v>1.1158398999999999E-2</v>
      </c>
      <c r="N67" s="17">
        <v>72.8733849467</v>
      </c>
      <c r="O67" s="18"/>
      <c r="P67" s="19"/>
      <c r="Q67" s="19"/>
      <c r="R67" s="19"/>
      <c r="S67" s="19"/>
      <c r="T67" s="19"/>
      <c r="U67" s="19"/>
      <c r="V67" s="14" t="s">
        <v>43</v>
      </c>
      <c r="W67" s="16" t="s">
        <v>43</v>
      </c>
      <c r="X67" s="24" t="s">
        <v>43</v>
      </c>
      <c r="Y67" s="19" t="s">
        <v>43</v>
      </c>
      <c r="Z67" s="68" t="s">
        <v>43</v>
      </c>
      <c r="AA67" s="23" t="s">
        <v>43</v>
      </c>
      <c r="AB67" t="s">
        <v>43</v>
      </c>
      <c r="AC67" s="42" t="s">
        <v>43</v>
      </c>
    </row>
    <row r="68" spans="1:35" ht="32" customHeight="1">
      <c r="A68" s="79" t="s">
        <v>72</v>
      </c>
      <c r="B68" s="12" t="s">
        <v>33</v>
      </c>
      <c r="C68" s="12" t="s">
        <v>85</v>
      </c>
      <c r="D68" s="12" t="s">
        <v>86</v>
      </c>
      <c r="E68" s="12" t="s">
        <v>81</v>
      </c>
      <c r="F68" s="13" t="s">
        <v>44</v>
      </c>
      <c r="G68" s="14">
        <v>499395.14285714278</v>
      </c>
      <c r="H68" s="14">
        <v>372264.85714285722</v>
      </c>
      <c r="I68" s="14">
        <v>2605854</v>
      </c>
      <c r="J68" s="24" t="s">
        <v>43</v>
      </c>
      <c r="K68" s="14">
        <v>2071.8571428572</v>
      </c>
      <c r="L68" s="15">
        <v>0.74543147340000004</v>
      </c>
      <c r="M68" s="16">
        <v>1.06772021E-2</v>
      </c>
      <c r="N68" s="17">
        <v>69.8152444742</v>
      </c>
      <c r="O68" s="18" t="s">
        <v>43</v>
      </c>
      <c r="P68" s="19" t="s">
        <v>43</v>
      </c>
      <c r="Q68" s="19" t="s">
        <v>43</v>
      </c>
      <c r="R68" s="19" t="s">
        <v>43</v>
      </c>
      <c r="S68" s="19" t="s">
        <v>43</v>
      </c>
      <c r="T68" s="19" t="s">
        <v>43</v>
      </c>
      <c r="U68" s="19" t="s">
        <v>43</v>
      </c>
      <c r="V68" s="14" t="s">
        <v>43</v>
      </c>
      <c r="W68" s="16" t="s">
        <v>43</v>
      </c>
      <c r="X68" s="24" t="s">
        <v>43</v>
      </c>
      <c r="Y68" s="19" t="s">
        <v>43</v>
      </c>
      <c r="Z68" s="68" t="s">
        <v>43</v>
      </c>
      <c r="AA68" s="23" t="s">
        <v>43</v>
      </c>
      <c r="AB68" t="s">
        <v>43</v>
      </c>
      <c r="AC68" s="42" t="s">
        <v>43</v>
      </c>
      <c r="AD68" t="s">
        <v>43</v>
      </c>
      <c r="AE68" t="s">
        <v>43</v>
      </c>
      <c r="AF68" t="s">
        <v>43</v>
      </c>
      <c r="AG68" t="s">
        <v>43</v>
      </c>
      <c r="AH68" t="s">
        <v>43</v>
      </c>
      <c r="AI68" t="s">
        <v>43</v>
      </c>
    </row>
    <row r="69" spans="1:35" ht="32" customHeight="1">
      <c r="A69" s="79" t="s">
        <v>72</v>
      </c>
      <c r="B69" s="12" t="s">
        <v>66</v>
      </c>
      <c r="C69" s="12" t="s">
        <v>85</v>
      </c>
      <c r="D69" s="12" t="s">
        <v>88</v>
      </c>
      <c r="E69" s="12" t="s">
        <v>81</v>
      </c>
      <c r="F69" s="13"/>
      <c r="G69" s="14"/>
      <c r="H69" s="14"/>
      <c r="I69" s="14"/>
      <c r="J69" s="24"/>
      <c r="K69" s="14"/>
      <c r="L69" s="15"/>
      <c r="M69" s="16"/>
      <c r="N69" s="17"/>
      <c r="O69" s="18"/>
      <c r="P69" s="19"/>
      <c r="Q69" s="19"/>
      <c r="R69" s="19"/>
      <c r="S69" s="19"/>
      <c r="T69" s="19"/>
      <c r="U69" s="19"/>
      <c r="V69" s="14"/>
      <c r="W69" s="16"/>
      <c r="X69" s="24"/>
      <c r="Y69" s="19"/>
      <c r="Z69" s="68"/>
      <c r="AA69" s="23" t="s">
        <v>89</v>
      </c>
      <c r="AC69" s="42"/>
    </row>
    <row r="70" spans="1:35" ht="32" customHeight="1">
      <c r="A70" s="79" t="s">
        <v>72</v>
      </c>
      <c r="B70" s="12" t="s">
        <v>66</v>
      </c>
      <c r="C70" s="12" t="s">
        <v>90</v>
      </c>
      <c r="D70" s="12" t="s">
        <v>91</v>
      </c>
      <c r="E70" s="12" t="s">
        <v>60</v>
      </c>
      <c r="F70" s="13" t="s">
        <v>37</v>
      </c>
      <c r="G70" s="14">
        <v>167196.42860000001</v>
      </c>
      <c r="H70" s="14">
        <v>237733.3094</v>
      </c>
      <c r="I70" s="14">
        <v>1664133.1655999999</v>
      </c>
      <c r="J70" s="24">
        <v>61761.03</v>
      </c>
      <c r="K70" s="14">
        <v>15934.142900000001</v>
      </c>
      <c r="L70" s="15">
        <v>1.0634699999999999</v>
      </c>
      <c r="M70" s="16">
        <v>5.3071699999999999E-3</v>
      </c>
      <c r="N70" s="17">
        <v>200.68118799999999</v>
      </c>
      <c r="O70" s="18"/>
      <c r="P70" s="19"/>
      <c r="Q70" s="99">
        <v>2.1399999999999999E-2</v>
      </c>
      <c r="R70" s="19">
        <v>6.1100000000000002E-2</v>
      </c>
      <c r="S70" s="19"/>
      <c r="T70" s="19">
        <v>0.2104</v>
      </c>
      <c r="U70" s="19">
        <v>8.0199999999999994E-2</v>
      </c>
      <c r="V70" s="14">
        <f t="shared" ref="V70:V75" si="8">2200000*7/30</f>
        <v>513333.33333333331</v>
      </c>
      <c r="W70" s="16">
        <f t="shared" ref="W70:W99" si="9">H70/V70</f>
        <v>0.46311683649350649</v>
      </c>
      <c r="X70" s="24">
        <f t="shared" ref="X70:X75" si="10">36000*7</f>
        <v>252000</v>
      </c>
      <c r="Y70" s="19">
        <f t="shared" ref="Y70:Y105" si="11">J70/X70</f>
        <v>0.24508345238095239</v>
      </c>
      <c r="Z70" s="177" t="s">
        <v>61</v>
      </c>
      <c r="AA70" s="23" t="s">
        <v>50</v>
      </c>
      <c r="AB70" s="179" t="s">
        <v>92</v>
      </c>
      <c r="AC70" s="176" t="s">
        <v>93</v>
      </c>
    </row>
    <row r="71" spans="1:35" ht="14">
      <c r="A71" s="79" t="s">
        <v>72</v>
      </c>
      <c r="B71" s="12" t="s">
        <v>66</v>
      </c>
      <c r="C71" s="12" t="s">
        <v>90</v>
      </c>
      <c r="D71" s="12" t="s">
        <v>91</v>
      </c>
      <c r="E71" s="12" t="s">
        <v>60</v>
      </c>
      <c r="F71" s="13" t="s">
        <v>39</v>
      </c>
      <c r="G71" s="14">
        <v>166653.14290000001</v>
      </c>
      <c r="H71" s="14">
        <v>247778.79939999999</v>
      </c>
      <c r="I71" s="14">
        <v>1734451.5958</v>
      </c>
      <c r="J71" s="24">
        <v>60530.61</v>
      </c>
      <c r="K71" s="14">
        <v>15849</v>
      </c>
      <c r="L71" s="15">
        <v>1.0966947535710001</v>
      </c>
      <c r="M71" s="16">
        <v>4.6486374270000002E-3</v>
      </c>
      <c r="N71" s="17">
        <v>237.147610314286</v>
      </c>
      <c r="O71" s="18"/>
      <c r="P71" s="19"/>
      <c r="Q71" s="100">
        <v>2.5999999999999999E-2</v>
      </c>
      <c r="R71" s="19">
        <v>6.3399999999999998E-2</v>
      </c>
      <c r="S71" s="19"/>
      <c r="T71" s="19">
        <v>0.21790000000000001</v>
      </c>
      <c r="U71" s="19">
        <v>8.3099999999999993E-2</v>
      </c>
      <c r="V71" s="14">
        <f t="shared" si="8"/>
        <v>513333.33333333331</v>
      </c>
      <c r="W71" s="16">
        <f t="shared" si="9"/>
        <v>0.48268597285714288</v>
      </c>
      <c r="X71" s="24">
        <f t="shared" si="10"/>
        <v>252000</v>
      </c>
      <c r="Y71" s="19">
        <f t="shared" si="11"/>
        <v>0.24020083333333334</v>
      </c>
      <c r="Z71" s="177"/>
      <c r="AA71" s="23" t="s">
        <v>50</v>
      </c>
      <c r="AB71" s="175"/>
      <c r="AC71" s="176"/>
    </row>
    <row r="72" spans="1:35" ht="69" customHeight="1">
      <c r="A72" s="79" t="s">
        <v>72</v>
      </c>
      <c r="B72" s="12" t="s">
        <v>66</v>
      </c>
      <c r="C72" s="12" t="s">
        <v>90</v>
      </c>
      <c r="D72" s="12" t="s">
        <v>91</v>
      </c>
      <c r="E72" s="12" t="s">
        <v>60</v>
      </c>
      <c r="F72" s="13" t="s">
        <v>40</v>
      </c>
      <c r="G72" s="14">
        <v>162454.42860000001</v>
      </c>
      <c r="H72" s="14">
        <v>323691.42469999997</v>
      </c>
      <c r="I72" s="14">
        <v>2265839.9730000002</v>
      </c>
      <c r="J72" s="24">
        <v>53491.33</v>
      </c>
      <c r="K72" s="14">
        <v>14738</v>
      </c>
      <c r="L72" s="15">
        <v>1.467265</v>
      </c>
      <c r="M72" s="16">
        <v>4.4060000000000002E-3</v>
      </c>
      <c r="N72" s="17">
        <v>332.63827099999997</v>
      </c>
      <c r="O72" s="18"/>
      <c r="P72" s="19"/>
      <c r="Q72" s="101">
        <v>2.5600000000000001E-2</v>
      </c>
      <c r="R72" s="19">
        <v>5.8400000000000001E-2</v>
      </c>
      <c r="S72" s="19"/>
      <c r="T72" s="19">
        <v>0.21890000000000001</v>
      </c>
      <c r="U72" s="19">
        <v>8.43E-2</v>
      </c>
      <c r="V72" s="14">
        <f t="shared" si="8"/>
        <v>513333.33333333331</v>
      </c>
      <c r="W72" s="16">
        <f t="shared" si="9"/>
        <v>0.6305677104545454</v>
      </c>
      <c r="X72" s="24">
        <f t="shared" si="10"/>
        <v>252000</v>
      </c>
      <c r="Y72" s="19">
        <f t="shared" si="11"/>
        <v>0.21226718253968255</v>
      </c>
      <c r="Z72" s="177"/>
      <c r="AA72" s="23" t="s">
        <v>50</v>
      </c>
      <c r="AB72" s="175"/>
      <c r="AC72" s="176"/>
    </row>
    <row r="73" spans="1:35">
      <c r="A73" s="79" t="s">
        <v>72</v>
      </c>
      <c r="B73" t="s">
        <v>66</v>
      </c>
      <c r="C73" t="s">
        <v>90</v>
      </c>
      <c r="D73" t="s">
        <v>91</v>
      </c>
      <c r="E73" t="s">
        <v>60</v>
      </c>
      <c r="F73" t="s">
        <v>41</v>
      </c>
      <c r="G73" s="27">
        <v>159557.57139999999</v>
      </c>
      <c r="H73" s="27">
        <v>235177.41029999999</v>
      </c>
      <c r="I73" s="27">
        <v>1646241.8722999999</v>
      </c>
      <c r="J73" s="27">
        <v>51860.42</v>
      </c>
      <c r="K73" s="14">
        <v>13534</v>
      </c>
      <c r="L73" s="15">
        <v>1.0916981428999999</v>
      </c>
      <c r="M73" s="16">
        <v>4.3142857E-3</v>
      </c>
      <c r="N73" s="17">
        <v>251.59786285710001</v>
      </c>
      <c r="O73" s="31"/>
      <c r="P73" s="32"/>
      <c r="Q73" s="102">
        <v>3.6900000000000002E-2</v>
      </c>
      <c r="R73" s="32">
        <v>9.8400000000000001E-2</v>
      </c>
      <c r="S73" s="32"/>
      <c r="T73" s="32">
        <v>0.20330000000000001</v>
      </c>
      <c r="U73" s="32">
        <v>8.2400000000000001E-2</v>
      </c>
      <c r="V73" s="14">
        <f t="shared" si="8"/>
        <v>513333.33333333331</v>
      </c>
      <c r="W73" s="16">
        <f t="shared" si="9"/>
        <v>0.45813781227272726</v>
      </c>
      <c r="X73" s="24">
        <f t="shared" si="10"/>
        <v>252000</v>
      </c>
      <c r="Y73" s="19">
        <f t="shared" si="11"/>
        <v>0.20579531746031746</v>
      </c>
      <c r="Z73" s="22"/>
      <c r="AA73" s="23" t="s">
        <v>50</v>
      </c>
    </row>
    <row r="74" spans="1:35" ht="28">
      <c r="A74" s="79" t="s">
        <v>72</v>
      </c>
      <c r="B74" s="12" t="s">
        <v>66</v>
      </c>
      <c r="C74" s="12" t="s">
        <v>90</v>
      </c>
      <c r="D74" s="12" t="s">
        <v>91</v>
      </c>
      <c r="E74" s="12" t="s">
        <v>60</v>
      </c>
      <c r="F74" s="13" t="s">
        <v>42</v>
      </c>
      <c r="G74" s="14">
        <v>155930.8571428571</v>
      </c>
      <c r="H74" s="14">
        <v>217558.1270428572</v>
      </c>
      <c r="I74" s="14">
        <v>1522906.8893000004</v>
      </c>
      <c r="J74" s="24">
        <v>58744.45</v>
      </c>
      <c r="K74" s="14">
        <v>13916.5714285714</v>
      </c>
      <c r="L74" s="15">
        <v>1.0253815212999999</v>
      </c>
      <c r="M74" s="16">
        <v>4.0963904000000002E-3</v>
      </c>
      <c r="N74" s="17">
        <v>250.3134269066</v>
      </c>
      <c r="O74" s="18"/>
      <c r="P74" s="19"/>
      <c r="Q74" s="19">
        <v>3.73E-2</v>
      </c>
      <c r="R74" s="19">
        <v>6.6699999999999995E-2</v>
      </c>
      <c r="S74" s="19"/>
      <c r="T74" s="19">
        <v>0.19120000000000001</v>
      </c>
      <c r="U74" s="19">
        <v>7.4300000000000005E-2</v>
      </c>
      <c r="V74" s="14">
        <f t="shared" si="8"/>
        <v>513333.33333333331</v>
      </c>
      <c r="W74" s="16">
        <f t="shared" si="9"/>
        <v>0.42381453320037121</v>
      </c>
      <c r="X74" s="24">
        <f t="shared" si="10"/>
        <v>252000</v>
      </c>
      <c r="Y74" s="19">
        <f t="shared" si="11"/>
        <v>0.23311289682539682</v>
      </c>
      <c r="Z74" s="68" t="s">
        <v>43</v>
      </c>
      <c r="AA74" s="23" t="s">
        <v>50</v>
      </c>
      <c r="AB74" s="12" t="s">
        <v>43</v>
      </c>
      <c r="AC74" s="103" t="s">
        <v>43</v>
      </c>
    </row>
    <row r="75" spans="1:35" ht="52" customHeight="1">
      <c r="A75" s="79" t="s">
        <v>72</v>
      </c>
      <c r="B75" s="12" t="s">
        <v>66</v>
      </c>
      <c r="C75" s="12" t="s">
        <v>90</v>
      </c>
      <c r="D75" s="12" t="s">
        <v>91</v>
      </c>
      <c r="E75" s="12" t="s">
        <v>60</v>
      </c>
      <c r="F75" s="13" t="s">
        <v>44</v>
      </c>
      <c r="G75" s="14">
        <v>151265</v>
      </c>
      <c r="H75" s="14">
        <v>290121.23451428581</v>
      </c>
      <c r="I75" s="14">
        <v>2030848.6416000002</v>
      </c>
      <c r="J75" s="24">
        <v>59207.16</v>
      </c>
      <c r="K75" s="14">
        <v>13633.857142857099</v>
      </c>
      <c r="L75" s="15">
        <v>1.4064740312999999</v>
      </c>
      <c r="M75" s="16">
        <v>4.7349973999999996E-3</v>
      </c>
      <c r="N75" s="17">
        <v>297.0379759544</v>
      </c>
      <c r="O75" s="18" t="s">
        <v>43</v>
      </c>
      <c r="P75" s="19" t="s">
        <v>43</v>
      </c>
      <c r="Q75" s="19">
        <v>3.5299999999999998E-2</v>
      </c>
      <c r="R75" s="19" t="s">
        <v>43</v>
      </c>
      <c r="S75" s="19" t="s">
        <v>43</v>
      </c>
      <c r="T75" s="19">
        <v>0.21460000000000001</v>
      </c>
      <c r="U75" s="19" t="s">
        <v>43</v>
      </c>
      <c r="V75" s="14">
        <f t="shared" si="8"/>
        <v>513333.33333333331</v>
      </c>
      <c r="W75" s="16">
        <f t="shared" si="9"/>
        <v>0.56517123606679054</v>
      </c>
      <c r="X75" s="24">
        <f t="shared" si="10"/>
        <v>252000</v>
      </c>
      <c r="Y75" s="19">
        <f t="shared" si="11"/>
        <v>0.23494904761904764</v>
      </c>
      <c r="Z75" s="68" t="s">
        <v>43</v>
      </c>
      <c r="AA75" s="23" t="s">
        <v>50</v>
      </c>
      <c r="AB75" s="12" t="s">
        <v>43</v>
      </c>
      <c r="AC75" s="103" t="s">
        <v>43</v>
      </c>
      <c r="AD75" t="s">
        <v>43</v>
      </c>
      <c r="AE75" t="s">
        <v>43</v>
      </c>
      <c r="AF75" t="s">
        <v>43</v>
      </c>
      <c r="AG75" t="s">
        <v>43</v>
      </c>
      <c r="AH75" t="s">
        <v>43</v>
      </c>
      <c r="AI75" t="s">
        <v>43</v>
      </c>
    </row>
    <row r="76" spans="1:35" ht="53" customHeight="1">
      <c r="A76" s="79" t="s">
        <v>72</v>
      </c>
      <c r="B76" s="12" t="s">
        <v>66</v>
      </c>
      <c r="C76" s="12" t="s">
        <v>94</v>
      </c>
      <c r="D76" s="12" t="s">
        <v>95</v>
      </c>
      <c r="E76" s="12" t="s">
        <v>60</v>
      </c>
      <c r="F76" s="13" t="s">
        <v>37</v>
      </c>
      <c r="G76" s="14">
        <v>19639.7143</v>
      </c>
      <c r="H76" s="14">
        <v>839916.53929999995</v>
      </c>
      <c r="I76" s="14">
        <v>5879415.7753999997</v>
      </c>
      <c r="J76" s="24">
        <v>101800</v>
      </c>
      <c r="K76" s="14">
        <v>506.1429</v>
      </c>
      <c r="L76" s="15">
        <v>34.775669000000001</v>
      </c>
      <c r="M76" s="16">
        <v>7.8916E-2</v>
      </c>
      <c r="N76" s="17">
        <v>441.01595700000001</v>
      </c>
      <c r="O76" s="18"/>
      <c r="P76" s="19"/>
      <c r="Q76" s="19">
        <v>9.1200000000000003E-2</v>
      </c>
      <c r="R76" s="19">
        <v>0.1827</v>
      </c>
      <c r="S76" s="19"/>
      <c r="T76" s="19">
        <v>0.34570000000000001</v>
      </c>
      <c r="U76" s="19">
        <v>0.16569999999999999</v>
      </c>
      <c r="V76" s="14">
        <v>900000</v>
      </c>
      <c r="W76" s="16">
        <f t="shared" si="9"/>
        <v>0.93324059922222213</v>
      </c>
      <c r="X76" s="24">
        <f t="shared" ref="X76:X81" si="12">19650*7</f>
        <v>137550</v>
      </c>
      <c r="Y76" s="19">
        <f t="shared" si="11"/>
        <v>0.74009451108687752</v>
      </c>
      <c r="Z76" s="177" t="s">
        <v>61</v>
      </c>
      <c r="AA76" s="23" t="s">
        <v>38</v>
      </c>
      <c r="AB76" s="179" t="s">
        <v>96</v>
      </c>
      <c r="AC76" s="180" t="s">
        <v>97</v>
      </c>
    </row>
    <row r="77" spans="1:35" ht="43" customHeight="1">
      <c r="A77" s="79" t="s">
        <v>72</v>
      </c>
      <c r="B77" s="12" t="s">
        <v>66</v>
      </c>
      <c r="C77" s="12" t="s">
        <v>94</v>
      </c>
      <c r="D77" s="12" t="s">
        <v>95</v>
      </c>
      <c r="E77" s="12" t="s">
        <v>60</v>
      </c>
      <c r="F77" s="13" t="s">
        <v>39</v>
      </c>
      <c r="G77" s="14">
        <v>19514</v>
      </c>
      <c r="H77" s="14">
        <v>965233.12</v>
      </c>
      <c r="I77" s="14">
        <v>6756631.8402000004</v>
      </c>
      <c r="J77" s="24">
        <v>119800</v>
      </c>
      <c r="K77" s="14">
        <v>552</v>
      </c>
      <c r="L77" s="15">
        <v>40.963248020000002</v>
      </c>
      <c r="M77" s="16">
        <v>9.2671145332999999E-2</v>
      </c>
      <c r="N77" s="17">
        <v>443.8264441</v>
      </c>
      <c r="O77" s="18"/>
      <c r="P77" s="19"/>
      <c r="Q77" s="104">
        <v>5.9700000000000003E-2</v>
      </c>
      <c r="R77" s="19">
        <v>0.1221</v>
      </c>
      <c r="S77" s="19"/>
      <c r="T77" s="19">
        <v>0.34229999999999999</v>
      </c>
      <c r="U77" s="19">
        <v>0.15079999999999999</v>
      </c>
      <c r="V77" s="14">
        <v>900000</v>
      </c>
      <c r="W77" s="16">
        <f t="shared" si="9"/>
        <v>1.0724812444444445</v>
      </c>
      <c r="X77" s="24">
        <f t="shared" si="12"/>
        <v>137550</v>
      </c>
      <c r="Y77" s="19">
        <f t="shared" si="11"/>
        <v>0.87095601599418393</v>
      </c>
      <c r="Z77" s="177"/>
      <c r="AA77" s="23" t="s">
        <v>38</v>
      </c>
      <c r="AB77" s="175"/>
      <c r="AC77" s="180"/>
    </row>
    <row r="78" spans="1:35" ht="62" customHeight="1">
      <c r="A78" s="79" t="s">
        <v>72</v>
      </c>
      <c r="B78" s="12" t="s">
        <v>66</v>
      </c>
      <c r="C78" s="12" t="s">
        <v>94</v>
      </c>
      <c r="D78" s="12" t="s">
        <v>95</v>
      </c>
      <c r="E78" s="12" t="s">
        <v>60</v>
      </c>
      <c r="F78" s="13" t="s">
        <v>40</v>
      </c>
      <c r="G78" s="14">
        <v>19651.2857</v>
      </c>
      <c r="H78" s="14">
        <v>929413.72010000004</v>
      </c>
      <c r="I78" s="14">
        <v>6505896.0404000003</v>
      </c>
      <c r="J78" s="14">
        <v>121700</v>
      </c>
      <c r="K78" s="14">
        <v>561</v>
      </c>
      <c r="L78" s="15">
        <v>38.643428999999998</v>
      </c>
      <c r="M78" s="16">
        <v>8.7718000000000004E-2</v>
      </c>
      <c r="N78" s="17">
        <v>439.55466100000001</v>
      </c>
      <c r="O78" s="18"/>
      <c r="P78" s="19"/>
      <c r="Q78" s="19">
        <v>7.0699999999999999E-2</v>
      </c>
      <c r="R78" s="19">
        <v>0.12570000000000001</v>
      </c>
      <c r="S78" s="19"/>
      <c r="T78" s="19">
        <v>0.36359999999999998</v>
      </c>
      <c r="U78" s="19">
        <v>0.1517</v>
      </c>
      <c r="V78" s="14">
        <v>900000</v>
      </c>
      <c r="W78" s="16">
        <f t="shared" si="9"/>
        <v>1.0326819112222223</v>
      </c>
      <c r="X78" s="24">
        <f t="shared" si="12"/>
        <v>137550</v>
      </c>
      <c r="Y78" s="19">
        <f t="shared" si="11"/>
        <v>0.88476917484551076</v>
      </c>
      <c r="Z78" s="177"/>
      <c r="AA78" s="23" t="s">
        <v>38</v>
      </c>
      <c r="AB78" s="175"/>
      <c r="AC78" s="180"/>
    </row>
    <row r="79" spans="1:35">
      <c r="A79" s="79" t="s">
        <v>72</v>
      </c>
      <c r="B79" t="s">
        <v>66</v>
      </c>
      <c r="C79" t="s">
        <v>94</v>
      </c>
      <c r="D79" t="s">
        <v>95</v>
      </c>
      <c r="E79" t="s">
        <v>60</v>
      </c>
      <c r="F79" t="s">
        <v>41</v>
      </c>
      <c r="G79" s="27">
        <v>19828.142899999999</v>
      </c>
      <c r="H79" s="27">
        <v>863641.72930000001</v>
      </c>
      <c r="I79" s="27">
        <v>6045492.1047999999</v>
      </c>
      <c r="J79" s="27">
        <v>116600</v>
      </c>
      <c r="K79" s="14">
        <v>546.71428571429999</v>
      </c>
      <c r="L79" s="15">
        <v>35.657637285699998</v>
      </c>
      <c r="M79" s="16">
        <v>8.4957142900000004E-2</v>
      </c>
      <c r="N79" s="17">
        <v>420.82805471429998</v>
      </c>
      <c r="O79" s="31"/>
      <c r="P79" s="32"/>
      <c r="Q79" s="32">
        <v>9.4600000000000004E-2</v>
      </c>
      <c r="R79" s="32">
        <v>0.18729999999999999</v>
      </c>
      <c r="S79" s="32"/>
      <c r="T79" s="32">
        <v>0.35310000000000002</v>
      </c>
      <c r="U79" s="32">
        <v>0.1676</v>
      </c>
      <c r="V79" s="14">
        <v>900000</v>
      </c>
      <c r="W79" s="16">
        <f t="shared" si="9"/>
        <v>0.95960192144444445</v>
      </c>
      <c r="X79" s="24">
        <f t="shared" si="12"/>
        <v>137550</v>
      </c>
      <c r="Y79" s="19">
        <f t="shared" si="11"/>
        <v>0.8476917484551072</v>
      </c>
      <c r="Z79" s="22"/>
      <c r="AA79" s="23" t="s">
        <v>38</v>
      </c>
    </row>
    <row r="80" spans="1:35" ht="28">
      <c r="A80" s="79" t="s">
        <v>72</v>
      </c>
      <c r="B80" s="12" t="s">
        <v>66</v>
      </c>
      <c r="C80" s="12" t="s">
        <v>94</v>
      </c>
      <c r="D80" s="12" t="s">
        <v>95</v>
      </c>
      <c r="E80" s="12" t="s">
        <v>60</v>
      </c>
      <c r="F80" s="13" t="s">
        <v>42</v>
      </c>
      <c r="G80" s="14">
        <v>19835.142857142899</v>
      </c>
      <c r="H80" s="14">
        <v>895303.66427142848</v>
      </c>
      <c r="I80" s="14">
        <v>6267125.6498999996</v>
      </c>
      <c r="J80" s="14">
        <v>108500</v>
      </c>
      <c r="K80" s="105">
        <v>565.14285714289997</v>
      </c>
      <c r="L80" s="106">
        <v>37.318535929799999</v>
      </c>
      <c r="M80" s="107">
        <v>8.0459222600000005E-2</v>
      </c>
      <c r="N80" s="108">
        <v>463.81924584810002</v>
      </c>
      <c r="O80" s="18"/>
      <c r="P80" s="19"/>
      <c r="Q80" s="19">
        <v>9.9699999999999997E-2</v>
      </c>
      <c r="R80" s="19">
        <v>0.14050000000000001</v>
      </c>
      <c r="S80" s="19"/>
      <c r="T80" s="19">
        <v>0.34920000000000001</v>
      </c>
      <c r="U80" s="19">
        <v>0.1482</v>
      </c>
      <c r="V80" s="14">
        <v>900000</v>
      </c>
      <c r="W80" s="16">
        <f t="shared" si="9"/>
        <v>0.99478184919047608</v>
      </c>
      <c r="X80" s="24">
        <f t="shared" si="12"/>
        <v>137550</v>
      </c>
      <c r="Y80" s="19">
        <f t="shared" si="11"/>
        <v>0.78880407124681939</v>
      </c>
      <c r="Z80" s="109" t="s">
        <v>43</v>
      </c>
      <c r="AA80" s="23" t="s">
        <v>38</v>
      </c>
      <c r="AB80" s="110" t="s">
        <v>43</v>
      </c>
      <c r="AC80" s="110" t="s">
        <v>43</v>
      </c>
    </row>
    <row r="81" spans="1:35" ht="19" customHeight="1">
      <c r="A81" s="79" t="s">
        <v>72</v>
      </c>
      <c r="B81" s="12" t="s">
        <v>66</v>
      </c>
      <c r="C81" s="12" t="s">
        <v>94</v>
      </c>
      <c r="D81" s="12" t="s">
        <v>95</v>
      </c>
      <c r="E81" s="12" t="s">
        <v>60</v>
      </c>
      <c r="F81" s="13" t="s">
        <v>44</v>
      </c>
      <c r="G81" s="14">
        <v>19371.142857142899</v>
      </c>
      <c r="H81" s="14">
        <v>1006953.8941142858</v>
      </c>
      <c r="I81" s="14">
        <v>7048677.2588000009</v>
      </c>
      <c r="J81" s="14">
        <v>111200</v>
      </c>
      <c r="K81" s="105">
        <v>520</v>
      </c>
      <c r="L81" s="106">
        <v>42.894995611100001</v>
      </c>
      <c r="M81" s="107">
        <v>8.6238163600000001E-2</v>
      </c>
      <c r="N81" s="108">
        <v>497.4015425023</v>
      </c>
      <c r="O81" s="18" t="s">
        <v>43</v>
      </c>
      <c r="P81" s="19" t="s">
        <v>43</v>
      </c>
      <c r="Q81" s="19">
        <v>9.3200000000000005E-2</v>
      </c>
      <c r="R81" s="19" t="s">
        <v>43</v>
      </c>
      <c r="S81" s="19" t="s">
        <v>43</v>
      </c>
      <c r="T81" s="19">
        <v>0.35470000000000002</v>
      </c>
      <c r="U81" s="19" t="s">
        <v>43</v>
      </c>
      <c r="V81" s="14">
        <v>900000</v>
      </c>
      <c r="W81" s="16">
        <f t="shared" si="9"/>
        <v>1.1188376601269843</v>
      </c>
      <c r="X81" s="24">
        <f t="shared" si="12"/>
        <v>137550</v>
      </c>
      <c r="Y81" s="19">
        <f t="shared" si="11"/>
        <v>0.80843329698291533</v>
      </c>
      <c r="Z81" s="109" t="s">
        <v>43</v>
      </c>
      <c r="AA81" s="23" t="s">
        <v>38</v>
      </c>
      <c r="AB81" s="110" t="s">
        <v>43</v>
      </c>
      <c r="AC81" s="110" t="s">
        <v>43</v>
      </c>
      <c r="AD81" t="s">
        <v>43</v>
      </c>
      <c r="AE81" t="s">
        <v>43</v>
      </c>
      <c r="AF81" t="s">
        <v>43</v>
      </c>
      <c r="AG81" t="s">
        <v>43</v>
      </c>
      <c r="AH81" t="s">
        <v>43</v>
      </c>
      <c r="AI81" t="s">
        <v>43</v>
      </c>
    </row>
    <row r="82" spans="1:35" ht="28">
      <c r="A82" s="79" t="s">
        <v>72</v>
      </c>
      <c r="B82" s="12" t="s">
        <v>66</v>
      </c>
      <c r="C82" s="12" t="s">
        <v>98</v>
      </c>
      <c r="D82" s="12" t="s">
        <v>99</v>
      </c>
      <c r="E82" s="12" t="s">
        <v>60</v>
      </c>
      <c r="F82" s="13" t="s">
        <v>37</v>
      </c>
      <c r="G82" s="14">
        <v>20646.2857</v>
      </c>
      <c r="H82" s="14">
        <v>646679.9571</v>
      </c>
      <c r="I82" s="14">
        <v>4526759.6997999996</v>
      </c>
      <c r="J82" s="14">
        <v>113200</v>
      </c>
      <c r="K82" s="105">
        <v>601.57140000000004</v>
      </c>
      <c r="L82" s="106">
        <v>29.964243</v>
      </c>
      <c r="M82" s="107">
        <v>0.10881685000000001</v>
      </c>
      <c r="N82" s="108">
        <v>275.30838199999999</v>
      </c>
      <c r="O82" s="18"/>
      <c r="P82" s="19"/>
      <c r="Q82" s="19">
        <v>0.1067</v>
      </c>
      <c r="R82" s="19">
        <v>0.2225</v>
      </c>
      <c r="S82" s="19"/>
      <c r="T82" s="19">
        <v>0.45879999999999999</v>
      </c>
      <c r="U82" s="19">
        <v>0.2165</v>
      </c>
      <c r="V82" s="105">
        <f t="shared" ref="V82:V87" si="13">130000*7</f>
        <v>910000</v>
      </c>
      <c r="W82" s="16">
        <f t="shared" si="9"/>
        <v>0.71063731549450548</v>
      </c>
      <c r="X82" s="14">
        <f t="shared" ref="X82:X87" si="14">19370*7</f>
        <v>135590</v>
      </c>
      <c r="Y82" s="19">
        <f t="shared" si="11"/>
        <v>0.83486982815841881</v>
      </c>
      <c r="Z82" s="109"/>
      <c r="AA82" s="111" t="s">
        <v>50</v>
      </c>
      <c r="AB82" s="110"/>
      <c r="AC82" s="110"/>
    </row>
    <row r="83" spans="1:35" ht="45" customHeight="1">
      <c r="A83" s="79" t="s">
        <v>72</v>
      </c>
      <c r="B83" s="12" t="s">
        <v>66</v>
      </c>
      <c r="C83" s="12" t="s">
        <v>98</v>
      </c>
      <c r="D83" s="12" t="s">
        <v>99</v>
      </c>
      <c r="E83" s="12" t="s">
        <v>60</v>
      </c>
      <c r="F83" s="13" t="s">
        <v>39</v>
      </c>
      <c r="G83" s="14">
        <v>20000</v>
      </c>
      <c r="H83" s="14">
        <v>808555.23060000001</v>
      </c>
      <c r="I83" s="14">
        <v>5659886.6139000002</v>
      </c>
      <c r="J83" s="14">
        <v>120300</v>
      </c>
      <c r="K83" s="105">
        <v>626</v>
      </c>
      <c r="L83" s="106">
        <v>38.735235028570997</v>
      </c>
      <c r="M83" s="107">
        <v>0.110709034512</v>
      </c>
      <c r="N83" s="108">
        <v>349.11636650000003</v>
      </c>
      <c r="O83" s="112"/>
      <c r="P83" s="113"/>
      <c r="Q83" s="113">
        <v>0.10340000000000001</v>
      </c>
      <c r="R83" s="75">
        <v>0.2253</v>
      </c>
      <c r="S83" s="19"/>
      <c r="T83" s="19">
        <v>0.43569999999999998</v>
      </c>
      <c r="U83" s="19">
        <v>0.19500000000000001</v>
      </c>
      <c r="V83" s="105">
        <f t="shared" si="13"/>
        <v>910000</v>
      </c>
      <c r="W83" s="16">
        <f t="shared" si="9"/>
        <v>0.88852223142857145</v>
      </c>
      <c r="X83" s="14">
        <f t="shared" si="14"/>
        <v>135590</v>
      </c>
      <c r="Y83" s="19">
        <f t="shared" si="11"/>
        <v>0.8872335717973302</v>
      </c>
      <c r="Z83" s="68"/>
      <c r="AA83" s="111" t="s">
        <v>50</v>
      </c>
      <c r="AB83" s="176"/>
      <c r="AC83" s="176"/>
      <c r="AD83" s="176"/>
    </row>
    <row r="84" spans="1:35" ht="58" customHeight="1">
      <c r="A84" s="79" t="s">
        <v>72</v>
      </c>
      <c r="B84" s="12" t="s">
        <v>66</v>
      </c>
      <c r="C84" s="12" t="s">
        <v>98</v>
      </c>
      <c r="D84" s="12" t="s">
        <v>99</v>
      </c>
      <c r="E84" s="12" t="s">
        <v>60</v>
      </c>
      <c r="F84" s="13" t="s">
        <v>40</v>
      </c>
      <c r="G84" s="14">
        <v>19339.7143</v>
      </c>
      <c r="H84" s="14">
        <v>685307.10320000001</v>
      </c>
      <c r="I84" s="14">
        <v>4797149.7222999996</v>
      </c>
      <c r="J84" s="14">
        <v>123200</v>
      </c>
      <c r="K84" s="105">
        <v>622.28571399999998</v>
      </c>
      <c r="L84" s="106">
        <v>33.861713000000002</v>
      </c>
      <c r="M84" s="107">
        <v>0.12137199999999999</v>
      </c>
      <c r="N84" s="108">
        <v>280.13015899999999</v>
      </c>
      <c r="O84" s="114"/>
      <c r="P84" s="75"/>
      <c r="Q84" s="75">
        <v>8.6599999999999996E-2</v>
      </c>
      <c r="R84" s="19">
        <v>0.1699</v>
      </c>
      <c r="S84" s="19"/>
      <c r="T84" s="19">
        <v>0.45629999999999998</v>
      </c>
      <c r="U84" s="19">
        <v>0.2087</v>
      </c>
      <c r="V84" s="105">
        <f t="shared" si="13"/>
        <v>910000</v>
      </c>
      <c r="W84" s="16">
        <f t="shared" si="9"/>
        <v>0.7530847287912088</v>
      </c>
      <c r="X84" s="14">
        <f t="shared" si="14"/>
        <v>135590</v>
      </c>
      <c r="Y84" s="19">
        <f t="shared" si="11"/>
        <v>0.90862157976251934</v>
      </c>
      <c r="Z84" s="68"/>
      <c r="AA84" s="111" t="s">
        <v>50</v>
      </c>
      <c r="AB84" s="176"/>
      <c r="AC84" s="176"/>
      <c r="AD84" s="176"/>
    </row>
    <row r="85" spans="1:35">
      <c r="A85" s="79" t="s">
        <v>72</v>
      </c>
      <c r="B85" t="s">
        <v>66</v>
      </c>
      <c r="C85" t="s">
        <v>98</v>
      </c>
      <c r="D85" t="s">
        <v>99</v>
      </c>
      <c r="E85" t="s">
        <v>60</v>
      </c>
      <c r="F85" t="s">
        <v>41</v>
      </c>
      <c r="G85" s="27">
        <v>19372.571400000001</v>
      </c>
      <c r="H85" s="27">
        <v>661553.70900000003</v>
      </c>
      <c r="I85" s="27">
        <v>4630875.9627</v>
      </c>
      <c r="J85" s="27">
        <v>126300</v>
      </c>
      <c r="K85" s="105">
        <v>681</v>
      </c>
      <c r="L85" s="106">
        <v>32.729096142899998</v>
      </c>
      <c r="M85" s="107">
        <v>0.10888571430000001</v>
      </c>
      <c r="N85" s="108">
        <v>300.76770114290002</v>
      </c>
      <c r="O85" s="31"/>
      <c r="P85" s="32"/>
      <c r="Q85" s="115">
        <v>6.7599999999999993E-2</v>
      </c>
      <c r="R85" s="32">
        <v>0.14360000000000001</v>
      </c>
      <c r="S85" s="32"/>
      <c r="T85" s="32">
        <v>0.41089999999999999</v>
      </c>
      <c r="U85" s="32">
        <v>0.191</v>
      </c>
      <c r="V85" s="105">
        <f t="shared" si="13"/>
        <v>910000</v>
      </c>
      <c r="W85" s="16">
        <f t="shared" si="9"/>
        <v>0.7269820978021978</v>
      </c>
      <c r="X85" s="14">
        <f t="shared" si="14"/>
        <v>135590</v>
      </c>
      <c r="Y85" s="19">
        <f t="shared" si="11"/>
        <v>0.93148462275979049</v>
      </c>
      <c r="Z85" s="22"/>
      <c r="AA85" s="111" t="s">
        <v>50</v>
      </c>
    </row>
    <row r="86" spans="1:35">
      <c r="A86" s="79" t="s">
        <v>72</v>
      </c>
      <c r="B86" s="12" t="s">
        <v>66</v>
      </c>
      <c r="C86" t="s">
        <v>98</v>
      </c>
      <c r="D86" t="s">
        <v>99</v>
      </c>
      <c r="E86" t="s">
        <v>60</v>
      </c>
      <c r="F86" t="s">
        <v>42</v>
      </c>
      <c r="G86" s="14">
        <v>19459.714285714301</v>
      </c>
      <c r="H86" s="14">
        <v>594411.18381428567</v>
      </c>
      <c r="I86" s="14">
        <v>4160878.2867000001</v>
      </c>
      <c r="J86" s="14">
        <v>122600</v>
      </c>
      <c r="K86" s="14">
        <v>807.42857142859998</v>
      </c>
      <c r="L86" s="15">
        <v>29.257455467</v>
      </c>
      <c r="M86" s="16">
        <v>9.9749676499999995E-2</v>
      </c>
      <c r="N86" s="17">
        <v>293.30877532070002</v>
      </c>
      <c r="O86" s="18"/>
      <c r="P86" s="19"/>
      <c r="Q86" s="19">
        <v>6.54E-2</v>
      </c>
      <c r="R86" s="19">
        <v>0.1515</v>
      </c>
      <c r="S86" s="19"/>
      <c r="T86" s="19">
        <v>0.40960000000000002</v>
      </c>
      <c r="U86" s="19">
        <v>0.18099999999999999</v>
      </c>
      <c r="V86" s="105">
        <f t="shared" si="13"/>
        <v>910000</v>
      </c>
      <c r="W86" s="16">
        <f t="shared" si="9"/>
        <v>0.65319910309262164</v>
      </c>
      <c r="X86" s="14">
        <f t="shared" si="14"/>
        <v>135590</v>
      </c>
      <c r="Y86" s="19">
        <f t="shared" si="11"/>
        <v>0.90419647466627329</v>
      </c>
      <c r="Z86" s="22"/>
      <c r="AA86" s="111" t="s">
        <v>50</v>
      </c>
      <c r="AB86" t="s">
        <v>43</v>
      </c>
      <c r="AC86" t="s">
        <v>43</v>
      </c>
    </row>
    <row r="87" spans="1:35" ht="19" customHeight="1">
      <c r="A87" s="79" t="s">
        <v>72</v>
      </c>
      <c r="B87" s="12" t="s">
        <v>66</v>
      </c>
      <c r="C87" t="s">
        <v>98</v>
      </c>
      <c r="D87" t="s">
        <v>99</v>
      </c>
      <c r="E87" t="s">
        <v>60</v>
      </c>
      <c r="F87" t="s">
        <v>44</v>
      </c>
      <c r="G87" s="14">
        <v>19319.714285714301</v>
      </c>
      <c r="H87" s="14">
        <v>750187.37531428563</v>
      </c>
      <c r="I87" s="14">
        <v>5251311.6271999991</v>
      </c>
      <c r="J87" s="14">
        <v>127300</v>
      </c>
      <c r="K87" s="14">
        <v>1181.2857142856999</v>
      </c>
      <c r="L87" s="15">
        <v>37.003999853400003</v>
      </c>
      <c r="M87" s="16">
        <v>0.1017813856</v>
      </c>
      <c r="N87" s="17">
        <v>363.56352999170002</v>
      </c>
      <c r="O87" s="18" t="s">
        <v>43</v>
      </c>
      <c r="P87" s="19" t="s">
        <v>43</v>
      </c>
      <c r="Q87" s="116">
        <v>7.9600000000000004E-2</v>
      </c>
      <c r="R87" s="19" t="s">
        <v>43</v>
      </c>
      <c r="S87" s="19" t="s">
        <v>43</v>
      </c>
      <c r="T87" s="19">
        <v>0.36230000000000001</v>
      </c>
      <c r="U87" s="19" t="s">
        <v>43</v>
      </c>
      <c r="V87" s="105">
        <f t="shared" si="13"/>
        <v>910000</v>
      </c>
      <c r="W87" s="16">
        <f t="shared" si="9"/>
        <v>0.82438173111459956</v>
      </c>
      <c r="X87" s="14">
        <f t="shared" si="14"/>
        <v>135590</v>
      </c>
      <c r="Y87" s="19">
        <f t="shared" si="11"/>
        <v>0.93885979792020058</v>
      </c>
      <c r="Z87" s="22"/>
      <c r="AA87" s="111" t="s">
        <v>50</v>
      </c>
      <c r="AB87" t="s">
        <v>43</v>
      </c>
      <c r="AC87" t="s">
        <v>43</v>
      </c>
      <c r="AD87" t="s">
        <v>43</v>
      </c>
      <c r="AE87" t="s">
        <v>43</v>
      </c>
      <c r="AF87" t="s">
        <v>43</v>
      </c>
      <c r="AG87" t="s">
        <v>43</v>
      </c>
      <c r="AH87" t="s">
        <v>43</v>
      </c>
      <c r="AI87" t="s">
        <v>43</v>
      </c>
    </row>
    <row r="88" spans="1:35">
      <c r="A88" s="79" t="s">
        <v>72</v>
      </c>
      <c r="B88" s="12" t="s">
        <v>66</v>
      </c>
      <c r="C88" t="s">
        <v>100</v>
      </c>
      <c r="D88" t="s">
        <v>101</v>
      </c>
      <c r="E88" t="s">
        <v>60</v>
      </c>
      <c r="F88" t="s">
        <v>37</v>
      </c>
      <c r="G88" s="14">
        <v>189257.85709999999</v>
      </c>
      <c r="H88" s="14">
        <v>94332.432700000005</v>
      </c>
      <c r="I88" s="14">
        <v>660327.02899999998</v>
      </c>
      <c r="J88" s="14">
        <v>14670.91</v>
      </c>
      <c r="K88" s="14">
        <v>71003.285699999993</v>
      </c>
      <c r="L88" s="15">
        <v>0.15751499999999999</v>
      </c>
      <c r="M88" s="16">
        <v>1.167237E-2</v>
      </c>
      <c r="N88" s="17">
        <v>13.495870999999999</v>
      </c>
      <c r="O88" s="18"/>
      <c r="P88" s="19"/>
      <c r="Q88" s="116">
        <v>0.46460000000000001</v>
      </c>
      <c r="R88" s="19">
        <v>1.2142999999999999</v>
      </c>
      <c r="S88" s="19"/>
      <c r="T88" s="19">
        <v>0.55089999999999995</v>
      </c>
      <c r="U88" s="19">
        <v>0.33189999999999997</v>
      </c>
      <c r="V88" s="14">
        <f t="shared" ref="V88:V93" si="15">21000*7</f>
        <v>147000</v>
      </c>
      <c r="W88" s="16">
        <f t="shared" si="9"/>
        <v>0.64171722925170072</v>
      </c>
      <c r="X88" s="14">
        <f t="shared" ref="X88:X93" si="16">5000*7</f>
        <v>35000</v>
      </c>
      <c r="Y88" s="16">
        <f t="shared" si="11"/>
        <v>0.41916885714285712</v>
      </c>
      <c r="Z88" s="22"/>
      <c r="AA88" s="111" t="s">
        <v>50</v>
      </c>
    </row>
    <row r="89" spans="1:35">
      <c r="A89" s="79" t="s">
        <v>72</v>
      </c>
      <c r="B89" s="12" t="s">
        <v>66</v>
      </c>
      <c r="C89" t="s">
        <v>100</v>
      </c>
      <c r="D89" t="s">
        <v>101</v>
      </c>
      <c r="E89" t="s">
        <v>60</v>
      </c>
      <c r="F89" t="s">
        <v>39</v>
      </c>
      <c r="G89" s="14">
        <v>180487.85709999999</v>
      </c>
      <c r="H89" s="14">
        <v>110128.8091</v>
      </c>
      <c r="I89" s="14">
        <v>770901.66359999997</v>
      </c>
      <c r="J89" s="14">
        <v>9839.59</v>
      </c>
      <c r="K89" s="14">
        <v>62986.571428571398</v>
      </c>
      <c r="L89" s="15">
        <v>0.19361842942900001</v>
      </c>
      <c r="M89" s="16">
        <v>1.2657812108999999E-2</v>
      </c>
      <c r="N89" s="17">
        <v>15.326762334286</v>
      </c>
      <c r="O89" s="18"/>
      <c r="P89" s="19"/>
      <c r="Q89" s="116">
        <v>0.59489999999999998</v>
      </c>
      <c r="R89" s="19">
        <v>1.3576999999999999</v>
      </c>
      <c r="S89" s="19"/>
      <c r="T89" s="19">
        <v>0.54559999999999997</v>
      </c>
      <c r="U89" s="19">
        <v>0.34799999999999998</v>
      </c>
      <c r="V89" s="14">
        <f t="shared" si="15"/>
        <v>147000</v>
      </c>
      <c r="W89" s="16">
        <f t="shared" si="9"/>
        <v>0.74917557210884356</v>
      </c>
      <c r="X89" s="14">
        <f t="shared" si="16"/>
        <v>35000</v>
      </c>
      <c r="Y89" s="16">
        <f t="shared" si="11"/>
        <v>0.28113114285714286</v>
      </c>
      <c r="Z89" s="22"/>
      <c r="AA89" s="111" t="s">
        <v>50</v>
      </c>
    </row>
    <row r="90" spans="1:35">
      <c r="A90" s="79" t="s">
        <v>72</v>
      </c>
      <c r="B90" s="12" t="s">
        <v>66</v>
      </c>
      <c r="C90" t="s">
        <v>100</v>
      </c>
      <c r="D90" t="s">
        <v>101</v>
      </c>
      <c r="E90" t="s">
        <v>60</v>
      </c>
      <c r="F90" t="s">
        <v>40</v>
      </c>
      <c r="G90" s="14">
        <v>171051.71429999999</v>
      </c>
      <c r="H90" s="14">
        <v>102715.9422</v>
      </c>
      <c r="I90" s="14">
        <v>719011.59510000004</v>
      </c>
      <c r="J90" s="14">
        <v>13666.32</v>
      </c>
      <c r="K90" s="14">
        <v>39082.85714</v>
      </c>
      <c r="L90" s="15">
        <v>0.19556899999999999</v>
      </c>
      <c r="M90" s="16">
        <v>1.2265E-2</v>
      </c>
      <c r="N90" s="17">
        <v>15.936942999999999</v>
      </c>
      <c r="O90" s="18"/>
      <c r="P90" s="19"/>
      <c r="Q90" s="116">
        <v>0.42909999999999998</v>
      </c>
      <c r="R90" s="19">
        <v>0.97860000000000003</v>
      </c>
      <c r="S90" s="19"/>
      <c r="T90" s="19">
        <v>0.52890000000000004</v>
      </c>
      <c r="U90" s="19">
        <v>0.3276</v>
      </c>
      <c r="V90" s="14">
        <f t="shared" si="15"/>
        <v>147000</v>
      </c>
      <c r="W90" s="16">
        <f t="shared" si="9"/>
        <v>0.69874790612244897</v>
      </c>
      <c r="X90" s="14">
        <f t="shared" si="16"/>
        <v>35000</v>
      </c>
      <c r="Y90" s="16">
        <f t="shared" si="11"/>
        <v>0.39046628571428571</v>
      </c>
      <c r="Z90" s="22"/>
      <c r="AA90" s="111" t="s">
        <v>50</v>
      </c>
    </row>
    <row r="91" spans="1:35">
      <c r="A91" s="79" t="s">
        <v>72</v>
      </c>
      <c r="B91" t="s">
        <v>66</v>
      </c>
      <c r="C91" t="s">
        <v>100</v>
      </c>
      <c r="D91" t="s">
        <v>101</v>
      </c>
      <c r="E91" t="s">
        <v>60</v>
      </c>
      <c r="F91" t="s">
        <v>41</v>
      </c>
      <c r="G91" s="27">
        <v>165109.85709999999</v>
      </c>
      <c r="H91" s="27">
        <v>92866.133600000001</v>
      </c>
      <c r="I91" s="27">
        <v>650062.93489999999</v>
      </c>
      <c r="J91" s="27">
        <v>14568.49</v>
      </c>
      <c r="K91" s="14">
        <v>28834.285714285699</v>
      </c>
      <c r="L91" s="15">
        <v>0.20290628569999999</v>
      </c>
      <c r="M91" s="16">
        <v>1.2242857100000001E-2</v>
      </c>
      <c r="N91" s="17">
        <v>15.063301428600001</v>
      </c>
      <c r="O91" s="31"/>
      <c r="P91" s="32"/>
      <c r="Q91" s="32">
        <v>0.33979999999999999</v>
      </c>
      <c r="R91" s="32">
        <v>0.80940000000000001</v>
      </c>
      <c r="S91" s="32"/>
      <c r="T91" s="32">
        <v>0.50260000000000005</v>
      </c>
      <c r="U91" s="32">
        <v>0.30499999999999999</v>
      </c>
      <c r="V91" s="14">
        <f t="shared" si="15"/>
        <v>147000</v>
      </c>
      <c r="W91" s="16">
        <f t="shared" si="9"/>
        <v>0.63174240544217686</v>
      </c>
      <c r="X91" s="14">
        <f t="shared" si="16"/>
        <v>35000</v>
      </c>
      <c r="Y91" s="16">
        <f t="shared" si="11"/>
        <v>0.41624257142857141</v>
      </c>
      <c r="Z91" s="22"/>
      <c r="AA91" s="111" t="s">
        <v>50</v>
      </c>
    </row>
    <row r="92" spans="1:35">
      <c r="A92" s="79" t="s">
        <v>72</v>
      </c>
      <c r="B92" s="12" t="s">
        <v>66</v>
      </c>
      <c r="C92" t="s">
        <v>100</v>
      </c>
      <c r="D92" t="s">
        <v>101</v>
      </c>
      <c r="E92" t="s">
        <v>60</v>
      </c>
      <c r="F92" t="s">
        <v>42</v>
      </c>
      <c r="G92" s="14">
        <v>160786.8571428571</v>
      </c>
      <c r="H92" s="14">
        <v>92459.101191428606</v>
      </c>
      <c r="I92" s="14">
        <v>647213.70834000001</v>
      </c>
      <c r="J92" s="14">
        <v>10978.35</v>
      </c>
      <c r="K92" s="14">
        <v>27364.285714285699</v>
      </c>
      <c r="L92" s="15">
        <v>0.1876488687</v>
      </c>
      <c r="M92" s="16">
        <v>1.1740852899999999E-2</v>
      </c>
      <c r="N92" s="17">
        <v>15.9825585465</v>
      </c>
      <c r="O92" s="18"/>
      <c r="P92" s="19"/>
      <c r="Q92" s="19">
        <v>0.43959999999999999</v>
      </c>
      <c r="R92" s="19">
        <v>1.0297000000000001</v>
      </c>
      <c r="S92" s="19"/>
      <c r="T92" s="19">
        <v>0.52510000000000001</v>
      </c>
      <c r="U92" s="19">
        <v>0.32319999999999999</v>
      </c>
      <c r="V92" s="14">
        <f t="shared" si="15"/>
        <v>147000</v>
      </c>
      <c r="W92" s="16">
        <f t="shared" si="9"/>
        <v>0.6289734774927116</v>
      </c>
      <c r="X92" s="14">
        <f t="shared" si="16"/>
        <v>35000</v>
      </c>
      <c r="Y92" s="16">
        <f t="shared" si="11"/>
        <v>0.31366714285714287</v>
      </c>
      <c r="Z92" s="22"/>
      <c r="AA92" s="111" t="s">
        <v>50</v>
      </c>
      <c r="AB92" t="s">
        <v>43</v>
      </c>
      <c r="AC92" t="s">
        <v>43</v>
      </c>
    </row>
    <row r="93" spans="1:35" ht="19" customHeight="1">
      <c r="A93" s="79" t="s">
        <v>72</v>
      </c>
      <c r="B93" s="12" t="s">
        <v>66</v>
      </c>
      <c r="C93" t="s">
        <v>100</v>
      </c>
      <c r="D93" t="s">
        <v>101</v>
      </c>
      <c r="E93" t="s">
        <v>60</v>
      </c>
      <c r="F93" t="s">
        <v>44</v>
      </c>
      <c r="G93" s="14">
        <v>157924.57142857139</v>
      </c>
      <c r="H93" s="14">
        <v>96125.351608571407</v>
      </c>
      <c r="I93" s="14">
        <v>672877.46126000001</v>
      </c>
      <c r="J93" s="14">
        <v>14233</v>
      </c>
      <c r="K93" s="14">
        <v>27311.571428571398</v>
      </c>
      <c r="L93" s="15">
        <v>0.19632460709999999</v>
      </c>
      <c r="M93" s="16">
        <v>1.20351686E-2</v>
      </c>
      <c r="N93" s="17">
        <v>16.312576335399999</v>
      </c>
      <c r="O93" s="18" t="s">
        <v>43</v>
      </c>
      <c r="P93" s="19" t="s">
        <v>43</v>
      </c>
      <c r="Q93" s="117">
        <v>0.36349999999999999</v>
      </c>
      <c r="R93" s="19" t="s">
        <v>43</v>
      </c>
      <c r="S93" s="19" t="s">
        <v>43</v>
      </c>
      <c r="T93" s="19">
        <v>0.53269999999999995</v>
      </c>
      <c r="U93" s="19" t="s">
        <v>43</v>
      </c>
      <c r="V93" s="14">
        <f t="shared" si="15"/>
        <v>147000</v>
      </c>
      <c r="W93" s="16">
        <f t="shared" si="9"/>
        <v>0.6539139565208939</v>
      </c>
      <c r="X93" s="14">
        <f t="shared" si="16"/>
        <v>35000</v>
      </c>
      <c r="Y93" s="16">
        <f t="shared" si="11"/>
        <v>0.40665714285714288</v>
      </c>
      <c r="Z93" s="22"/>
      <c r="AA93" s="111" t="s">
        <v>50</v>
      </c>
      <c r="AB93" t="s">
        <v>43</v>
      </c>
      <c r="AC93" t="s">
        <v>43</v>
      </c>
      <c r="AD93" t="s">
        <v>43</v>
      </c>
      <c r="AE93" t="s">
        <v>43</v>
      </c>
      <c r="AF93" t="s">
        <v>43</v>
      </c>
      <c r="AG93" t="s">
        <v>43</v>
      </c>
      <c r="AH93" t="s">
        <v>43</v>
      </c>
      <c r="AI93" t="s">
        <v>43</v>
      </c>
    </row>
    <row r="94" spans="1:35">
      <c r="A94" s="79" t="s">
        <v>72</v>
      </c>
      <c r="B94" s="12" t="s">
        <v>66</v>
      </c>
      <c r="C94" t="s">
        <v>100</v>
      </c>
      <c r="D94" t="s">
        <v>102</v>
      </c>
      <c r="E94" t="s">
        <v>60</v>
      </c>
      <c r="F94" t="s">
        <v>37</v>
      </c>
      <c r="G94" s="14">
        <v>175701</v>
      </c>
      <c r="H94" s="14">
        <v>47520.266900000002</v>
      </c>
      <c r="I94" s="14">
        <v>332641.86849999998</v>
      </c>
      <c r="J94" s="14">
        <v>4916.1400000000003</v>
      </c>
      <c r="K94" s="14">
        <v>15917.142900000001</v>
      </c>
      <c r="L94" s="15">
        <v>0.16162499999999999</v>
      </c>
      <c r="M94" s="16">
        <v>1.449712E-2</v>
      </c>
      <c r="N94" s="17">
        <v>11.156262</v>
      </c>
      <c r="O94" s="18"/>
      <c r="P94" s="19"/>
      <c r="Q94" s="117">
        <v>0.41470000000000001</v>
      </c>
      <c r="R94" s="19">
        <v>1.3934</v>
      </c>
      <c r="S94" s="19"/>
      <c r="T94" s="19">
        <v>0.48670000000000002</v>
      </c>
      <c r="U94" s="19">
        <v>0.27110000000000001</v>
      </c>
      <c r="V94" s="14">
        <f t="shared" ref="V94:V99" si="17">7000*7</f>
        <v>49000</v>
      </c>
      <c r="W94" s="16">
        <f t="shared" si="9"/>
        <v>0.96980136530612249</v>
      </c>
      <c r="X94" s="14">
        <f t="shared" ref="X94:X99" si="18">800*7</f>
        <v>5600</v>
      </c>
      <c r="Y94" s="16">
        <f t="shared" si="11"/>
        <v>0.87788214285714294</v>
      </c>
      <c r="Z94" s="22"/>
      <c r="AA94" s="111" t="s">
        <v>50</v>
      </c>
    </row>
    <row r="95" spans="1:35">
      <c r="A95" s="79" t="s">
        <v>72</v>
      </c>
      <c r="B95" s="12" t="s">
        <v>66</v>
      </c>
      <c r="C95" t="s">
        <v>100</v>
      </c>
      <c r="D95" t="s">
        <v>102</v>
      </c>
      <c r="E95" t="s">
        <v>60</v>
      </c>
      <c r="F95" t="s">
        <v>39</v>
      </c>
      <c r="G95" s="14">
        <v>174792.42860000001</v>
      </c>
      <c r="H95" s="14">
        <v>48793.084000000003</v>
      </c>
      <c r="I95" s="14">
        <v>341551.58760000003</v>
      </c>
      <c r="J95" s="14">
        <v>5566.26</v>
      </c>
      <c r="K95" s="14">
        <v>15789.857142857099</v>
      </c>
      <c r="L95" s="15">
        <v>0.16705420814300001</v>
      </c>
      <c r="M95" s="16">
        <v>1.8876043219999999E-2</v>
      </c>
      <c r="N95" s="17">
        <v>8.8713530889999994</v>
      </c>
      <c r="O95" s="18"/>
      <c r="P95" s="19"/>
      <c r="Q95" s="117">
        <v>0.40539999999999998</v>
      </c>
      <c r="R95" s="19">
        <v>1.0097</v>
      </c>
      <c r="S95" s="19"/>
      <c r="T95" s="19">
        <v>0.47449999999999998</v>
      </c>
      <c r="U95" s="19">
        <v>0.2671</v>
      </c>
      <c r="V95" s="14">
        <f t="shared" si="17"/>
        <v>49000</v>
      </c>
      <c r="W95" s="16">
        <f t="shared" si="9"/>
        <v>0.995777224489796</v>
      </c>
      <c r="X95" s="14">
        <f t="shared" si="18"/>
        <v>5600</v>
      </c>
      <c r="Y95" s="16">
        <f t="shared" si="11"/>
        <v>0.99397500000000005</v>
      </c>
      <c r="Z95" s="22"/>
      <c r="AA95" s="111" t="s">
        <v>50</v>
      </c>
    </row>
    <row r="96" spans="1:35">
      <c r="A96" s="79" t="s">
        <v>72</v>
      </c>
      <c r="B96" s="12" t="s">
        <v>66</v>
      </c>
      <c r="C96" t="s">
        <v>100</v>
      </c>
      <c r="D96" t="s">
        <v>102</v>
      </c>
      <c r="E96" t="s">
        <v>60</v>
      </c>
      <c r="F96" t="s">
        <v>40</v>
      </c>
      <c r="G96" s="14">
        <v>172992</v>
      </c>
      <c r="H96" s="14">
        <v>41505.691299999999</v>
      </c>
      <c r="I96" s="14">
        <v>290539.83909999998</v>
      </c>
      <c r="J96" s="14">
        <v>5604.94</v>
      </c>
      <c r="K96" s="14">
        <v>16038.57143</v>
      </c>
      <c r="L96" s="15">
        <v>0.14458099999999999</v>
      </c>
      <c r="M96" s="16">
        <v>1.5469999999999999E-2</v>
      </c>
      <c r="N96" s="17">
        <v>9.3549790000000002</v>
      </c>
      <c r="O96" s="18"/>
      <c r="P96" s="19"/>
      <c r="Q96" s="19">
        <v>0.34320000000000001</v>
      </c>
      <c r="R96" s="19">
        <v>1.0326</v>
      </c>
      <c r="S96" s="19"/>
      <c r="T96" s="19">
        <v>0.4703</v>
      </c>
      <c r="U96" s="19">
        <v>0.26269999999999999</v>
      </c>
      <c r="V96" s="14">
        <f t="shared" si="17"/>
        <v>49000</v>
      </c>
      <c r="W96" s="16">
        <f t="shared" si="9"/>
        <v>0.84705492448979591</v>
      </c>
      <c r="X96" s="14">
        <f t="shared" si="18"/>
        <v>5600</v>
      </c>
      <c r="Y96" s="16">
        <f t="shared" si="11"/>
        <v>1.0008821428571428</v>
      </c>
      <c r="Z96" s="22"/>
      <c r="AA96" s="111" t="s">
        <v>50</v>
      </c>
    </row>
    <row r="97" spans="1:35">
      <c r="A97" s="79" t="s">
        <v>72</v>
      </c>
      <c r="B97" t="s">
        <v>66</v>
      </c>
      <c r="C97" t="s">
        <v>100</v>
      </c>
      <c r="D97" t="s">
        <v>102</v>
      </c>
      <c r="E97" t="s">
        <v>60</v>
      </c>
      <c r="F97" t="s">
        <v>41</v>
      </c>
      <c r="G97" s="27">
        <v>175156.28570000001</v>
      </c>
      <c r="H97" s="27">
        <v>43818.719299999997</v>
      </c>
      <c r="I97" s="27">
        <v>306731.03509999998</v>
      </c>
      <c r="J97" s="27">
        <v>5761.98</v>
      </c>
      <c r="K97" s="14">
        <v>15550.714285714301</v>
      </c>
      <c r="L97" s="15">
        <v>0.1449261429</v>
      </c>
      <c r="M97" s="16">
        <v>1.6657142900000001E-2</v>
      </c>
      <c r="N97" s="17">
        <v>9.1113172857000002</v>
      </c>
      <c r="O97" s="31"/>
      <c r="P97" s="32"/>
      <c r="Q97" s="32">
        <v>0.37969999999999998</v>
      </c>
      <c r="R97" s="32">
        <v>0.94040000000000001</v>
      </c>
      <c r="S97" s="32"/>
      <c r="T97" s="32">
        <v>0.48570000000000002</v>
      </c>
      <c r="U97" s="32">
        <v>0.27479999999999999</v>
      </c>
      <c r="V97" s="14">
        <f t="shared" si="17"/>
        <v>49000</v>
      </c>
      <c r="W97" s="16">
        <f t="shared" si="9"/>
        <v>0.89425957755102037</v>
      </c>
      <c r="X97" s="14">
        <f t="shared" si="18"/>
        <v>5600</v>
      </c>
      <c r="Y97" s="16">
        <f t="shared" si="11"/>
        <v>1.0289249999999999</v>
      </c>
      <c r="Z97" s="22"/>
      <c r="AA97" s="111" t="s">
        <v>50</v>
      </c>
    </row>
    <row r="98" spans="1:35">
      <c r="A98" s="79" t="s">
        <v>72</v>
      </c>
      <c r="B98" s="12" t="s">
        <v>66</v>
      </c>
      <c r="C98" t="s">
        <v>100</v>
      </c>
      <c r="D98" t="s">
        <v>102</v>
      </c>
      <c r="E98" t="s">
        <v>60</v>
      </c>
      <c r="F98" t="s">
        <v>42</v>
      </c>
      <c r="G98" s="14">
        <v>176014.71428571429</v>
      </c>
      <c r="H98" s="14">
        <v>44086.899407142897</v>
      </c>
      <c r="I98" s="14">
        <v>308608.29585000011</v>
      </c>
      <c r="J98" s="14">
        <v>5403.12</v>
      </c>
      <c r="K98" s="14">
        <v>16432.142857142899</v>
      </c>
      <c r="L98" s="15">
        <v>0.1516211361</v>
      </c>
      <c r="M98" s="16">
        <v>1.4342207500000001E-2</v>
      </c>
      <c r="N98" s="17">
        <v>10.571673604100001</v>
      </c>
      <c r="O98" s="18"/>
      <c r="P98" s="19"/>
      <c r="Q98" s="19">
        <v>0.56040000000000001</v>
      </c>
      <c r="R98" s="19">
        <v>1.1521999999999999</v>
      </c>
      <c r="S98" s="19"/>
      <c r="T98" s="32">
        <v>0.4869</v>
      </c>
      <c r="U98" s="118">
        <v>0.2651</v>
      </c>
      <c r="V98" s="14">
        <f t="shared" si="17"/>
        <v>49000</v>
      </c>
      <c r="W98" s="16">
        <f t="shared" si="9"/>
        <v>0.89973264096209993</v>
      </c>
      <c r="X98" s="14">
        <f t="shared" si="18"/>
        <v>5600</v>
      </c>
      <c r="Y98" s="16">
        <f t="shared" si="11"/>
        <v>0.96484285714285711</v>
      </c>
      <c r="Z98" s="22"/>
      <c r="AA98" s="111" t="s">
        <v>50</v>
      </c>
      <c r="AB98" t="s">
        <v>43</v>
      </c>
      <c r="AC98" t="s">
        <v>43</v>
      </c>
    </row>
    <row r="99" spans="1:35" ht="19" customHeight="1">
      <c r="A99" s="119" t="s">
        <v>72</v>
      </c>
      <c r="B99" s="12" t="s">
        <v>66</v>
      </c>
      <c r="C99" t="s">
        <v>100</v>
      </c>
      <c r="D99" t="s">
        <v>102</v>
      </c>
      <c r="E99" t="s">
        <v>60</v>
      </c>
      <c r="F99" t="s">
        <v>44</v>
      </c>
      <c r="G99" s="14">
        <v>175293.8571428571</v>
      </c>
      <c r="H99" s="14">
        <v>51114.864724285697</v>
      </c>
      <c r="I99" s="14">
        <v>357804.05307000002</v>
      </c>
      <c r="J99" s="14">
        <v>5533.13</v>
      </c>
      <c r="K99" s="14">
        <v>16445.285714285699</v>
      </c>
      <c r="L99" s="15">
        <v>0.17500407330000001</v>
      </c>
      <c r="M99" s="16">
        <v>1.7872907800000001E-2</v>
      </c>
      <c r="N99" s="17">
        <v>9.7915837412000002</v>
      </c>
      <c r="O99" s="18" t="s">
        <v>43</v>
      </c>
      <c r="P99" s="19" t="s">
        <v>43</v>
      </c>
      <c r="Q99" s="120">
        <v>0.33910000000000001</v>
      </c>
      <c r="R99" s="19" t="s">
        <v>43</v>
      </c>
      <c r="S99" s="19" t="s">
        <v>43</v>
      </c>
      <c r="T99" s="118">
        <v>0.48509999999999998</v>
      </c>
      <c r="U99" s="118" t="s">
        <v>43</v>
      </c>
      <c r="V99" s="14">
        <f t="shared" si="17"/>
        <v>49000</v>
      </c>
      <c r="W99" s="16">
        <f t="shared" si="9"/>
        <v>1.0431605045772592</v>
      </c>
      <c r="X99" s="14">
        <f t="shared" si="18"/>
        <v>5600</v>
      </c>
      <c r="Y99" s="16">
        <f t="shared" si="11"/>
        <v>0.98805892857142863</v>
      </c>
      <c r="Z99" s="22"/>
      <c r="AA99" s="111" t="s">
        <v>50</v>
      </c>
      <c r="AB99" t="s">
        <v>43</v>
      </c>
      <c r="AC99" t="s">
        <v>43</v>
      </c>
      <c r="AD99" t="s">
        <v>43</v>
      </c>
      <c r="AE99" t="s">
        <v>43</v>
      </c>
      <c r="AF99" t="s">
        <v>43</v>
      </c>
      <c r="AG99" t="s">
        <v>43</v>
      </c>
      <c r="AH99" t="s">
        <v>43</v>
      </c>
      <c r="AI99" t="s">
        <v>43</v>
      </c>
    </row>
    <row r="100" spans="1:35">
      <c r="A100" s="119" t="s">
        <v>103</v>
      </c>
      <c r="B100" s="12" t="s">
        <v>33</v>
      </c>
      <c r="C100" t="s">
        <v>104</v>
      </c>
      <c r="D100" t="s">
        <v>105</v>
      </c>
      <c r="E100" t="s">
        <v>36</v>
      </c>
      <c r="F100" t="s">
        <v>37</v>
      </c>
      <c r="G100" s="14">
        <v>90855.571400000001</v>
      </c>
      <c r="H100" s="14">
        <v>896690.42859999998</v>
      </c>
      <c r="I100" s="14">
        <v>6276833</v>
      </c>
      <c r="J100" s="14">
        <v>310096</v>
      </c>
      <c r="K100" s="14">
        <v>25454</v>
      </c>
      <c r="L100" s="15">
        <v>9.9324460000000006</v>
      </c>
      <c r="M100" s="16">
        <v>3.9313029999999999E-2</v>
      </c>
      <c r="N100" s="17">
        <v>248.81291999999999</v>
      </c>
      <c r="O100" s="18"/>
      <c r="P100" s="19"/>
      <c r="Q100" s="120">
        <v>3.8199999999999998E-2</v>
      </c>
      <c r="R100" s="19">
        <v>0.16089999999999999</v>
      </c>
      <c r="S100" s="19"/>
      <c r="T100" s="118" t="s">
        <v>106</v>
      </c>
      <c r="U100" s="118" t="s">
        <v>107</v>
      </c>
      <c r="V100" s="14"/>
      <c r="W100" s="16"/>
      <c r="X100" s="14">
        <v>1000000</v>
      </c>
      <c r="Y100" s="16">
        <f t="shared" si="11"/>
        <v>0.31009599999999998</v>
      </c>
      <c r="Z100" s="22"/>
      <c r="AA100" s="111" t="s">
        <v>50</v>
      </c>
    </row>
    <row r="101" spans="1:35">
      <c r="A101" s="119" t="s">
        <v>103</v>
      </c>
      <c r="B101" s="12" t="s">
        <v>33</v>
      </c>
      <c r="C101" t="s">
        <v>104</v>
      </c>
      <c r="D101" t="s">
        <v>105</v>
      </c>
      <c r="E101" t="s">
        <v>36</v>
      </c>
      <c r="F101" t="s">
        <v>39</v>
      </c>
      <c r="G101" s="27">
        <v>92089.142900000006</v>
      </c>
      <c r="H101" s="27">
        <v>855631.42859999998</v>
      </c>
      <c r="I101" s="27">
        <v>5989420</v>
      </c>
      <c r="J101" s="27">
        <v>363691</v>
      </c>
      <c r="K101" s="27">
        <v>27766</v>
      </c>
      <c r="L101" s="28">
        <v>9.2068707291430005</v>
      </c>
      <c r="M101" s="29">
        <v>3.7619347664999997E-2</v>
      </c>
      <c r="N101" s="30">
        <v>246.57826197142899</v>
      </c>
      <c r="O101" s="31"/>
      <c r="P101" s="32"/>
      <c r="Q101" s="121">
        <v>4.4299999999999999E-2</v>
      </c>
      <c r="R101" s="32">
        <v>0.1958</v>
      </c>
      <c r="S101" s="32"/>
      <c r="T101" s="118" t="s">
        <v>108</v>
      </c>
      <c r="U101" s="118" t="s">
        <v>109</v>
      </c>
      <c r="V101" s="27"/>
      <c r="W101" s="29"/>
      <c r="X101" s="27">
        <v>1000000</v>
      </c>
      <c r="Y101" s="16">
        <f t="shared" si="11"/>
        <v>0.36369099999999999</v>
      </c>
      <c r="Z101" s="22"/>
      <c r="AA101" s="111" t="s">
        <v>50</v>
      </c>
    </row>
    <row r="102" spans="1:35">
      <c r="A102" s="119" t="s">
        <v>103</v>
      </c>
      <c r="B102" s="12" t="s">
        <v>33</v>
      </c>
      <c r="C102" t="s">
        <v>104</v>
      </c>
      <c r="D102" t="s">
        <v>105</v>
      </c>
      <c r="E102" t="s">
        <v>36</v>
      </c>
      <c r="F102" t="s">
        <v>40</v>
      </c>
      <c r="G102" s="27">
        <v>85395.285699999993</v>
      </c>
      <c r="H102" s="27">
        <v>842934.42859999998</v>
      </c>
      <c r="I102" s="27">
        <v>5900541</v>
      </c>
      <c r="J102" s="27">
        <v>317065.99699999997</v>
      </c>
      <c r="K102" s="27">
        <v>25396.85714</v>
      </c>
      <c r="L102" s="28">
        <v>9.9060050000000004</v>
      </c>
      <c r="M102" s="29">
        <v>3.7865000000000003E-2</v>
      </c>
      <c r="N102" s="30">
        <v>257.22897</v>
      </c>
      <c r="O102" s="31"/>
      <c r="P102" s="32"/>
      <c r="Q102" s="122">
        <v>3.27E-2</v>
      </c>
      <c r="R102" s="32">
        <v>0.1439</v>
      </c>
      <c r="S102" s="32"/>
      <c r="T102" s="32" t="s">
        <v>110</v>
      </c>
      <c r="U102" s="32" t="s">
        <v>111</v>
      </c>
      <c r="V102" s="27"/>
      <c r="W102" s="29"/>
      <c r="X102" s="27">
        <v>1000000</v>
      </c>
      <c r="Y102" s="16">
        <f t="shared" si="11"/>
        <v>0.31706599699999999</v>
      </c>
      <c r="Z102" s="22"/>
      <c r="AA102" s="111" t="s">
        <v>50</v>
      </c>
    </row>
    <row r="103" spans="1:35">
      <c r="A103" s="119" t="s">
        <v>103</v>
      </c>
      <c r="B103" t="s">
        <v>33</v>
      </c>
      <c r="C103" t="s">
        <v>104</v>
      </c>
      <c r="D103" t="s">
        <v>105</v>
      </c>
      <c r="E103" t="s">
        <v>36</v>
      </c>
      <c r="F103" t="s">
        <v>41</v>
      </c>
      <c r="G103" s="27">
        <v>80174.285699999993</v>
      </c>
      <c r="H103" s="27">
        <v>671470.57140000002</v>
      </c>
      <c r="I103" s="27">
        <v>4700294</v>
      </c>
      <c r="J103" s="27">
        <v>394293.51857142855</v>
      </c>
      <c r="K103" s="27">
        <v>23824.285714285699</v>
      </c>
      <c r="L103" s="28">
        <v>8.6585714286000002</v>
      </c>
      <c r="M103" s="29">
        <v>4.0228571400000003E-2</v>
      </c>
      <c r="N103" s="30">
        <v>210.6128571429</v>
      </c>
      <c r="O103" s="31"/>
      <c r="P103" s="32"/>
      <c r="Q103" s="123">
        <v>3.4599999999999999E-2</v>
      </c>
      <c r="R103" s="32">
        <v>0.13250000000000001</v>
      </c>
      <c r="S103" s="32"/>
      <c r="T103" s="32" t="s">
        <v>112</v>
      </c>
      <c r="U103" s="32" t="s">
        <v>113</v>
      </c>
      <c r="V103" s="27"/>
      <c r="W103" s="29"/>
      <c r="X103" s="27">
        <v>1000000</v>
      </c>
      <c r="Y103" s="16">
        <f t="shared" si="11"/>
        <v>0.39429351857142853</v>
      </c>
      <c r="Z103" s="22"/>
      <c r="AA103" s="111" t="s">
        <v>50</v>
      </c>
    </row>
    <row r="104" spans="1:35">
      <c r="A104" s="119" t="s">
        <v>103</v>
      </c>
      <c r="B104" s="12" t="s">
        <v>33</v>
      </c>
      <c r="C104" t="s">
        <v>104</v>
      </c>
      <c r="D104" t="s">
        <v>105</v>
      </c>
      <c r="E104" t="s">
        <v>36</v>
      </c>
      <c r="F104" t="s">
        <v>42</v>
      </c>
      <c r="G104" s="27">
        <v>87076.142857142899</v>
      </c>
      <c r="H104" s="27">
        <v>622007.14285714284</v>
      </c>
      <c r="I104" s="27">
        <v>4354050</v>
      </c>
      <c r="J104" s="27">
        <f>3052463.99/7</f>
        <v>436066.28428571433</v>
      </c>
      <c r="K104" s="27">
        <v>28543.857142857101</v>
      </c>
      <c r="L104" s="28">
        <v>7.1432555743000004</v>
      </c>
      <c r="M104" s="29">
        <v>3.54664965E-2</v>
      </c>
      <c r="N104" s="30">
        <v>201.40854843189999</v>
      </c>
      <c r="O104" s="31"/>
      <c r="P104" s="32"/>
      <c r="Q104" s="32">
        <v>3.32E-2</v>
      </c>
      <c r="R104" s="32">
        <v>0.14030000000000001</v>
      </c>
      <c r="S104" s="32"/>
      <c r="T104" s="32" t="s">
        <v>114</v>
      </c>
      <c r="U104" s="32" t="s">
        <v>115</v>
      </c>
      <c r="V104" s="27" t="s">
        <v>43</v>
      </c>
      <c r="W104" s="16" t="s">
        <v>43</v>
      </c>
      <c r="X104" s="27">
        <v>1000000</v>
      </c>
      <c r="Y104" s="16">
        <f t="shared" si="11"/>
        <v>0.43606628428571431</v>
      </c>
      <c r="Z104" s="22" t="s">
        <v>43</v>
      </c>
      <c r="AA104" s="111" t="s">
        <v>43</v>
      </c>
      <c r="AB104" t="s">
        <v>43</v>
      </c>
      <c r="AC104" t="s">
        <v>43</v>
      </c>
    </row>
    <row r="105" spans="1:35" ht="19" customHeight="1">
      <c r="A105" s="119" t="s">
        <v>103</v>
      </c>
      <c r="B105" s="12" t="s">
        <v>33</v>
      </c>
      <c r="C105" t="s">
        <v>104</v>
      </c>
      <c r="D105" t="s">
        <v>105</v>
      </c>
      <c r="E105" t="s">
        <v>36</v>
      </c>
      <c r="F105" t="s">
        <v>44</v>
      </c>
      <c r="G105" s="27">
        <v>78925.142857142899</v>
      </c>
      <c r="H105" s="27">
        <v>489154.85714285722</v>
      </c>
      <c r="I105" s="27">
        <v>3424084</v>
      </c>
      <c r="J105" s="27">
        <f>2113025.42/7</f>
        <v>301860.77428571426</v>
      </c>
      <c r="K105" s="27">
        <v>25140.428571428602</v>
      </c>
      <c r="L105" s="28">
        <v>6.1977063256999996</v>
      </c>
      <c r="M105" s="29">
        <v>3.5250400000000001E-2</v>
      </c>
      <c r="N105" s="30">
        <v>175.81946084719999</v>
      </c>
      <c r="O105" s="31" t="s">
        <v>43</v>
      </c>
      <c r="P105" s="32" t="s">
        <v>43</v>
      </c>
      <c r="Q105" s="124">
        <v>2.8199999999999999E-2</v>
      </c>
      <c r="R105" s="32" t="s">
        <v>43</v>
      </c>
      <c r="S105" s="32" t="s">
        <v>43</v>
      </c>
      <c r="T105" s="32" t="s">
        <v>116</v>
      </c>
      <c r="U105" s="32" t="s">
        <v>43</v>
      </c>
      <c r="V105" s="27" t="s">
        <v>43</v>
      </c>
      <c r="W105" s="16" t="s">
        <v>43</v>
      </c>
      <c r="X105" s="27">
        <v>1000000</v>
      </c>
      <c r="Y105" s="16">
        <f t="shared" si="11"/>
        <v>0.30186077428571428</v>
      </c>
      <c r="Z105" s="22" t="s">
        <v>43</v>
      </c>
      <c r="AA105" s="111" t="s">
        <v>43</v>
      </c>
      <c r="AB105" t="s">
        <v>43</v>
      </c>
      <c r="AC105" t="s">
        <v>43</v>
      </c>
      <c r="AD105" t="s">
        <v>43</v>
      </c>
      <c r="AE105" t="s">
        <v>43</v>
      </c>
      <c r="AF105" t="s">
        <v>43</v>
      </c>
      <c r="AG105" t="s">
        <v>43</v>
      </c>
      <c r="AH105" t="s">
        <v>43</v>
      </c>
      <c r="AI105" t="s">
        <v>43</v>
      </c>
    </row>
    <row r="106" spans="1:35">
      <c r="A106" s="125" t="s">
        <v>117</v>
      </c>
      <c r="B106" s="12" t="s">
        <v>33</v>
      </c>
      <c r="C106" t="s">
        <v>45</v>
      </c>
      <c r="D106" t="s">
        <v>118</v>
      </c>
      <c r="E106" t="s">
        <v>36</v>
      </c>
      <c r="F106" t="s">
        <v>37</v>
      </c>
      <c r="G106" s="27">
        <v>28126.857100000001</v>
      </c>
      <c r="H106" s="27">
        <v>28543.857100000001</v>
      </c>
      <c r="I106" s="27">
        <v>199807</v>
      </c>
      <c r="J106" s="27">
        <v>91992</v>
      </c>
      <c r="K106" s="27">
        <v>8709.2857000000004</v>
      </c>
      <c r="L106" s="28">
        <v>1.0184839999999999</v>
      </c>
      <c r="M106" s="29">
        <v>3.9784020000000003E-2</v>
      </c>
      <c r="N106" s="30">
        <v>26.284396999999998</v>
      </c>
      <c r="O106" s="31"/>
      <c r="P106" s="32"/>
      <c r="Q106" s="124">
        <v>1.6899999999999998E-2</v>
      </c>
      <c r="R106" s="32">
        <v>7.1199999999999999E-2</v>
      </c>
      <c r="S106" s="32"/>
      <c r="T106" s="32">
        <v>0.1086</v>
      </c>
      <c r="U106" s="32">
        <v>5.4300000000000001E-2</v>
      </c>
      <c r="V106" s="27">
        <v>1200000</v>
      </c>
      <c r="W106" s="16">
        <f t="shared" ref="W106:W107" si="19">H106/V106</f>
        <v>2.3786547583333335E-2</v>
      </c>
      <c r="X106" s="27"/>
      <c r="Y106" s="29"/>
      <c r="Z106" s="22"/>
      <c r="AA106" s="111" t="s">
        <v>50</v>
      </c>
    </row>
    <row r="107" spans="1:35">
      <c r="A107" s="125" t="s">
        <v>117</v>
      </c>
      <c r="B107" s="12" t="s">
        <v>33</v>
      </c>
      <c r="C107" t="s">
        <v>45</v>
      </c>
      <c r="D107" t="s">
        <v>118</v>
      </c>
      <c r="E107" t="s">
        <v>36</v>
      </c>
      <c r="F107" t="s">
        <v>39</v>
      </c>
      <c r="G107" s="27">
        <v>26544.428599999999</v>
      </c>
      <c r="H107" s="27">
        <v>27471.428599999999</v>
      </c>
      <c r="I107" s="27">
        <v>192300</v>
      </c>
      <c r="J107" s="27">
        <v>63988</v>
      </c>
      <c r="K107" s="27">
        <v>6334.5714285714002</v>
      </c>
      <c r="L107" s="28">
        <v>1.0418818824289999</v>
      </c>
      <c r="M107" s="29">
        <v>3.9478431230999998E-2</v>
      </c>
      <c r="N107" s="30">
        <v>26.625299708570999</v>
      </c>
      <c r="O107" s="31"/>
      <c r="P107" s="32"/>
      <c r="Q107" s="126">
        <v>2.0199999999999999E-2</v>
      </c>
      <c r="R107" s="32">
        <v>8.5500000000000007E-2</v>
      </c>
      <c r="S107" s="32"/>
      <c r="T107" s="32">
        <v>0.1162</v>
      </c>
      <c r="U107" s="32">
        <v>6.0199999999999997E-2</v>
      </c>
      <c r="V107" s="27">
        <v>1200000</v>
      </c>
      <c r="W107" s="16">
        <f t="shared" si="19"/>
        <v>2.2892857166666666E-2</v>
      </c>
      <c r="X107" s="27"/>
      <c r="Y107" s="29"/>
      <c r="Z107" s="22"/>
      <c r="AA107" s="111" t="s">
        <v>50</v>
      </c>
    </row>
    <row r="108" spans="1:35">
      <c r="A108" s="125" t="s">
        <v>117</v>
      </c>
      <c r="B108" s="12" t="s">
        <v>33</v>
      </c>
      <c r="C108" t="s">
        <v>45</v>
      </c>
      <c r="D108" t="s">
        <v>118</v>
      </c>
      <c r="E108" t="s">
        <v>36</v>
      </c>
      <c r="F108" t="s">
        <v>40</v>
      </c>
      <c r="G108" s="27">
        <v>25252.571400000001</v>
      </c>
      <c r="H108" s="27">
        <v>27384.857100000001</v>
      </c>
      <c r="I108" s="27">
        <v>191694</v>
      </c>
      <c r="J108" s="27">
        <v>55086.31</v>
      </c>
      <c r="K108" s="27">
        <v>4873.2857139999996</v>
      </c>
      <c r="L108" s="28">
        <v>1.0870310000000001</v>
      </c>
      <c r="M108" s="29">
        <v>4.1624000000000001E-2</v>
      </c>
      <c r="N108" s="30">
        <v>26.587644999999998</v>
      </c>
      <c r="O108" s="31"/>
      <c r="P108" s="32"/>
      <c r="Q108" s="127">
        <v>1.6199999999999999E-2</v>
      </c>
      <c r="R108" s="32">
        <v>8.2600000000000007E-2</v>
      </c>
      <c r="S108" s="32"/>
      <c r="T108" s="32">
        <v>0.1366</v>
      </c>
      <c r="U108" s="32">
        <v>7.17E-2</v>
      </c>
      <c r="V108" s="27"/>
      <c r="W108" s="29"/>
      <c r="X108" s="27"/>
      <c r="Y108" s="29"/>
      <c r="Z108" s="22"/>
      <c r="AA108" s="111" t="s">
        <v>50</v>
      </c>
    </row>
    <row r="109" spans="1:35">
      <c r="A109" s="125" t="s">
        <v>117</v>
      </c>
      <c r="B109" t="s">
        <v>33</v>
      </c>
      <c r="C109" t="s">
        <v>45</v>
      </c>
      <c r="D109" t="s">
        <v>118</v>
      </c>
      <c r="E109" t="s">
        <v>36</v>
      </c>
      <c r="F109" t="s">
        <v>41</v>
      </c>
      <c r="G109" s="27">
        <v>25727.428599999999</v>
      </c>
      <c r="H109" s="27">
        <v>26551.857100000001</v>
      </c>
      <c r="I109" s="27">
        <v>185863</v>
      </c>
      <c r="J109" s="27">
        <v>52763.14428571429</v>
      </c>
      <c r="K109" s="27">
        <v>5814.2857142857001</v>
      </c>
      <c r="L109" s="28">
        <v>1.0328571429</v>
      </c>
      <c r="M109" s="29">
        <v>3.6242857099999998E-2</v>
      </c>
      <c r="N109" s="30">
        <v>28.4</v>
      </c>
      <c r="O109" s="31"/>
      <c r="P109" s="32"/>
      <c r="Q109" s="128">
        <v>1.4800000000000001E-2</v>
      </c>
      <c r="R109" s="32">
        <v>7.8299999999999995E-2</v>
      </c>
      <c r="S109" s="32"/>
      <c r="T109" s="32">
        <v>0.1026</v>
      </c>
      <c r="U109" s="32">
        <v>5.04E-2</v>
      </c>
      <c r="V109" s="27"/>
      <c r="W109" s="29"/>
      <c r="X109" s="27"/>
      <c r="Y109" s="29"/>
      <c r="Z109" s="22"/>
      <c r="AA109" s="111" t="s">
        <v>50</v>
      </c>
    </row>
    <row r="110" spans="1:35">
      <c r="A110" s="125" t="s">
        <v>117</v>
      </c>
      <c r="B110" s="12" t="s">
        <v>33</v>
      </c>
      <c r="C110" t="s">
        <v>45</v>
      </c>
      <c r="D110" t="s">
        <v>118</v>
      </c>
      <c r="E110" t="s">
        <v>36</v>
      </c>
      <c r="F110" t="s">
        <v>42</v>
      </c>
      <c r="G110" s="27">
        <v>26770.571428571398</v>
      </c>
      <c r="H110" s="27">
        <v>28254.714285714301</v>
      </c>
      <c r="I110" s="27">
        <v>197783</v>
      </c>
      <c r="J110" s="27">
        <f>410214.46/7</f>
        <v>58602.065714285716</v>
      </c>
      <c r="K110" s="27">
        <v>6609</v>
      </c>
      <c r="L110" s="28">
        <v>1.0554393417000001</v>
      </c>
      <c r="M110" s="29">
        <v>4.4932068300000003E-2</v>
      </c>
      <c r="N110" s="30">
        <v>23.4896674584</v>
      </c>
      <c r="O110" s="31"/>
      <c r="P110" s="32"/>
      <c r="Q110" s="32">
        <v>1.83E-2</v>
      </c>
      <c r="R110" s="32">
        <v>8.1299999999999997E-2</v>
      </c>
      <c r="S110" s="32"/>
      <c r="T110" s="32">
        <v>9.9400000000000002E-2</v>
      </c>
      <c r="U110" s="32">
        <v>5.5500000000000001E-2</v>
      </c>
      <c r="V110" s="27" t="s">
        <v>43</v>
      </c>
      <c r="W110" s="29" t="s">
        <v>43</v>
      </c>
      <c r="X110" s="27" t="s">
        <v>43</v>
      </c>
      <c r="Y110" s="16" t="s">
        <v>43</v>
      </c>
      <c r="Z110" s="22" t="s">
        <v>43</v>
      </c>
      <c r="AA110" s="111" t="s">
        <v>43</v>
      </c>
      <c r="AB110" t="s">
        <v>43</v>
      </c>
      <c r="AC110" t="s">
        <v>43</v>
      </c>
    </row>
    <row r="111" spans="1:35" ht="19" customHeight="1">
      <c r="A111" s="125" t="s">
        <v>117</v>
      </c>
      <c r="B111" s="12" t="s">
        <v>33</v>
      </c>
      <c r="C111" t="s">
        <v>45</v>
      </c>
      <c r="D111" t="s">
        <v>118</v>
      </c>
      <c r="E111" t="s">
        <v>36</v>
      </c>
      <c r="F111" t="s">
        <v>44</v>
      </c>
      <c r="G111" s="27">
        <v>32538.285714285699</v>
      </c>
      <c r="H111" s="27">
        <v>29577.571428571398</v>
      </c>
      <c r="I111" s="27">
        <v>207043</v>
      </c>
      <c r="J111" s="27">
        <f>527115.57/7</f>
        <v>75302.224285714285</v>
      </c>
      <c r="K111" s="27">
        <v>9810.5714285714002</v>
      </c>
      <c r="L111" s="28">
        <v>0.90900828909999998</v>
      </c>
      <c r="M111" s="29">
        <v>3.7441607199999997E-2</v>
      </c>
      <c r="N111" s="30">
        <v>24.2780253283</v>
      </c>
      <c r="O111" s="31" t="s">
        <v>43</v>
      </c>
      <c r="P111" s="32" t="s">
        <v>43</v>
      </c>
      <c r="Q111" s="129">
        <v>1.84E-2</v>
      </c>
      <c r="R111" s="32" t="s">
        <v>43</v>
      </c>
      <c r="S111" s="32" t="s">
        <v>43</v>
      </c>
      <c r="T111" s="32">
        <v>9.6000000000000002E-2</v>
      </c>
      <c r="U111" s="32" t="s">
        <v>43</v>
      </c>
      <c r="V111" s="27" t="s">
        <v>43</v>
      </c>
      <c r="W111" s="29" t="s">
        <v>43</v>
      </c>
      <c r="X111" s="27" t="s">
        <v>43</v>
      </c>
      <c r="Y111" s="16" t="s">
        <v>43</v>
      </c>
      <c r="Z111" s="22" t="s">
        <v>43</v>
      </c>
      <c r="AA111" s="111" t="s">
        <v>43</v>
      </c>
      <c r="AB111" t="s">
        <v>43</v>
      </c>
      <c r="AC111" t="s">
        <v>43</v>
      </c>
      <c r="AD111" t="s">
        <v>43</v>
      </c>
      <c r="AE111" t="s">
        <v>43</v>
      </c>
      <c r="AF111" t="s">
        <v>43</v>
      </c>
      <c r="AG111" t="s">
        <v>43</v>
      </c>
      <c r="AH111" t="s">
        <v>43</v>
      </c>
      <c r="AI111" t="s">
        <v>43</v>
      </c>
    </row>
    <row r="112" spans="1:35">
      <c r="A112" s="125" t="s">
        <v>117</v>
      </c>
      <c r="B112" s="12" t="s">
        <v>66</v>
      </c>
      <c r="C112" t="s">
        <v>45</v>
      </c>
      <c r="D112" t="s">
        <v>119</v>
      </c>
      <c r="E112" t="s">
        <v>36</v>
      </c>
      <c r="F112" t="s">
        <v>37</v>
      </c>
      <c r="G112" s="27">
        <v>671724.71429999999</v>
      </c>
      <c r="H112" s="27">
        <v>1249134.9809000001</v>
      </c>
      <c r="I112" s="27">
        <v>8743944.8660000004</v>
      </c>
      <c r="J112" s="27">
        <f>1256851.16*6.8/7</f>
        <v>1220941.1268571427</v>
      </c>
      <c r="K112" s="27">
        <v>26214.2857</v>
      </c>
      <c r="L112" s="28">
        <v>1.859308</v>
      </c>
      <c r="M112" s="29">
        <v>2.8254330000000001E-2</v>
      </c>
      <c r="N112" s="30">
        <v>67.199265999999994</v>
      </c>
      <c r="O112" s="31"/>
      <c r="P112" s="32"/>
      <c r="Q112" s="129">
        <v>3.2800000000000003E-2</v>
      </c>
      <c r="R112" s="32">
        <v>0.12809999999999999</v>
      </c>
      <c r="S112" s="32"/>
      <c r="T112" s="32">
        <v>0.40239999999999998</v>
      </c>
      <c r="U112" s="32">
        <v>0.2165</v>
      </c>
      <c r="V112" s="27"/>
      <c r="W112" s="29"/>
      <c r="X112" s="27">
        <f t="shared" ref="X112:X117" si="20">250000*7</f>
        <v>1750000</v>
      </c>
      <c r="Y112" s="16">
        <f t="shared" ref="Y112:Y117" si="21">J112/X112</f>
        <v>0.69768064391836726</v>
      </c>
      <c r="Z112" s="22"/>
      <c r="AA112" s="111" t="s">
        <v>50</v>
      </c>
    </row>
    <row r="113" spans="1:35">
      <c r="A113" s="125" t="s">
        <v>117</v>
      </c>
      <c r="B113" s="12" t="s">
        <v>66</v>
      </c>
      <c r="C113" t="s">
        <v>45</v>
      </c>
      <c r="D113" t="s">
        <v>119</v>
      </c>
      <c r="E113" t="s">
        <v>36</v>
      </c>
      <c r="F113" t="s">
        <v>39</v>
      </c>
      <c r="G113" s="27">
        <v>693961.71429999999</v>
      </c>
      <c r="H113" s="27">
        <v>1339596.696</v>
      </c>
      <c r="I113" s="27">
        <v>9377176.8719999995</v>
      </c>
      <c r="J113" s="27">
        <f>1390259.51*6.8/7</f>
        <v>1350537.8097142857</v>
      </c>
      <c r="K113" s="27">
        <v>28991.428571428602</v>
      </c>
      <c r="L113" s="28">
        <v>1.9303518260000001</v>
      </c>
      <c r="M113" s="29">
        <v>2.9187438226E-2</v>
      </c>
      <c r="N113" s="30">
        <v>66.657092207142995</v>
      </c>
      <c r="O113" s="31"/>
      <c r="P113" s="32"/>
      <c r="Q113" s="130">
        <v>3.0800000000000001E-2</v>
      </c>
      <c r="R113" s="32">
        <v>0.13089999999999999</v>
      </c>
      <c r="S113" s="32"/>
      <c r="T113" s="32">
        <v>0.40679999999999999</v>
      </c>
      <c r="U113" s="32">
        <v>0.22020000000000001</v>
      </c>
      <c r="V113" s="27"/>
      <c r="W113" s="29"/>
      <c r="X113" s="27">
        <f t="shared" si="20"/>
        <v>1750000</v>
      </c>
      <c r="Y113" s="16">
        <f t="shared" si="21"/>
        <v>0.77173589126530606</v>
      </c>
      <c r="Z113" s="22"/>
      <c r="AA113" s="111" t="s">
        <v>50</v>
      </c>
    </row>
    <row r="114" spans="1:35">
      <c r="A114" s="125" t="s">
        <v>117</v>
      </c>
      <c r="B114" s="12" t="s">
        <v>66</v>
      </c>
      <c r="C114" t="s">
        <v>45</v>
      </c>
      <c r="D114" t="s">
        <v>119</v>
      </c>
      <c r="E114" t="s">
        <v>36</v>
      </c>
      <c r="F114" t="s">
        <v>40</v>
      </c>
      <c r="G114" s="27">
        <v>708769.42859999998</v>
      </c>
      <c r="H114" s="27">
        <v>1374618.5405999999</v>
      </c>
      <c r="I114" s="27">
        <v>9622329.784</v>
      </c>
      <c r="J114" s="27">
        <f>1486089.32*6.8/7</f>
        <v>1443629.6251428572</v>
      </c>
      <c r="K114" s="27">
        <v>30716.57143</v>
      </c>
      <c r="L114" s="28">
        <v>1.9391229999999999</v>
      </c>
      <c r="M114" s="29">
        <v>2.9590000000000002E-2</v>
      </c>
      <c r="N114" s="30">
        <v>66.147822000000005</v>
      </c>
      <c r="O114" s="31"/>
      <c r="P114" s="32"/>
      <c r="Q114" s="131">
        <v>3.0200000000000001E-2</v>
      </c>
      <c r="R114" s="32">
        <v>0.1183</v>
      </c>
      <c r="S114" s="32"/>
      <c r="T114" s="32">
        <v>0.39229999999999998</v>
      </c>
      <c r="U114" s="32">
        <v>0.2059</v>
      </c>
      <c r="V114" s="27"/>
      <c r="W114" s="29"/>
      <c r="X114" s="27">
        <f t="shared" si="20"/>
        <v>1750000</v>
      </c>
      <c r="Y114" s="16">
        <f t="shared" si="21"/>
        <v>0.82493121436734695</v>
      </c>
      <c r="Z114" s="22"/>
      <c r="AA114" s="111" t="s">
        <v>50</v>
      </c>
    </row>
    <row r="115" spans="1:35">
      <c r="A115" s="125" t="s">
        <v>117</v>
      </c>
      <c r="B115" t="s">
        <v>66</v>
      </c>
      <c r="C115" t="s">
        <v>45</v>
      </c>
      <c r="D115" t="s">
        <v>119</v>
      </c>
      <c r="E115" t="s">
        <v>36</v>
      </c>
      <c r="F115" t="s">
        <v>41</v>
      </c>
      <c r="G115" s="27">
        <v>721700.14289999998</v>
      </c>
      <c r="H115" s="27">
        <v>1390539.3954</v>
      </c>
      <c r="I115" s="27">
        <v>9733775.7679999992</v>
      </c>
      <c r="J115" s="27">
        <f>1557516.57*6.8/7</f>
        <v>1513016.0965714287</v>
      </c>
      <c r="K115" s="27">
        <v>31011</v>
      </c>
      <c r="L115" s="28">
        <v>1.9227970000000001</v>
      </c>
      <c r="M115" s="29">
        <v>2.89142857E-2</v>
      </c>
      <c r="N115" s="30">
        <v>66.766106571400002</v>
      </c>
      <c r="O115" s="31"/>
      <c r="P115" s="32"/>
      <c r="Q115" s="132">
        <v>3.2099999999999997E-2</v>
      </c>
      <c r="R115" s="32">
        <v>0.12239999999999999</v>
      </c>
      <c r="S115" s="32"/>
      <c r="T115" s="32">
        <v>0.3911</v>
      </c>
      <c r="U115" s="32">
        <v>0.20419999999999999</v>
      </c>
      <c r="V115" s="27"/>
      <c r="W115" s="29"/>
      <c r="X115" s="27">
        <f t="shared" si="20"/>
        <v>1750000</v>
      </c>
      <c r="Y115" s="16">
        <f t="shared" si="21"/>
        <v>0.864580626612245</v>
      </c>
      <c r="Z115" s="22"/>
      <c r="AA115" s="111" t="s">
        <v>50</v>
      </c>
    </row>
    <row r="116" spans="1:35" ht="14">
      <c r="A116" s="125" t="s">
        <v>117</v>
      </c>
      <c r="B116" s="12" t="s">
        <v>66</v>
      </c>
      <c r="C116" t="s">
        <v>45</v>
      </c>
      <c r="D116" t="s">
        <v>119</v>
      </c>
      <c r="E116" t="s">
        <v>36</v>
      </c>
      <c r="F116" t="s">
        <v>42</v>
      </c>
      <c r="G116" s="27">
        <v>735345.57142857148</v>
      </c>
      <c r="H116" s="27">
        <v>1377788.7808571428</v>
      </c>
      <c r="I116" s="27">
        <v>9644521.466</v>
      </c>
      <c r="J116" s="27">
        <f>1705577.7*6.8/7</f>
        <v>1656846.9085714284</v>
      </c>
      <c r="K116" s="27">
        <v>33599.142857142899</v>
      </c>
      <c r="L116" s="28">
        <v>1.8736616285000001</v>
      </c>
      <c r="M116" s="29">
        <v>3.1511132099999999E-2</v>
      </c>
      <c r="N116" s="30">
        <v>59.460308296500003</v>
      </c>
      <c r="O116" s="31"/>
      <c r="P116" s="32"/>
      <c r="Q116" s="32">
        <v>2.8899999999999999E-2</v>
      </c>
      <c r="R116" s="32">
        <v>0.1178</v>
      </c>
      <c r="S116" s="32"/>
      <c r="T116" s="32">
        <v>0.39190000000000003</v>
      </c>
      <c r="U116" s="32">
        <v>0.20369999999999999</v>
      </c>
      <c r="V116" s="27" t="s">
        <v>43</v>
      </c>
      <c r="W116" s="29" t="s">
        <v>43</v>
      </c>
      <c r="X116" s="27">
        <f t="shared" si="20"/>
        <v>1750000</v>
      </c>
      <c r="Y116" s="16">
        <f t="shared" si="21"/>
        <v>0.94676966204081625</v>
      </c>
      <c r="Z116" s="22" t="s">
        <v>43</v>
      </c>
      <c r="AA116" s="111" t="s">
        <v>43</v>
      </c>
      <c r="AB116" s="12" t="s">
        <v>43</v>
      </c>
      <c r="AC116" s="42" t="s">
        <v>43</v>
      </c>
    </row>
    <row r="117" spans="1:35" ht="19" customHeight="1">
      <c r="A117" s="125" t="s">
        <v>117</v>
      </c>
      <c r="B117" s="12" t="s">
        <v>66</v>
      </c>
      <c r="C117" t="s">
        <v>45</v>
      </c>
      <c r="D117" t="s">
        <v>119</v>
      </c>
      <c r="E117" t="s">
        <v>36</v>
      </c>
      <c r="F117" t="s">
        <v>44</v>
      </c>
      <c r="G117" s="27">
        <v>748911.85714285716</v>
      </c>
      <c r="H117" s="27">
        <v>1481005.074857143</v>
      </c>
      <c r="I117" s="27">
        <v>10367035.524</v>
      </c>
      <c r="J117" s="27">
        <f>1741208.29*6.8/7</f>
        <v>1691459.4817142857</v>
      </c>
      <c r="K117" s="27">
        <v>32919.285714285703</v>
      </c>
      <c r="L117" s="28">
        <v>1.9775425649</v>
      </c>
      <c r="M117" s="29">
        <v>3.2499533099999998E-2</v>
      </c>
      <c r="N117" s="30">
        <v>60.848337631699998</v>
      </c>
      <c r="O117" s="31"/>
      <c r="P117" s="32"/>
      <c r="Q117" s="133">
        <v>2.8299999999999999E-2</v>
      </c>
      <c r="R117" s="32"/>
      <c r="S117" s="32" t="s">
        <v>43</v>
      </c>
      <c r="T117" s="32">
        <v>0.4022</v>
      </c>
      <c r="U117" s="32" t="s">
        <v>43</v>
      </c>
      <c r="V117" s="27" t="s">
        <v>43</v>
      </c>
      <c r="W117" s="29" t="s">
        <v>43</v>
      </c>
      <c r="X117" s="27">
        <f t="shared" si="20"/>
        <v>1750000</v>
      </c>
      <c r="Y117" s="16">
        <f t="shared" si="21"/>
        <v>0.96654827526530607</v>
      </c>
      <c r="Z117" s="22" t="s">
        <v>43</v>
      </c>
      <c r="AA117" s="111" t="s">
        <v>43</v>
      </c>
      <c r="AB117" s="12" t="s">
        <v>43</v>
      </c>
      <c r="AC117" s="42" t="s">
        <v>43</v>
      </c>
      <c r="AD117" t="s">
        <v>43</v>
      </c>
      <c r="AE117" t="s">
        <v>43</v>
      </c>
      <c r="AF117" t="s">
        <v>43</v>
      </c>
      <c r="AG117" t="s">
        <v>43</v>
      </c>
      <c r="AH117" t="s">
        <v>43</v>
      </c>
      <c r="AI117" t="s">
        <v>43</v>
      </c>
    </row>
    <row r="118" spans="1:35">
      <c r="A118" s="134" t="s">
        <v>120</v>
      </c>
      <c r="B118" s="12" t="s">
        <v>66</v>
      </c>
      <c r="C118" t="s">
        <v>121</v>
      </c>
      <c r="D118" t="s">
        <v>122</v>
      </c>
      <c r="E118" t="s">
        <v>123</v>
      </c>
      <c r="F118" t="s">
        <v>37</v>
      </c>
      <c r="G118" s="27">
        <v>60883</v>
      </c>
      <c r="H118" s="27">
        <v>34731.151400000002</v>
      </c>
      <c r="I118" s="27">
        <v>243118.05989999999</v>
      </c>
      <c r="J118" s="27">
        <f>(60774.34*6.77)/7</f>
        <v>58777.468828571422</v>
      </c>
      <c r="K118" s="27">
        <v>13133.857099999999</v>
      </c>
      <c r="L118" s="28">
        <v>0.57024699999999995</v>
      </c>
      <c r="M118" s="29">
        <v>6.9976709999999998E-2</v>
      </c>
      <c r="N118" s="30">
        <v>8.1492950000000004</v>
      </c>
      <c r="O118" s="135">
        <f>0.73*6.77</f>
        <v>4.9420999999999999</v>
      </c>
      <c r="P118" s="136">
        <v>0.03</v>
      </c>
      <c r="Q118" s="133">
        <v>6.3899999999999998E-2</v>
      </c>
      <c r="R118" s="32">
        <v>0.15260000000000001</v>
      </c>
      <c r="S118" s="32"/>
      <c r="T118" s="32">
        <v>0.22120000000000001</v>
      </c>
      <c r="U118" s="32">
        <v>6.0100000000000001E-2</v>
      </c>
      <c r="V118" s="27"/>
      <c r="W118" s="29"/>
      <c r="X118" s="27"/>
      <c r="Y118" s="29"/>
      <c r="Z118" s="178" t="s">
        <v>68</v>
      </c>
      <c r="AA118" s="111" t="s">
        <v>50</v>
      </c>
      <c r="AB118" s="179" t="s">
        <v>124</v>
      </c>
      <c r="AC118" s="176" t="s">
        <v>125</v>
      </c>
    </row>
    <row r="119" spans="1:35">
      <c r="A119" s="134" t="s">
        <v>120</v>
      </c>
      <c r="B119" s="12" t="s">
        <v>66</v>
      </c>
      <c r="C119" t="s">
        <v>121</v>
      </c>
      <c r="D119" t="s">
        <v>122</v>
      </c>
      <c r="E119" t="s">
        <v>123</v>
      </c>
      <c r="F119" t="s">
        <v>39</v>
      </c>
      <c r="G119" s="27">
        <v>69747</v>
      </c>
      <c r="H119" s="27">
        <v>39118.4202</v>
      </c>
      <c r="I119" s="27">
        <v>273828.94160000002</v>
      </c>
      <c r="J119" s="27">
        <f>(72001.41*6.77)/7</f>
        <v>69635.649385714292</v>
      </c>
      <c r="K119" s="27">
        <v>18381</v>
      </c>
      <c r="L119" s="28">
        <v>0.56224184471399996</v>
      </c>
      <c r="M119" s="29">
        <v>7.0319136103000002E-2</v>
      </c>
      <c r="N119" s="30">
        <v>7.9910525559999996</v>
      </c>
      <c r="O119" s="137">
        <f>0.63*6.77</f>
        <v>4.2650999999999994</v>
      </c>
      <c r="P119" s="138">
        <v>2.8500000000000001E-2</v>
      </c>
      <c r="Q119" s="139">
        <v>5.8599999999999999E-2</v>
      </c>
      <c r="R119" s="140">
        <v>0.14050000000000001</v>
      </c>
      <c r="S119" s="32"/>
      <c r="T119" s="32">
        <v>0.1888</v>
      </c>
      <c r="U119" s="32">
        <v>5.1200000000000002E-2</v>
      </c>
      <c r="V119" s="27"/>
      <c r="W119" s="29"/>
      <c r="X119" s="27"/>
      <c r="Y119" s="29"/>
      <c r="Z119" s="178"/>
      <c r="AA119" s="111" t="s">
        <v>50</v>
      </c>
      <c r="AB119" s="179"/>
      <c r="AC119" s="176"/>
    </row>
    <row r="120" spans="1:35" ht="26" customHeight="1">
      <c r="A120" s="134" t="s">
        <v>120</v>
      </c>
      <c r="B120" s="12" t="s">
        <v>66</v>
      </c>
      <c r="C120" t="s">
        <v>121</v>
      </c>
      <c r="D120" t="s">
        <v>122</v>
      </c>
      <c r="E120" t="s">
        <v>123</v>
      </c>
      <c r="F120" t="s">
        <v>40</v>
      </c>
      <c r="G120" s="27">
        <v>76222.714300000007</v>
      </c>
      <c r="H120" s="27">
        <v>38897.611499999999</v>
      </c>
      <c r="I120" s="27">
        <v>272283.2806</v>
      </c>
      <c r="J120" s="27">
        <f>(76182.33*6.77)/7</f>
        <v>73679.196299999996</v>
      </c>
      <c r="K120" s="27">
        <v>22224.28571</v>
      </c>
      <c r="L120" s="28">
        <v>0.51060099999999997</v>
      </c>
      <c r="M120" s="29">
        <v>6.4000000000000001E-2</v>
      </c>
      <c r="N120" s="30">
        <v>7.9775499999999999</v>
      </c>
      <c r="O120" s="141">
        <f>0.53*6.77</f>
        <v>3.5880999999999998</v>
      </c>
      <c r="P120" s="142">
        <v>2.1299999999999999E-2</v>
      </c>
      <c r="Q120" s="143">
        <v>4.8599999999999997E-2</v>
      </c>
      <c r="R120" s="32">
        <v>0.11799999999999999</v>
      </c>
      <c r="S120" s="32"/>
      <c r="T120" s="32">
        <v>0.1623</v>
      </c>
      <c r="U120" s="32">
        <v>4.5999999999999999E-2</v>
      </c>
      <c r="V120" s="27"/>
      <c r="W120" s="29"/>
      <c r="X120" s="27"/>
      <c r="Y120" s="29"/>
      <c r="Z120" s="178"/>
      <c r="AA120" s="111" t="s">
        <v>50</v>
      </c>
      <c r="AB120" s="179"/>
      <c r="AC120" s="176"/>
    </row>
    <row r="121" spans="1:35">
      <c r="A121" s="134" t="s">
        <v>120</v>
      </c>
      <c r="B121" t="s">
        <v>66</v>
      </c>
      <c r="C121" t="s">
        <v>121</v>
      </c>
      <c r="D121" t="s">
        <v>122</v>
      </c>
      <c r="E121" t="s">
        <v>123</v>
      </c>
      <c r="F121" t="s">
        <v>41</v>
      </c>
      <c r="G121" s="27">
        <v>78012.714300000007</v>
      </c>
      <c r="H121" s="27">
        <v>39033.919699999999</v>
      </c>
      <c r="I121" s="27">
        <v>273237.43800000002</v>
      </c>
      <c r="J121" s="27">
        <f>54990.6/7*6.8</f>
        <v>53419.44</v>
      </c>
      <c r="K121" s="27">
        <v>22624.142857142899</v>
      </c>
      <c r="L121" s="28">
        <v>0.50242157139999999</v>
      </c>
      <c r="M121" s="29">
        <v>6.3828571400000006E-2</v>
      </c>
      <c r="N121" s="30">
        <v>7.8649922856999996</v>
      </c>
      <c r="O121" s="144">
        <f>0.37*6.8</f>
        <v>2.516</v>
      </c>
      <c r="P121" s="145">
        <v>2.9399999999999999E-2</v>
      </c>
      <c r="Q121" s="146">
        <v>6.3E-2</v>
      </c>
      <c r="R121" s="32">
        <v>0.17219999999999999</v>
      </c>
      <c r="S121" s="32"/>
      <c r="T121" s="32">
        <v>0.14849999999999999</v>
      </c>
      <c r="U121" s="32">
        <v>4.0500000000000001E-2</v>
      </c>
      <c r="V121" s="27"/>
      <c r="W121" s="29"/>
      <c r="X121" s="27"/>
      <c r="Y121" s="29"/>
      <c r="Z121" s="22"/>
      <c r="AA121" s="111" t="s">
        <v>50</v>
      </c>
      <c r="AB121" s="179"/>
      <c r="AC121" s="176"/>
      <c r="AD121" s="12" t="s">
        <v>126</v>
      </c>
    </row>
    <row r="122" spans="1:35" ht="34" customHeight="1">
      <c r="A122" s="134" t="s">
        <v>120</v>
      </c>
      <c r="B122" s="12" t="s">
        <v>66</v>
      </c>
      <c r="C122" t="s">
        <v>121</v>
      </c>
      <c r="D122" t="s">
        <v>122</v>
      </c>
      <c r="E122" t="s">
        <v>123</v>
      </c>
      <c r="F122" t="s">
        <v>42</v>
      </c>
      <c r="G122" s="27">
        <v>74474</v>
      </c>
      <c r="H122" s="27">
        <v>37199.259205714297</v>
      </c>
      <c r="I122" s="27">
        <v>260394.81443999999</v>
      </c>
      <c r="J122" s="27">
        <f>48539.89/7*6.8</f>
        <v>47153.035999999993</v>
      </c>
      <c r="K122" s="27">
        <v>19131.857142857101</v>
      </c>
      <c r="L122" s="28">
        <v>0.4994932353</v>
      </c>
      <c r="M122" s="29">
        <v>6.2817704399999993E-2</v>
      </c>
      <c r="N122" s="30">
        <v>7.9514722865999996</v>
      </c>
      <c r="O122" s="31">
        <f t="shared" ref="O122:O123" si="22">0.39*6.8</f>
        <v>2.6520000000000001</v>
      </c>
      <c r="P122" s="147">
        <v>2.4E-2</v>
      </c>
      <c r="Q122" s="32">
        <v>5.28E-2</v>
      </c>
      <c r="R122" s="32">
        <v>0.12939999999999999</v>
      </c>
      <c r="S122" s="32"/>
      <c r="T122" s="32">
        <v>0.13539999999999999</v>
      </c>
      <c r="U122" s="32">
        <v>3.5200000000000002E-2</v>
      </c>
      <c r="V122" s="27" t="s">
        <v>43</v>
      </c>
      <c r="W122" s="29" t="s">
        <v>43</v>
      </c>
      <c r="X122" s="27" t="s">
        <v>43</v>
      </c>
      <c r="Y122" s="29" t="s">
        <v>43</v>
      </c>
      <c r="Z122" s="68" t="s">
        <v>43</v>
      </c>
      <c r="AA122" s="23" t="s">
        <v>43</v>
      </c>
      <c r="AB122" s="179"/>
      <c r="AC122" s="176"/>
      <c r="AD122" s="12"/>
    </row>
    <row r="123" spans="1:35" ht="46" customHeight="1">
      <c r="A123" s="134" t="s">
        <v>120</v>
      </c>
      <c r="B123" s="12" t="s">
        <v>66</v>
      </c>
      <c r="C123" t="s">
        <v>121</v>
      </c>
      <c r="D123" t="s">
        <v>122</v>
      </c>
      <c r="E123" t="s">
        <v>123</v>
      </c>
      <c r="F123" t="s">
        <v>44</v>
      </c>
      <c r="G123" s="27">
        <v>78307</v>
      </c>
      <c r="H123" s="27">
        <v>36598.942210000001</v>
      </c>
      <c r="I123" s="27">
        <v>256192.59547</v>
      </c>
      <c r="J123" s="27">
        <f>59093.88/7*6.8</f>
        <v>57405.483428571424</v>
      </c>
      <c r="K123" s="27">
        <v>23261.142857142899</v>
      </c>
      <c r="L123" s="28">
        <v>0.46737765730000003</v>
      </c>
      <c r="M123" s="29">
        <v>5.80918692E-2</v>
      </c>
      <c r="N123" s="30">
        <v>8.0454918026000009</v>
      </c>
      <c r="O123" s="148">
        <f t="shared" si="22"/>
        <v>2.6520000000000001</v>
      </c>
      <c r="P123" s="75">
        <v>1.9699999999999999E-2</v>
      </c>
      <c r="Q123" s="149">
        <v>4.24E-2</v>
      </c>
      <c r="R123" s="32"/>
      <c r="S123" s="32" t="s">
        <v>43</v>
      </c>
      <c r="T123" s="32">
        <v>0.12330000000000001</v>
      </c>
      <c r="U123" s="32" t="s">
        <v>43</v>
      </c>
      <c r="V123" s="27" t="s">
        <v>43</v>
      </c>
      <c r="W123" s="29" t="s">
        <v>43</v>
      </c>
      <c r="X123" s="27" t="s">
        <v>43</v>
      </c>
      <c r="Y123" s="29" t="s">
        <v>43</v>
      </c>
      <c r="Z123" s="68" t="s">
        <v>43</v>
      </c>
      <c r="AA123" s="23" t="s">
        <v>43</v>
      </c>
      <c r="AB123" s="12" t="s">
        <v>127</v>
      </c>
      <c r="AC123" t="s">
        <v>43</v>
      </c>
      <c r="AD123" s="12" t="s">
        <v>43</v>
      </c>
      <c r="AE123" t="s">
        <v>43</v>
      </c>
      <c r="AF123" t="s">
        <v>43</v>
      </c>
      <c r="AG123" t="s">
        <v>43</v>
      </c>
      <c r="AH123" t="s">
        <v>43</v>
      </c>
      <c r="AI123" t="s">
        <v>43</v>
      </c>
    </row>
    <row r="124" spans="1:35" ht="34" customHeight="1">
      <c r="A124" s="134" t="s">
        <v>120</v>
      </c>
      <c r="B124" s="12" t="s">
        <v>66</v>
      </c>
      <c r="C124" t="s">
        <v>121</v>
      </c>
      <c r="D124" t="s">
        <v>128</v>
      </c>
      <c r="E124" t="s">
        <v>123</v>
      </c>
      <c r="F124" t="s">
        <v>37</v>
      </c>
      <c r="G124" s="27">
        <v>4867</v>
      </c>
      <c r="H124" s="27">
        <f t="shared" ref="H124:H125" si="23">I124/7</f>
        <v>298.79878571428571</v>
      </c>
      <c r="I124" s="27">
        <f>(60.26+49.68+39.26+37.41+43.86+37.19+41.29)*6.77</f>
        <v>2091.5915</v>
      </c>
      <c r="J124" s="27">
        <f>1549.51/7*6.77</f>
        <v>1498.5975285714285</v>
      </c>
      <c r="K124" s="27"/>
      <c r="L124" s="28"/>
      <c r="M124" s="29"/>
      <c r="N124" s="30"/>
      <c r="O124" s="148">
        <f>0.07*6.77</f>
        <v>0.47389999999999999</v>
      </c>
      <c r="P124" s="75">
        <v>0.12</v>
      </c>
      <c r="Q124" s="32">
        <v>0.15679999999999999</v>
      </c>
      <c r="R124" s="32">
        <v>0.1744</v>
      </c>
      <c r="S124" s="32"/>
      <c r="T124" s="32">
        <v>0.20669999999999999</v>
      </c>
      <c r="U124" s="32">
        <v>1.49E-2</v>
      </c>
      <c r="V124" s="27"/>
      <c r="W124" s="29"/>
      <c r="X124" s="27"/>
      <c r="Y124" s="29"/>
      <c r="Z124" s="177" t="s">
        <v>61</v>
      </c>
      <c r="AA124" s="23" t="s">
        <v>89</v>
      </c>
      <c r="AB124" s="179" t="s">
        <v>129</v>
      </c>
      <c r="AD124" s="12"/>
    </row>
    <row r="125" spans="1:35" ht="44" customHeight="1">
      <c r="A125" s="134" t="s">
        <v>120</v>
      </c>
      <c r="B125" s="12" t="s">
        <v>66</v>
      </c>
      <c r="C125" t="s">
        <v>121</v>
      </c>
      <c r="D125" t="s">
        <v>128</v>
      </c>
      <c r="E125" t="s">
        <v>123</v>
      </c>
      <c r="F125" t="s">
        <v>39</v>
      </c>
      <c r="G125" s="27">
        <v>5227</v>
      </c>
      <c r="H125" s="27">
        <f t="shared" si="23"/>
        <v>479.31599999999992</v>
      </c>
      <c r="I125" s="27">
        <f>(47.46+34.82+27.88+107.73+100.03+95.98+81.7)*6.77</f>
        <v>3355.2119999999995</v>
      </c>
      <c r="J125" s="27">
        <f>3521.98/7*6.77</f>
        <v>3406.2577999999999</v>
      </c>
      <c r="K125" s="27"/>
      <c r="L125" s="28"/>
      <c r="M125" s="29"/>
      <c r="N125" s="30"/>
      <c r="O125" s="150">
        <f>0.14*6.77</f>
        <v>0.94779999999999998</v>
      </c>
      <c r="P125" s="75">
        <v>9.5600000000000004E-2</v>
      </c>
      <c r="Q125" s="32">
        <v>0.12540000000000001</v>
      </c>
      <c r="R125" s="32">
        <v>0.13750000000000001</v>
      </c>
      <c r="S125" s="32"/>
      <c r="T125" s="32">
        <v>0.20930000000000001</v>
      </c>
      <c r="U125" s="32">
        <v>1.7600000000000001E-2</v>
      </c>
      <c r="V125" s="27"/>
      <c r="W125" s="29"/>
      <c r="X125" s="27"/>
      <c r="Y125" s="29"/>
      <c r="Z125" s="177"/>
      <c r="AA125" s="23" t="s">
        <v>89</v>
      </c>
      <c r="AB125" s="175"/>
      <c r="AC125" t="s">
        <v>130</v>
      </c>
      <c r="AD125" s="12" t="s">
        <v>131</v>
      </c>
    </row>
    <row r="126" spans="1:35" ht="34" customHeight="1">
      <c r="A126" s="134" t="s">
        <v>120</v>
      </c>
      <c r="B126" s="12" t="s">
        <v>66</v>
      </c>
      <c r="C126" t="s">
        <v>121</v>
      </c>
      <c r="D126" t="s">
        <v>128</v>
      </c>
      <c r="E126" t="s">
        <v>123</v>
      </c>
      <c r="F126" t="s">
        <v>40</v>
      </c>
      <c r="G126" s="27">
        <v>3691.2856999999999</v>
      </c>
      <c r="H126" s="27">
        <v>244.69659999999999</v>
      </c>
      <c r="I126" s="27">
        <v>1712.8759</v>
      </c>
      <c r="J126" s="27">
        <f>(1301.3*6.77)/7</f>
        <v>1258.5429999999999</v>
      </c>
      <c r="K126" s="27">
        <v>2053.8571430000002</v>
      </c>
      <c r="L126" s="28">
        <v>6.5768999999999994E-2</v>
      </c>
      <c r="M126" s="29">
        <v>1.92E-4</v>
      </c>
      <c r="N126" s="30">
        <v>342.57499999999999</v>
      </c>
      <c r="O126" s="151">
        <f>0.09*6.77</f>
        <v>0.60929999999999995</v>
      </c>
      <c r="P126" s="75">
        <v>0.1217</v>
      </c>
      <c r="Q126" s="75">
        <v>0.15279999999999999</v>
      </c>
      <c r="R126" s="32">
        <v>0.16569999999999999</v>
      </c>
      <c r="S126" s="32"/>
      <c r="T126" s="32">
        <v>0.19689999999999999</v>
      </c>
      <c r="U126" s="32">
        <v>1.66E-2</v>
      </c>
      <c r="V126" s="27"/>
      <c r="W126" s="29"/>
      <c r="X126" s="27"/>
      <c r="Y126" s="29"/>
      <c r="Z126" s="177"/>
      <c r="AA126" s="23" t="s">
        <v>89</v>
      </c>
      <c r="AB126" s="175"/>
      <c r="AC126" s="12" t="s">
        <v>132</v>
      </c>
      <c r="AD126" s="12" t="s">
        <v>133</v>
      </c>
    </row>
    <row r="127" spans="1:35">
      <c r="A127" s="134" t="s">
        <v>120</v>
      </c>
      <c r="B127" t="s">
        <v>66</v>
      </c>
      <c r="C127" t="s">
        <v>121</v>
      </c>
      <c r="D127" t="s">
        <v>128</v>
      </c>
      <c r="E127" t="s">
        <v>123</v>
      </c>
      <c r="F127" t="s">
        <v>41</v>
      </c>
      <c r="G127" s="27">
        <v>2810.5713999999998</v>
      </c>
      <c r="H127" s="27">
        <v>204.3974</v>
      </c>
      <c r="I127" s="27">
        <v>1430.7816</v>
      </c>
      <c r="J127" s="27">
        <f>1006*6.8/7</f>
        <v>977.25714285714287</v>
      </c>
      <c r="K127" s="27">
        <v>1654.5714285714</v>
      </c>
      <c r="L127" s="28">
        <v>7.2724489971536799E-2</v>
      </c>
      <c r="M127" s="29">
        <v>2.03314018491412E-4</v>
      </c>
      <c r="N127" s="30">
        <v>357.69540394288498</v>
      </c>
      <c r="O127" s="114">
        <v>0.09</v>
      </c>
      <c r="P127" s="75">
        <v>0.1477</v>
      </c>
      <c r="Q127" s="32">
        <v>0.17799999999999999</v>
      </c>
      <c r="R127" s="32">
        <v>0.18609999999999999</v>
      </c>
      <c r="S127" s="32"/>
      <c r="T127" s="32">
        <v>0.20399999999999999</v>
      </c>
      <c r="U127" s="32">
        <v>1.5800000000000002E-2</v>
      </c>
      <c r="V127" s="27"/>
      <c r="W127" s="29"/>
      <c r="X127" s="27"/>
      <c r="Y127" s="29"/>
      <c r="Z127" s="22"/>
      <c r="AA127" s="23" t="s">
        <v>89</v>
      </c>
      <c r="AC127" s="12" t="s">
        <v>134</v>
      </c>
      <c r="AD127" s="12" t="s">
        <v>135</v>
      </c>
    </row>
    <row r="128" spans="1:35" ht="19" customHeight="1">
      <c r="A128" s="134" t="s">
        <v>120</v>
      </c>
      <c r="B128" t="s">
        <v>66</v>
      </c>
      <c r="C128" t="s">
        <v>121</v>
      </c>
      <c r="D128" t="s">
        <v>128</v>
      </c>
      <c r="E128" t="s">
        <v>123</v>
      </c>
      <c r="F128" t="s">
        <v>42</v>
      </c>
      <c r="G128" s="27">
        <v>3208.7142857142999</v>
      </c>
      <c r="H128" s="27">
        <v>238.39256471429999</v>
      </c>
      <c r="I128" s="27">
        <v>1668.7479530000001</v>
      </c>
      <c r="J128" s="27">
        <f>1156.72/7*6.8</f>
        <v>1123.6708571428571</v>
      </c>
      <c r="K128" s="27">
        <v>2008.2857142856999</v>
      </c>
      <c r="L128" s="28">
        <v>7.4295354300000005E-2</v>
      </c>
      <c r="M128" s="29">
        <v>0</v>
      </c>
      <c r="N128" s="30" t="s">
        <v>43</v>
      </c>
      <c r="O128" s="31">
        <v>0.1</v>
      </c>
      <c r="P128" s="32">
        <v>0.1694</v>
      </c>
      <c r="Q128" s="32">
        <v>0.19670000000000001</v>
      </c>
      <c r="R128" s="32">
        <v>0.21129999999999999</v>
      </c>
      <c r="S128" s="32"/>
      <c r="T128" s="32">
        <v>0.19359999999999999</v>
      </c>
      <c r="U128" s="32">
        <v>1.5599999999999999E-2</v>
      </c>
      <c r="V128" s="27" t="s">
        <v>43</v>
      </c>
      <c r="W128" s="29" t="s">
        <v>43</v>
      </c>
      <c r="X128" s="27" t="s">
        <v>43</v>
      </c>
      <c r="Y128" s="29" t="s">
        <v>43</v>
      </c>
      <c r="Z128" s="22" t="s">
        <v>43</v>
      </c>
      <c r="AA128" s="23" t="s">
        <v>43</v>
      </c>
      <c r="AB128" t="s">
        <v>43</v>
      </c>
      <c r="AC128" t="s">
        <v>43</v>
      </c>
    </row>
    <row r="129" spans="1:35" ht="19" customHeight="1">
      <c r="A129" t="s">
        <v>120</v>
      </c>
      <c r="B129" t="s">
        <v>66</v>
      </c>
      <c r="C129" t="s">
        <v>121</v>
      </c>
      <c r="D129" t="s">
        <v>128</v>
      </c>
      <c r="E129" t="s">
        <v>123</v>
      </c>
      <c r="F129" t="s">
        <v>44</v>
      </c>
      <c r="G129" s="27">
        <v>2368.7142857142999</v>
      </c>
      <c r="H129" s="27">
        <v>130.05225321430001</v>
      </c>
      <c r="I129" s="27">
        <v>910.36577250000005</v>
      </c>
      <c r="J129" s="27" t="s">
        <v>43</v>
      </c>
      <c r="K129" s="27">
        <v>1358.7142857143001</v>
      </c>
      <c r="L129" s="28">
        <v>5.49041537E-2</v>
      </c>
      <c r="M129" s="29">
        <v>0</v>
      </c>
      <c r="N129" s="30" t="s">
        <v>43</v>
      </c>
      <c r="O129" s="31" t="s">
        <v>43</v>
      </c>
      <c r="P129" s="32">
        <v>0.114</v>
      </c>
      <c r="Q129" s="32" t="s">
        <v>43</v>
      </c>
      <c r="R129" s="32" t="s">
        <v>43</v>
      </c>
      <c r="S129" s="32" t="s">
        <v>43</v>
      </c>
      <c r="T129" s="32" t="s">
        <v>43</v>
      </c>
      <c r="U129" s="32" t="s">
        <v>43</v>
      </c>
      <c r="V129" s="27" t="s">
        <v>43</v>
      </c>
      <c r="W129" s="29" t="s">
        <v>43</v>
      </c>
      <c r="X129" s="27" t="s">
        <v>43</v>
      </c>
      <c r="Y129" s="29" t="s">
        <v>43</v>
      </c>
      <c r="Z129" s="22" t="s">
        <v>43</v>
      </c>
      <c r="AA129" s="23" t="s">
        <v>43</v>
      </c>
      <c r="AB129" t="s">
        <v>43</v>
      </c>
      <c r="AC129" t="s">
        <v>43</v>
      </c>
      <c r="AD129" t="s">
        <v>43</v>
      </c>
      <c r="AE129" t="s">
        <v>43</v>
      </c>
      <c r="AF129" t="s">
        <v>43</v>
      </c>
      <c r="AG129" t="s">
        <v>43</v>
      </c>
      <c r="AH129" t="s">
        <v>43</v>
      </c>
      <c r="AI129" t="s">
        <v>43</v>
      </c>
    </row>
    <row r="130" spans="1:35" ht="19" customHeight="1">
      <c r="G130" s="27"/>
      <c r="H130" s="27"/>
      <c r="I130" s="27"/>
      <c r="J130" s="27"/>
      <c r="K130" s="27"/>
      <c r="L130" s="28"/>
      <c r="M130" s="29"/>
      <c r="N130" s="30"/>
      <c r="O130" s="31"/>
      <c r="P130" s="32"/>
      <c r="Q130" s="32"/>
      <c r="R130" s="32"/>
      <c r="S130" s="32"/>
      <c r="T130" s="32"/>
      <c r="U130" s="32"/>
      <c r="V130" s="27"/>
      <c r="W130" s="29"/>
      <c r="X130" s="27"/>
      <c r="Y130" s="29"/>
      <c r="Z130" s="22"/>
      <c r="AA130" s="23"/>
    </row>
    <row r="131" spans="1:35">
      <c r="G131" s="27"/>
      <c r="H131" s="27"/>
      <c r="I131" s="27"/>
      <c r="J131" s="27"/>
      <c r="K131" s="27"/>
      <c r="L131" s="28"/>
      <c r="M131" s="29"/>
      <c r="N131" s="30"/>
      <c r="O131" s="31"/>
      <c r="P131" s="32"/>
      <c r="Q131" s="32"/>
      <c r="R131" s="32"/>
      <c r="S131" s="32"/>
      <c r="T131" s="32"/>
      <c r="U131" s="32"/>
      <c r="V131" s="27"/>
      <c r="W131" s="29"/>
      <c r="X131" s="27"/>
      <c r="Y131" s="29"/>
      <c r="Z131" s="22"/>
      <c r="AA131" s="23"/>
    </row>
    <row r="132" spans="1:35">
      <c r="G132" s="27"/>
      <c r="H132" s="27"/>
      <c r="I132" s="27"/>
      <c r="J132" s="27"/>
      <c r="K132" s="27"/>
      <c r="L132" s="28"/>
      <c r="M132" s="29"/>
      <c r="N132" s="30"/>
      <c r="O132" s="31"/>
      <c r="P132" s="32"/>
      <c r="Q132" s="32"/>
      <c r="R132" s="32"/>
      <c r="S132" s="32"/>
      <c r="T132" s="32"/>
      <c r="U132" s="32"/>
      <c r="V132" s="27"/>
      <c r="W132" s="29"/>
      <c r="X132" s="27"/>
      <c r="Y132" s="29"/>
      <c r="Z132" s="22"/>
      <c r="AA132" s="23"/>
    </row>
    <row r="133" spans="1:35">
      <c r="G133" s="27"/>
      <c r="H133" s="27"/>
      <c r="I133" s="27"/>
      <c r="J133" s="27"/>
      <c r="K133" s="27"/>
      <c r="L133" s="28"/>
      <c r="M133" s="29"/>
      <c r="N133" s="30"/>
      <c r="O133" s="31"/>
      <c r="P133" s="32"/>
      <c r="Q133" s="32"/>
      <c r="R133" s="32"/>
      <c r="S133" s="32"/>
      <c r="T133" s="32"/>
      <c r="U133" s="32"/>
      <c r="V133" s="27"/>
      <c r="W133" s="29"/>
      <c r="X133" s="27"/>
      <c r="Y133" s="29"/>
      <c r="Z133" s="22"/>
      <c r="AA133" s="23"/>
    </row>
    <row r="134" spans="1:35">
      <c r="G134" s="27"/>
      <c r="H134" s="27"/>
      <c r="I134" s="27"/>
      <c r="J134" s="27"/>
      <c r="K134" s="27"/>
      <c r="L134" s="28"/>
      <c r="M134" s="29"/>
      <c r="N134" s="30"/>
      <c r="O134" s="31"/>
      <c r="P134" s="32"/>
      <c r="Q134" s="32"/>
      <c r="R134" s="32"/>
      <c r="S134" s="32"/>
      <c r="T134" s="32"/>
      <c r="U134" s="32"/>
      <c r="V134" s="27"/>
      <c r="W134" s="29"/>
      <c r="X134" s="27"/>
      <c r="Y134" s="29"/>
      <c r="Z134" s="22"/>
      <c r="AA134" s="23"/>
    </row>
    <row r="135" spans="1:35">
      <c r="G135" s="27"/>
      <c r="H135" s="27"/>
      <c r="I135" s="27"/>
      <c r="J135" s="27"/>
      <c r="K135" s="27"/>
      <c r="L135" s="28"/>
      <c r="M135" s="29"/>
      <c r="N135" s="30"/>
      <c r="O135" s="31"/>
      <c r="P135" s="32"/>
      <c r="Q135" s="32"/>
      <c r="R135" s="32"/>
      <c r="S135" s="32"/>
      <c r="T135" s="32"/>
      <c r="U135" s="32"/>
      <c r="V135" s="27"/>
      <c r="W135" s="29"/>
      <c r="X135" s="27"/>
      <c r="Y135" s="29"/>
      <c r="Z135" s="22"/>
      <c r="AA135" s="23"/>
    </row>
    <row r="136" spans="1:35">
      <c r="G136" s="27"/>
      <c r="H136" s="27"/>
      <c r="I136" s="27"/>
      <c r="J136" s="27"/>
      <c r="K136" s="27"/>
      <c r="L136" s="28"/>
      <c r="M136" s="29"/>
      <c r="N136" s="30"/>
      <c r="O136" s="31"/>
      <c r="P136" s="32"/>
      <c r="Q136" s="32"/>
      <c r="R136" s="32"/>
      <c r="S136" s="32"/>
      <c r="T136" s="32"/>
      <c r="U136" s="32"/>
      <c r="V136" s="27"/>
      <c r="W136" s="29"/>
      <c r="X136" s="27"/>
      <c r="Y136" s="29"/>
      <c r="Z136" s="22"/>
      <c r="AA136" s="23"/>
    </row>
    <row r="137" spans="1:35">
      <c r="G137" s="27"/>
      <c r="H137" s="27"/>
      <c r="I137" s="27"/>
      <c r="J137" s="27"/>
      <c r="K137" s="27"/>
      <c r="L137" s="28"/>
      <c r="M137" s="29"/>
      <c r="N137" s="30"/>
      <c r="O137" s="31"/>
      <c r="P137" s="32"/>
      <c r="Q137" s="32"/>
      <c r="R137" s="32"/>
      <c r="S137" s="32"/>
      <c r="T137" s="32"/>
      <c r="U137" s="32"/>
      <c r="V137" s="27"/>
      <c r="W137" s="29"/>
      <c r="X137" s="27"/>
      <c r="Y137" s="29"/>
      <c r="Z137" s="22"/>
      <c r="AA137" s="23"/>
    </row>
    <row r="138" spans="1:35">
      <c r="G138" s="27"/>
      <c r="H138" s="27"/>
      <c r="I138" s="27"/>
      <c r="J138" s="27"/>
      <c r="K138" s="27"/>
      <c r="L138" s="28"/>
      <c r="M138" s="29"/>
      <c r="N138" s="30"/>
      <c r="O138" s="31"/>
      <c r="P138" s="32"/>
      <c r="Q138" s="32"/>
      <c r="R138" s="32"/>
      <c r="S138" s="32"/>
      <c r="T138" s="32"/>
      <c r="U138" s="32"/>
      <c r="V138" s="27"/>
      <c r="W138" s="29"/>
      <c r="X138" s="27"/>
      <c r="Y138" s="29"/>
      <c r="Z138" s="22"/>
      <c r="AA138" s="23"/>
    </row>
    <row r="139" spans="1:35">
      <c r="G139" s="27"/>
      <c r="H139" s="27"/>
      <c r="I139" s="27"/>
      <c r="J139" s="27"/>
      <c r="K139" s="27"/>
      <c r="L139" s="28"/>
      <c r="M139" s="29"/>
      <c r="N139" s="30"/>
      <c r="O139" s="31"/>
      <c r="P139" s="32"/>
      <c r="Q139" s="32"/>
      <c r="R139" s="32"/>
      <c r="S139" s="32"/>
      <c r="T139" s="32"/>
      <c r="U139" s="32"/>
      <c r="V139" s="27"/>
      <c r="W139" s="29"/>
      <c r="X139" s="27"/>
      <c r="Y139" s="29"/>
      <c r="Z139" s="22"/>
      <c r="AA139" s="23"/>
    </row>
    <row r="140" spans="1:35">
      <c r="G140" s="27"/>
      <c r="H140" s="27"/>
      <c r="I140" s="27"/>
      <c r="J140" s="27"/>
      <c r="K140" s="27"/>
      <c r="L140" s="28"/>
      <c r="M140" s="29"/>
      <c r="N140" s="30"/>
      <c r="O140" s="31"/>
      <c r="P140" s="32"/>
      <c r="Q140" s="32"/>
      <c r="R140" s="32"/>
      <c r="S140" s="32"/>
      <c r="T140" s="32"/>
      <c r="U140" s="32"/>
      <c r="V140" s="27"/>
      <c r="W140" s="29"/>
      <c r="X140" s="27"/>
      <c r="Y140" s="29"/>
      <c r="Z140" s="22"/>
      <c r="AA140" s="23"/>
    </row>
    <row r="141" spans="1:35">
      <c r="G141" s="27"/>
      <c r="H141" s="27"/>
      <c r="I141" s="27"/>
      <c r="J141" s="27"/>
      <c r="K141" s="27"/>
      <c r="L141" s="28"/>
      <c r="M141" s="29"/>
      <c r="N141" s="30"/>
      <c r="O141" s="31"/>
      <c r="P141" s="32"/>
      <c r="Q141" s="32"/>
      <c r="R141" s="32"/>
      <c r="S141" s="32"/>
      <c r="T141" s="32"/>
      <c r="U141" s="32"/>
      <c r="V141" s="27"/>
      <c r="W141" s="29"/>
      <c r="X141" s="27"/>
      <c r="Y141" s="29"/>
      <c r="Z141" s="22"/>
      <c r="AA141" s="23"/>
    </row>
    <row r="142" spans="1:35">
      <c r="G142" s="27"/>
      <c r="H142" s="27"/>
      <c r="I142" s="27"/>
      <c r="J142" s="27"/>
      <c r="K142" s="27"/>
      <c r="L142" s="28"/>
      <c r="M142" s="29"/>
      <c r="N142" s="30"/>
      <c r="O142" s="31"/>
      <c r="P142" s="32"/>
      <c r="Q142" s="32"/>
      <c r="R142" s="32"/>
      <c r="S142" s="32"/>
      <c r="T142" s="32"/>
      <c r="U142" s="32"/>
      <c r="V142" s="27"/>
      <c r="W142" s="29"/>
      <c r="X142" s="27"/>
      <c r="Y142" s="29"/>
      <c r="Z142" s="22"/>
      <c r="AA142" s="23"/>
    </row>
    <row r="143" spans="1:35">
      <c r="G143" s="27"/>
      <c r="H143" s="27"/>
      <c r="I143" s="27"/>
      <c r="J143" s="27"/>
      <c r="K143" s="27"/>
      <c r="L143" s="28"/>
      <c r="M143" s="29"/>
      <c r="N143" s="30"/>
      <c r="O143" s="31"/>
      <c r="P143" s="32"/>
      <c r="Q143" s="32"/>
      <c r="R143" s="32"/>
      <c r="S143" s="32"/>
      <c r="T143" s="32"/>
      <c r="U143" s="32"/>
      <c r="V143" s="27"/>
      <c r="W143" s="29"/>
      <c r="X143" s="27"/>
      <c r="Y143" s="29"/>
      <c r="Z143" s="22"/>
      <c r="AA143" s="23"/>
    </row>
    <row r="144" spans="1:35">
      <c r="G144" s="27"/>
      <c r="H144" s="27"/>
      <c r="I144" s="27"/>
      <c r="J144" s="27"/>
      <c r="K144" s="27"/>
      <c r="L144" s="28"/>
      <c r="M144" s="29"/>
      <c r="N144" s="30"/>
      <c r="O144" s="31"/>
      <c r="P144" s="32"/>
      <c r="Q144" s="32"/>
      <c r="R144" s="32"/>
      <c r="S144" s="32"/>
      <c r="T144" s="32"/>
      <c r="U144" s="32"/>
      <c r="V144" s="27"/>
      <c r="W144" s="29"/>
      <c r="X144" s="27"/>
      <c r="Y144" s="29"/>
      <c r="Z144" s="22"/>
      <c r="AA144" s="23"/>
    </row>
    <row r="145" spans="7:27">
      <c r="G145" s="27"/>
      <c r="H145" s="27"/>
      <c r="I145" s="27"/>
      <c r="J145" s="27"/>
      <c r="K145" s="27"/>
      <c r="L145" s="28"/>
      <c r="M145" s="29"/>
      <c r="N145" s="30"/>
      <c r="O145" s="31"/>
      <c r="P145" s="32"/>
      <c r="Q145" s="32"/>
      <c r="R145" s="32"/>
      <c r="S145" s="32"/>
      <c r="T145" s="32"/>
      <c r="U145" s="32"/>
      <c r="V145" s="27"/>
      <c r="W145" s="29"/>
      <c r="X145" s="27"/>
      <c r="Y145" s="29"/>
      <c r="Z145" s="22"/>
      <c r="AA145" s="23"/>
    </row>
    <row r="146" spans="7:27">
      <c r="G146" s="27"/>
      <c r="H146" s="27"/>
      <c r="I146" s="27"/>
      <c r="J146" s="27"/>
      <c r="K146" s="27"/>
      <c r="L146" s="28"/>
      <c r="M146" s="29"/>
      <c r="N146" s="30"/>
      <c r="O146" s="31"/>
      <c r="P146" s="32"/>
      <c r="Q146" s="32"/>
      <c r="R146" s="32"/>
      <c r="S146" s="32"/>
      <c r="T146" s="32"/>
      <c r="U146" s="32"/>
      <c r="V146" s="27"/>
      <c r="W146" s="29"/>
      <c r="X146" s="27"/>
      <c r="Y146" s="29"/>
      <c r="Z146" s="22"/>
      <c r="AA146" s="23"/>
    </row>
    <row r="147" spans="7:27">
      <c r="G147" s="27"/>
      <c r="H147" s="27"/>
      <c r="I147" s="27"/>
      <c r="J147" s="27"/>
      <c r="K147" s="27"/>
      <c r="L147" s="28"/>
      <c r="M147" s="29"/>
      <c r="N147" s="30"/>
      <c r="O147" s="31"/>
      <c r="P147" s="32"/>
      <c r="Q147" s="32"/>
      <c r="R147" s="32"/>
      <c r="S147" s="32"/>
      <c r="T147" s="32"/>
      <c r="U147" s="32"/>
      <c r="V147" s="27"/>
      <c r="W147" s="29"/>
      <c r="X147" s="27"/>
      <c r="Y147" s="29"/>
      <c r="Z147" s="22"/>
      <c r="AA147" s="23"/>
    </row>
    <row r="148" spans="7:27">
      <c r="G148" s="27"/>
      <c r="H148" s="27"/>
      <c r="I148" s="27"/>
      <c r="J148" s="27"/>
      <c r="K148" s="27"/>
      <c r="L148" s="28"/>
      <c r="M148" s="29"/>
      <c r="N148" s="30"/>
      <c r="O148" s="31"/>
      <c r="P148" s="32"/>
      <c r="Q148" s="32"/>
      <c r="R148" s="32"/>
      <c r="S148" s="32"/>
      <c r="T148" s="32"/>
      <c r="U148" s="32"/>
      <c r="V148" s="27"/>
      <c r="W148" s="29"/>
      <c r="X148" s="27"/>
      <c r="Y148" s="29"/>
      <c r="Z148" s="22"/>
      <c r="AA148" s="23"/>
    </row>
    <row r="149" spans="7:27">
      <c r="G149" s="27"/>
      <c r="H149" s="27"/>
      <c r="I149" s="27"/>
      <c r="J149" s="27"/>
      <c r="K149" s="27"/>
      <c r="L149" s="28"/>
      <c r="M149" s="29"/>
      <c r="N149" s="30"/>
      <c r="O149" s="31"/>
      <c r="P149" s="32"/>
      <c r="Q149" s="32"/>
      <c r="R149" s="32"/>
      <c r="S149" s="32"/>
      <c r="T149" s="32"/>
      <c r="U149" s="32"/>
      <c r="V149" s="27"/>
      <c r="W149" s="29"/>
      <c r="X149" s="27"/>
      <c r="Y149" s="29"/>
      <c r="Z149" s="22"/>
      <c r="AA149" s="23"/>
    </row>
    <row r="150" spans="7:27">
      <c r="G150" s="27"/>
      <c r="H150" s="27"/>
      <c r="I150" s="27"/>
      <c r="J150" s="27"/>
      <c r="K150" s="27"/>
      <c r="L150" s="28"/>
      <c r="M150" s="29"/>
      <c r="N150" s="30"/>
      <c r="O150" s="31"/>
      <c r="P150" s="32"/>
      <c r="Q150" s="32"/>
      <c r="R150" s="32"/>
      <c r="S150" s="32"/>
      <c r="T150" s="32"/>
      <c r="U150" s="32"/>
      <c r="V150" s="27"/>
      <c r="W150" s="29"/>
      <c r="X150" s="27"/>
      <c r="Y150" s="29"/>
      <c r="Z150" s="22"/>
      <c r="AA150" s="23"/>
    </row>
    <row r="151" spans="7:27">
      <c r="G151" s="27"/>
      <c r="H151" s="27"/>
      <c r="I151" s="27"/>
      <c r="J151" s="27"/>
      <c r="K151" s="27"/>
      <c r="L151" s="28"/>
      <c r="M151" s="29"/>
      <c r="N151" s="30"/>
      <c r="O151" s="31"/>
      <c r="P151" s="32"/>
      <c r="Q151" s="32"/>
      <c r="R151" s="32"/>
      <c r="S151" s="32"/>
      <c r="T151" s="32"/>
      <c r="U151" s="32"/>
      <c r="V151" s="27"/>
      <c r="W151" s="29"/>
      <c r="X151" s="27"/>
      <c r="Y151" s="29"/>
      <c r="Z151" s="22"/>
      <c r="AA151" s="23"/>
    </row>
    <row r="152" spans="7:27">
      <c r="G152" s="27"/>
      <c r="H152" s="27"/>
      <c r="I152" s="27"/>
      <c r="J152" s="27"/>
      <c r="K152" s="27"/>
      <c r="L152" s="28"/>
      <c r="M152" s="29"/>
      <c r="N152" s="30"/>
      <c r="O152" s="31"/>
      <c r="P152" s="32"/>
      <c r="Q152" s="32"/>
      <c r="R152" s="32"/>
      <c r="S152" s="32"/>
      <c r="T152" s="32"/>
      <c r="U152" s="32"/>
      <c r="V152" s="27"/>
      <c r="W152" s="29"/>
      <c r="X152" s="27"/>
      <c r="Y152" s="29"/>
      <c r="Z152" s="22"/>
      <c r="AA152" s="23"/>
    </row>
    <row r="153" spans="7:27">
      <c r="G153" s="27"/>
      <c r="H153" s="27"/>
      <c r="I153" s="27"/>
      <c r="J153" s="27"/>
      <c r="K153" s="27"/>
      <c r="L153" s="28"/>
      <c r="M153" s="29"/>
      <c r="N153" s="30"/>
      <c r="O153" s="31"/>
      <c r="P153" s="32"/>
      <c r="Q153" s="32"/>
      <c r="R153" s="32"/>
      <c r="S153" s="32"/>
      <c r="T153" s="32"/>
      <c r="U153" s="32"/>
      <c r="V153" s="27"/>
      <c r="W153" s="29"/>
      <c r="X153" s="27"/>
      <c r="Y153" s="29"/>
      <c r="Z153" s="22"/>
      <c r="AA153" s="23"/>
    </row>
    <row r="154" spans="7:27">
      <c r="G154" s="27"/>
      <c r="H154" s="27"/>
      <c r="I154" s="27"/>
      <c r="J154" s="27"/>
      <c r="K154" s="27"/>
      <c r="L154" s="28"/>
      <c r="M154" s="29"/>
      <c r="N154" s="30"/>
      <c r="O154" s="31"/>
      <c r="P154" s="32"/>
      <c r="Q154" s="32"/>
      <c r="R154" s="32"/>
      <c r="S154" s="32"/>
      <c r="T154" s="32"/>
      <c r="U154" s="32"/>
      <c r="V154" s="27"/>
      <c r="W154" s="29"/>
      <c r="X154" s="27"/>
      <c r="Y154" s="29"/>
      <c r="Z154" s="22"/>
      <c r="AA154" s="23"/>
    </row>
    <row r="155" spans="7:27">
      <c r="G155" s="27"/>
      <c r="H155" s="27"/>
      <c r="I155" s="27"/>
      <c r="J155" s="27"/>
      <c r="K155" s="27"/>
      <c r="L155" s="28"/>
      <c r="M155" s="29"/>
      <c r="N155" s="30"/>
      <c r="O155" s="31"/>
      <c r="P155" s="32"/>
      <c r="Q155" s="32"/>
      <c r="R155" s="32"/>
      <c r="S155" s="32"/>
      <c r="T155" s="32"/>
      <c r="U155" s="32"/>
      <c r="V155" s="27"/>
      <c r="W155" s="29"/>
      <c r="X155" s="27"/>
      <c r="Y155" s="29"/>
      <c r="Z155" s="22"/>
      <c r="AA155" s="23"/>
    </row>
    <row r="156" spans="7:27">
      <c r="G156" s="27"/>
      <c r="H156" s="27"/>
      <c r="I156" s="27"/>
      <c r="J156" s="27"/>
      <c r="K156" s="27"/>
      <c r="L156" s="28"/>
      <c r="M156" s="29"/>
      <c r="N156" s="30"/>
      <c r="O156" s="31"/>
      <c r="P156" s="32"/>
      <c r="Q156" s="32"/>
      <c r="R156" s="32"/>
      <c r="S156" s="32"/>
      <c r="T156" s="32"/>
      <c r="U156" s="32"/>
      <c r="V156" s="27"/>
      <c r="W156" s="29"/>
      <c r="X156" s="27"/>
      <c r="Y156" s="29"/>
      <c r="Z156" s="22"/>
      <c r="AA156" s="23"/>
    </row>
    <row r="157" spans="7:27">
      <c r="G157" s="27"/>
      <c r="H157" s="27"/>
      <c r="I157" s="27"/>
      <c r="J157" s="27"/>
      <c r="K157" s="27"/>
      <c r="L157" s="28"/>
      <c r="M157" s="29"/>
      <c r="N157" s="30"/>
      <c r="O157" s="31"/>
      <c r="P157" s="32"/>
      <c r="Q157" s="32"/>
      <c r="R157" s="32"/>
      <c r="S157" s="32"/>
      <c r="T157" s="32"/>
      <c r="U157" s="32"/>
      <c r="V157" s="27"/>
      <c r="W157" s="29"/>
      <c r="X157" s="27"/>
      <c r="Y157" s="29"/>
      <c r="Z157" s="22"/>
      <c r="AA157" s="23"/>
    </row>
    <row r="158" spans="7:27">
      <c r="G158" s="27"/>
      <c r="H158" s="27"/>
      <c r="I158" s="27"/>
      <c r="J158" s="27"/>
      <c r="K158" s="27"/>
      <c r="L158" s="28"/>
      <c r="M158" s="29"/>
      <c r="N158" s="30"/>
      <c r="O158" s="31"/>
      <c r="P158" s="32"/>
      <c r="Q158" s="32"/>
      <c r="R158" s="32"/>
      <c r="S158" s="32"/>
      <c r="T158" s="32"/>
      <c r="U158" s="32"/>
      <c r="V158" s="27"/>
      <c r="W158" s="29"/>
      <c r="X158" s="27"/>
      <c r="Y158" s="29"/>
      <c r="Z158" s="22"/>
      <c r="AA158" s="23"/>
    </row>
    <row r="159" spans="7:27">
      <c r="G159" s="27"/>
      <c r="H159" s="27"/>
      <c r="I159" s="27"/>
      <c r="J159" s="27"/>
      <c r="K159" s="27"/>
      <c r="L159" s="28"/>
      <c r="M159" s="29"/>
      <c r="N159" s="30"/>
      <c r="O159" s="31"/>
      <c r="P159" s="32"/>
      <c r="Q159" s="32"/>
      <c r="R159" s="32"/>
      <c r="S159" s="32"/>
      <c r="T159" s="32"/>
      <c r="U159" s="32"/>
      <c r="V159" s="27"/>
      <c r="W159" s="29"/>
      <c r="X159" s="27"/>
      <c r="Y159" s="29"/>
      <c r="Z159" s="22"/>
      <c r="AA159" s="23"/>
    </row>
    <row r="160" spans="7:27">
      <c r="G160" s="27"/>
      <c r="H160" s="27"/>
      <c r="I160" s="27"/>
      <c r="J160" s="27"/>
      <c r="K160" s="27"/>
      <c r="L160" s="28"/>
      <c r="M160" s="29"/>
      <c r="N160" s="30"/>
      <c r="O160" s="31"/>
      <c r="P160" s="32"/>
      <c r="Q160" s="32"/>
      <c r="R160" s="32"/>
      <c r="S160" s="32"/>
      <c r="T160" s="32"/>
      <c r="U160" s="32"/>
      <c r="V160" s="27"/>
      <c r="W160" s="29"/>
      <c r="X160" s="27"/>
      <c r="Y160" s="29"/>
      <c r="Z160" s="22"/>
      <c r="AA160" s="23"/>
    </row>
    <row r="161" spans="7:27">
      <c r="G161" s="27"/>
      <c r="H161" s="27"/>
      <c r="I161" s="27"/>
      <c r="J161" s="27"/>
      <c r="K161" s="27"/>
      <c r="L161" s="28"/>
      <c r="M161" s="29"/>
      <c r="N161" s="30"/>
      <c r="O161" s="31"/>
      <c r="P161" s="32"/>
      <c r="Q161" s="32"/>
      <c r="R161" s="32"/>
      <c r="S161" s="32"/>
      <c r="T161" s="32"/>
      <c r="U161" s="32"/>
      <c r="V161" s="27"/>
      <c r="W161" s="29"/>
      <c r="X161" s="27"/>
      <c r="Y161" s="29"/>
      <c r="Z161" s="22"/>
      <c r="AA161" s="23"/>
    </row>
    <row r="162" spans="7:27">
      <c r="G162" s="27"/>
      <c r="H162" s="27"/>
      <c r="I162" s="27"/>
      <c r="J162" s="27"/>
      <c r="K162" s="27"/>
      <c r="L162" s="28"/>
      <c r="M162" s="29"/>
      <c r="N162" s="30"/>
      <c r="O162" s="31"/>
      <c r="P162" s="32"/>
      <c r="Q162" s="32"/>
      <c r="R162" s="32"/>
      <c r="S162" s="32"/>
      <c r="T162" s="32"/>
      <c r="U162" s="32"/>
      <c r="V162" s="27"/>
      <c r="W162" s="29"/>
      <c r="X162" s="27"/>
      <c r="Y162" s="29"/>
      <c r="Z162" s="22"/>
      <c r="AA162" s="23"/>
    </row>
    <row r="163" spans="7:27">
      <c r="G163" s="27"/>
      <c r="H163" s="27"/>
      <c r="I163" s="27"/>
      <c r="J163" s="27"/>
      <c r="K163" s="27"/>
      <c r="L163" s="28"/>
      <c r="M163" s="29"/>
      <c r="N163" s="30"/>
      <c r="O163" s="31"/>
      <c r="P163" s="32"/>
      <c r="Q163" s="32"/>
      <c r="R163" s="32"/>
      <c r="S163" s="32"/>
      <c r="T163" s="32"/>
      <c r="U163" s="32"/>
      <c r="V163" s="27"/>
      <c r="W163" s="29"/>
      <c r="X163" s="27"/>
      <c r="Y163" s="29"/>
      <c r="Z163" s="22"/>
      <c r="AA163" s="23"/>
    </row>
    <row r="164" spans="7:27">
      <c r="G164" s="27"/>
      <c r="H164" s="27"/>
      <c r="I164" s="27"/>
      <c r="J164" s="27"/>
      <c r="K164" s="27"/>
      <c r="L164" s="28"/>
      <c r="M164" s="29"/>
      <c r="N164" s="30"/>
      <c r="O164" s="31"/>
      <c r="P164" s="32"/>
      <c r="Q164" s="32"/>
      <c r="R164" s="32"/>
      <c r="S164" s="32"/>
      <c r="T164" s="32"/>
      <c r="U164" s="32"/>
      <c r="V164" s="27"/>
      <c r="W164" s="29"/>
      <c r="X164" s="27"/>
      <c r="Y164" s="29"/>
      <c r="Z164" s="22"/>
      <c r="AA164" s="23"/>
    </row>
    <row r="165" spans="7:27">
      <c r="G165" s="27"/>
      <c r="H165" s="27"/>
      <c r="I165" s="27"/>
      <c r="J165" s="27"/>
      <c r="K165" s="27"/>
      <c r="L165" s="28"/>
      <c r="M165" s="29"/>
      <c r="N165" s="30"/>
      <c r="O165" s="31"/>
      <c r="P165" s="32"/>
      <c r="Q165" s="32"/>
      <c r="R165" s="32"/>
      <c r="S165" s="32"/>
      <c r="T165" s="32"/>
      <c r="U165" s="32"/>
      <c r="V165" s="27"/>
      <c r="W165" s="29"/>
      <c r="X165" s="27"/>
      <c r="Y165" s="29"/>
      <c r="Z165" s="22"/>
      <c r="AA165" s="23"/>
    </row>
    <row r="166" spans="7:27">
      <c r="G166" s="27"/>
      <c r="H166" s="27"/>
      <c r="I166" s="27"/>
      <c r="J166" s="27"/>
      <c r="K166" s="27"/>
      <c r="L166" s="28"/>
      <c r="M166" s="29"/>
      <c r="N166" s="30"/>
      <c r="O166" s="31"/>
      <c r="P166" s="32"/>
      <c r="Q166" s="32"/>
      <c r="R166" s="32"/>
      <c r="S166" s="32"/>
      <c r="T166" s="32"/>
      <c r="U166" s="32"/>
      <c r="V166" s="27"/>
      <c r="W166" s="29"/>
      <c r="X166" s="27"/>
      <c r="Y166" s="29"/>
      <c r="Z166" s="22"/>
      <c r="AA166" s="23"/>
    </row>
    <row r="167" spans="7:27">
      <c r="G167" s="27"/>
      <c r="H167" s="27"/>
      <c r="I167" s="27"/>
      <c r="J167" s="27"/>
      <c r="K167" s="27"/>
      <c r="L167" s="28"/>
      <c r="M167" s="29"/>
      <c r="N167" s="30"/>
      <c r="O167" s="31"/>
      <c r="P167" s="32"/>
      <c r="Q167" s="32"/>
      <c r="R167" s="32"/>
      <c r="S167" s="32"/>
      <c r="T167" s="32"/>
      <c r="U167" s="32"/>
      <c r="V167" s="27"/>
      <c r="W167" s="29"/>
      <c r="X167" s="27"/>
      <c r="Y167" s="29"/>
      <c r="Z167" s="22"/>
      <c r="AA167" s="23"/>
    </row>
    <row r="168" spans="7:27">
      <c r="G168" s="27"/>
      <c r="H168" s="27"/>
      <c r="I168" s="27"/>
      <c r="J168" s="27"/>
      <c r="K168" s="27"/>
      <c r="L168" s="28"/>
      <c r="M168" s="29"/>
      <c r="N168" s="30"/>
      <c r="O168" s="31"/>
      <c r="P168" s="32"/>
      <c r="Q168" s="32"/>
      <c r="R168" s="32"/>
      <c r="S168" s="32"/>
      <c r="T168" s="32"/>
      <c r="U168" s="32"/>
      <c r="V168" s="27"/>
      <c r="W168" s="29"/>
      <c r="X168" s="27"/>
      <c r="Y168" s="29"/>
      <c r="Z168" s="22"/>
      <c r="AA168" s="23"/>
    </row>
    <row r="169" spans="7:27">
      <c r="G169" s="27"/>
      <c r="H169" s="27"/>
      <c r="I169" s="27"/>
      <c r="J169" s="27"/>
      <c r="K169" s="27"/>
      <c r="L169" s="28"/>
      <c r="M169" s="29"/>
      <c r="N169" s="30"/>
      <c r="O169" s="31"/>
      <c r="P169" s="32"/>
      <c r="Q169" s="32"/>
      <c r="R169" s="32"/>
      <c r="S169" s="32"/>
      <c r="T169" s="32"/>
      <c r="U169" s="32"/>
      <c r="V169" s="27"/>
      <c r="W169" s="29"/>
      <c r="X169" s="27"/>
      <c r="Y169" s="29"/>
      <c r="Z169" s="22"/>
      <c r="AA169" s="23"/>
    </row>
    <row r="170" spans="7:27">
      <c r="G170" s="27"/>
      <c r="H170" s="27"/>
      <c r="I170" s="27"/>
      <c r="J170" s="27"/>
      <c r="K170" s="27"/>
      <c r="L170" s="28"/>
      <c r="M170" s="29"/>
      <c r="N170" s="30"/>
      <c r="O170" s="31"/>
      <c r="P170" s="32"/>
      <c r="Q170" s="32"/>
      <c r="R170" s="32"/>
      <c r="S170" s="32"/>
      <c r="T170" s="32"/>
      <c r="U170" s="32"/>
      <c r="V170" s="27"/>
      <c r="W170" s="29"/>
      <c r="X170" s="27"/>
      <c r="Y170" s="29"/>
      <c r="Z170" s="22"/>
      <c r="AA170" s="23"/>
    </row>
    <row r="171" spans="7:27">
      <c r="G171" s="27"/>
      <c r="H171" s="27"/>
      <c r="I171" s="27"/>
      <c r="J171" s="27"/>
      <c r="K171" s="27"/>
      <c r="L171" s="28"/>
      <c r="M171" s="29"/>
      <c r="N171" s="30"/>
      <c r="O171" s="31"/>
      <c r="P171" s="32"/>
      <c r="Q171" s="32"/>
      <c r="R171" s="32"/>
      <c r="S171" s="32"/>
      <c r="T171" s="32"/>
      <c r="U171" s="32"/>
      <c r="V171" s="27"/>
      <c r="W171" s="29"/>
      <c r="X171" s="27"/>
      <c r="Y171" s="29"/>
      <c r="Z171" s="22"/>
      <c r="AA171" s="23"/>
    </row>
    <row r="172" spans="7:27">
      <c r="G172" s="27"/>
      <c r="H172" s="27"/>
      <c r="I172" s="27"/>
      <c r="J172" s="27"/>
      <c r="K172" s="27"/>
      <c r="L172" s="28"/>
      <c r="M172" s="29"/>
      <c r="N172" s="30"/>
      <c r="O172" s="31"/>
      <c r="P172" s="32"/>
      <c r="Q172" s="32"/>
      <c r="R172" s="32"/>
      <c r="S172" s="32"/>
      <c r="T172" s="32"/>
      <c r="U172" s="32"/>
      <c r="V172" s="27"/>
      <c r="W172" s="29"/>
      <c r="X172" s="27"/>
      <c r="Y172" s="29"/>
      <c r="Z172" s="22"/>
      <c r="AA172" s="23"/>
    </row>
    <row r="173" spans="7:27">
      <c r="G173" s="27"/>
      <c r="H173" s="27"/>
      <c r="I173" s="27"/>
      <c r="J173" s="27"/>
      <c r="K173" s="27"/>
      <c r="L173" s="28"/>
      <c r="M173" s="29"/>
      <c r="N173" s="30"/>
      <c r="O173" s="31"/>
      <c r="P173" s="32"/>
      <c r="Q173" s="32"/>
      <c r="R173" s="32"/>
      <c r="S173" s="32"/>
      <c r="T173" s="32"/>
      <c r="U173" s="32"/>
      <c r="V173" s="27"/>
      <c r="W173" s="29"/>
      <c r="X173" s="27"/>
      <c r="Y173" s="29"/>
      <c r="Z173" s="22"/>
      <c r="AA173" s="23"/>
    </row>
    <row r="174" spans="7:27">
      <c r="G174" s="27"/>
      <c r="H174" s="27"/>
      <c r="I174" s="27"/>
      <c r="J174" s="27"/>
      <c r="K174" s="27"/>
      <c r="L174" s="28"/>
      <c r="M174" s="29"/>
      <c r="N174" s="30"/>
      <c r="O174" s="31"/>
      <c r="P174" s="32"/>
      <c r="Q174" s="32"/>
      <c r="R174" s="32"/>
      <c r="S174" s="32"/>
      <c r="T174" s="32"/>
      <c r="U174" s="32"/>
      <c r="V174" s="27"/>
      <c r="W174" s="29"/>
      <c r="X174" s="27"/>
      <c r="Y174" s="29"/>
      <c r="Z174" s="22"/>
      <c r="AA174" s="23"/>
    </row>
    <row r="175" spans="7:27">
      <c r="G175" s="27"/>
      <c r="H175" s="27"/>
      <c r="I175" s="27"/>
      <c r="J175" s="27"/>
      <c r="K175" s="27"/>
      <c r="L175" s="28"/>
      <c r="M175" s="29"/>
      <c r="N175" s="30"/>
      <c r="O175" s="31"/>
      <c r="P175" s="32"/>
      <c r="Q175" s="32"/>
      <c r="R175" s="32"/>
      <c r="S175" s="32"/>
      <c r="T175" s="32"/>
      <c r="U175" s="32"/>
      <c r="V175" s="27"/>
      <c r="W175" s="29"/>
      <c r="X175" s="27"/>
      <c r="Y175" s="29"/>
      <c r="Z175" s="22"/>
      <c r="AA175" s="23"/>
    </row>
    <row r="176" spans="7:27">
      <c r="G176" s="27"/>
      <c r="H176" s="27"/>
      <c r="I176" s="27"/>
      <c r="J176" s="27"/>
      <c r="K176" s="27"/>
      <c r="L176" s="28"/>
      <c r="M176" s="29"/>
      <c r="N176" s="30"/>
      <c r="O176" s="31"/>
      <c r="P176" s="32"/>
      <c r="Q176" s="32"/>
      <c r="R176" s="32"/>
      <c r="S176" s="32"/>
      <c r="T176" s="32"/>
      <c r="U176" s="32"/>
      <c r="V176" s="27"/>
      <c r="W176" s="29"/>
      <c r="X176" s="27"/>
      <c r="Y176" s="29"/>
      <c r="Z176" s="22"/>
      <c r="AA176" s="23"/>
    </row>
    <row r="177" spans="7:27">
      <c r="G177" s="27"/>
      <c r="H177" s="27"/>
      <c r="I177" s="27"/>
      <c r="J177" s="27"/>
      <c r="K177" s="27"/>
      <c r="L177" s="28"/>
      <c r="M177" s="29"/>
      <c r="N177" s="30"/>
      <c r="O177" s="31"/>
      <c r="P177" s="32"/>
      <c r="Q177" s="32"/>
      <c r="R177" s="32"/>
      <c r="S177" s="32"/>
      <c r="T177" s="32"/>
      <c r="U177" s="32"/>
      <c r="V177" s="27"/>
      <c r="W177" s="29"/>
      <c r="X177" s="27"/>
      <c r="Y177" s="29"/>
      <c r="Z177" s="22"/>
      <c r="AA177" s="23"/>
    </row>
    <row r="178" spans="7:27">
      <c r="G178" s="27"/>
      <c r="H178" s="27"/>
      <c r="I178" s="27"/>
      <c r="J178" s="27"/>
      <c r="K178" s="27"/>
      <c r="L178" s="28"/>
      <c r="M178" s="29"/>
      <c r="N178" s="30"/>
      <c r="O178" s="31"/>
      <c r="P178" s="32"/>
      <c r="Q178" s="32"/>
      <c r="R178" s="32"/>
      <c r="S178" s="32"/>
      <c r="T178" s="32"/>
      <c r="U178" s="32"/>
      <c r="V178" s="27"/>
      <c r="W178" s="29"/>
      <c r="X178" s="27"/>
      <c r="Y178" s="29"/>
      <c r="Z178" s="22"/>
      <c r="AA178" s="23"/>
    </row>
    <row r="179" spans="7:27">
      <c r="G179" s="27"/>
      <c r="H179" s="27"/>
      <c r="I179" s="27"/>
      <c r="J179" s="27"/>
      <c r="K179" s="27"/>
      <c r="L179" s="28"/>
      <c r="M179" s="29"/>
      <c r="N179" s="30"/>
      <c r="O179" s="31"/>
      <c r="P179" s="32"/>
      <c r="Q179" s="32"/>
      <c r="R179" s="32"/>
      <c r="S179" s="32"/>
      <c r="T179" s="32"/>
      <c r="U179" s="32"/>
      <c r="V179" s="27"/>
      <c r="W179" s="29"/>
      <c r="X179" s="27"/>
      <c r="Y179" s="29"/>
      <c r="Z179" s="22"/>
      <c r="AA179" s="23"/>
    </row>
    <row r="180" spans="7:27">
      <c r="G180" s="27"/>
      <c r="H180" s="27"/>
      <c r="I180" s="27"/>
      <c r="J180" s="27"/>
      <c r="K180" s="27"/>
      <c r="L180" s="28"/>
      <c r="M180" s="29"/>
      <c r="N180" s="30"/>
      <c r="O180" s="31"/>
      <c r="P180" s="32"/>
      <c r="Q180" s="32"/>
      <c r="R180" s="32"/>
      <c r="S180" s="32"/>
      <c r="T180" s="32"/>
      <c r="U180" s="32"/>
      <c r="V180" s="27"/>
      <c r="W180" s="29"/>
      <c r="X180" s="27"/>
      <c r="Y180" s="29"/>
      <c r="Z180" s="22"/>
      <c r="AA180" s="23"/>
    </row>
    <row r="181" spans="7:27">
      <c r="G181" s="27"/>
      <c r="H181" s="27"/>
      <c r="I181" s="27"/>
      <c r="J181" s="27"/>
      <c r="K181" s="27"/>
      <c r="L181" s="28"/>
      <c r="M181" s="29"/>
      <c r="N181" s="30"/>
      <c r="O181" s="31"/>
      <c r="P181" s="32"/>
      <c r="Q181" s="32"/>
      <c r="R181" s="32"/>
      <c r="S181" s="32"/>
      <c r="T181" s="32"/>
      <c r="U181" s="32"/>
      <c r="V181" s="27"/>
      <c r="W181" s="29"/>
      <c r="X181" s="27"/>
      <c r="Y181" s="29"/>
      <c r="Z181" s="22"/>
      <c r="AA181" s="23"/>
    </row>
    <row r="182" spans="7:27">
      <c r="G182" s="27"/>
      <c r="H182" s="27"/>
      <c r="I182" s="27"/>
      <c r="J182" s="27"/>
      <c r="K182" s="27"/>
      <c r="L182" s="28"/>
      <c r="M182" s="29"/>
      <c r="N182" s="30"/>
      <c r="O182" s="31"/>
      <c r="P182" s="32"/>
      <c r="Q182" s="32"/>
      <c r="R182" s="32"/>
      <c r="S182" s="32"/>
      <c r="T182" s="32"/>
      <c r="U182" s="32"/>
      <c r="V182" s="27"/>
      <c r="W182" s="29"/>
      <c r="X182" s="27"/>
      <c r="Y182" s="29"/>
      <c r="Z182" s="22"/>
      <c r="AA182" s="23"/>
    </row>
    <row r="183" spans="7:27">
      <c r="G183" s="27"/>
      <c r="H183" s="27"/>
      <c r="I183" s="27"/>
      <c r="J183" s="27"/>
      <c r="K183" s="27"/>
      <c r="L183" s="28"/>
      <c r="M183" s="29"/>
      <c r="N183" s="30"/>
      <c r="O183" s="31"/>
      <c r="P183" s="32"/>
      <c r="Q183" s="32"/>
      <c r="R183" s="32"/>
      <c r="S183" s="32"/>
      <c r="T183" s="32"/>
      <c r="U183" s="32"/>
      <c r="V183" s="27"/>
      <c r="W183" s="29"/>
      <c r="X183" s="27"/>
      <c r="Y183" s="29"/>
      <c r="Z183" s="22"/>
      <c r="AA183" s="23"/>
    </row>
    <row r="184" spans="7:27">
      <c r="G184" s="27"/>
      <c r="H184" s="27"/>
      <c r="I184" s="27"/>
      <c r="J184" s="27"/>
      <c r="K184" s="27"/>
      <c r="L184" s="28"/>
      <c r="M184" s="29"/>
      <c r="N184" s="30"/>
      <c r="O184" s="31"/>
      <c r="P184" s="32"/>
      <c r="Q184" s="32"/>
      <c r="R184" s="32"/>
      <c r="S184" s="32"/>
      <c r="T184" s="32"/>
      <c r="U184" s="32"/>
      <c r="V184" s="27"/>
      <c r="W184" s="29"/>
      <c r="X184" s="27"/>
      <c r="Y184" s="29"/>
      <c r="Z184" s="22"/>
      <c r="AA184" s="23"/>
    </row>
    <row r="185" spans="7:27">
      <c r="G185" s="27"/>
      <c r="H185" s="27"/>
      <c r="I185" s="27"/>
      <c r="J185" s="27"/>
      <c r="K185" s="27"/>
      <c r="L185" s="28"/>
      <c r="M185" s="29"/>
      <c r="N185" s="30"/>
      <c r="O185" s="31"/>
      <c r="P185" s="32"/>
      <c r="Q185" s="32"/>
      <c r="R185" s="32"/>
      <c r="S185" s="32"/>
      <c r="T185" s="32"/>
      <c r="U185" s="32"/>
      <c r="V185" s="27"/>
      <c r="W185" s="29"/>
      <c r="X185" s="27"/>
      <c r="Y185" s="29"/>
      <c r="Z185" s="22"/>
      <c r="AA185" s="23"/>
    </row>
    <row r="186" spans="7:27">
      <c r="G186" s="27"/>
      <c r="H186" s="27"/>
      <c r="I186" s="27"/>
      <c r="J186" s="27"/>
      <c r="K186" s="27"/>
      <c r="L186" s="28"/>
      <c r="M186" s="29"/>
      <c r="N186" s="30"/>
      <c r="O186" s="31"/>
      <c r="P186" s="32"/>
      <c r="Q186" s="32"/>
      <c r="R186" s="32"/>
      <c r="S186" s="32"/>
      <c r="T186" s="32"/>
      <c r="U186" s="32"/>
      <c r="V186" s="27"/>
      <c r="W186" s="29"/>
      <c r="X186" s="27"/>
      <c r="Y186" s="29"/>
      <c r="Z186" s="22"/>
      <c r="AA186" s="23"/>
    </row>
    <row r="187" spans="7:27">
      <c r="G187" s="27"/>
      <c r="H187" s="27"/>
      <c r="I187" s="27"/>
      <c r="J187" s="27"/>
      <c r="K187" s="27"/>
      <c r="L187" s="28"/>
      <c r="M187" s="29"/>
      <c r="N187" s="30"/>
      <c r="O187" s="31"/>
      <c r="P187" s="32"/>
      <c r="Q187" s="32"/>
      <c r="R187" s="32"/>
      <c r="S187" s="32"/>
      <c r="T187" s="32"/>
      <c r="U187" s="32"/>
      <c r="V187" s="27"/>
      <c r="W187" s="29"/>
      <c r="X187" s="27"/>
      <c r="Y187" s="29"/>
      <c r="Z187" s="22"/>
      <c r="AA187" s="23"/>
    </row>
    <row r="188" spans="7:27">
      <c r="G188" s="27"/>
      <c r="H188" s="27"/>
      <c r="I188" s="27"/>
      <c r="J188" s="27"/>
      <c r="K188" s="27"/>
      <c r="L188" s="28"/>
      <c r="M188" s="29"/>
      <c r="N188" s="30"/>
      <c r="O188" s="31"/>
      <c r="P188" s="32"/>
      <c r="Q188" s="32"/>
      <c r="R188" s="32"/>
      <c r="S188" s="32"/>
      <c r="T188" s="32"/>
      <c r="U188" s="32"/>
      <c r="V188" s="27"/>
      <c r="W188" s="29"/>
      <c r="X188" s="27"/>
      <c r="Y188" s="29"/>
      <c r="Z188" s="22"/>
      <c r="AA188" s="23"/>
    </row>
    <row r="189" spans="7:27">
      <c r="G189" s="27"/>
      <c r="H189" s="27"/>
      <c r="I189" s="27"/>
      <c r="J189" s="27"/>
      <c r="K189" s="27"/>
      <c r="L189" s="28"/>
      <c r="M189" s="29"/>
      <c r="N189" s="30"/>
      <c r="O189" s="31"/>
      <c r="P189" s="32"/>
      <c r="Q189" s="32"/>
      <c r="R189" s="32"/>
      <c r="S189" s="32"/>
      <c r="T189" s="32"/>
      <c r="U189" s="32"/>
      <c r="V189" s="27"/>
      <c r="W189" s="29"/>
      <c r="X189" s="27"/>
      <c r="Y189" s="29"/>
      <c r="Z189" s="22"/>
      <c r="AA189" s="23"/>
    </row>
    <row r="190" spans="7:27">
      <c r="G190" s="27"/>
      <c r="H190" s="27"/>
      <c r="I190" s="27"/>
      <c r="J190" s="27"/>
      <c r="K190" s="27"/>
      <c r="L190" s="28"/>
      <c r="M190" s="29"/>
      <c r="N190" s="30"/>
      <c r="O190" s="31"/>
      <c r="P190" s="32"/>
      <c r="Q190" s="32"/>
      <c r="R190" s="32"/>
      <c r="S190" s="32"/>
      <c r="T190" s="32"/>
      <c r="U190" s="32"/>
      <c r="V190" s="27"/>
      <c r="W190" s="29"/>
      <c r="X190" s="27"/>
      <c r="Y190" s="29"/>
      <c r="Z190" s="22"/>
      <c r="AA190" s="23"/>
    </row>
    <row r="191" spans="7:27">
      <c r="G191" s="27"/>
      <c r="H191" s="27"/>
      <c r="I191" s="27"/>
      <c r="J191" s="27"/>
      <c r="K191" s="27"/>
      <c r="L191" s="28"/>
      <c r="M191" s="29"/>
      <c r="N191" s="30"/>
      <c r="O191" s="31"/>
      <c r="P191" s="32"/>
      <c r="Q191" s="32"/>
      <c r="R191" s="32"/>
      <c r="S191" s="32"/>
      <c r="T191" s="32"/>
      <c r="U191" s="32"/>
      <c r="V191" s="27"/>
      <c r="W191" s="29"/>
      <c r="X191" s="27"/>
      <c r="Y191" s="29"/>
      <c r="Z191" s="22"/>
      <c r="AA191" s="23"/>
    </row>
    <row r="192" spans="7:27">
      <c r="G192" s="27"/>
      <c r="H192" s="27"/>
      <c r="I192" s="27"/>
      <c r="J192" s="27"/>
      <c r="K192" s="27"/>
      <c r="L192" s="28"/>
      <c r="M192" s="29"/>
      <c r="N192" s="30"/>
      <c r="O192" s="31"/>
      <c r="P192" s="32"/>
      <c r="Q192" s="32"/>
      <c r="R192" s="32"/>
      <c r="S192" s="32"/>
      <c r="T192" s="32"/>
      <c r="U192" s="32"/>
      <c r="V192" s="27"/>
      <c r="W192" s="29"/>
      <c r="X192" s="27"/>
      <c r="Y192" s="29"/>
      <c r="Z192" s="22"/>
      <c r="AA192" s="23"/>
    </row>
    <row r="193" spans="7:27">
      <c r="G193" s="27"/>
      <c r="H193" s="27"/>
      <c r="I193" s="27"/>
      <c r="J193" s="27"/>
      <c r="K193" s="27"/>
      <c r="L193" s="28"/>
      <c r="M193" s="29"/>
      <c r="N193" s="30"/>
      <c r="O193" s="31"/>
      <c r="P193" s="32"/>
      <c r="Q193" s="32"/>
      <c r="R193" s="32"/>
      <c r="S193" s="32"/>
      <c r="T193" s="32"/>
      <c r="U193" s="32"/>
      <c r="V193" s="27"/>
      <c r="W193" s="29"/>
      <c r="X193" s="27"/>
      <c r="Y193" s="29"/>
      <c r="Z193" s="22"/>
      <c r="AA193" s="23"/>
    </row>
    <row r="194" spans="7:27">
      <c r="G194" s="27"/>
      <c r="H194" s="27"/>
      <c r="I194" s="27"/>
      <c r="J194" s="27"/>
      <c r="K194" s="27"/>
      <c r="L194" s="28"/>
      <c r="M194" s="29"/>
      <c r="N194" s="30"/>
      <c r="O194" s="31"/>
      <c r="P194" s="32"/>
      <c r="Q194" s="32"/>
      <c r="R194" s="32"/>
      <c r="S194" s="32"/>
      <c r="T194" s="32"/>
      <c r="U194" s="32"/>
      <c r="V194" s="27"/>
      <c r="W194" s="29"/>
      <c r="X194" s="27"/>
      <c r="Y194" s="29"/>
      <c r="Z194" s="22"/>
      <c r="AA194" s="23"/>
    </row>
    <row r="195" spans="7:27">
      <c r="G195" s="27"/>
      <c r="H195" s="27"/>
      <c r="I195" s="27"/>
      <c r="J195" s="27"/>
      <c r="K195" s="27"/>
      <c r="L195" s="28"/>
      <c r="M195" s="29"/>
      <c r="N195" s="30"/>
      <c r="O195" s="31"/>
      <c r="P195" s="32"/>
      <c r="Q195" s="32"/>
      <c r="R195" s="32"/>
      <c r="S195" s="32"/>
      <c r="T195" s="32"/>
      <c r="U195" s="32"/>
      <c r="V195" s="27"/>
      <c r="W195" s="29"/>
      <c r="X195" s="27"/>
      <c r="Y195" s="29"/>
      <c r="Z195" s="22"/>
      <c r="AA195" s="23"/>
    </row>
    <row r="196" spans="7:27">
      <c r="G196" s="27"/>
      <c r="H196" s="27"/>
      <c r="I196" s="27"/>
      <c r="J196" s="27"/>
      <c r="K196" s="27"/>
      <c r="L196" s="28"/>
      <c r="M196" s="29"/>
      <c r="N196" s="30"/>
      <c r="O196" s="31"/>
      <c r="P196" s="32"/>
      <c r="Q196" s="32"/>
      <c r="R196" s="32"/>
      <c r="S196" s="32"/>
      <c r="T196" s="32"/>
      <c r="U196" s="32"/>
      <c r="V196" s="27"/>
      <c r="W196" s="29"/>
      <c r="X196" s="27"/>
      <c r="Y196" s="29"/>
      <c r="Z196" s="22"/>
      <c r="AA196" s="23"/>
    </row>
    <row r="197" spans="7:27">
      <c r="G197" s="27"/>
      <c r="H197" s="27"/>
      <c r="I197" s="27"/>
      <c r="J197" s="27"/>
      <c r="K197" s="27"/>
      <c r="L197" s="28"/>
      <c r="M197" s="29"/>
      <c r="N197" s="30"/>
      <c r="O197" s="31"/>
      <c r="P197" s="32"/>
      <c r="Q197" s="32"/>
      <c r="R197" s="32"/>
      <c r="S197" s="32"/>
      <c r="T197" s="32"/>
      <c r="U197" s="32"/>
      <c r="V197" s="27"/>
      <c r="W197" s="29"/>
      <c r="X197" s="27"/>
      <c r="Y197" s="29"/>
      <c r="Z197" s="22"/>
      <c r="AA197" s="23"/>
    </row>
    <row r="198" spans="7:27">
      <c r="G198" s="27"/>
      <c r="H198" s="27"/>
      <c r="I198" s="27"/>
      <c r="J198" s="27"/>
      <c r="K198" s="27"/>
      <c r="L198" s="28"/>
      <c r="M198" s="29"/>
      <c r="N198" s="30"/>
      <c r="O198" s="31"/>
      <c r="P198" s="32"/>
      <c r="Q198" s="32"/>
      <c r="R198" s="32"/>
      <c r="S198" s="32"/>
      <c r="T198" s="32"/>
      <c r="U198" s="32"/>
      <c r="V198" s="27"/>
      <c r="W198" s="29"/>
      <c r="X198" s="27"/>
      <c r="Y198" s="29"/>
      <c r="Z198" s="22"/>
      <c r="AA198" s="23"/>
    </row>
    <row r="199" spans="7:27">
      <c r="G199" s="27"/>
      <c r="H199" s="27"/>
      <c r="I199" s="27"/>
      <c r="J199" s="27"/>
      <c r="K199" s="27"/>
      <c r="L199" s="28"/>
      <c r="M199" s="29"/>
      <c r="N199" s="30"/>
      <c r="O199" s="31"/>
      <c r="P199" s="32"/>
      <c r="Q199" s="32"/>
      <c r="R199" s="32"/>
      <c r="S199" s="32"/>
      <c r="T199" s="32"/>
      <c r="U199" s="32"/>
      <c r="V199" s="27"/>
      <c r="W199" s="29"/>
      <c r="X199" s="27"/>
      <c r="Y199" s="29"/>
      <c r="Z199" s="22"/>
      <c r="AA199" s="23"/>
    </row>
    <row r="200" spans="7:27">
      <c r="G200" s="27"/>
      <c r="H200" s="27"/>
      <c r="I200" s="27"/>
      <c r="J200" s="27"/>
      <c r="K200" s="27"/>
      <c r="L200" s="28"/>
      <c r="M200" s="29"/>
      <c r="N200" s="30"/>
      <c r="O200" s="31"/>
      <c r="P200" s="32"/>
      <c r="Q200" s="32"/>
      <c r="R200" s="32"/>
      <c r="S200" s="32"/>
      <c r="T200" s="32"/>
      <c r="U200" s="32"/>
      <c r="V200" s="27"/>
      <c r="W200" s="29"/>
      <c r="X200" s="27"/>
      <c r="Y200" s="29"/>
      <c r="Z200" s="22"/>
      <c r="AA200" s="23"/>
    </row>
    <row r="201" spans="7:27">
      <c r="G201" s="27"/>
      <c r="H201" s="27"/>
      <c r="I201" s="27"/>
      <c r="J201" s="27"/>
      <c r="K201" s="27"/>
      <c r="L201" s="28"/>
      <c r="M201" s="29"/>
      <c r="N201" s="30"/>
      <c r="O201" s="31"/>
      <c r="P201" s="32"/>
      <c r="Q201" s="32"/>
      <c r="R201" s="32"/>
      <c r="S201" s="32"/>
      <c r="T201" s="32"/>
      <c r="U201" s="32"/>
      <c r="V201" s="27"/>
      <c r="W201" s="29"/>
      <c r="X201" s="27"/>
      <c r="Y201" s="29"/>
      <c r="Z201" s="22"/>
      <c r="AA201" s="23"/>
    </row>
    <row r="202" spans="7:27">
      <c r="G202" s="27"/>
      <c r="H202" s="27"/>
      <c r="I202" s="27"/>
      <c r="J202" s="27"/>
      <c r="K202" s="27"/>
      <c r="L202" s="28"/>
      <c r="M202" s="29"/>
      <c r="N202" s="30"/>
      <c r="O202" s="31"/>
      <c r="P202" s="32"/>
      <c r="Q202" s="32"/>
      <c r="R202" s="32"/>
      <c r="S202" s="32"/>
      <c r="T202" s="32"/>
      <c r="U202" s="32"/>
      <c r="V202" s="27"/>
      <c r="W202" s="29"/>
      <c r="X202" s="27"/>
      <c r="Y202" s="29"/>
      <c r="Z202" s="22"/>
      <c r="AA202" s="23"/>
    </row>
    <row r="203" spans="7:27">
      <c r="G203" s="27"/>
      <c r="H203" s="27"/>
      <c r="I203" s="27"/>
      <c r="J203" s="27"/>
      <c r="K203" s="27"/>
      <c r="L203" s="28"/>
      <c r="M203" s="29"/>
      <c r="N203" s="30"/>
      <c r="O203" s="31"/>
      <c r="P203" s="32"/>
      <c r="Q203" s="32"/>
      <c r="R203" s="32"/>
      <c r="S203" s="32"/>
      <c r="T203" s="32"/>
      <c r="U203" s="32"/>
      <c r="V203" s="27"/>
      <c r="W203" s="29"/>
      <c r="X203" s="27"/>
      <c r="Y203" s="29"/>
      <c r="Z203" s="22"/>
      <c r="AA203" s="23"/>
    </row>
    <row r="204" spans="7:27">
      <c r="G204" s="27"/>
      <c r="H204" s="27"/>
      <c r="I204" s="27"/>
      <c r="J204" s="27"/>
      <c r="K204" s="27"/>
      <c r="L204" s="28"/>
      <c r="M204" s="29"/>
      <c r="N204" s="30"/>
      <c r="O204" s="31"/>
      <c r="P204" s="32"/>
      <c r="Q204" s="32"/>
      <c r="R204" s="32"/>
      <c r="S204" s="32"/>
      <c r="T204" s="32"/>
      <c r="U204" s="32"/>
      <c r="V204" s="27"/>
      <c r="W204" s="29"/>
      <c r="X204" s="27"/>
      <c r="Y204" s="29"/>
      <c r="Z204" s="22"/>
      <c r="AA204" s="23"/>
    </row>
    <row r="205" spans="7:27">
      <c r="G205" s="27"/>
      <c r="H205" s="27"/>
      <c r="I205" s="27"/>
      <c r="J205" s="27"/>
      <c r="K205" s="27"/>
      <c r="L205" s="28"/>
      <c r="M205" s="29"/>
      <c r="N205" s="30"/>
      <c r="O205" s="31"/>
      <c r="P205" s="32"/>
      <c r="Q205" s="32"/>
      <c r="R205" s="32"/>
      <c r="S205" s="32"/>
      <c r="T205" s="32"/>
      <c r="U205" s="32"/>
      <c r="V205" s="27"/>
      <c r="W205" s="29"/>
      <c r="X205" s="27"/>
      <c r="Y205" s="29"/>
      <c r="Z205" s="22"/>
      <c r="AA205" s="23"/>
    </row>
    <row r="206" spans="7:27">
      <c r="G206" s="27"/>
      <c r="H206" s="27"/>
      <c r="I206" s="27"/>
      <c r="J206" s="27"/>
      <c r="K206" s="27"/>
      <c r="L206" s="28"/>
      <c r="M206" s="29"/>
      <c r="N206" s="30"/>
      <c r="O206" s="31"/>
      <c r="P206" s="32"/>
      <c r="Q206" s="32"/>
      <c r="R206" s="32"/>
      <c r="S206" s="32"/>
      <c r="T206" s="32"/>
      <c r="U206" s="32"/>
      <c r="V206" s="27"/>
      <c r="W206" s="29"/>
      <c r="X206" s="27"/>
      <c r="Y206" s="29"/>
      <c r="Z206" s="22"/>
      <c r="AA206" s="23"/>
    </row>
    <row r="207" spans="7:27">
      <c r="G207" s="27"/>
      <c r="H207" s="27"/>
      <c r="I207" s="27"/>
      <c r="J207" s="27"/>
      <c r="K207" s="27"/>
      <c r="L207" s="28"/>
      <c r="M207" s="29"/>
      <c r="N207" s="30"/>
      <c r="O207" s="31"/>
      <c r="P207" s="32"/>
      <c r="Q207" s="32"/>
      <c r="R207" s="32"/>
      <c r="S207" s="32"/>
      <c r="T207" s="32"/>
      <c r="U207" s="32"/>
      <c r="V207" s="27"/>
      <c r="W207" s="29"/>
      <c r="X207" s="27"/>
      <c r="Y207" s="29"/>
      <c r="Z207" s="22"/>
      <c r="AA207" s="23"/>
    </row>
    <row r="208" spans="7:27">
      <c r="G208" s="27"/>
      <c r="H208" s="27"/>
      <c r="I208" s="27"/>
      <c r="J208" s="27"/>
      <c r="K208" s="27"/>
      <c r="L208" s="28"/>
      <c r="M208" s="29"/>
      <c r="N208" s="30"/>
      <c r="O208" s="31"/>
      <c r="P208" s="32"/>
      <c r="Q208" s="32"/>
      <c r="R208" s="32"/>
      <c r="S208" s="32"/>
      <c r="T208" s="32"/>
      <c r="U208" s="32"/>
      <c r="V208" s="27"/>
      <c r="W208" s="29"/>
      <c r="X208" s="27"/>
      <c r="Y208" s="29"/>
      <c r="Z208" s="22"/>
      <c r="AA208" s="23"/>
    </row>
    <row r="209" spans="7:27">
      <c r="G209" s="27"/>
      <c r="H209" s="27"/>
      <c r="I209" s="27"/>
      <c r="J209" s="27"/>
      <c r="K209" s="27"/>
      <c r="L209" s="28"/>
      <c r="M209" s="29"/>
      <c r="N209" s="30"/>
      <c r="O209" s="31"/>
      <c r="P209" s="32"/>
      <c r="Q209" s="32"/>
      <c r="R209" s="32"/>
      <c r="S209" s="32"/>
      <c r="T209" s="32"/>
      <c r="U209" s="32"/>
      <c r="V209" s="27"/>
      <c r="W209" s="29"/>
      <c r="X209" s="27"/>
      <c r="Y209" s="29"/>
      <c r="Z209" s="22"/>
      <c r="AA209" s="23"/>
    </row>
    <row r="210" spans="7:27">
      <c r="G210" s="27"/>
      <c r="H210" s="27"/>
      <c r="I210" s="27"/>
      <c r="J210" s="27"/>
      <c r="K210" s="27"/>
      <c r="L210" s="28"/>
      <c r="M210" s="29"/>
      <c r="N210" s="30"/>
      <c r="O210" s="31"/>
      <c r="P210" s="32"/>
      <c r="Q210" s="32"/>
      <c r="R210" s="32"/>
      <c r="S210" s="32"/>
      <c r="T210" s="32"/>
      <c r="U210" s="32"/>
      <c r="V210" s="27"/>
      <c r="W210" s="29"/>
      <c r="X210" s="27"/>
      <c r="Y210" s="29"/>
      <c r="Z210" s="22"/>
      <c r="AA210" s="23"/>
    </row>
    <row r="211" spans="7:27">
      <c r="G211" s="27"/>
      <c r="H211" s="27"/>
      <c r="I211" s="27"/>
      <c r="J211" s="27"/>
      <c r="K211" s="27"/>
      <c r="L211" s="28"/>
      <c r="M211" s="29"/>
      <c r="N211" s="30"/>
      <c r="O211" s="31"/>
      <c r="P211" s="32"/>
      <c r="Q211" s="32"/>
      <c r="R211" s="32"/>
      <c r="S211" s="32"/>
      <c r="T211" s="32"/>
      <c r="U211" s="32"/>
      <c r="V211" s="27"/>
      <c r="W211" s="29"/>
      <c r="X211" s="27"/>
      <c r="Y211" s="29"/>
      <c r="Z211" s="22"/>
      <c r="AA211" s="23"/>
    </row>
    <row r="212" spans="7:27">
      <c r="G212" s="27"/>
      <c r="H212" s="27"/>
      <c r="I212" s="27"/>
      <c r="J212" s="27"/>
      <c r="K212" s="27"/>
      <c r="L212" s="28"/>
      <c r="M212" s="29"/>
      <c r="N212" s="30"/>
      <c r="O212" s="31"/>
      <c r="P212" s="32"/>
      <c r="Q212" s="32"/>
      <c r="R212" s="32"/>
      <c r="S212" s="32"/>
      <c r="T212" s="32"/>
      <c r="U212" s="32"/>
      <c r="V212" s="27"/>
      <c r="W212" s="29"/>
      <c r="X212" s="27"/>
      <c r="Y212" s="29"/>
      <c r="Z212" s="22"/>
      <c r="AA212" s="23"/>
    </row>
    <row r="213" spans="7:27">
      <c r="G213" s="27"/>
      <c r="H213" s="27"/>
      <c r="I213" s="27"/>
      <c r="J213" s="27"/>
      <c r="K213" s="27"/>
      <c r="L213" s="28"/>
      <c r="M213" s="29"/>
      <c r="N213" s="30"/>
      <c r="O213" s="31"/>
      <c r="P213" s="32"/>
      <c r="Q213" s="32"/>
      <c r="R213" s="32"/>
      <c r="S213" s="32"/>
      <c r="T213" s="32"/>
      <c r="U213" s="32"/>
      <c r="V213" s="27"/>
      <c r="W213" s="29"/>
      <c r="X213" s="27"/>
      <c r="Y213" s="29"/>
      <c r="Z213" s="22"/>
      <c r="AA213" s="23"/>
    </row>
    <row r="214" spans="7:27">
      <c r="G214" s="27"/>
      <c r="H214" s="27"/>
      <c r="I214" s="27"/>
      <c r="J214" s="27"/>
      <c r="K214" s="27"/>
      <c r="L214" s="28"/>
      <c r="M214" s="29"/>
      <c r="N214" s="30"/>
      <c r="O214" s="31"/>
      <c r="P214" s="32"/>
      <c r="Q214" s="32"/>
      <c r="R214" s="32"/>
      <c r="S214" s="32"/>
      <c r="T214" s="32"/>
      <c r="U214" s="32"/>
      <c r="V214" s="27"/>
      <c r="W214" s="29"/>
      <c r="X214" s="27"/>
      <c r="Y214" s="29"/>
      <c r="Z214" s="22"/>
      <c r="AA214" s="23"/>
    </row>
    <row r="215" spans="7:27">
      <c r="G215" s="27"/>
      <c r="H215" s="27"/>
      <c r="I215" s="27"/>
      <c r="J215" s="27"/>
      <c r="K215" s="27"/>
      <c r="L215" s="28"/>
      <c r="M215" s="29"/>
      <c r="N215" s="30"/>
      <c r="O215" s="31"/>
      <c r="P215" s="32"/>
      <c r="Q215" s="32"/>
      <c r="R215" s="32"/>
      <c r="S215" s="32"/>
      <c r="T215" s="32"/>
      <c r="U215" s="32"/>
      <c r="V215" s="27"/>
      <c r="W215" s="29"/>
      <c r="X215" s="27"/>
      <c r="Y215" s="29"/>
      <c r="Z215" s="22"/>
      <c r="AA215" s="23"/>
    </row>
    <row r="216" spans="7:27">
      <c r="G216" s="27"/>
      <c r="H216" s="27"/>
      <c r="I216" s="27"/>
      <c r="J216" s="27"/>
      <c r="K216" s="27"/>
      <c r="L216" s="28"/>
      <c r="M216" s="29"/>
      <c r="N216" s="30"/>
      <c r="O216" s="31"/>
      <c r="P216" s="32"/>
      <c r="Q216" s="32"/>
      <c r="R216" s="32"/>
      <c r="S216" s="32"/>
      <c r="T216" s="32"/>
      <c r="U216" s="32"/>
      <c r="V216" s="27"/>
      <c r="W216" s="29"/>
      <c r="X216" s="27"/>
      <c r="Y216" s="29"/>
      <c r="Z216" s="22"/>
      <c r="AA216" s="23"/>
    </row>
    <row r="217" spans="7:27">
      <c r="G217" s="27"/>
      <c r="H217" s="27"/>
      <c r="I217" s="27"/>
      <c r="J217" s="27"/>
      <c r="K217" s="27"/>
      <c r="L217" s="28"/>
      <c r="M217" s="29"/>
      <c r="N217" s="30"/>
      <c r="O217" s="31"/>
      <c r="P217" s="32"/>
      <c r="Q217" s="32"/>
      <c r="R217" s="32"/>
      <c r="S217" s="32"/>
      <c r="T217" s="32"/>
      <c r="U217" s="32"/>
      <c r="V217" s="27"/>
      <c r="W217" s="29"/>
      <c r="X217" s="27"/>
      <c r="Y217" s="29"/>
      <c r="Z217" s="22"/>
      <c r="AA217" s="23"/>
    </row>
    <row r="218" spans="7:27">
      <c r="G218" s="27"/>
      <c r="H218" s="27"/>
      <c r="I218" s="27"/>
      <c r="J218" s="27"/>
      <c r="K218" s="27"/>
      <c r="L218" s="28"/>
      <c r="M218" s="29"/>
      <c r="N218" s="30"/>
      <c r="O218" s="31"/>
      <c r="P218" s="32"/>
      <c r="Q218" s="32"/>
      <c r="R218" s="32"/>
      <c r="S218" s="32"/>
      <c r="T218" s="32"/>
      <c r="U218" s="32"/>
      <c r="V218" s="27"/>
      <c r="W218" s="29"/>
      <c r="X218" s="27"/>
      <c r="Y218" s="29"/>
      <c r="Z218" s="22"/>
      <c r="AA218" s="23"/>
    </row>
    <row r="219" spans="7:27">
      <c r="G219" s="27"/>
      <c r="H219" s="27"/>
      <c r="I219" s="27"/>
      <c r="J219" s="27"/>
      <c r="K219" s="27"/>
      <c r="L219" s="28"/>
      <c r="M219" s="29"/>
      <c r="N219" s="30"/>
      <c r="O219" s="31"/>
      <c r="P219" s="32"/>
      <c r="Q219" s="32"/>
      <c r="R219" s="32"/>
      <c r="S219" s="32"/>
      <c r="T219" s="32"/>
      <c r="U219" s="32"/>
      <c r="V219" s="27"/>
      <c r="W219" s="29"/>
      <c r="X219" s="27"/>
      <c r="Y219" s="29"/>
      <c r="Z219" s="22"/>
      <c r="AA219" s="23"/>
    </row>
    <row r="220" spans="7:27">
      <c r="G220" s="27"/>
      <c r="H220" s="27"/>
      <c r="I220" s="27"/>
      <c r="J220" s="27"/>
      <c r="K220" s="27"/>
      <c r="L220" s="28"/>
      <c r="M220" s="29"/>
      <c r="N220" s="30"/>
      <c r="O220" s="31"/>
      <c r="P220" s="32"/>
      <c r="Q220" s="32"/>
      <c r="R220" s="32"/>
      <c r="S220" s="32"/>
      <c r="T220" s="32"/>
      <c r="U220" s="32"/>
      <c r="V220" s="27"/>
      <c r="W220" s="29"/>
      <c r="X220" s="27"/>
      <c r="Y220" s="29"/>
      <c r="Z220" s="22"/>
      <c r="AA220" s="23"/>
    </row>
    <row r="221" spans="7:27">
      <c r="G221" s="27"/>
      <c r="H221" s="27"/>
      <c r="I221" s="27"/>
      <c r="J221" s="27"/>
      <c r="K221" s="27"/>
      <c r="L221" s="28"/>
      <c r="M221" s="29"/>
      <c r="N221" s="30"/>
      <c r="O221" s="31"/>
      <c r="P221" s="32"/>
      <c r="Q221" s="32"/>
      <c r="R221" s="32"/>
      <c r="S221" s="32"/>
      <c r="T221" s="32"/>
      <c r="U221" s="32"/>
      <c r="V221" s="27"/>
      <c r="W221" s="29"/>
      <c r="X221" s="27"/>
      <c r="Y221" s="29"/>
      <c r="Z221" s="22"/>
      <c r="AA221" s="23"/>
    </row>
    <row r="222" spans="7:27">
      <c r="G222" s="27"/>
      <c r="H222" s="27"/>
      <c r="I222" s="27"/>
      <c r="J222" s="27"/>
      <c r="K222" s="27"/>
      <c r="L222" s="28"/>
      <c r="M222" s="29"/>
      <c r="N222" s="30"/>
      <c r="O222" s="31"/>
      <c r="P222" s="32"/>
      <c r="Q222" s="32"/>
      <c r="R222" s="32"/>
      <c r="S222" s="32"/>
      <c r="T222" s="32"/>
      <c r="U222" s="32"/>
      <c r="V222" s="27"/>
      <c r="W222" s="29"/>
      <c r="X222" s="27"/>
      <c r="Y222" s="29"/>
      <c r="Z222" s="22"/>
      <c r="AA222" s="23"/>
    </row>
    <row r="223" spans="7:27">
      <c r="G223" s="27"/>
      <c r="H223" s="27"/>
      <c r="I223" s="27"/>
      <c r="J223" s="27"/>
      <c r="K223" s="27"/>
      <c r="L223" s="28"/>
      <c r="M223" s="29"/>
      <c r="N223" s="30"/>
      <c r="O223" s="31"/>
      <c r="P223" s="32"/>
      <c r="Q223" s="32"/>
      <c r="R223" s="32"/>
      <c r="S223" s="32"/>
      <c r="T223" s="32"/>
      <c r="U223" s="32"/>
      <c r="V223" s="27"/>
      <c r="W223" s="29"/>
      <c r="X223" s="27"/>
      <c r="Y223" s="29"/>
      <c r="Z223" s="22"/>
      <c r="AA223" s="23"/>
    </row>
    <row r="224" spans="7:27">
      <c r="G224" s="27"/>
      <c r="H224" s="27"/>
      <c r="I224" s="27"/>
      <c r="J224" s="27"/>
      <c r="K224" s="27"/>
      <c r="L224" s="28"/>
      <c r="M224" s="29"/>
      <c r="N224" s="30"/>
      <c r="O224" s="31"/>
      <c r="P224" s="32"/>
      <c r="Q224" s="32"/>
      <c r="R224" s="32"/>
      <c r="S224" s="32"/>
      <c r="T224" s="32"/>
      <c r="U224" s="32"/>
      <c r="V224" s="27"/>
      <c r="W224" s="29"/>
      <c r="X224" s="27"/>
      <c r="Y224" s="29"/>
      <c r="Z224" s="22"/>
      <c r="AA224" s="23"/>
    </row>
    <row r="225" spans="7:27">
      <c r="G225" s="27"/>
      <c r="H225" s="27"/>
      <c r="I225" s="27"/>
      <c r="J225" s="27"/>
      <c r="K225" s="27"/>
      <c r="L225" s="28"/>
      <c r="M225" s="29"/>
      <c r="N225" s="30"/>
      <c r="O225" s="31"/>
      <c r="P225" s="32"/>
      <c r="Q225" s="32"/>
      <c r="R225" s="32"/>
      <c r="S225" s="32"/>
      <c r="T225" s="32"/>
      <c r="U225" s="32"/>
      <c r="V225" s="27"/>
      <c r="W225" s="29"/>
      <c r="X225" s="27"/>
      <c r="Y225" s="29"/>
      <c r="Z225" s="22"/>
      <c r="AA225" s="23"/>
    </row>
    <row r="226" spans="7:27">
      <c r="G226" s="27"/>
      <c r="H226" s="27"/>
      <c r="I226" s="27"/>
      <c r="J226" s="27"/>
      <c r="K226" s="27"/>
      <c r="L226" s="28"/>
      <c r="M226" s="29"/>
      <c r="N226" s="30"/>
      <c r="O226" s="31"/>
      <c r="P226" s="32"/>
      <c r="Q226" s="32"/>
      <c r="R226" s="32"/>
      <c r="S226" s="32"/>
      <c r="T226" s="32"/>
      <c r="U226" s="32"/>
      <c r="V226" s="27"/>
      <c r="W226" s="29"/>
      <c r="X226" s="27"/>
      <c r="Y226" s="29"/>
      <c r="Z226" s="22"/>
      <c r="AA226" s="23"/>
    </row>
    <row r="227" spans="7:27">
      <c r="G227" s="27"/>
      <c r="H227" s="27"/>
      <c r="I227" s="27"/>
      <c r="J227" s="27"/>
      <c r="K227" s="27"/>
      <c r="L227" s="28"/>
      <c r="M227" s="29"/>
      <c r="N227" s="30"/>
      <c r="O227" s="31"/>
      <c r="P227" s="32"/>
      <c r="Q227" s="32"/>
      <c r="R227" s="32"/>
      <c r="S227" s="32"/>
      <c r="T227" s="32"/>
      <c r="U227" s="32"/>
      <c r="V227" s="27"/>
      <c r="W227" s="29"/>
      <c r="X227" s="27"/>
      <c r="Y227" s="29"/>
      <c r="Z227" s="22"/>
      <c r="AA227" s="23"/>
    </row>
    <row r="228" spans="7:27">
      <c r="G228" s="27"/>
      <c r="H228" s="27"/>
      <c r="I228" s="27"/>
      <c r="J228" s="27"/>
      <c r="K228" s="27"/>
      <c r="L228" s="28"/>
      <c r="M228" s="29"/>
      <c r="N228" s="30"/>
      <c r="O228" s="31"/>
      <c r="P228" s="32"/>
      <c r="Q228" s="32"/>
      <c r="R228" s="32"/>
      <c r="S228" s="32"/>
      <c r="T228" s="32"/>
      <c r="U228" s="32"/>
      <c r="V228" s="27"/>
      <c r="W228" s="29"/>
      <c r="X228" s="27"/>
      <c r="Y228" s="29"/>
      <c r="Z228" s="22"/>
      <c r="AA228" s="23"/>
    </row>
    <row r="229" spans="7:27">
      <c r="G229" s="27"/>
      <c r="H229" s="27"/>
      <c r="I229" s="27"/>
      <c r="J229" s="27"/>
      <c r="K229" s="27"/>
      <c r="L229" s="28"/>
      <c r="M229" s="29"/>
      <c r="N229" s="30"/>
      <c r="O229" s="31"/>
      <c r="P229" s="32"/>
      <c r="Q229" s="32"/>
      <c r="R229" s="32"/>
      <c r="S229" s="32"/>
      <c r="T229" s="32"/>
      <c r="U229" s="32"/>
      <c r="V229" s="27"/>
      <c r="W229" s="29"/>
      <c r="X229" s="27"/>
      <c r="Y229" s="29"/>
      <c r="Z229" s="22"/>
      <c r="AA229" s="23"/>
    </row>
    <row r="230" spans="7:27">
      <c r="G230" s="27"/>
      <c r="H230" s="27"/>
      <c r="I230" s="27"/>
      <c r="J230" s="27"/>
      <c r="K230" s="27"/>
      <c r="L230" s="28"/>
      <c r="M230" s="29"/>
      <c r="N230" s="30"/>
      <c r="O230" s="31"/>
      <c r="P230" s="32"/>
      <c r="Q230" s="32"/>
      <c r="R230" s="32"/>
      <c r="S230" s="32"/>
      <c r="T230" s="32"/>
      <c r="U230" s="32"/>
      <c r="V230" s="27"/>
      <c r="W230" s="29"/>
      <c r="X230" s="27"/>
      <c r="Y230" s="29"/>
      <c r="Z230" s="22"/>
      <c r="AA230" s="23"/>
    </row>
    <row r="231" spans="7:27">
      <c r="G231" s="27"/>
      <c r="H231" s="27"/>
      <c r="I231" s="27"/>
      <c r="J231" s="27"/>
      <c r="K231" s="27"/>
      <c r="L231" s="28"/>
      <c r="M231" s="29"/>
      <c r="N231" s="30"/>
      <c r="O231" s="31"/>
      <c r="P231" s="32"/>
      <c r="Q231" s="32"/>
      <c r="R231" s="32"/>
      <c r="S231" s="32"/>
      <c r="T231" s="32"/>
      <c r="U231" s="32"/>
      <c r="V231" s="27"/>
      <c r="W231" s="29"/>
      <c r="X231" s="27"/>
      <c r="Y231" s="29"/>
      <c r="Z231" s="22"/>
      <c r="AA231" s="23"/>
    </row>
    <row r="232" spans="7:27">
      <c r="G232" s="27"/>
      <c r="H232" s="27"/>
      <c r="I232" s="27"/>
      <c r="J232" s="27"/>
      <c r="K232" s="27"/>
      <c r="L232" s="28"/>
      <c r="M232" s="29"/>
      <c r="N232" s="30"/>
      <c r="O232" s="31"/>
      <c r="P232" s="32"/>
      <c r="Q232" s="32"/>
      <c r="R232" s="32"/>
      <c r="S232" s="32"/>
      <c r="T232" s="32"/>
      <c r="U232" s="32"/>
      <c r="V232" s="27"/>
      <c r="W232" s="29"/>
      <c r="X232" s="27"/>
      <c r="Y232" s="29"/>
      <c r="Z232" s="22"/>
      <c r="AA232" s="23"/>
    </row>
    <row r="233" spans="7:27">
      <c r="G233" s="27"/>
      <c r="H233" s="27"/>
      <c r="I233" s="27"/>
      <c r="J233" s="27"/>
      <c r="K233" s="27"/>
      <c r="L233" s="28"/>
      <c r="M233" s="29"/>
      <c r="N233" s="30"/>
      <c r="O233" s="31"/>
      <c r="P233" s="32"/>
      <c r="Q233" s="32"/>
      <c r="R233" s="32"/>
      <c r="S233" s="32"/>
      <c r="T233" s="32"/>
      <c r="U233" s="32"/>
      <c r="V233" s="27"/>
      <c r="W233" s="29"/>
      <c r="X233" s="27"/>
      <c r="Y233" s="29"/>
      <c r="Z233" s="22"/>
      <c r="AA233" s="23"/>
    </row>
    <row r="234" spans="7:27">
      <c r="G234" s="27"/>
      <c r="H234" s="27"/>
      <c r="I234" s="27"/>
      <c r="J234" s="27"/>
      <c r="K234" s="27"/>
      <c r="L234" s="28"/>
      <c r="M234" s="29"/>
      <c r="N234" s="30"/>
      <c r="O234" s="31"/>
      <c r="P234" s="32"/>
      <c r="Q234" s="32"/>
      <c r="R234" s="32"/>
      <c r="S234" s="32"/>
      <c r="T234" s="32"/>
      <c r="U234" s="32"/>
      <c r="V234" s="27"/>
      <c r="W234" s="29"/>
      <c r="X234" s="27"/>
      <c r="Y234" s="29"/>
      <c r="Z234" s="22"/>
      <c r="AA234" s="23"/>
    </row>
    <row r="235" spans="7:27">
      <c r="G235" s="27"/>
      <c r="H235" s="27"/>
      <c r="I235" s="27"/>
      <c r="J235" s="27"/>
      <c r="K235" s="27"/>
      <c r="L235" s="28"/>
      <c r="M235" s="29"/>
      <c r="N235" s="30"/>
      <c r="O235" s="31"/>
      <c r="P235" s="32"/>
      <c r="Q235" s="32"/>
      <c r="R235" s="32"/>
      <c r="S235" s="32"/>
      <c r="T235" s="32"/>
      <c r="U235" s="32"/>
      <c r="V235" s="27"/>
      <c r="W235" s="29"/>
      <c r="X235" s="27"/>
      <c r="Y235" s="29"/>
      <c r="Z235" s="22"/>
      <c r="AA235" s="23"/>
    </row>
    <row r="236" spans="7:27">
      <c r="G236" s="27"/>
      <c r="H236" s="27"/>
      <c r="I236" s="27"/>
      <c r="J236" s="27"/>
      <c r="K236" s="27"/>
      <c r="L236" s="28"/>
      <c r="M236" s="29"/>
      <c r="N236" s="30"/>
      <c r="O236" s="31"/>
      <c r="P236" s="32"/>
      <c r="Q236" s="32"/>
      <c r="R236" s="32"/>
      <c r="S236" s="32"/>
      <c r="T236" s="32"/>
      <c r="U236" s="32"/>
      <c r="V236" s="27"/>
      <c r="W236" s="29"/>
      <c r="X236" s="27"/>
      <c r="Y236" s="29"/>
      <c r="Z236" s="22"/>
      <c r="AA236" s="23"/>
    </row>
    <row r="237" spans="7:27">
      <c r="G237" s="27"/>
      <c r="H237" s="27"/>
      <c r="I237" s="27"/>
      <c r="J237" s="27"/>
      <c r="K237" s="27"/>
      <c r="L237" s="28"/>
      <c r="M237" s="29"/>
      <c r="N237" s="30"/>
      <c r="O237" s="31"/>
      <c r="P237" s="32"/>
      <c r="Q237" s="32"/>
      <c r="R237" s="32"/>
      <c r="S237" s="32"/>
      <c r="T237" s="32"/>
      <c r="U237" s="32"/>
      <c r="V237" s="27"/>
      <c r="W237" s="29"/>
      <c r="X237" s="27"/>
      <c r="Y237" s="29"/>
      <c r="Z237" s="22"/>
      <c r="AA237" s="23"/>
    </row>
    <row r="238" spans="7:27">
      <c r="G238" s="27"/>
      <c r="H238" s="27"/>
      <c r="I238" s="27"/>
      <c r="J238" s="27"/>
      <c r="K238" s="27"/>
      <c r="L238" s="28"/>
      <c r="M238" s="29"/>
      <c r="N238" s="30"/>
      <c r="O238" s="31"/>
      <c r="P238" s="32"/>
      <c r="Q238" s="32"/>
      <c r="R238" s="32"/>
      <c r="S238" s="32"/>
      <c r="T238" s="32"/>
      <c r="U238" s="32"/>
      <c r="V238" s="27"/>
      <c r="W238" s="29"/>
      <c r="X238" s="27"/>
      <c r="Y238" s="29"/>
      <c r="Z238" s="22"/>
      <c r="AA238" s="23"/>
    </row>
    <row r="239" spans="7:27">
      <c r="G239" s="27"/>
      <c r="H239" s="27"/>
      <c r="I239" s="27"/>
      <c r="J239" s="27"/>
      <c r="K239" s="27"/>
      <c r="L239" s="28"/>
      <c r="M239" s="29"/>
      <c r="N239" s="30"/>
      <c r="O239" s="31"/>
      <c r="P239" s="32"/>
      <c r="Q239" s="32"/>
      <c r="R239" s="32"/>
      <c r="S239" s="32"/>
      <c r="T239" s="32"/>
      <c r="U239" s="32"/>
      <c r="V239" s="27"/>
      <c r="W239" s="29"/>
      <c r="X239" s="27"/>
      <c r="Y239" s="29"/>
      <c r="Z239" s="22"/>
      <c r="AA239" s="23"/>
    </row>
    <row r="240" spans="7:27">
      <c r="G240" s="27"/>
      <c r="H240" s="27"/>
      <c r="I240" s="27"/>
      <c r="J240" s="27"/>
      <c r="K240" s="27"/>
      <c r="L240" s="28"/>
      <c r="M240" s="29"/>
      <c r="N240" s="30"/>
      <c r="O240" s="31"/>
      <c r="P240" s="32"/>
      <c r="Q240" s="32"/>
      <c r="R240" s="32"/>
      <c r="S240" s="32"/>
      <c r="T240" s="32"/>
      <c r="U240" s="32"/>
      <c r="V240" s="27"/>
      <c r="W240" s="29"/>
      <c r="X240" s="27"/>
      <c r="Y240" s="29"/>
      <c r="Z240" s="22"/>
      <c r="AA240" s="23"/>
    </row>
    <row r="241" spans="7:27">
      <c r="G241" s="27"/>
      <c r="H241" s="27"/>
      <c r="I241" s="27"/>
      <c r="J241" s="27"/>
      <c r="K241" s="27"/>
      <c r="L241" s="28"/>
      <c r="M241" s="29"/>
      <c r="N241" s="30"/>
      <c r="O241" s="31"/>
      <c r="P241" s="32"/>
      <c r="Q241" s="32"/>
      <c r="R241" s="32"/>
      <c r="S241" s="32"/>
      <c r="T241" s="32"/>
      <c r="U241" s="32"/>
      <c r="V241" s="27"/>
      <c r="W241" s="29"/>
      <c r="X241" s="27"/>
      <c r="Y241" s="29"/>
      <c r="Z241" s="22"/>
      <c r="AA241" s="23"/>
    </row>
    <row r="242" spans="7:27">
      <c r="G242" s="27"/>
      <c r="H242" s="27"/>
      <c r="I242" s="27"/>
      <c r="J242" s="27"/>
      <c r="K242" s="27"/>
      <c r="L242" s="28"/>
      <c r="M242" s="29"/>
      <c r="N242" s="30"/>
      <c r="O242" s="31"/>
      <c r="P242" s="32"/>
      <c r="Q242" s="32"/>
      <c r="R242" s="32"/>
      <c r="S242" s="32"/>
      <c r="T242" s="32"/>
      <c r="U242" s="32"/>
      <c r="V242" s="27"/>
      <c r="W242" s="29"/>
      <c r="X242" s="27"/>
      <c r="Y242" s="29"/>
      <c r="Z242" s="22"/>
      <c r="AA242" s="23"/>
    </row>
    <row r="243" spans="7:27">
      <c r="G243" s="27"/>
      <c r="H243" s="27"/>
      <c r="I243" s="27"/>
      <c r="J243" s="27"/>
      <c r="K243" s="27"/>
      <c r="L243" s="28"/>
      <c r="M243" s="29"/>
      <c r="N243" s="30"/>
      <c r="O243" s="31"/>
      <c r="P243" s="32"/>
      <c r="Q243" s="32"/>
      <c r="R243" s="32"/>
      <c r="S243" s="32"/>
      <c r="T243" s="32"/>
      <c r="U243" s="32"/>
      <c r="V243" s="27"/>
      <c r="W243" s="29"/>
      <c r="X243" s="27"/>
      <c r="Y243" s="29"/>
      <c r="Z243" s="22"/>
      <c r="AA243" s="23"/>
    </row>
    <row r="244" spans="7:27">
      <c r="G244" s="27"/>
      <c r="H244" s="27"/>
      <c r="I244" s="27"/>
      <c r="J244" s="27"/>
      <c r="K244" s="27"/>
      <c r="L244" s="28"/>
      <c r="M244" s="29"/>
      <c r="N244" s="30"/>
      <c r="O244" s="31"/>
      <c r="P244" s="32"/>
      <c r="Q244" s="32"/>
      <c r="R244" s="32"/>
      <c r="S244" s="32"/>
      <c r="T244" s="32"/>
      <c r="U244" s="32"/>
      <c r="V244" s="27"/>
      <c r="W244" s="29"/>
      <c r="X244" s="27"/>
      <c r="Y244" s="29"/>
      <c r="Z244" s="22"/>
      <c r="AA244" s="23"/>
    </row>
    <row r="245" spans="7:27">
      <c r="G245" s="27"/>
      <c r="H245" s="27"/>
      <c r="I245" s="27"/>
      <c r="J245" s="27"/>
      <c r="K245" s="27"/>
      <c r="L245" s="28"/>
      <c r="M245" s="29"/>
      <c r="N245" s="30"/>
      <c r="O245" s="31"/>
      <c r="P245" s="32"/>
      <c r="Q245" s="32"/>
      <c r="R245" s="32"/>
      <c r="S245" s="32"/>
      <c r="T245" s="32"/>
      <c r="U245" s="32"/>
      <c r="V245" s="27"/>
      <c r="W245" s="29"/>
      <c r="X245" s="27"/>
      <c r="Y245" s="29"/>
      <c r="Z245" s="22"/>
      <c r="AA245" s="23"/>
    </row>
    <row r="246" spans="7:27">
      <c r="G246" s="27"/>
      <c r="H246" s="27"/>
      <c r="I246" s="27"/>
      <c r="J246" s="27"/>
      <c r="K246" s="27"/>
      <c r="L246" s="28"/>
      <c r="M246" s="29"/>
      <c r="N246" s="30"/>
      <c r="O246" s="31"/>
      <c r="P246" s="32"/>
      <c r="Q246" s="32"/>
      <c r="R246" s="32"/>
      <c r="S246" s="32"/>
      <c r="T246" s="32"/>
      <c r="U246" s="32"/>
      <c r="V246" s="27"/>
      <c r="W246" s="29"/>
      <c r="X246" s="27"/>
      <c r="Y246" s="29"/>
      <c r="Z246" s="22"/>
      <c r="AA246" s="23"/>
    </row>
    <row r="247" spans="7:27">
      <c r="G247" s="27"/>
      <c r="H247" s="27"/>
      <c r="I247" s="27"/>
      <c r="J247" s="27"/>
      <c r="K247" s="27"/>
      <c r="L247" s="28"/>
      <c r="M247" s="29"/>
      <c r="N247" s="30"/>
      <c r="O247" s="31"/>
      <c r="P247" s="32"/>
      <c r="Q247" s="32"/>
      <c r="R247" s="32"/>
      <c r="S247" s="32"/>
      <c r="T247" s="32"/>
      <c r="U247" s="32"/>
      <c r="V247" s="27"/>
      <c r="W247" s="29"/>
      <c r="X247" s="27"/>
      <c r="Y247" s="29"/>
      <c r="Z247" s="22"/>
      <c r="AA247" s="23"/>
    </row>
    <row r="248" spans="7:27">
      <c r="G248" s="27"/>
      <c r="H248" s="27"/>
      <c r="I248" s="27"/>
      <c r="J248" s="27"/>
      <c r="K248" s="27"/>
      <c r="L248" s="28"/>
      <c r="M248" s="29"/>
      <c r="N248" s="30"/>
      <c r="O248" s="31"/>
      <c r="P248" s="32"/>
      <c r="Q248" s="32"/>
      <c r="R248" s="32"/>
      <c r="S248" s="32"/>
      <c r="T248" s="32"/>
      <c r="U248" s="32"/>
      <c r="V248" s="27"/>
      <c r="W248" s="29"/>
      <c r="X248" s="27"/>
      <c r="Y248" s="29"/>
      <c r="Z248" s="22"/>
      <c r="AA248" s="23"/>
    </row>
    <row r="249" spans="7:27">
      <c r="G249" s="27"/>
      <c r="H249" s="27"/>
      <c r="I249" s="27"/>
      <c r="J249" s="27"/>
      <c r="K249" s="27"/>
      <c r="L249" s="28"/>
      <c r="M249" s="29"/>
      <c r="N249" s="30"/>
      <c r="O249" s="31"/>
      <c r="P249" s="32"/>
      <c r="Q249" s="32"/>
      <c r="R249" s="32"/>
      <c r="S249" s="32"/>
      <c r="T249" s="32"/>
      <c r="U249" s="32"/>
      <c r="V249" s="27"/>
      <c r="W249" s="29"/>
      <c r="X249" s="27"/>
      <c r="Y249" s="29"/>
      <c r="Z249" s="22"/>
      <c r="AA249" s="23"/>
    </row>
  </sheetData>
  <mergeCells count="26">
    <mergeCell ref="AB83:AB84"/>
    <mergeCell ref="AC83:AC84"/>
    <mergeCell ref="AD83:AD84"/>
    <mergeCell ref="AB70:AB72"/>
    <mergeCell ref="AC70:AC72"/>
    <mergeCell ref="Z124:Z126"/>
    <mergeCell ref="AB124:AB126"/>
    <mergeCell ref="AC118:AC122"/>
    <mergeCell ref="AB118:AB122"/>
    <mergeCell ref="Z118:Z120"/>
    <mergeCell ref="Z39:Z41"/>
    <mergeCell ref="Z51:Z53"/>
    <mergeCell ref="Z76:Z78"/>
    <mergeCell ref="AB76:AB78"/>
    <mergeCell ref="AC76:AC78"/>
    <mergeCell ref="Z70:Z72"/>
    <mergeCell ref="AC45:AC48"/>
    <mergeCell ref="AB45:AB48"/>
    <mergeCell ref="Z45:Z48"/>
    <mergeCell ref="G1:U1"/>
    <mergeCell ref="V1:Y1"/>
    <mergeCell ref="AB15:AB19"/>
    <mergeCell ref="AB27:AB29"/>
    <mergeCell ref="AC27:AC29"/>
    <mergeCell ref="Z27:Z29"/>
    <mergeCell ref="AB10:AB11"/>
  </mergeCells>
  <phoneticPr fontId="17" type="noConversion"/>
  <conditionalFormatting sqref="O38:O43 O14:O26">
    <cfRule type="colorScale" priority="2">
      <colorScale>
        <cfvo type="min"/>
        <cfvo type="max"/>
        <color rgb="FFFFFFFF"/>
        <color rgb="FF6CBF63"/>
      </colorScale>
    </cfRule>
  </conditionalFormatting>
  <conditionalFormatting sqref="W1:W1048576">
    <cfRule type="iconSet" priority="3">
      <iconSet>
        <cfvo type="percent" val="0"/>
        <cfvo type="num" val="1"/>
        <cfvo type="num" val="1" gte="0"/>
      </iconSet>
    </cfRule>
  </conditionalFormatting>
  <hyperlinks>
    <hyperlink ref="AD47" r:id="rId1" display="印尼赛事预算管控框架与模板" xr:uid="{00000000-0004-0000-0000-000000000000}"/>
  </hyperlinks>
  <pageMargins left="0.7" right="0.7" top="0.75" bottom="0.75" header="0.3" footer="0.3"/>
  <drawing r:id="rId2"/>
  <legacyDrawing r:id="rId3"/>
  <picture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2F0DA-3903-0C40-9A3A-CC8FC6487966}">
  <sheetPr>
    <tabColor rgb="FFFF8800"/>
    <outlinePr summaryBelow="0" summaryRight="0"/>
  </sheetPr>
  <dimension ref="A1:M220"/>
  <sheetViews>
    <sheetView workbookViewId="0"/>
  </sheetViews>
  <sheetFormatPr baseColWidth="10" defaultColWidth="14" defaultRowHeight="13"/>
  <cols>
    <col min="1" max="1" width="6" customWidth="1"/>
    <col min="2" max="2" width="8" customWidth="1"/>
    <col min="3" max="3" width="9" customWidth="1"/>
    <col min="4" max="4" width="15" customWidth="1"/>
    <col min="5" max="5" width="12" customWidth="1"/>
    <col min="6" max="6" width="27" customWidth="1"/>
    <col min="7" max="7" width="9" customWidth="1"/>
    <col min="8" max="8" width="18" customWidth="1"/>
    <col min="9" max="9" width="15" customWidth="1"/>
    <col min="10" max="10" width="17" customWidth="1"/>
    <col min="11" max="11" width="16" customWidth="1"/>
    <col min="12" max="12" width="19" customWidth="1"/>
    <col min="13" max="13" width="20" customWidth="1"/>
  </cols>
  <sheetData>
    <row r="1" spans="1:13" ht="14">
      <c r="A1" s="1" t="s">
        <v>136</v>
      </c>
      <c r="B1" s="1" t="s">
        <v>137</v>
      </c>
      <c r="C1" s="1" t="s">
        <v>138</v>
      </c>
      <c r="D1" s="152" t="s">
        <v>139</v>
      </c>
      <c r="E1" s="152" t="s">
        <v>140</v>
      </c>
      <c r="F1" s="152" t="s">
        <v>141</v>
      </c>
      <c r="G1" s="152" t="s">
        <v>142</v>
      </c>
      <c r="H1" s="13" t="s">
        <v>143</v>
      </c>
      <c r="I1" s="13" t="s">
        <v>144</v>
      </c>
      <c r="J1" s="13" t="s">
        <v>145</v>
      </c>
      <c r="K1" t="s">
        <v>146</v>
      </c>
      <c r="L1" s="13" t="s">
        <v>147</v>
      </c>
      <c r="M1" t="s">
        <v>148</v>
      </c>
    </row>
    <row r="2" spans="1:13" ht="19" customHeight="1">
      <c r="A2" s="153" t="s">
        <v>149</v>
      </c>
      <c r="B2" s="12" t="s">
        <v>150</v>
      </c>
      <c r="C2" s="12" t="s">
        <v>151</v>
      </c>
      <c r="D2" s="154" t="s">
        <v>152</v>
      </c>
      <c r="E2" s="154" t="s">
        <v>153</v>
      </c>
      <c r="F2" s="155"/>
      <c r="G2" s="156"/>
    </row>
    <row r="3" spans="1:13" ht="19" customHeight="1">
      <c r="A3" s="153" t="s">
        <v>149</v>
      </c>
      <c r="B3" s="12" t="s">
        <v>150</v>
      </c>
      <c r="C3" s="12" t="s">
        <v>154</v>
      </c>
      <c r="D3" s="154" t="s">
        <v>155</v>
      </c>
      <c r="E3" s="154" t="s">
        <v>153</v>
      </c>
      <c r="F3" s="155"/>
      <c r="G3" s="156"/>
    </row>
    <row r="4" spans="1:13" ht="19" customHeight="1">
      <c r="A4" s="153" t="s">
        <v>149</v>
      </c>
      <c r="B4" s="12" t="s">
        <v>150</v>
      </c>
      <c r="C4" s="12" t="s">
        <v>156</v>
      </c>
      <c r="D4" s="154" t="s">
        <v>157</v>
      </c>
      <c r="E4" s="154" t="s">
        <v>158</v>
      </c>
      <c r="F4" s="155"/>
      <c r="G4" s="156"/>
    </row>
    <row r="5" spans="1:13" ht="19" customHeight="1">
      <c r="A5" s="153" t="s">
        <v>149</v>
      </c>
      <c r="B5" s="12" t="s">
        <v>150</v>
      </c>
      <c r="C5" s="12" t="s">
        <v>159</v>
      </c>
      <c r="D5" s="154" t="s">
        <v>160</v>
      </c>
      <c r="E5" s="154" t="s">
        <v>158</v>
      </c>
      <c r="F5" s="155"/>
      <c r="G5" s="156"/>
    </row>
    <row r="6" spans="1:13" ht="19" customHeight="1">
      <c r="A6" s="153" t="s">
        <v>149</v>
      </c>
      <c r="B6" s="12" t="s">
        <v>150</v>
      </c>
      <c r="C6" s="12" t="s">
        <v>161</v>
      </c>
      <c r="D6" s="154" t="s">
        <v>162</v>
      </c>
      <c r="E6" s="154" t="s">
        <v>163</v>
      </c>
      <c r="F6" s="155" t="s">
        <v>164</v>
      </c>
      <c r="G6" s="156"/>
    </row>
    <row r="7" spans="1:13" ht="19" customHeight="1">
      <c r="A7" s="153" t="s">
        <v>149</v>
      </c>
      <c r="B7" s="12" t="s">
        <v>150</v>
      </c>
      <c r="C7" s="12" t="s">
        <v>165</v>
      </c>
      <c r="D7" s="154" t="s">
        <v>166</v>
      </c>
      <c r="E7" s="154" t="s">
        <v>163</v>
      </c>
      <c r="F7" s="155"/>
      <c r="G7" s="156"/>
    </row>
    <row r="8" spans="1:13" ht="19" customHeight="1">
      <c r="A8" s="153" t="s">
        <v>149</v>
      </c>
      <c r="B8" s="12" t="s">
        <v>167</v>
      </c>
      <c r="C8" s="12" t="s">
        <v>156</v>
      </c>
      <c r="D8" s="154" t="s">
        <v>168</v>
      </c>
      <c r="E8" s="154" t="s">
        <v>158</v>
      </c>
      <c r="F8" s="155"/>
      <c r="G8" s="156"/>
    </row>
    <row r="9" spans="1:13" ht="19" customHeight="1">
      <c r="A9" s="153" t="s">
        <v>149</v>
      </c>
      <c r="B9" s="12" t="s">
        <v>167</v>
      </c>
      <c r="C9" s="12" t="s">
        <v>156</v>
      </c>
      <c r="D9" s="154" t="s">
        <v>168</v>
      </c>
      <c r="E9" s="154" t="s">
        <v>158</v>
      </c>
      <c r="F9" s="155"/>
      <c r="G9" s="154"/>
    </row>
    <row r="10" spans="1:13" ht="19" customHeight="1">
      <c r="A10" s="153" t="s">
        <v>149</v>
      </c>
      <c r="B10" s="12" t="s">
        <v>167</v>
      </c>
      <c r="C10" s="12" t="s">
        <v>156</v>
      </c>
      <c r="D10" s="154" t="s">
        <v>168</v>
      </c>
      <c r="E10" s="154" t="s">
        <v>158</v>
      </c>
      <c r="F10" s="155"/>
      <c r="G10" s="154"/>
    </row>
    <row r="11" spans="1:13" ht="19" customHeight="1">
      <c r="A11" s="153" t="s">
        <v>149</v>
      </c>
      <c r="B11" s="12" t="s">
        <v>167</v>
      </c>
      <c r="C11" s="12" t="s">
        <v>156</v>
      </c>
      <c r="D11" s="154" t="s">
        <v>168</v>
      </c>
      <c r="E11" s="154" t="s">
        <v>158</v>
      </c>
      <c r="F11" s="155"/>
      <c r="G11" s="154"/>
    </row>
    <row r="12" spans="1:13" ht="19" customHeight="1">
      <c r="A12" s="153" t="s">
        <v>149</v>
      </c>
      <c r="B12" s="12" t="s">
        <v>167</v>
      </c>
      <c r="C12" s="12" t="s">
        <v>156</v>
      </c>
      <c r="D12" s="154" t="s">
        <v>168</v>
      </c>
      <c r="E12" s="154" t="s">
        <v>158</v>
      </c>
      <c r="F12" s="155"/>
      <c r="G12" s="154"/>
    </row>
    <row r="13" spans="1:13" ht="19" customHeight="1">
      <c r="A13" s="157" t="s">
        <v>169</v>
      </c>
      <c r="B13" s="12" t="s">
        <v>167</v>
      </c>
      <c r="C13" s="12" t="s">
        <v>170</v>
      </c>
      <c r="D13" s="154" t="s">
        <v>171</v>
      </c>
      <c r="E13" s="154" t="s">
        <v>172</v>
      </c>
      <c r="F13" s="155" t="s">
        <v>173</v>
      </c>
      <c r="G13" s="154"/>
    </row>
    <row r="14" spans="1:13" ht="19" customHeight="1">
      <c r="A14" s="157" t="s">
        <v>169</v>
      </c>
      <c r="B14" s="12" t="s">
        <v>167</v>
      </c>
      <c r="C14" s="12" t="s">
        <v>170</v>
      </c>
      <c r="D14" s="154" t="s">
        <v>171</v>
      </c>
      <c r="E14" s="154" t="s">
        <v>172</v>
      </c>
      <c r="F14" s="155" t="s">
        <v>174</v>
      </c>
      <c r="G14" s="156"/>
    </row>
    <row r="15" spans="1:13" ht="19" customHeight="1">
      <c r="A15" s="157" t="s">
        <v>169</v>
      </c>
      <c r="B15" s="12" t="s">
        <v>167</v>
      </c>
      <c r="C15" s="12" t="s">
        <v>170</v>
      </c>
      <c r="D15" s="154" t="s">
        <v>171</v>
      </c>
      <c r="E15" s="154" t="s">
        <v>172</v>
      </c>
      <c r="F15" s="155" t="s">
        <v>175</v>
      </c>
      <c r="G15" s="156"/>
    </row>
    <row r="16" spans="1:13" ht="19" customHeight="1">
      <c r="A16" s="157" t="s">
        <v>169</v>
      </c>
      <c r="B16" s="12" t="s">
        <v>167</v>
      </c>
      <c r="C16" s="12" t="s">
        <v>170</v>
      </c>
      <c r="D16" s="154" t="s">
        <v>171</v>
      </c>
      <c r="E16" s="154" t="s">
        <v>172</v>
      </c>
      <c r="F16" s="155" t="s">
        <v>176</v>
      </c>
      <c r="G16" s="156"/>
    </row>
    <row r="17" spans="1:12" ht="19" customHeight="1">
      <c r="A17" s="157" t="s">
        <v>169</v>
      </c>
      <c r="B17" s="12" t="s">
        <v>167</v>
      </c>
      <c r="C17" s="12" t="s">
        <v>177</v>
      </c>
      <c r="D17" s="154" t="s">
        <v>178</v>
      </c>
      <c r="E17" s="154" t="s">
        <v>179</v>
      </c>
      <c r="F17" s="155"/>
      <c r="G17" s="156"/>
    </row>
    <row r="18" spans="1:12" ht="19" customHeight="1">
      <c r="A18" s="157" t="s">
        <v>169</v>
      </c>
      <c r="B18" s="12" t="s">
        <v>150</v>
      </c>
      <c r="C18" s="12" t="s">
        <v>180</v>
      </c>
      <c r="D18" s="154" t="s">
        <v>181</v>
      </c>
      <c r="E18" s="154" t="s">
        <v>179</v>
      </c>
      <c r="F18" s="155"/>
      <c r="G18" s="156"/>
    </row>
    <row r="19" spans="1:12" ht="19" customHeight="1">
      <c r="A19" s="157" t="s">
        <v>169</v>
      </c>
      <c r="B19" s="12" t="s">
        <v>150</v>
      </c>
      <c r="C19" s="12" t="s">
        <v>182</v>
      </c>
      <c r="D19" s="154" t="s">
        <v>183</v>
      </c>
      <c r="E19" s="154" t="s">
        <v>179</v>
      </c>
      <c r="F19" s="155"/>
      <c r="G19" s="156"/>
    </row>
    <row r="20" spans="1:12" ht="19" customHeight="1">
      <c r="A20" s="157" t="s">
        <v>169</v>
      </c>
      <c r="B20" s="12" t="s">
        <v>167</v>
      </c>
      <c r="C20" s="12" t="s">
        <v>182</v>
      </c>
      <c r="D20" s="154" t="s">
        <v>184</v>
      </c>
      <c r="E20" s="154" t="s">
        <v>179</v>
      </c>
      <c r="F20" s="155"/>
      <c r="G20" s="156"/>
    </row>
    <row r="21" spans="1:12">
      <c r="A21" s="157" t="s">
        <v>169</v>
      </c>
      <c r="B21" s="12" t="s">
        <v>167</v>
      </c>
      <c r="C21" s="12" t="s">
        <v>185</v>
      </c>
      <c r="D21" s="154" t="s">
        <v>186</v>
      </c>
      <c r="E21" s="154" t="s">
        <v>163</v>
      </c>
      <c r="F21" s="155" t="s">
        <v>187</v>
      </c>
      <c r="G21" s="156">
        <v>0.2</v>
      </c>
      <c r="H21" s="149">
        <v>0.123</v>
      </c>
      <c r="I21" s="149">
        <v>0.13300000000000001</v>
      </c>
      <c r="J21" s="149">
        <v>0.13519999999999999</v>
      </c>
      <c r="K21" s="29">
        <v>0.16339999999999999</v>
      </c>
      <c r="L21" s="29">
        <v>0.1527</v>
      </c>
    </row>
    <row r="22" spans="1:12">
      <c r="A22" s="157" t="s">
        <v>169</v>
      </c>
      <c r="B22" s="12" t="s">
        <v>167</v>
      </c>
      <c r="C22" s="12" t="s">
        <v>185</v>
      </c>
      <c r="D22" s="154" t="s">
        <v>186</v>
      </c>
      <c r="E22" s="154" t="s">
        <v>163</v>
      </c>
      <c r="F22" s="155" t="s">
        <v>188</v>
      </c>
      <c r="G22" s="156">
        <v>0.2</v>
      </c>
      <c r="H22" s="158">
        <v>0.52700000000000002</v>
      </c>
      <c r="I22" s="158">
        <v>0.52500000000000002</v>
      </c>
      <c r="J22" s="158">
        <v>0.48699999999999999</v>
      </c>
      <c r="K22" s="158">
        <v>0.48699999999999999</v>
      </c>
      <c r="L22" s="158">
        <v>0.55200000000000005</v>
      </c>
    </row>
    <row r="23" spans="1:12">
      <c r="A23" s="157" t="s">
        <v>169</v>
      </c>
      <c r="B23" s="12" t="s">
        <v>167</v>
      </c>
      <c r="C23" s="12" t="s">
        <v>185</v>
      </c>
      <c r="D23" s="154" t="s">
        <v>186</v>
      </c>
      <c r="E23" s="154" t="s">
        <v>163</v>
      </c>
      <c r="F23" s="154" t="s">
        <v>189</v>
      </c>
      <c r="G23" s="156">
        <v>0.1</v>
      </c>
      <c r="H23" s="159">
        <v>6.1100000000000002E-2</v>
      </c>
      <c r="I23" s="159">
        <v>6.3399999999999998E-2</v>
      </c>
      <c r="J23" s="159">
        <v>5.8400000000000001E-2</v>
      </c>
      <c r="K23" s="159">
        <v>9.8400000000000001E-2</v>
      </c>
    </row>
    <row r="24" spans="1:12">
      <c r="A24" s="157" t="s">
        <v>169</v>
      </c>
      <c r="B24" s="12" t="s">
        <v>167</v>
      </c>
      <c r="C24" s="12" t="s">
        <v>190</v>
      </c>
      <c r="D24" s="154" t="s">
        <v>191</v>
      </c>
      <c r="E24" s="154" t="s">
        <v>163</v>
      </c>
      <c r="F24" s="154" t="s">
        <v>192</v>
      </c>
      <c r="G24" s="154">
        <v>21000</v>
      </c>
      <c r="H24" s="160">
        <v>19639.7143</v>
      </c>
      <c r="I24" s="160">
        <v>19514</v>
      </c>
      <c r="J24" s="160">
        <v>19651.2857</v>
      </c>
      <c r="K24" s="160">
        <v>19828.142899999999</v>
      </c>
      <c r="L24" s="160">
        <v>19835.142857142899</v>
      </c>
    </row>
    <row r="25" spans="1:12" ht="19" customHeight="1">
      <c r="A25" s="157" t="s">
        <v>169</v>
      </c>
      <c r="B25" s="12" t="s">
        <v>167</v>
      </c>
      <c r="C25" s="12" t="s">
        <v>190</v>
      </c>
      <c r="D25" s="154" t="s">
        <v>191</v>
      </c>
      <c r="E25" s="154" t="s">
        <v>163</v>
      </c>
      <c r="F25" s="154" t="s">
        <v>193</v>
      </c>
      <c r="G25" s="154">
        <v>600</v>
      </c>
      <c r="H25" s="161">
        <v>491</v>
      </c>
      <c r="I25" s="161">
        <v>559</v>
      </c>
      <c r="J25" s="161">
        <v>550</v>
      </c>
      <c r="K25" s="161">
        <v>561</v>
      </c>
      <c r="L25" s="161">
        <v>589</v>
      </c>
    </row>
    <row r="26" spans="1:12">
      <c r="A26" s="157" t="s">
        <v>169</v>
      </c>
      <c r="B26" s="12" t="s">
        <v>167</v>
      </c>
      <c r="C26" s="12" t="s">
        <v>194</v>
      </c>
      <c r="D26" s="154" t="s">
        <v>195</v>
      </c>
      <c r="E26" s="154" t="s">
        <v>163</v>
      </c>
      <c r="F26" s="154" t="s">
        <v>192</v>
      </c>
      <c r="G26" s="154">
        <v>25000</v>
      </c>
      <c r="H26" s="160">
        <v>20646.2857</v>
      </c>
      <c r="I26" s="160">
        <v>20000</v>
      </c>
      <c r="J26" s="160">
        <v>19339.7143</v>
      </c>
      <c r="K26" s="160">
        <v>19372.571400000001</v>
      </c>
      <c r="L26" s="160">
        <v>19459.714285714301</v>
      </c>
    </row>
    <row r="27" spans="1:12">
      <c r="A27" s="157" t="s">
        <v>169</v>
      </c>
      <c r="B27" s="12" t="s">
        <v>167</v>
      </c>
      <c r="C27" s="12" t="s">
        <v>194</v>
      </c>
      <c r="D27" s="154" t="s">
        <v>195</v>
      </c>
      <c r="E27" s="154" t="s">
        <v>163</v>
      </c>
      <c r="F27" s="154" t="s">
        <v>193</v>
      </c>
      <c r="G27" s="154" t="s">
        <v>196</v>
      </c>
      <c r="H27" s="161">
        <v>553</v>
      </c>
      <c r="I27" s="161">
        <v>607</v>
      </c>
      <c r="J27" s="161">
        <v>597</v>
      </c>
      <c r="K27" s="161">
        <v>643</v>
      </c>
      <c r="L27" s="12">
        <v>703</v>
      </c>
    </row>
    <row r="28" spans="1:12">
      <c r="A28" s="157" t="s">
        <v>169</v>
      </c>
      <c r="B28" s="12" t="s">
        <v>167</v>
      </c>
      <c r="C28" t="s">
        <v>197</v>
      </c>
      <c r="D28" t="s">
        <v>198</v>
      </c>
      <c r="E28" t="s">
        <v>163</v>
      </c>
      <c r="F28" s="154"/>
      <c r="G28" s="154"/>
    </row>
    <row r="29" spans="1:12">
      <c r="A29" s="157" t="s">
        <v>169</v>
      </c>
      <c r="B29" s="12" t="s">
        <v>167</v>
      </c>
      <c r="C29" t="s">
        <v>197</v>
      </c>
      <c r="D29" t="s">
        <v>199</v>
      </c>
      <c r="E29" t="s">
        <v>163</v>
      </c>
      <c r="F29" s="154"/>
      <c r="G29" s="154"/>
    </row>
    <row r="30" spans="1:12">
      <c r="A30" s="162" t="s">
        <v>200</v>
      </c>
      <c r="B30" s="12" t="s">
        <v>150</v>
      </c>
      <c r="C30" t="s">
        <v>201</v>
      </c>
      <c r="D30" t="s">
        <v>202</v>
      </c>
      <c r="E30" t="s">
        <v>153</v>
      </c>
      <c r="F30" s="154"/>
      <c r="G30" s="154"/>
    </row>
    <row r="31" spans="1:12">
      <c r="A31" s="163" t="s">
        <v>203</v>
      </c>
      <c r="B31" s="12" t="s">
        <v>150</v>
      </c>
      <c r="C31" t="s">
        <v>154</v>
      </c>
      <c r="D31" t="s">
        <v>204</v>
      </c>
      <c r="E31" t="s">
        <v>153</v>
      </c>
      <c r="F31" s="154"/>
      <c r="G31" s="154"/>
    </row>
    <row r="32" spans="1:12">
      <c r="A32" s="163" t="s">
        <v>203</v>
      </c>
      <c r="B32" t="s">
        <v>167</v>
      </c>
      <c r="C32" t="s">
        <v>154</v>
      </c>
      <c r="D32" t="s">
        <v>205</v>
      </c>
      <c r="E32" t="s">
        <v>153</v>
      </c>
      <c r="F32" s="164"/>
      <c r="G32" s="164"/>
      <c r="H32" s="165"/>
      <c r="I32" s="165"/>
      <c r="J32" s="165"/>
      <c r="K32" s="165"/>
      <c r="L32" s="165"/>
    </row>
    <row r="33" spans="1:13">
      <c r="A33" s="166" t="s">
        <v>206</v>
      </c>
      <c r="B33" s="12" t="s">
        <v>167</v>
      </c>
      <c r="C33" t="s">
        <v>207</v>
      </c>
      <c r="D33" t="s">
        <v>208</v>
      </c>
      <c r="E33" t="s">
        <v>209</v>
      </c>
      <c r="F33" s="164" t="s">
        <v>210</v>
      </c>
      <c r="G33" s="167">
        <v>0.06</v>
      </c>
      <c r="H33" s="165">
        <v>6.3899999999999998E-2</v>
      </c>
      <c r="I33" s="168">
        <v>5.8599999999999999E-2</v>
      </c>
      <c r="J33" s="168">
        <v>4.8599999999999997E-2</v>
      </c>
      <c r="K33" s="165">
        <v>6.3E-2</v>
      </c>
      <c r="L33" s="168">
        <v>5.28E-2</v>
      </c>
      <c r="M33" s="168">
        <v>4.24E-2</v>
      </c>
    </row>
    <row r="34" spans="1:13" ht="19" customHeight="1">
      <c r="A34" s="166" t="s">
        <v>206</v>
      </c>
      <c r="B34" s="12" t="s">
        <v>167</v>
      </c>
      <c r="C34" t="s">
        <v>207</v>
      </c>
      <c r="D34" t="s">
        <v>208</v>
      </c>
      <c r="E34" t="s">
        <v>209</v>
      </c>
      <c r="F34" s="164" t="s">
        <v>211</v>
      </c>
      <c r="G34" s="167">
        <v>0.15</v>
      </c>
      <c r="H34" s="165">
        <v>0.15260000000000001</v>
      </c>
      <c r="I34" s="168">
        <v>0.14050000000000001</v>
      </c>
      <c r="J34" s="168">
        <v>0.11799999999999999</v>
      </c>
      <c r="K34" s="165">
        <v>0.17219999999999999</v>
      </c>
      <c r="L34" s="168">
        <v>0.12939999999999999</v>
      </c>
    </row>
    <row r="35" spans="1:13" ht="19" customHeight="1">
      <c r="A35" s="166" t="s">
        <v>206</v>
      </c>
      <c r="B35" s="12" t="s">
        <v>167</v>
      </c>
      <c r="C35" t="s">
        <v>207</v>
      </c>
      <c r="D35" t="s">
        <v>208</v>
      </c>
      <c r="E35" t="s">
        <v>209</v>
      </c>
      <c r="F35" s="164" t="s">
        <v>212</v>
      </c>
      <c r="G35" s="167">
        <v>0.3</v>
      </c>
      <c r="H35" s="165"/>
      <c r="I35" s="165"/>
      <c r="J35" s="165"/>
      <c r="K35" s="165"/>
      <c r="L35" s="165"/>
    </row>
    <row r="36" spans="1:13">
      <c r="A36" s="166" t="s">
        <v>206</v>
      </c>
      <c r="B36" s="12" t="s">
        <v>167</v>
      </c>
      <c r="C36" t="s">
        <v>207</v>
      </c>
      <c r="D36" s="12" t="s">
        <v>213</v>
      </c>
      <c r="E36" t="s">
        <v>209</v>
      </c>
      <c r="F36" s="164" t="s">
        <v>214</v>
      </c>
      <c r="G36" s="167">
        <v>0.3</v>
      </c>
      <c r="H36" s="168">
        <v>0.12</v>
      </c>
      <c r="I36" s="168">
        <v>9.5600000000000004E-2</v>
      </c>
      <c r="J36" s="168">
        <v>0.1217</v>
      </c>
      <c r="K36" s="168">
        <v>0.1477</v>
      </c>
      <c r="L36" s="168">
        <v>0.1694</v>
      </c>
    </row>
    <row r="37" spans="1:13">
      <c r="A37" s="166" t="s">
        <v>206</v>
      </c>
      <c r="B37" s="12" t="s">
        <v>167</v>
      </c>
      <c r="C37" t="s">
        <v>207</v>
      </c>
      <c r="D37" s="12" t="s">
        <v>213</v>
      </c>
      <c r="E37" t="s">
        <v>209</v>
      </c>
      <c r="F37" s="164" t="s">
        <v>212</v>
      </c>
      <c r="G37" s="167">
        <v>0.7</v>
      </c>
      <c r="H37" s="165"/>
      <c r="I37" s="165"/>
      <c r="J37" s="165"/>
      <c r="K37" s="165"/>
      <c r="L37" s="165"/>
    </row>
    <row r="38" spans="1:13">
      <c r="A38" s="166" t="s">
        <v>206</v>
      </c>
      <c r="B38" s="12" t="s">
        <v>167</v>
      </c>
      <c r="C38" t="s">
        <v>207</v>
      </c>
      <c r="D38" s="12" t="s">
        <v>213</v>
      </c>
      <c r="E38" t="s">
        <v>209</v>
      </c>
      <c r="F38" s="164" t="s">
        <v>215</v>
      </c>
      <c r="G38" s="167">
        <v>0.3</v>
      </c>
      <c r="H38" s="168">
        <v>0.20669999999999999</v>
      </c>
      <c r="I38" s="168">
        <v>0.20930000000000001</v>
      </c>
      <c r="J38" s="168">
        <v>0.19689999999999999</v>
      </c>
      <c r="K38" s="168">
        <v>0.20399999999999999</v>
      </c>
      <c r="L38" s="168">
        <v>0.19359999999999999</v>
      </c>
    </row>
    <row r="39" spans="1:13">
      <c r="A39" s="166" t="s">
        <v>206</v>
      </c>
      <c r="B39" s="12" t="s">
        <v>167</v>
      </c>
      <c r="C39" t="s">
        <v>207</v>
      </c>
      <c r="D39" s="12" t="s">
        <v>213</v>
      </c>
      <c r="E39" t="s">
        <v>209</v>
      </c>
      <c r="F39" s="164" t="s">
        <v>216</v>
      </c>
      <c r="G39" s="169">
        <v>2</v>
      </c>
      <c r="H39" s="170"/>
      <c r="I39" s="170"/>
      <c r="J39" s="170">
        <v>0.9</v>
      </c>
      <c r="K39" s="170">
        <v>1.1000000000000001</v>
      </c>
      <c r="L39" s="170">
        <v>1.2</v>
      </c>
      <c r="M39" s="171">
        <v>0.9</v>
      </c>
    </row>
    <row r="40" spans="1:13">
      <c r="D40" s="154"/>
      <c r="E40" s="154"/>
      <c r="F40" s="154"/>
      <c r="G40" s="154"/>
    </row>
    <row r="41" spans="1:13">
      <c r="D41" s="154"/>
      <c r="E41" s="154"/>
      <c r="F41" s="154"/>
      <c r="G41" s="154"/>
    </row>
    <row r="42" spans="1:13">
      <c r="D42" s="154"/>
      <c r="E42" s="154"/>
      <c r="F42" s="154"/>
      <c r="G42" s="154"/>
    </row>
    <row r="43" spans="1:13">
      <c r="D43" s="154"/>
      <c r="E43" s="154"/>
      <c r="F43" s="154"/>
      <c r="G43" s="154"/>
    </row>
    <row r="44" spans="1:13">
      <c r="D44" s="154"/>
      <c r="E44" s="154"/>
      <c r="F44" s="154"/>
      <c r="G44" s="154"/>
    </row>
    <row r="45" spans="1:13">
      <c r="D45" s="154"/>
      <c r="E45" s="154"/>
      <c r="F45" s="154"/>
      <c r="G45" s="154"/>
    </row>
    <row r="46" spans="1:13">
      <c r="D46" s="154"/>
      <c r="E46" s="154"/>
      <c r="F46" s="154"/>
      <c r="G46" s="154"/>
    </row>
    <row r="47" spans="1:13">
      <c r="D47" s="154"/>
      <c r="E47" s="154"/>
      <c r="F47" s="154"/>
      <c r="G47" s="154"/>
    </row>
    <row r="48" spans="1:13">
      <c r="D48" s="154"/>
      <c r="E48" s="154"/>
      <c r="F48" s="154"/>
      <c r="G48" s="154"/>
    </row>
    <row r="49" spans="4:7">
      <c r="D49" s="154"/>
      <c r="E49" s="154"/>
      <c r="F49" s="154"/>
      <c r="G49" s="154"/>
    </row>
    <row r="50" spans="4:7">
      <c r="D50" s="154"/>
      <c r="E50" s="154"/>
      <c r="F50" s="154"/>
      <c r="G50" s="154"/>
    </row>
    <row r="51" spans="4:7">
      <c r="D51" s="154"/>
      <c r="E51" s="154"/>
      <c r="F51" s="154"/>
      <c r="G51" s="154"/>
    </row>
    <row r="52" spans="4:7">
      <c r="D52" s="154"/>
      <c r="E52" s="154"/>
      <c r="F52" s="154"/>
      <c r="G52" s="154"/>
    </row>
    <row r="53" spans="4:7">
      <c r="D53" s="154"/>
      <c r="E53" s="154"/>
      <c r="F53" s="154"/>
      <c r="G53" s="154"/>
    </row>
    <row r="54" spans="4:7">
      <c r="D54" s="154"/>
      <c r="E54" s="154"/>
      <c r="F54" s="154"/>
      <c r="G54" s="154"/>
    </row>
    <row r="55" spans="4:7">
      <c r="D55" s="154"/>
      <c r="E55" s="154"/>
      <c r="F55" s="154"/>
      <c r="G55" s="154"/>
    </row>
    <row r="56" spans="4:7">
      <c r="D56" s="154"/>
      <c r="E56" s="154"/>
      <c r="F56" s="154"/>
      <c r="G56" s="154"/>
    </row>
    <row r="57" spans="4:7">
      <c r="D57" s="154"/>
      <c r="E57" s="154"/>
      <c r="F57" s="154"/>
      <c r="G57" s="154"/>
    </row>
    <row r="58" spans="4:7">
      <c r="D58" s="154"/>
      <c r="E58" s="154"/>
      <c r="F58" s="154"/>
      <c r="G58" s="154"/>
    </row>
    <row r="59" spans="4:7">
      <c r="D59" s="154"/>
      <c r="E59" s="154"/>
      <c r="F59" s="154"/>
      <c r="G59" s="154"/>
    </row>
    <row r="60" spans="4:7">
      <c r="D60" s="154"/>
      <c r="E60" s="154"/>
      <c r="F60" s="154"/>
      <c r="G60" s="154"/>
    </row>
    <row r="61" spans="4:7">
      <c r="D61" s="154"/>
      <c r="E61" s="154"/>
      <c r="F61" s="154"/>
      <c r="G61" s="154"/>
    </row>
    <row r="62" spans="4:7">
      <c r="D62" s="154"/>
      <c r="E62" s="154"/>
      <c r="F62" s="154"/>
      <c r="G62" s="154"/>
    </row>
    <row r="63" spans="4:7">
      <c r="D63" s="154"/>
      <c r="E63" s="154"/>
      <c r="F63" s="154"/>
      <c r="G63" s="154"/>
    </row>
    <row r="64" spans="4:7">
      <c r="D64" s="154"/>
      <c r="E64" s="154"/>
      <c r="F64" s="154"/>
      <c r="G64" s="154"/>
    </row>
    <row r="65" spans="4:7">
      <c r="D65" s="154"/>
      <c r="E65" s="154"/>
      <c r="F65" s="154"/>
      <c r="G65" s="154"/>
    </row>
    <row r="66" spans="4:7">
      <c r="D66" s="154"/>
      <c r="E66" s="154"/>
      <c r="F66" s="154"/>
      <c r="G66" s="154"/>
    </row>
    <row r="67" spans="4:7">
      <c r="D67" s="154"/>
      <c r="E67" s="154"/>
      <c r="F67" s="154"/>
      <c r="G67" s="154"/>
    </row>
    <row r="68" spans="4:7">
      <c r="D68" s="154"/>
      <c r="E68" s="154"/>
      <c r="F68" s="154"/>
      <c r="G68" s="154"/>
    </row>
    <row r="69" spans="4:7">
      <c r="D69" s="154"/>
      <c r="E69" s="154"/>
      <c r="F69" s="154"/>
      <c r="G69" s="154"/>
    </row>
    <row r="70" spans="4:7">
      <c r="D70" s="154"/>
      <c r="E70" s="154"/>
      <c r="F70" s="154"/>
      <c r="G70" s="154"/>
    </row>
    <row r="71" spans="4:7">
      <c r="D71" s="154"/>
      <c r="E71" s="154"/>
      <c r="F71" s="154"/>
      <c r="G71" s="154"/>
    </row>
    <row r="72" spans="4:7">
      <c r="D72" s="154"/>
      <c r="E72" s="154"/>
      <c r="F72" s="154"/>
      <c r="G72" s="154"/>
    </row>
    <row r="73" spans="4:7">
      <c r="D73" s="154"/>
      <c r="E73" s="154"/>
      <c r="F73" s="154"/>
      <c r="G73" s="154"/>
    </row>
    <row r="74" spans="4:7">
      <c r="D74" s="154"/>
      <c r="E74" s="154"/>
      <c r="F74" s="154"/>
      <c r="G74" s="154"/>
    </row>
    <row r="75" spans="4:7">
      <c r="D75" s="154"/>
      <c r="E75" s="154"/>
      <c r="F75" s="154"/>
      <c r="G75" s="154"/>
    </row>
    <row r="76" spans="4:7">
      <c r="D76" s="154"/>
      <c r="E76" s="154"/>
      <c r="F76" s="154"/>
      <c r="G76" s="154"/>
    </row>
    <row r="77" spans="4:7">
      <c r="D77" s="154"/>
      <c r="E77" s="154"/>
      <c r="F77" s="154"/>
      <c r="G77" s="154"/>
    </row>
    <row r="78" spans="4:7">
      <c r="D78" s="154"/>
      <c r="E78" s="154"/>
      <c r="F78" s="154"/>
      <c r="G78" s="154"/>
    </row>
    <row r="79" spans="4:7">
      <c r="D79" s="154"/>
      <c r="E79" s="154"/>
      <c r="F79" s="154"/>
      <c r="G79" s="154"/>
    </row>
    <row r="80" spans="4:7">
      <c r="D80" s="154"/>
      <c r="E80" s="154"/>
      <c r="F80" s="154"/>
      <c r="G80" s="154"/>
    </row>
    <row r="81" spans="4:7">
      <c r="D81" s="154"/>
      <c r="E81" s="154"/>
      <c r="F81" s="154"/>
      <c r="G81" s="154"/>
    </row>
    <row r="82" spans="4:7">
      <c r="D82" s="154"/>
      <c r="E82" s="154"/>
      <c r="F82" s="154"/>
      <c r="G82" s="154"/>
    </row>
    <row r="83" spans="4:7">
      <c r="D83" s="154"/>
      <c r="E83" s="154"/>
      <c r="F83" s="154"/>
      <c r="G83" s="154"/>
    </row>
    <row r="84" spans="4:7">
      <c r="D84" s="154"/>
      <c r="E84" s="154"/>
      <c r="F84" s="154"/>
      <c r="G84" s="154"/>
    </row>
    <row r="85" spans="4:7">
      <c r="D85" s="154"/>
      <c r="E85" s="154"/>
      <c r="F85" s="154"/>
      <c r="G85" s="154"/>
    </row>
    <row r="86" spans="4:7">
      <c r="D86" s="154"/>
      <c r="E86" s="154"/>
      <c r="F86" s="154"/>
      <c r="G86" s="154"/>
    </row>
    <row r="87" spans="4:7">
      <c r="D87" s="154"/>
      <c r="E87" s="154"/>
      <c r="F87" s="154"/>
      <c r="G87" s="154"/>
    </row>
    <row r="88" spans="4:7">
      <c r="D88" s="154"/>
      <c r="E88" s="154"/>
      <c r="F88" s="154"/>
      <c r="G88" s="154"/>
    </row>
    <row r="89" spans="4:7">
      <c r="D89" s="154"/>
      <c r="E89" s="154"/>
      <c r="F89" s="154"/>
      <c r="G89" s="154"/>
    </row>
    <row r="90" spans="4:7">
      <c r="D90" s="154"/>
      <c r="E90" s="154"/>
      <c r="F90" s="154"/>
      <c r="G90" s="154"/>
    </row>
    <row r="91" spans="4:7">
      <c r="D91" s="154"/>
      <c r="E91" s="154"/>
      <c r="F91" s="154"/>
      <c r="G91" s="154"/>
    </row>
    <row r="92" spans="4:7">
      <c r="D92" s="154"/>
      <c r="E92" s="154"/>
      <c r="F92" s="154"/>
      <c r="G92" s="154"/>
    </row>
    <row r="93" spans="4:7">
      <c r="D93" s="154"/>
      <c r="E93" s="154"/>
      <c r="F93" s="154"/>
      <c r="G93" s="154"/>
    </row>
    <row r="94" spans="4:7">
      <c r="D94" s="154"/>
      <c r="E94" s="154"/>
      <c r="F94" s="154"/>
      <c r="G94" s="154"/>
    </row>
    <row r="95" spans="4:7">
      <c r="D95" s="154"/>
      <c r="E95" s="154"/>
      <c r="F95" s="154"/>
      <c r="G95" s="154"/>
    </row>
    <row r="96" spans="4:7">
      <c r="D96" s="154"/>
      <c r="E96" s="154"/>
      <c r="F96" s="154"/>
      <c r="G96" s="154"/>
    </row>
    <row r="97" spans="4:7">
      <c r="D97" s="154"/>
      <c r="E97" s="154"/>
      <c r="F97" s="154"/>
      <c r="G97" s="154"/>
    </row>
    <row r="98" spans="4:7">
      <c r="D98" s="154"/>
      <c r="E98" s="154"/>
      <c r="F98" s="154"/>
      <c r="G98" s="154"/>
    </row>
    <row r="99" spans="4:7">
      <c r="D99" s="154"/>
      <c r="E99" s="154"/>
      <c r="F99" s="154"/>
      <c r="G99" s="154"/>
    </row>
    <row r="100" spans="4:7">
      <c r="D100" s="154"/>
      <c r="E100" s="154"/>
      <c r="F100" s="154"/>
      <c r="G100" s="154"/>
    </row>
    <row r="101" spans="4:7">
      <c r="D101" s="154"/>
      <c r="E101" s="154"/>
      <c r="F101" s="154"/>
      <c r="G101" s="154"/>
    </row>
    <row r="102" spans="4:7">
      <c r="D102" s="154"/>
      <c r="E102" s="154"/>
      <c r="F102" s="154"/>
      <c r="G102" s="154"/>
    </row>
    <row r="103" spans="4:7">
      <c r="D103" s="154"/>
      <c r="E103" s="154"/>
      <c r="F103" s="154"/>
      <c r="G103" s="154"/>
    </row>
    <row r="104" spans="4:7">
      <c r="D104" s="154"/>
      <c r="E104" s="154"/>
      <c r="F104" s="154"/>
      <c r="G104" s="154"/>
    </row>
    <row r="105" spans="4:7">
      <c r="D105" s="154"/>
      <c r="E105" s="154"/>
      <c r="F105" s="154"/>
      <c r="G105" s="154"/>
    </row>
    <row r="106" spans="4:7">
      <c r="D106" s="154"/>
      <c r="E106" s="154"/>
      <c r="F106" s="154"/>
      <c r="G106" s="154"/>
    </row>
    <row r="107" spans="4:7">
      <c r="D107" s="154"/>
      <c r="E107" s="154"/>
      <c r="F107" s="154"/>
      <c r="G107" s="154"/>
    </row>
    <row r="108" spans="4:7">
      <c r="D108" s="154"/>
      <c r="E108" s="154"/>
      <c r="F108" s="154"/>
      <c r="G108" s="154"/>
    </row>
    <row r="109" spans="4:7">
      <c r="D109" s="154"/>
      <c r="E109" s="154"/>
      <c r="F109" s="154"/>
      <c r="G109" s="154"/>
    </row>
    <row r="110" spans="4:7">
      <c r="D110" s="154"/>
      <c r="E110" s="154"/>
      <c r="F110" s="154"/>
      <c r="G110" s="154"/>
    </row>
    <row r="111" spans="4:7">
      <c r="D111" s="154"/>
      <c r="E111" s="154"/>
      <c r="F111" s="154"/>
      <c r="G111" s="154"/>
    </row>
    <row r="112" spans="4:7">
      <c r="D112" s="154"/>
      <c r="E112" s="154"/>
      <c r="F112" s="154"/>
      <c r="G112" s="154"/>
    </row>
    <row r="113" spans="4:7">
      <c r="D113" s="154"/>
      <c r="E113" s="154"/>
      <c r="F113" s="154"/>
      <c r="G113" s="154"/>
    </row>
    <row r="114" spans="4:7">
      <c r="D114" s="154"/>
      <c r="E114" s="154"/>
      <c r="F114" s="154"/>
      <c r="G114" s="154"/>
    </row>
    <row r="115" spans="4:7">
      <c r="D115" s="154"/>
      <c r="E115" s="154"/>
      <c r="F115" s="154"/>
      <c r="G115" s="154"/>
    </row>
    <row r="116" spans="4:7">
      <c r="D116" s="154"/>
      <c r="E116" s="154"/>
      <c r="F116" s="154"/>
      <c r="G116" s="154"/>
    </row>
    <row r="117" spans="4:7">
      <c r="D117" s="154"/>
      <c r="E117" s="154"/>
      <c r="F117" s="154"/>
      <c r="G117" s="154"/>
    </row>
    <row r="118" spans="4:7">
      <c r="D118" s="154"/>
      <c r="E118" s="154"/>
      <c r="F118" s="154"/>
      <c r="G118" s="154"/>
    </row>
    <row r="119" spans="4:7">
      <c r="D119" s="154"/>
      <c r="E119" s="154"/>
      <c r="F119" s="154"/>
      <c r="G119" s="154"/>
    </row>
    <row r="120" spans="4:7">
      <c r="D120" s="154"/>
      <c r="E120" s="154"/>
      <c r="F120" s="154"/>
      <c r="G120" s="154"/>
    </row>
    <row r="121" spans="4:7">
      <c r="D121" s="154"/>
      <c r="E121" s="154"/>
      <c r="F121" s="154"/>
      <c r="G121" s="154"/>
    </row>
    <row r="122" spans="4:7">
      <c r="D122" s="154"/>
      <c r="E122" s="154"/>
      <c r="F122" s="154"/>
      <c r="G122" s="154"/>
    </row>
    <row r="123" spans="4:7">
      <c r="D123" s="154"/>
      <c r="E123" s="154"/>
      <c r="F123" s="154"/>
      <c r="G123" s="154"/>
    </row>
    <row r="124" spans="4:7">
      <c r="D124" s="154"/>
      <c r="E124" s="154"/>
      <c r="F124" s="154"/>
      <c r="G124" s="154"/>
    </row>
    <row r="125" spans="4:7">
      <c r="D125" s="154"/>
      <c r="E125" s="154"/>
      <c r="F125" s="154"/>
      <c r="G125" s="154"/>
    </row>
    <row r="126" spans="4:7">
      <c r="D126" s="154"/>
      <c r="E126" s="154"/>
      <c r="F126" s="154"/>
      <c r="G126" s="154"/>
    </row>
    <row r="127" spans="4:7">
      <c r="D127" s="154"/>
      <c r="E127" s="154"/>
      <c r="F127" s="154"/>
      <c r="G127" s="154"/>
    </row>
    <row r="128" spans="4:7">
      <c r="D128" s="154"/>
      <c r="E128" s="154"/>
      <c r="F128" s="154"/>
      <c r="G128" s="154"/>
    </row>
    <row r="129" spans="4:7">
      <c r="D129" s="154"/>
      <c r="E129" s="154"/>
      <c r="F129" s="154"/>
      <c r="G129" s="154"/>
    </row>
    <row r="130" spans="4:7">
      <c r="D130" s="154"/>
      <c r="E130" s="154"/>
      <c r="F130" s="154"/>
      <c r="G130" s="154"/>
    </row>
    <row r="131" spans="4:7">
      <c r="D131" s="154"/>
      <c r="E131" s="154"/>
      <c r="F131" s="154"/>
      <c r="G131" s="154"/>
    </row>
    <row r="132" spans="4:7">
      <c r="D132" s="154"/>
      <c r="E132" s="154"/>
      <c r="F132" s="154"/>
      <c r="G132" s="154"/>
    </row>
    <row r="133" spans="4:7">
      <c r="D133" s="154"/>
      <c r="E133" s="154"/>
      <c r="F133" s="154"/>
      <c r="G133" s="154"/>
    </row>
    <row r="134" spans="4:7">
      <c r="D134" s="154"/>
      <c r="E134" s="154"/>
      <c r="F134" s="154"/>
      <c r="G134" s="154"/>
    </row>
    <row r="135" spans="4:7">
      <c r="D135" s="154"/>
      <c r="E135" s="154"/>
      <c r="F135" s="154"/>
      <c r="G135" s="154"/>
    </row>
    <row r="136" spans="4:7">
      <c r="D136" s="154"/>
      <c r="E136" s="154"/>
      <c r="F136" s="154"/>
      <c r="G136" s="154"/>
    </row>
    <row r="137" spans="4:7">
      <c r="D137" s="154"/>
      <c r="E137" s="154"/>
      <c r="F137" s="154"/>
      <c r="G137" s="154"/>
    </row>
    <row r="138" spans="4:7">
      <c r="D138" s="154"/>
      <c r="E138" s="154"/>
      <c r="F138" s="154"/>
      <c r="G138" s="154"/>
    </row>
    <row r="139" spans="4:7">
      <c r="D139" s="154"/>
      <c r="E139" s="154"/>
      <c r="F139" s="154"/>
      <c r="G139" s="154"/>
    </row>
    <row r="140" spans="4:7">
      <c r="D140" s="154"/>
      <c r="E140" s="154"/>
      <c r="F140" s="154"/>
      <c r="G140" s="154"/>
    </row>
    <row r="141" spans="4:7">
      <c r="D141" s="154"/>
      <c r="E141" s="154"/>
      <c r="F141" s="154"/>
      <c r="G141" s="154"/>
    </row>
    <row r="142" spans="4:7">
      <c r="D142" s="154"/>
      <c r="E142" s="154"/>
      <c r="F142" s="154"/>
      <c r="G142" s="154"/>
    </row>
    <row r="143" spans="4:7">
      <c r="D143" s="154"/>
      <c r="E143" s="154"/>
      <c r="F143" s="154"/>
      <c r="G143" s="154"/>
    </row>
    <row r="144" spans="4:7">
      <c r="D144" s="154"/>
      <c r="E144" s="154"/>
      <c r="F144" s="154"/>
      <c r="G144" s="154"/>
    </row>
    <row r="145" spans="4:7">
      <c r="D145" s="154"/>
      <c r="E145" s="154"/>
      <c r="F145" s="154"/>
      <c r="G145" s="154"/>
    </row>
    <row r="146" spans="4:7">
      <c r="D146" s="154"/>
      <c r="E146" s="154"/>
      <c r="F146" s="154"/>
      <c r="G146" s="154"/>
    </row>
    <row r="147" spans="4:7">
      <c r="D147" s="154"/>
      <c r="E147" s="154"/>
      <c r="F147" s="154"/>
      <c r="G147" s="154"/>
    </row>
    <row r="148" spans="4:7">
      <c r="D148" s="154"/>
      <c r="E148" s="154"/>
      <c r="F148" s="154"/>
      <c r="G148" s="154"/>
    </row>
    <row r="149" spans="4:7">
      <c r="D149" s="154"/>
      <c r="E149" s="154"/>
      <c r="F149" s="154"/>
      <c r="G149" s="154"/>
    </row>
    <row r="150" spans="4:7">
      <c r="D150" s="154"/>
      <c r="E150" s="154"/>
      <c r="F150" s="154"/>
      <c r="G150" s="154"/>
    </row>
    <row r="151" spans="4:7">
      <c r="D151" s="154"/>
      <c r="E151" s="154"/>
      <c r="F151" s="154"/>
      <c r="G151" s="154"/>
    </row>
    <row r="152" spans="4:7">
      <c r="D152" s="154"/>
      <c r="E152" s="154"/>
      <c r="F152" s="154"/>
      <c r="G152" s="154"/>
    </row>
    <row r="153" spans="4:7">
      <c r="D153" s="154"/>
      <c r="E153" s="154"/>
      <c r="F153" s="154"/>
      <c r="G153" s="154"/>
    </row>
    <row r="154" spans="4:7">
      <c r="D154" s="154"/>
      <c r="E154" s="154"/>
      <c r="F154" s="154"/>
      <c r="G154" s="154"/>
    </row>
    <row r="155" spans="4:7">
      <c r="D155" s="154"/>
      <c r="E155" s="154"/>
      <c r="F155" s="154"/>
      <c r="G155" s="154"/>
    </row>
    <row r="156" spans="4:7">
      <c r="D156" s="154"/>
      <c r="E156" s="154"/>
      <c r="F156" s="154"/>
      <c r="G156" s="154"/>
    </row>
    <row r="157" spans="4:7">
      <c r="D157" s="154"/>
      <c r="E157" s="154"/>
      <c r="F157" s="154"/>
      <c r="G157" s="154"/>
    </row>
    <row r="158" spans="4:7">
      <c r="D158" s="154"/>
      <c r="E158" s="154"/>
      <c r="F158" s="154"/>
      <c r="G158" s="154"/>
    </row>
    <row r="159" spans="4:7">
      <c r="D159" s="154"/>
      <c r="E159" s="154"/>
      <c r="F159" s="154"/>
      <c r="G159" s="154"/>
    </row>
    <row r="160" spans="4:7">
      <c r="D160" s="154"/>
      <c r="E160" s="154"/>
      <c r="F160" s="154"/>
      <c r="G160" s="154"/>
    </row>
    <row r="161" spans="4:7">
      <c r="D161" s="154"/>
      <c r="E161" s="154"/>
      <c r="F161" s="154"/>
      <c r="G161" s="154"/>
    </row>
    <row r="162" spans="4:7">
      <c r="D162" s="154"/>
      <c r="E162" s="154"/>
      <c r="F162" s="154"/>
      <c r="G162" s="154"/>
    </row>
    <row r="163" spans="4:7">
      <c r="D163" s="154"/>
      <c r="E163" s="154"/>
      <c r="F163" s="154"/>
      <c r="G163" s="154"/>
    </row>
    <row r="164" spans="4:7">
      <c r="D164" s="154"/>
      <c r="E164" s="154"/>
      <c r="F164" s="154"/>
      <c r="G164" s="154"/>
    </row>
    <row r="165" spans="4:7">
      <c r="D165" s="154"/>
      <c r="E165" s="154"/>
      <c r="F165" s="154"/>
      <c r="G165" s="154"/>
    </row>
    <row r="166" spans="4:7">
      <c r="D166" s="154"/>
      <c r="E166" s="154"/>
      <c r="F166" s="154"/>
      <c r="G166" s="154"/>
    </row>
    <row r="167" spans="4:7">
      <c r="D167" s="154"/>
      <c r="E167" s="154"/>
      <c r="F167" s="154"/>
      <c r="G167" s="154"/>
    </row>
    <row r="168" spans="4:7">
      <c r="D168" s="154"/>
      <c r="E168" s="154"/>
      <c r="F168" s="154"/>
      <c r="G168" s="154"/>
    </row>
    <row r="169" spans="4:7">
      <c r="D169" s="154"/>
      <c r="E169" s="154"/>
      <c r="F169" s="154"/>
      <c r="G169" s="154"/>
    </row>
    <row r="170" spans="4:7">
      <c r="D170" s="154"/>
      <c r="E170" s="154"/>
      <c r="F170" s="154"/>
      <c r="G170" s="154"/>
    </row>
    <row r="171" spans="4:7">
      <c r="D171" s="154"/>
      <c r="E171" s="154"/>
      <c r="F171" s="154"/>
      <c r="G171" s="154"/>
    </row>
    <row r="172" spans="4:7">
      <c r="D172" s="154"/>
      <c r="E172" s="154"/>
      <c r="F172" s="154"/>
      <c r="G172" s="154"/>
    </row>
    <row r="173" spans="4:7">
      <c r="D173" s="154"/>
      <c r="E173" s="154"/>
      <c r="F173" s="154"/>
      <c r="G173" s="154"/>
    </row>
    <row r="174" spans="4:7">
      <c r="D174" s="154"/>
      <c r="E174" s="154"/>
      <c r="F174" s="154"/>
      <c r="G174" s="154"/>
    </row>
    <row r="175" spans="4:7">
      <c r="D175" s="154"/>
      <c r="E175" s="154"/>
      <c r="F175" s="154"/>
      <c r="G175" s="154"/>
    </row>
    <row r="176" spans="4:7">
      <c r="D176" s="154"/>
      <c r="E176" s="154"/>
      <c r="F176" s="154"/>
      <c r="G176" s="154"/>
    </row>
    <row r="177" spans="4:7">
      <c r="D177" s="154"/>
      <c r="E177" s="154"/>
      <c r="F177" s="154"/>
      <c r="G177" s="154"/>
    </row>
    <row r="178" spans="4:7">
      <c r="D178" s="154"/>
      <c r="E178" s="154"/>
      <c r="F178" s="154"/>
      <c r="G178" s="154"/>
    </row>
    <row r="179" spans="4:7">
      <c r="D179" s="154"/>
      <c r="E179" s="154"/>
      <c r="F179" s="154"/>
      <c r="G179" s="154"/>
    </row>
    <row r="180" spans="4:7">
      <c r="D180" s="154"/>
      <c r="E180" s="154"/>
      <c r="F180" s="154"/>
      <c r="G180" s="154"/>
    </row>
    <row r="181" spans="4:7">
      <c r="D181" s="154"/>
      <c r="E181" s="154"/>
      <c r="F181" s="154"/>
      <c r="G181" s="154"/>
    </row>
    <row r="182" spans="4:7">
      <c r="D182" s="154"/>
      <c r="E182" s="154"/>
      <c r="F182" s="154"/>
      <c r="G182" s="154"/>
    </row>
    <row r="183" spans="4:7">
      <c r="D183" s="154"/>
      <c r="E183" s="154"/>
      <c r="F183" s="154"/>
      <c r="G183" s="154"/>
    </row>
    <row r="184" spans="4:7">
      <c r="D184" s="154"/>
      <c r="E184" s="154"/>
      <c r="F184" s="154"/>
      <c r="G184" s="154"/>
    </row>
    <row r="185" spans="4:7">
      <c r="D185" s="154"/>
      <c r="E185" s="154"/>
      <c r="F185" s="154"/>
      <c r="G185" s="154"/>
    </row>
    <row r="186" spans="4:7">
      <c r="D186" s="154"/>
      <c r="E186" s="154"/>
      <c r="F186" s="154"/>
      <c r="G186" s="154"/>
    </row>
    <row r="187" spans="4:7">
      <c r="D187" s="154"/>
      <c r="E187" s="154"/>
      <c r="F187" s="154"/>
      <c r="G187" s="154"/>
    </row>
    <row r="188" spans="4:7">
      <c r="D188" s="154"/>
      <c r="E188" s="154"/>
      <c r="F188" s="154"/>
      <c r="G188" s="154"/>
    </row>
    <row r="189" spans="4:7">
      <c r="D189" s="154"/>
      <c r="E189" s="154"/>
      <c r="F189" s="154"/>
      <c r="G189" s="154"/>
    </row>
    <row r="190" spans="4:7">
      <c r="D190" s="154"/>
      <c r="E190" s="154"/>
      <c r="F190" s="154"/>
      <c r="G190" s="154"/>
    </row>
    <row r="191" spans="4:7">
      <c r="D191" s="154"/>
      <c r="E191" s="154"/>
      <c r="F191" s="154"/>
      <c r="G191" s="154"/>
    </row>
    <row r="192" spans="4:7">
      <c r="D192" s="154"/>
      <c r="E192" s="154"/>
      <c r="F192" s="154"/>
      <c r="G192" s="154"/>
    </row>
    <row r="193" spans="4:7">
      <c r="D193" s="154"/>
      <c r="E193" s="154"/>
      <c r="F193" s="154"/>
      <c r="G193" s="154"/>
    </row>
    <row r="194" spans="4:7">
      <c r="D194" s="154"/>
      <c r="E194" s="154"/>
      <c r="F194" s="154"/>
      <c r="G194" s="154"/>
    </row>
    <row r="195" spans="4:7">
      <c r="D195" s="154"/>
      <c r="E195" s="154"/>
      <c r="F195" s="154"/>
      <c r="G195" s="154"/>
    </row>
    <row r="196" spans="4:7">
      <c r="D196" s="154"/>
      <c r="E196" s="154"/>
      <c r="F196" s="154"/>
      <c r="G196" s="154"/>
    </row>
    <row r="197" spans="4:7">
      <c r="D197" s="154"/>
      <c r="E197" s="154"/>
      <c r="F197" s="154"/>
      <c r="G197" s="154"/>
    </row>
    <row r="198" spans="4:7">
      <c r="D198" s="154"/>
      <c r="E198" s="154"/>
      <c r="F198" s="154"/>
      <c r="G198" s="154"/>
    </row>
    <row r="199" spans="4:7">
      <c r="D199" s="154"/>
      <c r="E199" s="154"/>
      <c r="F199" s="154"/>
      <c r="G199" s="154"/>
    </row>
    <row r="200" spans="4:7">
      <c r="D200" s="154"/>
      <c r="E200" s="154"/>
      <c r="F200" s="154"/>
      <c r="G200" s="154"/>
    </row>
    <row r="201" spans="4:7">
      <c r="D201" s="154"/>
      <c r="E201" s="154"/>
      <c r="F201" s="154"/>
      <c r="G201" s="154"/>
    </row>
    <row r="202" spans="4:7">
      <c r="D202" s="154"/>
      <c r="E202" s="154"/>
      <c r="F202" s="154"/>
      <c r="G202" s="154"/>
    </row>
    <row r="203" spans="4:7">
      <c r="D203" s="154"/>
      <c r="E203" s="154"/>
      <c r="F203" s="154"/>
      <c r="G203" s="154"/>
    </row>
    <row r="204" spans="4:7">
      <c r="D204" s="154"/>
      <c r="E204" s="154"/>
      <c r="F204" s="154"/>
      <c r="G204" s="154"/>
    </row>
    <row r="205" spans="4:7">
      <c r="D205" s="154"/>
      <c r="E205" s="154"/>
      <c r="F205" s="154"/>
      <c r="G205" s="154"/>
    </row>
    <row r="206" spans="4:7">
      <c r="D206" s="154"/>
      <c r="E206" s="154"/>
      <c r="F206" s="154"/>
      <c r="G206" s="154"/>
    </row>
    <row r="207" spans="4:7">
      <c r="D207" s="154"/>
      <c r="E207" s="154"/>
      <c r="F207" s="154"/>
      <c r="G207" s="154"/>
    </row>
    <row r="208" spans="4:7">
      <c r="D208" s="154"/>
      <c r="E208" s="154"/>
      <c r="F208" s="154"/>
      <c r="G208" s="154"/>
    </row>
    <row r="209" spans="4:7">
      <c r="D209" s="154"/>
      <c r="E209" s="154"/>
      <c r="F209" s="154"/>
      <c r="G209" s="154"/>
    </row>
    <row r="210" spans="4:7">
      <c r="D210" s="154"/>
      <c r="E210" s="154"/>
      <c r="F210" s="154"/>
      <c r="G210" s="154"/>
    </row>
    <row r="211" spans="4:7">
      <c r="D211" s="154"/>
      <c r="E211" s="154"/>
      <c r="F211" s="154"/>
      <c r="G211" s="154"/>
    </row>
    <row r="212" spans="4:7">
      <c r="D212" s="154"/>
      <c r="E212" s="154"/>
      <c r="F212" s="154"/>
      <c r="G212" s="154"/>
    </row>
    <row r="213" spans="4:7">
      <c r="D213" s="154"/>
      <c r="E213" s="154"/>
      <c r="F213" s="154"/>
      <c r="G213" s="154"/>
    </row>
    <row r="214" spans="4:7">
      <c r="D214" s="154"/>
      <c r="E214" s="154"/>
      <c r="F214" s="154"/>
      <c r="G214" s="154"/>
    </row>
    <row r="215" spans="4:7">
      <c r="D215" s="154"/>
      <c r="E215" s="154"/>
      <c r="F215" s="154"/>
      <c r="G215" s="154"/>
    </row>
    <row r="216" spans="4:7">
      <c r="D216" s="154"/>
      <c r="E216" s="154"/>
      <c r="F216" s="154"/>
      <c r="G216" s="154"/>
    </row>
    <row r="217" spans="4:7">
      <c r="D217" s="154"/>
      <c r="E217" s="154"/>
      <c r="F217" s="154"/>
      <c r="G217" s="154"/>
    </row>
    <row r="218" spans="4:7">
      <c r="D218" s="154"/>
      <c r="E218" s="154"/>
      <c r="F218" s="154"/>
      <c r="G218" s="154"/>
    </row>
    <row r="219" spans="4:7">
      <c r="D219" s="154"/>
      <c r="E219" s="154"/>
      <c r="F219" s="154"/>
      <c r="G219" s="154"/>
    </row>
    <row r="220" spans="4:7">
      <c r="D220" s="154"/>
      <c r="E220" s="154"/>
      <c r="F220" s="154"/>
      <c r="G220" s="154"/>
    </row>
  </sheetData>
  <phoneticPr fontId="17" type="noConversion"/>
  <pageMargins left="0.7" right="0.7" top="0.75" bottom="0.75" header="0.3" footer="0.3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70B13-9449-7F47-9733-9F2F8906A90C}">
  <sheetPr>
    <outlinePr summaryBelow="0" summaryRight="0"/>
  </sheetPr>
  <dimension ref="A1:AK3803"/>
  <sheetViews>
    <sheetView tabSelected="1" workbookViewId="0"/>
  </sheetViews>
  <sheetFormatPr baseColWidth="10" defaultColWidth="14" defaultRowHeight="13"/>
  <cols>
    <col min="6" max="6" width="20" customWidth="1"/>
    <col min="21" max="25" width="14" customWidth="1"/>
    <col min="38" max="49" width="14" customWidth="1"/>
  </cols>
  <sheetData>
    <row r="1" spans="1:25">
      <c r="A1" s="1" t="s">
        <v>217</v>
      </c>
      <c r="B1" s="1" t="s">
        <v>218</v>
      </c>
      <c r="C1" s="1" t="s">
        <v>219</v>
      </c>
      <c r="D1" s="1" t="s">
        <v>220</v>
      </c>
      <c r="E1" s="1" t="s">
        <v>221</v>
      </c>
      <c r="F1" s="1" t="s">
        <v>222</v>
      </c>
      <c r="G1" s="172" t="s">
        <v>223</v>
      </c>
      <c r="H1" s="172" t="s">
        <v>224</v>
      </c>
      <c r="I1" s="172" t="s">
        <v>225</v>
      </c>
      <c r="J1" t="s">
        <v>226</v>
      </c>
      <c r="K1" t="s">
        <v>227</v>
      </c>
      <c r="L1" t="s">
        <v>228</v>
      </c>
      <c r="M1" t="s">
        <v>229</v>
      </c>
      <c r="N1" t="s">
        <v>230</v>
      </c>
      <c r="O1" t="s">
        <v>231</v>
      </c>
      <c r="P1" t="s">
        <v>232</v>
      </c>
      <c r="Q1" t="s">
        <v>233</v>
      </c>
      <c r="R1" t="s">
        <v>234</v>
      </c>
      <c r="S1" t="s">
        <v>235</v>
      </c>
      <c r="T1" t="s">
        <v>236</v>
      </c>
      <c r="U1" t="s">
        <v>237</v>
      </c>
      <c r="V1" t="s">
        <v>238</v>
      </c>
      <c r="W1" t="s">
        <v>239</v>
      </c>
      <c r="X1" t="s">
        <v>240</v>
      </c>
      <c r="Y1" t="s">
        <v>241</v>
      </c>
    </row>
    <row r="2" spans="1:25">
      <c r="A2" t="s">
        <v>242</v>
      </c>
      <c r="B2" t="s">
        <v>243</v>
      </c>
      <c r="C2" t="s">
        <v>244</v>
      </c>
      <c r="D2">
        <v>7</v>
      </c>
      <c r="E2" t="s">
        <v>245</v>
      </c>
      <c r="F2" t="s">
        <v>245</v>
      </c>
      <c r="G2" t="s">
        <v>245</v>
      </c>
      <c r="H2" t="s">
        <v>246</v>
      </c>
      <c r="I2" t="s">
        <v>247</v>
      </c>
      <c r="J2" t="s">
        <v>248</v>
      </c>
      <c r="K2">
        <v>44479604</v>
      </c>
      <c r="L2">
        <v>0</v>
      </c>
      <c r="M2">
        <v>44479604</v>
      </c>
      <c r="N2">
        <v>44479604</v>
      </c>
      <c r="O2">
        <v>0</v>
      </c>
      <c r="P2" t="s">
        <v>249</v>
      </c>
      <c r="Q2" t="s">
        <v>250</v>
      </c>
      <c r="R2" t="s">
        <v>251</v>
      </c>
      <c r="S2" t="s">
        <v>252</v>
      </c>
      <c r="T2">
        <v>18997.714285714301</v>
      </c>
      <c r="U2">
        <v>1.2200200200000001E-2</v>
      </c>
      <c r="V2">
        <v>4.0806418333999996</v>
      </c>
      <c r="W2">
        <v>334.47335017749998</v>
      </c>
      <c r="X2">
        <v>4.0806418333999996</v>
      </c>
      <c r="Y2">
        <v>334.47335017749998</v>
      </c>
    </row>
    <row r="3" spans="1:25">
      <c r="A3" t="s">
        <v>242</v>
      </c>
      <c r="B3" t="s">
        <v>243</v>
      </c>
      <c r="C3" t="s">
        <v>244</v>
      </c>
      <c r="D3">
        <v>7</v>
      </c>
      <c r="E3" t="s">
        <v>253</v>
      </c>
      <c r="F3" t="s">
        <v>253</v>
      </c>
      <c r="G3" t="s">
        <v>253</v>
      </c>
      <c r="H3" t="s">
        <v>254</v>
      </c>
      <c r="I3" t="s">
        <v>247</v>
      </c>
      <c r="J3" t="s">
        <v>248</v>
      </c>
      <c r="K3">
        <v>31579366</v>
      </c>
      <c r="L3">
        <v>0</v>
      </c>
      <c r="M3">
        <v>31579366</v>
      </c>
      <c r="N3">
        <v>31579366</v>
      </c>
      <c r="O3">
        <v>0</v>
      </c>
      <c r="P3" t="s">
        <v>255</v>
      </c>
      <c r="Q3" t="s">
        <v>256</v>
      </c>
      <c r="R3" t="s">
        <v>257</v>
      </c>
      <c r="S3" t="s">
        <v>258</v>
      </c>
      <c r="T3">
        <v>17613.857142857101</v>
      </c>
      <c r="U3">
        <v>2.45215448E-2</v>
      </c>
      <c r="V3">
        <v>6.2805651190000003</v>
      </c>
      <c r="W3">
        <v>256.1243663674</v>
      </c>
      <c r="X3">
        <v>6.2805651190000003</v>
      </c>
      <c r="Y3">
        <v>256.1243663674</v>
      </c>
    </row>
    <row r="4" spans="1:25">
      <c r="A4" t="s">
        <v>242</v>
      </c>
      <c r="B4" t="s">
        <v>243</v>
      </c>
      <c r="C4" t="s">
        <v>244</v>
      </c>
      <c r="D4">
        <v>7</v>
      </c>
      <c r="E4" t="s">
        <v>259</v>
      </c>
      <c r="F4" t="s">
        <v>259</v>
      </c>
      <c r="G4" t="s">
        <v>259</v>
      </c>
      <c r="H4" t="s">
        <v>260</v>
      </c>
      <c r="I4" t="s">
        <v>247</v>
      </c>
      <c r="J4" t="s">
        <v>248</v>
      </c>
      <c r="K4">
        <v>10138302</v>
      </c>
      <c r="L4">
        <v>0</v>
      </c>
      <c r="M4">
        <v>10138302</v>
      </c>
      <c r="N4">
        <v>10138302</v>
      </c>
      <c r="O4">
        <v>0</v>
      </c>
      <c r="Q4" t="s">
        <v>261</v>
      </c>
      <c r="R4" t="s">
        <v>262</v>
      </c>
      <c r="S4" t="s">
        <v>263</v>
      </c>
      <c r="T4">
        <v>13490</v>
      </c>
      <c r="U4">
        <v>1.5536687800000001E-2</v>
      </c>
      <c r="V4">
        <v>1.6680677052999999</v>
      </c>
      <c r="W4">
        <v>107.3631473049</v>
      </c>
      <c r="X4">
        <v>1.6680677052999999</v>
      </c>
      <c r="Y4">
        <v>107.3631473049</v>
      </c>
    </row>
    <row r="5" spans="1:25">
      <c r="A5" t="s">
        <v>242</v>
      </c>
      <c r="B5" t="s">
        <v>243</v>
      </c>
      <c r="C5" t="s">
        <v>244</v>
      </c>
      <c r="D5">
        <v>7</v>
      </c>
      <c r="E5" t="s">
        <v>264</v>
      </c>
      <c r="F5" t="s">
        <v>264</v>
      </c>
      <c r="G5" t="s">
        <v>264</v>
      </c>
      <c r="H5" t="s">
        <v>265</v>
      </c>
      <c r="I5" t="s">
        <v>247</v>
      </c>
      <c r="J5" t="s">
        <v>248</v>
      </c>
      <c r="K5">
        <v>3424084</v>
      </c>
      <c r="L5">
        <v>0</v>
      </c>
      <c r="M5">
        <v>3424084</v>
      </c>
      <c r="N5">
        <v>3424084</v>
      </c>
      <c r="O5">
        <v>0</v>
      </c>
      <c r="Q5">
        <v>68407.714285714304</v>
      </c>
      <c r="R5">
        <v>25140.428571428602</v>
      </c>
      <c r="S5">
        <v>78925.142857142899</v>
      </c>
      <c r="T5">
        <v>2782.1428571429001</v>
      </c>
      <c r="U5">
        <v>3.5250400000000001E-2</v>
      </c>
      <c r="V5">
        <v>6.1977063256999996</v>
      </c>
      <c r="W5">
        <v>175.81946084719999</v>
      </c>
      <c r="X5">
        <v>6.1977063256999996</v>
      </c>
      <c r="Y5">
        <v>175.81946084719999</v>
      </c>
    </row>
    <row r="6" spans="1:25">
      <c r="A6" t="s">
        <v>242</v>
      </c>
      <c r="B6" t="s">
        <v>243</v>
      </c>
      <c r="C6" t="s">
        <v>244</v>
      </c>
      <c r="D6">
        <v>7</v>
      </c>
      <c r="E6" t="s">
        <v>266</v>
      </c>
      <c r="G6" t="s">
        <v>267</v>
      </c>
      <c r="H6" t="s">
        <v>265</v>
      </c>
      <c r="I6" t="s">
        <v>247</v>
      </c>
      <c r="J6" t="s">
        <v>268</v>
      </c>
      <c r="K6">
        <v>16989638</v>
      </c>
      <c r="L6">
        <v>0</v>
      </c>
      <c r="M6">
        <v>1154001.7119</v>
      </c>
      <c r="N6">
        <v>1154001.7119</v>
      </c>
      <c r="O6">
        <v>0</v>
      </c>
      <c r="Q6">
        <v>11097.714285714301</v>
      </c>
      <c r="R6">
        <v>2179.4285714286002</v>
      </c>
      <c r="S6">
        <v>11447.714285714301</v>
      </c>
      <c r="T6">
        <v>754.85714285710003</v>
      </c>
      <c r="U6">
        <v>6.5939551299999996E-2</v>
      </c>
      <c r="V6">
        <v>212.0153492899</v>
      </c>
      <c r="W6">
        <v>3215.2986373959002</v>
      </c>
      <c r="X6">
        <v>14.4008998914</v>
      </c>
      <c r="Y6">
        <v>218.3954791635</v>
      </c>
    </row>
    <row r="7" spans="1:25">
      <c r="A7" t="s">
        <v>242</v>
      </c>
      <c r="B7" t="s">
        <v>243</v>
      </c>
      <c r="C7" t="s">
        <v>244</v>
      </c>
      <c r="D7">
        <v>7</v>
      </c>
      <c r="E7" t="s">
        <v>269</v>
      </c>
      <c r="F7" t="s">
        <v>269</v>
      </c>
      <c r="G7" t="s">
        <v>269</v>
      </c>
      <c r="H7" t="s">
        <v>265</v>
      </c>
      <c r="I7" t="s">
        <v>247</v>
      </c>
      <c r="J7" t="s">
        <v>248</v>
      </c>
      <c r="K7">
        <v>586724</v>
      </c>
      <c r="L7">
        <v>0</v>
      </c>
      <c r="M7">
        <v>586724</v>
      </c>
      <c r="N7">
        <v>586724</v>
      </c>
      <c r="O7">
        <v>0</v>
      </c>
      <c r="P7">
        <v>28901.571428571398</v>
      </c>
      <c r="Q7">
        <v>46858.285714285703</v>
      </c>
      <c r="R7">
        <v>27495.142857142899</v>
      </c>
      <c r="S7">
        <v>46181.142857142899</v>
      </c>
      <c r="T7">
        <v>1075.2857142856999</v>
      </c>
      <c r="U7">
        <v>2.32840863E-2</v>
      </c>
      <c r="V7">
        <v>1.8149770468999999</v>
      </c>
      <c r="W7">
        <v>77.949249368899999</v>
      </c>
      <c r="X7">
        <v>1.8149770468999999</v>
      </c>
      <c r="Y7">
        <v>77.949249368899999</v>
      </c>
    </row>
    <row r="8" spans="1:25">
      <c r="A8" t="s">
        <v>242</v>
      </c>
      <c r="B8" t="s">
        <v>243</v>
      </c>
      <c r="C8" t="s">
        <v>244</v>
      </c>
      <c r="D8">
        <v>7</v>
      </c>
      <c r="E8" t="s">
        <v>270</v>
      </c>
      <c r="G8" t="s">
        <v>271</v>
      </c>
      <c r="H8" t="s">
        <v>246</v>
      </c>
      <c r="I8" t="s">
        <v>247</v>
      </c>
      <c r="J8" t="s">
        <v>268</v>
      </c>
      <c r="K8">
        <v>6681884</v>
      </c>
      <c r="L8">
        <v>0</v>
      </c>
      <c r="M8" t="s">
        <v>272</v>
      </c>
      <c r="N8" t="s">
        <v>272</v>
      </c>
      <c r="O8">
        <v>0</v>
      </c>
      <c r="P8">
        <v>1147</v>
      </c>
      <c r="Q8">
        <v>3112.5714285713998</v>
      </c>
      <c r="R8">
        <v>1105.4285714286</v>
      </c>
      <c r="S8">
        <v>3072.4285714286002</v>
      </c>
      <c r="T8">
        <v>265.42857142859998</v>
      </c>
      <c r="U8">
        <v>8.6390477500000007E-2</v>
      </c>
      <c r="V8">
        <v>310.6841493467</v>
      </c>
      <c r="W8">
        <v>3596.2777179763002</v>
      </c>
      <c r="X8">
        <v>21.104229606600001</v>
      </c>
      <c r="Y8">
        <v>244.2888407696</v>
      </c>
    </row>
    <row r="9" spans="1:25">
      <c r="A9" t="s">
        <v>242</v>
      </c>
      <c r="B9" t="s">
        <v>243</v>
      </c>
      <c r="C9" t="s">
        <v>244</v>
      </c>
      <c r="D9">
        <v>7</v>
      </c>
      <c r="E9" t="s">
        <v>273</v>
      </c>
      <c r="F9" t="s">
        <v>273</v>
      </c>
      <c r="G9" t="s">
        <v>273</v>
      </c>
      <c r="H9" t="s">
        <v>274</v>
      </c>
      <c r="I9" t="s">
        <v>247</v>
      </c>
      <c r="J9" t="s">
        <v>248</v>
      </c>
      <c r="K9">
        <v>260712</v>
      </c>
      <c r="L9">
        <v>0</v>
      </c>
      <c r="M9">
        <v>260712</v>
      </c>
      <c r="N9">
        <v>260712</v>
      </c>
      <c r="O9">
        <v>0</v>
      </c>
      <c r="P9">
        <v>1996.8571428570999</v>
      </c>
      <c r="Q9">
        <v>14993.142857142901</v>
      </c>
      <c r="R9">
        <v>3343.1428571429001</v>
      </c>
      <c r="S9">
        <v>10269.142857142901</v>
      </c>
      <c r="T9">
        <v>248.8571428571</v>
      </c>
      <c r="U9">
        <v>2.4233487299999999E-2</v>
      </c>
      <c r="V9">
        <v>3.6268432475000001</v>
      </c>
      <c r="W9">
        <v>149.66245694599999</v>
      </c>
      <c r="X9">
        <v>3.6268432475000001</v>
      </c>
      <c r="Y9">
        <v>149.66245694599999</v>
      </c>
    </row>
    <row r="10" spans="1:25">
      <c r="A10" t="s">
        <v>242</v>
      </c>
      <c r="B10" t="s">
        <v>243</v>
      </c>
      <c r="C10" t="s">
        <v>244</v>
      </c>
      <c r="D10">
        <v>7</v>
      </c>
      <c r="E10" t="s">
        <v>275</v>
      </c>
      <c r="F10" t="s">
        <v>275</v>
      </c>
      <c r="G10" t="s">
        <v>275</v>
      </c>
      <c r="H10" t="s">
        <v>276</v>
      </c>
      <c r="I10" t="s">
        <v>247</v>
      </c>
      <c r="J10" t="s">
        <v>248</v>
      </c>
      <c r="K10">
        <v>207043</v>
      </c>
      <c r="L10">
        <v>0</v>
      </c>
      <c r="M10">
        <v>207043</v>
      </c>
      <c r="N10">
        <v>207043</v>
      </c>
      <c r="O10">
        <v>0</v>
      </c>
      <c r="Q10">
        <v>34293.285714285703</v>
      </c>
      <c r="R10">
        <v>9810.5714285714002</v>
      </c>
      <c r="S10">
        <v>32538.285714285699</v>
      </c>
      <c r="T10">
        <v>1218.2857142856999</v>
      </c>
      <c r="U10">
        <v>3.7441607199999997E-2</v>
      </c>
      <c r="V10">
        <v>0.90900828909999998</v>
      </c>
      <c r="W10">
        <v>24.2780253283</v>
      </c>
      <c r="X10">
        <v>0.90900828909999998</v>
      </c>
      <c r="Y10">
        <v>24.2780253283</v>
      </c>
    </row>
    <row r="11" spans="1:25">
      <c r="A11" t="s">
        <v>242</v>
      </c>
      <c r="B11" t="s">
        <v>243</v>
      </c>
      <c r="C11" t="s">
        <v>244</v>
      </c>
      <c r="D11">
        <v>7</v>
      </c>
      <c r="E11" t="s">
        <v>277</v>
      </c>
      <c r="F11" t="s">
        <v>278</v>
      </c>
      <c r="G11" t="s">
        <v>279</v>
      </c>
      <c r="H11" t="s">
        <v>280</v>
      </c>
      <c r="I11" t="s">
        <v>247</v>
      </c>
      <c r="J11" t="s">
        <v>281</v>
      </c>
      <c r="K11">
        <v>27612.05</v>
      </c>
      <c r="L11">
        <v>0</v>
      </c>
      <c r="M11">
        <v>187566.86640599999</v>
      </c>
      <c r="N11">
        <v>187566.86640599999</v>
      </c>
      <c r="O11">
        <v>0</v>
      </c>
      <c r="Q11">
        <v>1258.1428571429001</v>
      </c>
      <c r="R11">
        <v>29.714285714300001</v>
      </c>
      <c r="S11">
        <v>1306.8571428570999</v>
      </c>
      <c r="T11">
        <v>168.71428571429999</v>
      </c>
      <c r="U11">
        <v>0.1290992567</v>
      </c>
      <c r="V11">
        <v>3.0183701355000001</v>
      </c>
      <c r="W11">
        <v>23.3802286198</v>
      </c>
      <c r="X11">
        <v>20.503592742199999</v>
      </c>
      <c r="Y11">
        <v>158.82037798979999</v>
      </c>
    </row>
    <row r="12" spans="1:25">
      <c r="A12" t="s">
        <v>242</v>
      </c>
      <c r="B12" t="s">
        <v>243</v>
      </c>
      <c r="C12" t="s">
        <v>244</v>
      </c>
      <c r="D12">
        <v>7</v>
      </c>
      <c r="E12" t="s">
        <v>282</v>
      </c>
      <c r="F12" t="s">
        <v>283</v>
      </c>
      <c r="G12" t="s">
        <v>284</v>
      </c>
      <c r="H12" t="s">
        <v>280</v>
      </c>
      <c r="I12" t="s">
        <v>247</v>
      </c>
      <c r="J12" t="s">
        <v>281</v>
      </c>
      <c r="K12">
        <v>18464.13</v>
      </c>
      <c r="L12">
        <v>0</v>
      </c>
      <c r="M12">
        <v>125432.35429</v>
      </c>
      <c r="N12">
        <v>125432.35429</v>
      </c>
      <c r="O12">
        <v>0</v>
      </c>
      <c r="Q12">
        <v>890.57142857140002</v>
      </c>
      <c r="R12">
        <v>38.714285714299997</v>
      </c>
      <c r="S12">
        <v>933.71428571429999</v>
      </c>
      <c r="T12">
        <v>93.285714285699996</v>
      </c>
      <c r="U12">
        <v>9.9908200700000005E-2</v>
      </c>
      <c r="V12">
        <v>2.8249892901</v>
      </c>
      <c r="W12">
        <v>28.275849923399999</v>
      </c>
      <c r="X12">
        <v>19.190996678400001</v>
      </c>
      <c r="Y12">
        <v>192.08630059719999</v>
      </c>
    </row>
    <row r="13" spans="1:25">
      <c r="A13" t="s">
        <v>242</v>
      </c>
      <c r="B13" t="s">
        <v>243</v>
      </c>
      <c r="C13" t="s">
        <v>244</v>
      </c>
      <c r="D13">
        <v>7</v>
      </c>
      <c r="E13" t="s">
        <v>285</v>
      </c>
      <c r="F13" t="s">
        <v>285</v>
      </c>
      <c r="G13" t="s">
        <v>279</v>
      </c>
      <c r="H13" t="s">
        <v>280</v>
      </c>
      <c r="I13" t="s">
        <v>247</v>
      </c>
      <c r="J13" t="s">
        <v>281</v>
      </c>
      <c r="K13">
        <v>13519.49</v>
      </c>
      <c r="L13">
        <v>0</v>
      </c>
      <c r="M13">
        <v>91826.701000999994</v>
      </c>
      <c r="N13">
        <v>91826.701000999994</v>
      </c>
      <c r="O13">
        <v>0</v>
      </c>
      <c r="Q13">
        <v>789.42857142859998</v>
      </c>
      <c r="R13">
        <v>222.42857142860001</v>
      </c>
      <c r="S13">
        <v>832.14285714289997</v>
      </c>
      <c r="T13">
        <v>99.571428571400006</v>
      </c>
      <c r="U13">
        <v>0.11965665239999999</v>
      </c>
      <c r="V13">
        <v>2.3209424893000001</v>
      </c>
      <c r="W13">
        <v>19.396685796300002</v>
      </c>
      <c r="X13">
        <v>15.764240515199999</v>
      </c>
      <c r="Y13">
        <v>131.7456255395</v>
      </c>
    </row>
    <row r="14" spans="1:25">
      <c r="A14" t="s">
        <v>242</v>
      </c>
      <c r="B14" t="s">
        <v>243</v>
      </c>
      <c r="C14" t="s">
        <v>244</v>
      </c>
      <c r="D14">
        <v>7</v>
      </c>
      <c r="E14" t="s">
        <v>286</v>
      </c>
      <c r="F14" t="s">
        <v>286</v>
      </c>
      <c r="G14" t="s">
        <v>286</v>
      </c>
      <c r="H14" t="s">
        <v>260</v>
      </c>
      <c r="I14" t="s">
        <v>247</v>
      </c>
      <c r="J14" t="s">
        <v>248</v>
      </c>
      <c r="K14">
        <v>90474</v>
      </c>
      <c r="L14">
        <v>0</v>
      </c>
      <c r="M14">
        <v>90474</v>
      </c>
      <c r="N14">
        <v>90474</v>
      </c>
      <c r="O14">
        <v>0</v>
      </c>
      <c r="Q14">
        <v>955.71428571429999</v>
      </c>
      <c r="R14">
        <v>129.42857142860001</v>
      </c>
      <c r="S14">
        <v>935.28571428570001</v>
      </c>
      <c r="T14">
        <v>95.571428571400006</v>
      </c>
      <c r="U14">
        <v>0.1021842065</v>
      </c>
      <c r="V14">
        <v>13.8191538109</v>
      </c>
      <c r="W14">
        <v>135.23766816139999</v>
      </c>
      <c r="X14">
        <v>13.8191538109</v>
      </c>
      <c r="Y14">
        <v>135.23766816139999</v>
      </c>
    </row>
    <row r="15" spans="1:25">
      <c r="A15" t="s">
        <v>242</v>
      </c>
      <c r="B15" t="s">
        <v>243</v>
      </c>
      <c r="C15" t="s">
        <v>244</v>
      </c>
      <c r="D15">
        <v>7</v>
      </c>
      <c r="E15" t="s">
        <v>287</v>
      </c>
      <c r="F15" t="s">
        <v>287</v>
      </c>
      <c r="G15" t="s">
        <v>287</v>
      </c>
      <c r="H15" t="s">
        <v>288</v>
      </c>
      <c r="I15" t="s">
        <v>247</v>
      </c>
      <c r="J15" t="s">
        <v>248</v>
      </c>
      <c r="K15">
        <v>76014</v>
      </c>
      <c r="L15">
        <v>0</v>
      </c>
      <c r="M15">
        <v>76014</v>
      </c>
      <c r="N15">
        <v>76014</v>
      </c>
      <c r="O15">
        <v>0</v>
      </c>
      <c r="P15">
        <v>395</v>
      </c>
      <c r="Q15">
        <v>24188.428571428602</v>
      </c>
      <c r="R15">
        <v>429.85714285709997</v>
      </c>
      <c r="S15">
        <v>26575.428571428602</v>
      </c>
      <c r="T15">
        <v>271</v>
      </c>
      <c r="U15">
        <v>1.01973896E-2</v>
      </c>
      <c r="V15">
        <v>0.40861590730000003</v>
      </c>
      <c r="W15">
        <v>40.070637849199997</v>
      </c>
      <c r="X15">
        <v>0.40861590730000003</v>
      </c>
      <c r="Y15">
        <v>40.070637849199997</v>
      </c>
    </row>
    <row r="16" spans="1:25">
      <c r="A16" t="s">
        <v>242</v>
      </c>
      <c r="B16" t="s">
        <v>243</v>
      </c>
      <c r="C16" t="s">
        <v>244</v>
      </c>
      <c r="D16">
        <v>7</v>
      </c>
      <c r="E16" t="s">
        <v>289</v>
      </c>
      <c r="F16" t="s">
        <v>289</v>
      </c>
      <c r="G16" t="s">
        <v>289</v>
      </c>
      <c r="H16" t="s">
        <v>260</v>
      </c>
      <c r="I16" t="s">
        <v>247</v>
      </c>
      <c r="J16" t="s">
        <v>248</v>
      </c>
      <c r="K16">
        <v>32584</v>
      </c>
      <c r="L16">
        <v>0</v>
      </c>
      <c r="M16">
        <v>32584</v>
      </c>
      <c r="N16">
        <v>32584</v>
      </c>
      <c r="O16">
        <v>0</v>
      </c>
      <c r="Q16">
        <v>31105.857142857101</v>
      </c>
      <c r="R16">
        <v>850.14285714289997</v>
      </c>
      <c r="S16">
        <v>31842.714285714301</v>
      </c>
      <c r="T16">
        <v>183.71428571429999</v>
      </c>
      <c r="U16">
        <v>5.7694291999999996E-3</v>
      </c>
      <c r="V16">
        <v>0.1461828003</v>
      </c>
      <c r="W16">
        <v>25.337480559900001</v>
      </c>
      <c r="X16">
        <v>0.1461828003</v>
      </c>
      <c r="Y16">
        <v>25.337480559900001</v>
      </c>
    </row>
    <row r="17" spans="1:25">
      <c r="A17" t="s">
        <v>242</v>
      </c>
      <c r="B17" t="s">
        <v>243</v>
      </c>
      <c r="C17" t="s">
        <v>244</v>
      </c>
      <c r="D17">
        <v>7</v>
      </c>
      <c r="E17" t="s">
        <v>290</v>
      </c>
      <c r="F17" t="s">
        <v>290</v>
      </c>
      <c r="G17" t="s">
        <v>290</v>
      </c>
      <c r="H17" t="s">
        <v>254</v>
      </c>
      <c r="I17" t="s">
        <v>247</v>
      </c>
      <c r="J17" t="s">
        <v>268</v>
      </c>
      <c r="K17">
        <v>304390</v>
      </c>
      <c r="L17">
        <v>0</v>
      </c>
      <c r="M17">
        <v>20679.037987</v>
      </c>
      <c r="N17">
        <v>20679.037987</v>
      </c>
      <c r="O17">
        <v>0</v>
      </c>
      <c r="P17">
        <v>1222.7142857143001</v>
      </c>
      <c r="Q17">
        <v>6676.5714285714002</v>
      </c>
      <c r="R17">
        <v>768.14285714289997</v>
      </c>
      <c r="S17">
        <v>7626.7142857142999</v>
      </c>
      <c r="T17">
        <v>45</v>
      </c>
      <c r="U17">
        <v>5.9003127999999998E-3</v>
      </c>
      <c r="V17">
        <v>5.7015752899000001</v>
      </c>
      <c r="W17">
        <v>966.31746031750004</v>
      </c>
      <c r="X17">
        <v>0.38734219920000001</v>
      </c>
      <c r="Y17">
        <v>65.647739641300006</v>
      </c>
    </row>
    <row r="18" spans="1:25">
      <c r="A18" t="s">
        <v>242</v>
      </c>
      <c r="B18" t="s">
        <v>243</v>
      </c>
      <c r="C18" t="s">
        <v>244</v>
      </c>
      <c r="D18">
        <v>7</v>
      </c>
      <c r="E18" t="s">
        <v>291</v>
      </c>
      <c r="F18" t="s">
        <v>291</v>
      </c>
      <c r="G18" t="s">
        <v>291</v>
      </c>
      <c r="H18" t="s">
        <v>280</v>
      </c>
      <c r="I18" t="s">
        <v>247</v>
      </c>
      <c r="J18" t="s">
        <v>292</v>
      </c>
      <c r="K18">
        <v>2951000</v>
      </c>
      <c r="L18">
        <v>0</v>
      </c>
      <c r="M18">
        <v>12984.4</v>
      </c>
      <c r="N18">
        <v>12984.4</v>
      </c>
      <c r="O18">
        <v>0</v>
      </c>
      <c r="Q18">
        <v>227.57142857139999</v>
      </c>
      <c r="R18">
        <v>1</v>
      </c>
      <c r="S18">
        <v>239</v>
      </c>
      <c r="T18">
        <v>8.1428571429000005</v>
      </c>
      <c r="U18">
        <v>3.4070532000000001E-2</v>
      </c>
      <c r="V18">
        <v>1763.8971906754</v>
      </c>
      <c r="W18">
        <v>51771.929824561397</v>
      </c>
      <c r="X18">
        <v>7.7611476389999998</v>
      </c>
      <c r="Y18">
        <v>227.7964912281</v>
      </c>
    </row>
    <row r="19" spans="1:25">
      <c r="A19" t="s">
        <v>242</v>
      </c>
      <c r="B19" t="s">
        <v>243</v>
      </c>
      <c r="C19" t="s">
        <v>244</v>
      </c>
      <c r="D19">
        <v>7</v>
      </c>
      <c r="E19" t="s">
        <v>293</v>
      </c>
      <c r="F19" t="s">
        <v>294</v>
      </c>
      <c r="G19" t="s">
        <v>294</v>
      </c>
      <c r="H19" t="s">
        <v>295</v>
      </c>
      <c r="I19" t="s">
        <v>247</v>
      </c>
      <c r="J19" t="s">
        <v>248</v>
      </c>
      <c r="K19">
        <v>9695</v>
      </c>
      <c r="L19">
        <v>0</v>
      </c>
      <c r="M19">
        <v>9695</v>
      </c>
      <c r="N19">
        <v>9695</v>
      </c>
      <c r="O19">
        <v>0</v>
      </c>
      <c r="R19">
        <v>8.8571428570999995</v>
      </c>
      <c r="S19">
        <v>734.28571428570001</v>
      </c>
      <c r="T19">
        <v>15.5714285714</v>
      </c>
      <c r="U19">
        <v>2.1206225700000001E-2</v>
      </c>
      <c r="V19">
        <v>1.8861867703999999</v>
      </c>
      <c r="W19">
        <v>88.944954128399999</v>
      </c>
      <c r="X19">
        <v>1.8861867703999999</v>
      </c>
      <c r="Y19">
        <v>88.944954128399999</v>
      </c>
    </row>
    <row r="20" spans="1:25">
      <c r="A20" t="s">
        <v>242</v>
      </c>
      <c r="B20" t="s">
        <v>243</v>
      </c>
      <c r="C20" t="s">
        <v>244</v>
      </c>
      <c r="D20">
        <v>7</v>
      </c>
      <c r="E20" t="s">
        <v>296</v>
      </c>
      <c r="F20" t="s">
        <v>297</v>
      </c>
      <c r="G20" t="s">
        <v>297</v>
      </c>
      <c r="H20" t="s">
        <v>274</v>
      </c>
      <c r="I20" t="s">
        <v>247</v>
      </c>
      <c r="J20" t="s">
        <v>248</v>
      </c>
      <c r="K20">
        <v>6390</v>
      </c>
      <c r="L20">
        <v>0</v>
      </c>
      <c r="M20">
        <v>6390</v>
      </c>
      <c r="N20">
        <v>6390</v>
      </c>
      <c r="O20">
        <v>0</v>
      </c>
      <c r="Q20">
        <v>624.85714285710003</v>
      </c>
      <c r="R20">
        <v>5.2857142857000001</v>
      </c>
      <c r="S20">
        <v>585.28571428570001</v>
      </c>
      <c r="T20">
        <v>20</v>
      </c>
      <c r="U20">
        <v>3.4171344899999997E-2</v>
      </c>
      <c r="V20">
        <v>1.559677813</v>
      </c>
      <c r="W20">
        <v>45.642857142899999</v>
      </c>
      <c r="X20">
        <v>1.559677813</v>
      </c>
      <c r="Y20">
        <v>45.642857142899999</v>
      </c>
    </row>
    <row r="21" spans="1:25">
      <c r="A21" t="s">
        <v>242</v>
      </c>
      <c r="B21" t="s">
        <v>243</v>
      </c>
      <c r="C21" t="s">
        <v>244</v>
      </c>
      <c r="D21">
        <v>7</v>
      </c>
      <c r="E21" t="s">
        <v>298</v>
      </c>
      <c r="F21" t="s">
        <v>298</v>
      </c>
      <c r="G21" t="s">
        <v>298</v>
      </c>
      <c r="H21" t="s">
        <v>254</v>
      </c>
      <c r="I21" t="s">
        <v>247</v>
      </c>
      <c r="J21" t="s">
        <v>248</v>
      </c>
      <c r="K21">
        <v>1538</v>
      </c>
      <c r="L21">
        <v>0</v>
      </c>
      <c r="M21">
        <v>1538</v>
      </c>
      <c r="N21">
        <v>1538</v>
      </c>
      <c r="O21">
        <v>0</v>
      </c>
      <c r="P21">
        <v>0.42857142860000003</v>
      </c>
      <c r="Q21">
        <v>49.714285714299997</v>
      </c>
      <c r="R21">
        <v>0.42857142860000003</v>
      </c>
      <c r="S21">
        <v>54.142857142899999</v>
      </c>
      <c r="T21">
        <v>2.7142857142999999</v>
      </c>
      <c r="U21">
        <v>5.0131926100000002E-2</v>
      </c>
      <c r="V21">
        <v>4.0580474934000001</v>
      </c>
      <c r="W21">
        <v>80.947368421099995</v>
      </c>
      <c r="X21">
        <v>4.0580474934000001</v>
      </c>
      <c r="Y21">
        <v>80.947368421099995</v>
      </c>
    </row>
    <row r="22" spans="1:25">
      <c r="A22" t="s">
        <v>242</v>
      </c>
      <c r="B22" t="s">
        <v>243</v>
      </c>
      <c r="C22" t="s">
        <v>244</v>
      </c>
      <c r="D22">
        <v>7</v>
      </c>
      <c r="E22" t="s">
        <v>299</v>
      </c>
      <c r="F22" t="s">
        <v>299</v>
      </c>
      <c r="G22" t="s">
        <v>299</v>
      </c>
      <c r="H22" t="s">
        <v>300</v>
      </c>
      <c r="I22" t="s">
        <v>301</v>
      </c>
      <c r="J22" t="s">
        <v>248</v>
      </c>
      <c r="K22">
        <v>18138484</v>
      </c>
      <c r="L22">
        <v>0</v>
      </c>
      <c r="M22">
        <v>18138484</v>
      </c>
      <c r="N22">
        <v>18138484</v>
      </c>
      <c r="O22">
        <v>0</v>
      </c>
      <c r="P22">
        <v>1262.5714285714</v>
      </c>
      <c r="Q22" t="s">
        <v>302</v>
      </c>
      <c r="R22">
        <v>1056.5714285714</v>
      </c>
      <c r="S22">
        <v>1050766</v>
      </c>
      <c r="T22">
        <v>8152</v>
      </c>
      <c r="U22">
        <v>7.7581498E-3</v>
      </c>
      <c r="V22">
        <v>2.4660219307000002</v>
      </c>
      <c r="W22">
        <v>317.86211972519999</v>
      </c>
      <c r="X22">
        <v>2.4660219307000002</v>
      </c>
      <c r="Y22">
        <v>317.86211972519999</v>
      </c>
    </row>
    <row r="23" spans="1:25">
      <c r="A23" t="s">
        <v>242</v>
      </c>
      <c r="B23" t="s">
        <v>243</v>
      </c>
      <c r="C23" t="s">
        <v>244</v>
      </c>
      <c r="D23">
        <v>7</v>
      </c>
      <c r="E23" t="s">
        <v>303</v>
      </c>
      <c r="F23" t="s">
        <v>304</v>
      </c>
      <c r="G23" t="s">
        <v>304</v>
      </c>
      <c r="H23" t="s">
        <v>305</v>
      </c>
      <c r="I23" t="s">
        <v>301</v>
      </c>
      <c r="J23" t="s">
        <v>248</v>
      </c>
      <c r="K23">
        <v>6864781</v>
      </c>
      <c r="L23">
        <v>0</v>
      </c>
      <c r="M23">
        <v>6864781</v>
      </c>
      <c r="N23">
        <v>6864781</v>
      </c>
      <c r="O23">
        <v>0</v>
      </c>
      <c r="Q23">
        <v>18899.285714285699</v>
      </c>
      <c r="R23">
        <v>1479.2857142856999</v>
      </c>
      <c r="S23">
        <v>46682.714285714297</v>
      </c>
      <c r="T23">
        <v>1764.8571428570999</v>
      </c>
      <c r="U23">
        <v>3.7805366899999998E-2</v>
      </c>
      <c r="V23">
        <v>21.007411737000002</v>
      </c>
      <c r="W23">
        <v>555.6727375749</v>
      </c>
      <c r="X23">
        <v>21.007411737000002</v>
      </c>
      <c r="Y23">
        <v>555.6727375749</v>
      </c>
    </row>
    <row r="24" spans="1:25">
      <c r="A24" t="s">
        <v>242</v>
      </c>
      <c r="B24" t="s">
        <v>243</v>
      </c>
      <c r="C24" t="s">
        <v>244</v>
      </c>
      <c r="D24">
        <v>7</v>
      </c>
      <c r="E24" t="s">
        <v>306</v>
      </c>
      <c r="F24" t="s">
        <v>306</v>
      </c>
      <c r="G24" t="s">
        <v>306</v>
      </c>
      <c r="H24" t="s">
        <v>307</v>
      </c>
      <c r="I24" t="s">
        <v>301</v>
      </c>
      <c r="J24" t="s">
        <v>248</v>
      </c>
      <c r="K24">
        <v>6522232</v>
      </c>
      <c r="L24">
        <v>0</v>
      </c>
      <c r="M24">
        <v>6522232</v>
      </c>
      <c r="N24">
        <v>6522232</v>
      </c>
      <c r="O24">
        <v>0</v>
      </c>
      <c r="Q24">
        <v>29809.142857142899</v>
      </c>
      <c r="R24">
        <v>4053.7142857142999</v>
      </c>
      <c r="S24">
        <v>43054.428571428602</v>
      </c>
      <c r="T24">
        <v>3963.5714285713998</v>
      </c>
      <c r="U24">
        <v>9.2059552500000003E-2</v>
      </c>
      <c r="V24">
        <v>21.6411518974</v>
      </c>
      <c r="W24">
        <v>235.0777437376</v>
      </c>
      <c r="X24">
        <v>21.6411518974</v>
      </c>
      <c r="Y24">
        <v>235.0777437376</v>
      </c>
    </row>
    <row r="25" spans="1:25">
      <c r="A25" t="s">
        <v>242</v>
      </c>
      <c r="B25" t="s">
        <v>243</v>
      </c>
      <c r="C25" t="s">
        <v>244</v>
      </c>
      <c r="D25">
        <v>7</v>
      </c>
      <c r="E25" t="s">
        <v>308</v>
      </c>
      <c r="G25" t="s">
        <v>309</v>
      </c>
      <c r="H25" t="s">
        <v>310</v>
      </c>
      <c r="I25" t="s">
        <v>301</v>
      </c>
      <c r="J25" t="s">
        <v>248</v>
      </c>
      <c r="K25">
        <v>3036954</v>
      </c>
      <c r="L25">
        <v>0</v>
      </c>
      <c r="M25">
        <v>3036954</v>
      </c>
      <c r="N25">
        <v>3036954</v>
      </c>
      <c r="O25">
        <v>0</v>
      </c>
      <c r="R25">
        <v>10525.714285714301</v>
      </c>
      <c r="S25">
        <v>63117.857142857101</v>
      </c>
      <c r="T25">
        <v>1811.7142857143001</v>
      </c>
      <c r="U25">
        <v>2.87036723E-2</v>
      </c>
      <c r="V25">
        <v>6.8736581226000002</v>
      </c>
      <c r="W25">
        <v>239.4696420123</v>
      </c>
      <c r="X25">
        <v>6.8736581226000002</v>
      </c>
      <c r="Y25">
        <v>239.4696420123</v>
      </c>
    </row>
    <row r="26" spans="1:25">
      <c r="A26" t="s">
        <v>242</v>
      </c>
      <c r="B26" t="s">
        <v>243</v>
      </c>
      <c r="C26" t="s">
        <v>244</v>
      </c>
      <c r="D26">
        <v>7</v>
      </c>
      <c r="E26" t="s">
        <v>311</v>
      </c>
      <c r="F26" t="s">
        <v>311</v>
      </c>
      <c r="G26" t="s">
        <v>311</v>
      </c>
      <c r="H26" t="s">
        <v>276</v>
      </c>
      <c r="I26" t="s">
        <v>301</v>
      </c>
      <c r="J26" t="s">
        <v>248</v>
      </c>
      <c r="K26">
        <v>2851838</v>
      </c>
      <c r="L26">
        <v>0</v>
      </c>
      <c r="M26">
        <v>2851838</v>
      </c>
      <c r="N26">
        <v>2851838</v>
      </c>
      <c r="O26">
        <v>0</v>
      </c>
      <c r="P26">
        <v>1134.7142857143001</v>
      </c>
      <c r="Q26">
        <v>13600.714285714301</v>
      </c>
      <c r="R26">
        <v>1002.7142857143</v>
      </c>
      <c r="S26">
        <v>97643.142857142899</v>
      </c>
      <c r="T26">
        <v>2020.8571428570999</v>
      </c>
      <c r="U26">
        <v>2.0696354899999998E-2</v>
      </c>
      <c r="V26">
        <v>4.1723915950999997</v>
      </c>
      <c r="W26">
        <v>201.60031104199999</v>
      </c>
      <c r="X26">
        <v>4.1723915950999997</v>
      </c>
      <c r="Y26">
        <v>201.60031104199999</v>
      </c>
    </row>
    <row r="27" spans="1:25">
      <c r="A27" t="s">
        <v>242</v>
      </c>
      <c r="B27" t="s">
        <v>243</v>
      </c>
      <c r="C27" t="s">
        <v>244</v>
      </c>
      <c r="D27">
        <v>7</v>
      </c>
      <c r="E27" t="s">
        <v>312</v>
      </c>
      <c r="F27" t="s">
        <v>313</v>
      </c>
      <c r="G27" t="s">
        <v>313</v>
      </c>
      <c r="H27" t="s">
        <v>314</v>
      </c>
      <c r="I27" t="s">
        <v>301</v>
      </c>
      <c r="J27" t="s">
        <v>248</v>
      </c>
      <c r="K27">
        <v>1262901</v>
      </c>
      <c r="L27">
        <v>0</v>
      </c>
      <c r="M27">
        <v>1262901</v>
      </c>
      <c r="N27">
        <v>1262901</v>
      </c>
      <c r="O27">
        <v>0</v>
      </c>
      <c r="Q27">
        <v>14910.142857142901</v>
      </c>
      <c r="R27">
        <v>350.14285714290003</v>
      </c>
      <c r="S27">
        <v>24957</v>
      </c>
      <c r="T27">
        <v>1016.2857142857</v>
      </c>
      <c r="U27">
        <v>4.0721469500000003E-2</v>
      </c>
      <c r="V27">
        <v>7.2290110417999998</v>
      </c>
      <c r="W27">
        <v>177.52333427049999</v>
      </c>
      <c r="X27">
        <v>7.2290110417999998</v>
      </c>
      <c r="Y27">
        <v>177.52333427049999</v>
      </c>
    </row>
    <row r="28" spans="1:25">
      <c r="A28" t="s">
        <v>242</v>
      </c>
      <c r="B28" t="s">
        <v>243</v>
      </c>
      <c r="C28" t="s">
        <v>244</v>
      </c>
      <c r="D28">
        <v>7</v>
      </c>
      <c r="E28" t="s">
        <v>315</v>
      </c>
      <c r="F28" t="s">
        <v>315</v>
      </c>
      <c r="G28" t="s">
        <v>309</v>
      </c>
      <c r="H28" t="s">
        <v>310</v>
      </c>
      <c r="I28" t="s">
        <v>301</v>
      </c>
      <c r="J28" t="s">
        <v>248</v>
      </c>
      <c r="K28">
        <v>780260</v>
      </c>
      <c r="L28">
        <v>0</v>
      </c>
      <c r="M28">
        <v>780260</v>
      </c>
      <c r="N28">
        <v>780260</v>
      </c>
      <c r="O28">
        <v>0</v>
      </c>
      <c r="R28">
        <v>270.28571428570001</v>
      </c>
      <c r="S28">
        <v>7080.8571428571004</v>
      </c>
      <c r="T28">
        <v>619</v>
      </c>
      <c r="U28">
        <v>8.7418795100000002E-2</v>
      </c>
      <c r="V28">
        <v>15.7418391639</v>
      </c>
      <c r="W28">
        <v>180.0738518348</v>
      </c>
      <c r="X28">
        <v>15.7418391639</v>
      </c>
      <c r="Y28">
        <v>180.0738518348</v>
      </c>
    </row>
    <row r="29" spans="1:25">
      <c r="A29" t="s">
        <v>242</v>
      </c>
      <c r="B29" t="s">
        <v>243</v>
      </c>
      <c r="C29" t="s">
        <v>244</v>
      </c>
      <c r="D29">
        <v>7</v>
      </c>
      <c r="E29" t="s">
        <v>316</v>
      </c>
      <c r="F29" t="s">
        <v>317</v>
      </c>
      <c r="G29" t="s">
        <v>317</v>
      </c>
      <c r="H29" t="s">
        <v>307</v>
      </c>
      <c r="I29" t="s">
        <v>301</v>
      </c>
      <c r="J29" t="s">
        <v>281</v>
      </c>
      <c r="K29">
        <v>26135.96</v>
      </c>
      <c r="L29">
        <v>0</v>
      </c>
      <c r="M29">
        <v>177532.93187999999</v>
      </c>
      <c r="N29">
        <v>177532.93187999999</v>
      </c>
      <c r="O29">
        <v>0</v>
      </c>
      <c r="R29">
        <v>2596.5714285713998</v>
      </c>
      <c r="S29">
        <v>11864</v>
      </c>
      <c r="T29">
        <v>873.71428571429999</v>
      </c>
      <c r="U29">
        <v>7.3644157599999996E-2</v>
      </c>
      <c r="V29">
        <v>0.31470908390000002</v>
      </c>
      <c r="W29">
        <v>4.2733747546999998</v>
      </c>
      <c r="X29">
        <v>2.1377147178000002</v>
      </c>
      <c r="Y29">
        <v>29.027621301500002</v>
      </c>
    </row>
    <row r="30" spans="1:25">
      <c r="A30" t="s">
        <v>242</v>
      </c>
      <c r="B30" t="s">
        <v>243</v>
      </c>
      <c r="C30" t="s">
        <v>244</v>
      </c>
      <c r="D30">
        <v>7</v>
      </c>
      <c r="E30" t="s">
        <v>318</v>
      </c>
      <c r="F30" t="s">
        <v>318</v>
      </c>
      <c r="G30" t="s">
        <v>317</v>
      </c>
      <c r="H30" t="s">
        <v>307</v>
      </c>
      <c r="I30" t="s">
        <v>301</v>
      </c>
      <c r="J30" t="s">
        <v>281</v>
      </c>
      <c r="K30">
        <v>5682.57</v>
      </c>
      <c r="L30">
        <v>0</v>
      </c>
      <c r="M30">
        <v>38601.36015</v>
      </c>
      <c r="N30">
        <v>38601.36015</v>
      </c>
      <c r="O30">
        <v>0</v>
      </c>
      <c r="R30">
        <v>1138.5714285714</v>
      </c>
      <c r="S30">
        <v>7011.1428571428996</v>
      </c>
      <c r="T30">
        <v>302.42857142859998</v>
      </c>
      <c r="U30">
        <v>4.3135417099999997E-2</v>
      </c>
      <c r="V30">
        <v>0.11578650309999999</v>
      </c>
      <c r="W30">
        <v>2.6842560227000001</v>
      </c>
      <c r="X30">
        <v>0.78653083150000003</v>
      </c>
      <c r="Y30">
        <v>18.233991568299999</v>
      </c>
    </row>
    <row r="31" spans="1:25">
      <c r="A31" t="s">
        <v>242</v>
      </c>
      <c r="B31" t="s">
        <v>243</v>
      </c>
      <c r="C31" t="s">
        <v>244</v>
      </c>
      <c r="D31">
        <v>7</v>
      </c>
      <c r="E31" t="s">
        <v>319</v>
      </c>
      <c r="F31" t="s">
        <v>319</v>
      </c>
      <c r="G31" t="s">
        <v>319</v>
      </c>
      <c r="H31" t="s">
        <v>320</v>
      </c>
      <c r="I31" t="s">
        <v>301</v>
      </c>
      <c r="J31" t="s">
        <v>248</v>
      </c>
      <c r="K31">
        <v>8142</v>
      </c>
      <c r="L31">
        <v>0</v>
      </c>
      <c r="M31">
        <v>8142</v>
      </c>
      <c r="N31">
        <v>8142</v>
      </c>
      <c r="O31">
        <v>0</v>
      </c>
      <c r="Q31">
        <v>307.57142857140002</v>
      </c>
      <c r="R31">
        <v>4.7142857142999999</v>
      </c>
      <c r="S31">
        <v>300.85714285709997</v>
      </c>
      <c r="T31">
        <v>5.1428571428999996</v>
      </c>
      <c r="U31">
        <v>1.7094017100000001E-2</v>
      </c>
      <c r="V31">
        <v>3.8660968660999999</v>
      </c>
      <c r="W31">
        <v>226.1666666667</v>
      </c>
      <c r="X31">
        <v>3.8660968660999999</v>
      </c>
      <c r="Y31">
        <v>226.1666666667</v>
      </c>
    </row>
    <row r="32" spans="1:25">
      <c r="A32" t="s">
        <v>242</v>
      </c>
      <c r="B32" t="s">
        <v>243</v>
      </c>
      <c r="C32" t="s">
        <v>244</v>
      </c>
      <c r="D32">
        <v>7</v>
      </c>
      <c r="E32" t="s">
        <v>321</v>
      </c>
      <c r="F32" t="s">
        <v>322</v>
      </c>
      <c r="G32" t="s">
        <v>322</v>
      </c>
      <c r="H32" t="s">
        <v>323</v>
      </c>
      <c r="I32" t="s">
        <v>324</v>
      </c>
      <c r="J32" t="s">
        <v>281</v>
      </c>
      <c r="K32">
        <v>4911734</v>
      </c>
      <c r="L32">
        <v>0</v>
      </c>
      <c r="M32" t="s">
        <v>325</v>
      </c>
      <c r="N32" t="s">
        <v>325</v>
      </c>
      <c r="O32">
        <v>0</v>
      </c>
      <c r="P32" t="s">
        <v>326</v>
      </c>
      <c r="Q32" t="s">
        <v>327</v>
      </c>
      <c r="R32" t="s">
        <v>328</v>
      </c>
      <c r="S32" t="s">
        <v>329</v>
      </c>
      <c r="T32" t="s">
        <v>330</v>
      </c>
      <c r="U32">
        <v>9.3414750999999997E-3</v>
      </c>
      <c r="V32">
        <v>4.1667808700000003E-2</v>
      </c>
      <c r="W32">
        <v>4.4605170194000001</v>
      </c>
      <c r="X32">
        <v>0.2830495878</v>
      </c>
      <c r="Y32">
        <v>30.300309564999999</v>
      </c>
    </row>
    <row r="33" spans="1:25">
      <c r="A33" t="s">
        <v>242</v>
      </c>
      <c r="B33" t="s">
        <v>243</v>
      </c>
      <c r="C33" t="s">
        <v>244</v>
      </c>
      <c r="D33">
        <v>7</v>
      </c>
      <c r="E33" t="s">
        <v>331</v>
      </c>
      <c r="F33" t="s">
        <v>332</v>
      </c>
      <c r="G33" t="s">
        <v>332</v>
      </c>
      <c r="H33" t="s">
        <v>333</v>
      </c>
      <c r="I33" t="s">
        <v>324</v>
      </c>
      <c r="J33" t="s">
        <v>334</v>
      </c>
      <c r="K33">
        <v>33072969</v>
      </c>
      <c r="L33">
        <v>0</v>
      </c>
      <c r="M33" t="s">
        <v>335</v>
      </c>
      <c r="N33" t="s">
        <v>335</v>
      </c>
      <c r="O33">
        <v>0</v>
      </c>
      <c r="P33">
        <v>550.28571428570001</v>
      </c>
      <c r="Q33">
        <v>19371.142857142899</v>
      </c>
      <c r="R33">
        <v>520</v>
      </c>
      <c r="S33">
        <v>23474.857142857101</v>
      </c>
      <c r="T33">
        <v>2024.4285714286</v>
      </c>
      <c r="U33">
        <v>8.6238163600000001E-2</v>
      </c>
      <c r="V33">
        <v>201.2668204279</v>
      </c>
      <c r="W33">
        <v>2333.8486345352999</v>
      </c>
      <c r="X33">
        <v>42.894995611100001</v>
      </c>
      <c r="Y33">
        <v>497.4015425023</v>
      </c>
    </row>
    <row r="34" spans="1:25">
      <c r="A34" t="s">
        <v>242</v>
      </c>
      <c r="B34" t="s">
        <v>243</v>
      </c>
      <c r="C34" t="s">
        <v>244</v>
      </c>
      <c r="D34">
        <v>7</v>
      </c>
      <c r="E34" t="s">
        <v>336</v>
      </c>
      <c r="F34" t="s">
        <v>336</v>
      </c>
      <c r="G34" t="s">
        <v>336</v>
      </c>
      <c r="H34" t="s">
        <v>337</v>
      </c>
      <c r="I34" t="s">
        <v>324</v>
      </c>
      <c r="J34" t="s">
        <v>334</v>
      </c>
      <c r="K34">
        <v>24640582</v>
      </c>
      <c r="L34">
        <v>0</v>
      </c>
      <c r="M34" t="s">
        <v>338</v>
      </c>
      <c r="N34" t="s">
        <v>338</v>
      </c>
      <c r="O34">
        <v>0</v>
      </c>
      <c r="P34">
        <v>906.71428571429999</v>
      </c>
      <c r="Q34">
        <v>19319.714285714301</v>
      </c>
      <c r="R34">
        <v>1181.2857142856999</v>
      </c>
      <c r="S34">
        <v>20273.142857142899</v>
      </c>
      <c r="T34">
        <v>2063.4285714286002</v>
      </c>
      <c r="U34">
        <v>0.1017813856</v>
      </c>
      <c r="V34">
        <v>173.63282879529999</v>
      </c>
      <c r="W34">
        <v>1705.9389365827001</v>
      </c>
      <c r="X34">
        <v>37.003999853400003</v>
      </c>
      <c r="Y34">
        <v>363.56352999170002</v>
      </c>
    </row>
    <row r="35" spans="1:25">
      <c r="A35" t="s">
        <v>242</v>
      </c>
      <c r="B35" t="s">
        <v>243</v>
      </c>
      <c r="C35" t="s">
        <v>244</v>
      </c>
      <c r="D35">
        <v>7</v>
      </c>
      <c r="E35" t="s">
        <v>339</v>
      </c>
      <c r="F35" t="s">
        <v>339</v>
      </c>
      <c r="G35" t="s">
        <v>339</v>
      </c>
      <c r="H35" t="s">
        <v>340</v>
      </c>
      <c r="I35" t="s">
        <v>324</v>
      </c>
      <c r="J35" t="s">
        <v>248</v>
      </c>
      <c r="K35">
        <v>5246734</v>
      </c>
      <c r="L35">
        <v>0</v>
      </c>
      <c r="M35">
        <v>5246734</v>
      </c>
      <c r="N35">
        <v>5246734</v>
      </c>
      <c r="O35">
        <v>0</v>
      </c>
      <c r="P35">
        <v>21735.714285714301</v>
      </c>
      <c r="Q35" t="s">
        <v>341</v>
      </c>
      <c r="R35">
        <v>14409</v>
      </c>
      <c r="S35" t="s">
        <v>342</v>
      </c>
      <c r="T35">
        <v>5847.4285714285998</v>
      </c>
      <c r="U35">
        <v>1.1981597300000001E-2</v>
      </c>
      <c r="V35">
        <v>1.5358217032999999</v>
      </c>
      <c r="W35">
        <v>128.18171601680001</v>
      </c>
      <c r="X35">
        <v>1.5358217032999999</v>
      </c>
      <c r="Y35">
        <v>128.18171601680001</v>
      </c>
    </row>
    <row r="36" spans="1:25">
      <c r="A36" t="s">
        <v>242</v>
      </c>
      <c r="B36" t="s">
        <v>243</v>
      </c>
      <c r="C36" t="s">
        <v>244</v>
      </c>
      <c r="D36">
        <v>7</v>
      </c>
      <c r="E36" t="s">
        <v>343</v>
      </c>
      <c r="F36" t="s">
        <v>343</v>
      </c>
      <c r="G36" t="s">
        <v>344</v>
      </c>
      <c r="H36" t="s">
        <v>345</v>
      </c>
      <c r="I36" t="s">
        <v>324</v>
      </c>
      <c r="J36" t="s">
        <v>248</v>
      </c>
      <c r="K36">
        <v>2290289</v>
      </c>
      <c r="L36">
        <v>0</v>
      </c>
      <c r="M36">
        <v>2290289</v>
      </c>
      <c r="N36">
        <v>2290289</v>
      </c>
      <c r="O36">
        <v>0</v>
      </c>
      <c r="P36">
        <v>2683.1428571429001</v>
      </c>
      <c r="Q36" t="s">
        <v>346</v>
      </c>
      <c r="R36">
        <v>952.42857142859998</v>
      </c>
      <c r="S36" t="s">
        <v>347</v>
      </c>
      <c r="T36">
        <v>3839.7142857142999</v>
      </c>
      <c r="U36">
        <v>1.16681991E-2</v>
      </c>
      <c r="V36">
        <v>0.99425359209999997</v>
      </c>
      <c r="W36">
        <v>85.210543939299995</v>
      </c>
      <c r="X36">
        <v>0.99425359209999997</v>
      </c>
      <c r="Y36">
        <v>85.210543939299995</v>
      </c>
    </row>
    <row r="37" spans="1:25">
      <c r="A37" t="s">
        <v>242</v>
      </c>
      <c r="B37" t="s">
        <v>243</v>
      </c>
      <c r="C37" t="s">
        <v>244</v>
      </c>
      <c r="D37">
        <v>7</v>
      </c>
      <c r="E37" t="s">
        <v>348</v>
      </c>
      <c r="F37" t="s">
        <v>348</v>
      </c>
      <c r="G37" t="s">
        <v>348</v>
      </c>
      <c r="H37" t="s">
        <v>349</v>
      </c>
      <c r="I37" t="s">
        <v>324</v>
      </c>
      <c r="J37" t="s">
        <v>281</v>
      </c>
      <c r="K37" t="s">
        <v>350</v>
      </c>
      <c r="L37">
        <v>0</v>
      </c>
      <c r="M37" t="s">
        <v>351</v>
      </c>
      <c r="N37" t="s">
        <v>351</v>
      </c>
      <c r="O37">
        <v>0</v>
      </c>
      <c r="P37">
        <v>9991.7142857143008</v>
      </c>
      <c r="Q37">
        <v>151265</v>
      </c>
      <c r="R37">
        <v>13633.857142857099</v>
      </c>
      <c r="S37" t="s">
        <v>352</v>
      </c>
      <c r="T37">
        <v>976.71428571429999</v>
      </c>
      <c r="U37">
        <v>4.7349973999999996E-3</v>
      </c>
      <c r="V37">
        <v>0.20704876380000001</v>
      </c>
      <c r="W37">
        <v>43.7273240301</v>
      </c>
      <c r="X37">
        <v>1.4064740312999999</v>
      </c>
      <c r="Y37">
        <v>297.0379759544</v>
      </c>
    </row>
    <row r="38" spans="1:25">
      <c r="A38" t="s">
        <v>242</v>
      </c>
      <c r="B38" t="s">
        <v>243</v>
      </c>
      <c r="C38" t="s">
        <v>244</v>
      </c>
      <c r="D38">
        <v>7</v>
      </c>
      <c r="E38" t="s">
        <v>353</v>
      </c>
      <c r="F38" t="s">
        <v>353</v>
      </c>
      <c r="G38" t="s">
        <v>353</v>
      </c>
      <c r="H38" t="s">
        <v>354</v>
      </c>
      <c r="I38" t="s">
        <v>324</v>
      </c>
      <c r="J38" t="s">
        <v>281</v>
      </c>
      <c r="K38">
        <v>99053.130000010206</v>
      </c>
      <c r="L38">
        <v>0</v>
      </c>
      <c r="M38">
        <v>672877.46126000001</v>
      </c>
      <c r="N38">
        <v>672877.46126000001</v>
      </c>
      <c r="O38">
        <v>0</v>
      </c>
      <c r="P38">
        <v>7933.7142857142999</v>
      </c>
      <c r="Q38" t="s">
        <v>355</v>
      </c>
      <c r="R38">
        <v>27311.571428571398</v>
      </c>
      <c r="S38" t="s">
        <v>356</v>
      </c>
      <c r="T38">
        <v>5892.7142857142999</v>
      </c>
      <c r="U38">
        <v>1.20351686E-2</v>
      </c>
      <c r="V38">
        <v>2.89006066E-2</v>
      </c>
      <c r="W38">
        <v>2.4013462145000002</v>
      </c>
      <c r="X38">
        <v>0.19632460709999999</v>
      </c>
      <c r="Y38">
        <v>16.312576335399999</v>
      </c>
    </row>
    <row r="39" spans="1:25">
      <c r="A39" t="s">
        <v>242</v>
      </c>
      <c r="B39" t="s">
        <v>243</v>
      </c>
      <c r="C39" t="s">
        <v>244</v>
      </c>
      <c r="D39">
        <v>7</v>
      </c>
      <c r="E39" t="s">
        <v>357</v>
      </c>
      <c r="F39" t="s">
        <v>357</v>
      </c>
      <c r="G39" t="s">
        <v>357</v>
      </c>
      <c r="H39" t="s">
        <v>354</v>
      </c>
      <c r="I39" t="s">
        <v>324</v>
      </c>
      <c r="J39" t="s">
        <v>281</v>
      </c>
      <c r="K39">
        <v>52671.930000000102</v>
      </c>
      <c r="L39">
        <v>0</v>
      </c>
      <c r="M39">
        <v>357804.05307000002</v>
      </c>
      <c r="N39">
        <v>357804.05307000002</v>
      </c>
      <c r="O39">
        <v>0</v>
      </c>
      <c r="P39">
        <v>4027</v>
      </c>
      <c r="Q39" t="s">
        <v>358</v>
      </c>
      <c r="R39">
        <v>16445.285714285699</v>
      </c>
      <c r="S39" t="s">
        <v>359</v>
      </c>
      <c r="T39">
        <v>5220.2857142857001</v>
      </c>
      <c r="U39">
        <v>1.7872907800000001E-2</v>
      </c>
      <c r="V39">
        <v>2.5762151699999999E-2</v>
      </c>
      <c r="W39">
        <v>1.4414079688999999</v>
      </c>
      <c r="X39">
        <v>0.17500407330000001</v>
      </c>
      <c r="Y39">
        <v>9.7915837412000002</v>
      </c>
    </row>
    <row r="40" spans="1:25">
      <c r="A40" t="s">
        <v>242</v>
      </c>
      <c r="B40" t="s">
        <v>243</v>
      </c>
      <c r="C40" t="s">
        <v>244</v>
      </c>
      <c r="D40">
        <v>7</v>
      </c>
      <c r="E40" t="s">
        <v>360</v>
      </c>
      <c r="F40" t="s">
        <v>361</v>
      </c>
      <c r="G40" t="s">
        <v>361</v>
      </c>
      <c r="H40" t="s">
        <v>333</v>
      </c>
      <c r="I40" t="s">
        <v>324</v>
      </c>
      <c r="J40" t="s">
        <v>281</v>
      </c>
      <c r="K40">
        <v>50322.36</v>
      </c>
      <c r="L40">
        <v>0</v>
      </c>
      <c r="M40">
        <v>341861.27905000001</v>
      </c>
      <c r="N40">
        <v>341861.27905000001</v>
      </c>
      <c r="O40">
        <v>0</v>
      </c>
      <c r="P40">
        <v>549.42857142859998</v>
      </c>
      <c r="Q40">
        <v>11402.4285714286</v>
      </c>
      <c r="R40">
        <v>483.57142857140002</v>
      </c>
      <c r="S40">
        <v>11361.857142857099</v>
      </c>
      <c r="T40">
        <v>210.57142857139999</v>
      </c>
      <c r="U40">
        <v>1.8533187499999999E-2</v>
      </c>
      <c r="V40">
        <v>0.63272302059999996</v>
      </c>
      <c r="W40">
        <v>34.14</v>
      </c>
      <c r="X40">
        <v>4.2983576508999999</v>
      </c>
      <c r="Y40">
        <v>231.9275977273</v>
      </c>
    </row>
    <row r="41" spans="1:25">
      <c r="A41" t="s">
        <v>242</v>
      </c>
      <c r="B41" t="s">
        <v>243</v>
      </c>
      <c r="C41" t="s">
        <v>244</v>
      </c>
      <c r="D41">
        <v>7</v>
      </c>
      <c r="E41" t="s">
        <v>362</v>
      </c>
      <c r="F41" t="s">
        <v>363</v>
      </c>
      <c r="G41" t="s">
        <v>344</v>
      </c>
      <c r="H41" t="s">
        <v>345</v>
      </c>
      <c r="I41" t="s">
        <v>324</v>
      </c>
      <c r="J41" t="s">
        <v>248</v>
      </c>
      <c r="K41">
        <v>315565</v>
      </c>
      <c r="L41">
        <v>0</v>
      </c>
      <c r="M41">
        <v>315565</v>
      </c>
      <c r="N41">
        <v>315565</v>
      </c>
      <c r="O41">
        <v>0</v>
      </c>
      <c r="P41">
        <v>1343</v>
      </c>
      <c r="Q41" t="s">
        <v>364</v>
      </c>
      <c r="R41">
        <v>1119.4285714286</v>
      </c>
      <c r="S41">
        <v>170320</v>
      </c>
      <c r="T41">
        <v>1492.4285714286</v>
      </c>
      <c r="U41">
        <v>8.7624975000000008E-3</v>
      </c>
      <c r="V41">
        <v>0.2646824465</v>
      </c>
      <c r="W41">
        <v>30.2062793146</v>
      </c>
      <c r="X41">
        <v>0.2646824465</v>
      </c>
      <c r="Y41">
        <v>30.2062793146</v>
      </c>
    </row>
    <row r="42" spans="1:25">
      <c r="A42" t="s">
        <v>242</v>
      </c>
      <c r="B42" t="s">
        <v>243</v>
      </c>
      <c r="C42" t="s">
        <v>244</v>
      </c>
      <c r="D42">
        <v>7</v>
      </c>
      <c r="E42" t="s">
        <v>365</v>
      </c>
      <c r="F42" t="s">
        <v>366</v>
      </c>
      <c r="G42" t="s">
        <v>366</v>
      </c>
      <c r="H42" t="s">
        <v>367</v>
      </c>
      <c r="I42" t="s">
        <v>324</v>
      </c>
      <c r="J42" t="s">
        <v>368</v>
      </c>
      <c r="K42">
        <v>1333147</v>
      </c>
      <c r="L42">
        <v>0</v>
      </c>
      <c r="M42">
        <v>193792.57824999999</v>
      </c>
      <c r="N42">
        <v>193792.57824999999</v>
      </c>
      <c r="O42">
        <v>0</v>
      </c>
      <c r="R42">
        <v>815.28571428570001</v>
      </c>
      <c r="S42">
        <v>15202.4285714286</v>
      </c>
      <c r="T42">
        <v>577.28571428570001</v>
      </c>
      <c r="U42">
        <v>3.79732562E-2</v>
      </c>
      <c r="V42">
        <v>12.5275754814</v>
      </c>
      <c r="W42">
        <v>329.90522147979999</v>
      </c>
      <c r="X42">
        <v>1.8210678579999999</v>
      </c>
      <c r="Y42">
        <v>47.9565895199</v>
      </c>
    </row>
    <row r="43" spans="1:25">
      <c r="A43" t="s">
        <v>242</v>
      </c>
      <c r="B43" t="s">
        <v>243</v>
      </c>
      <c r="C43" t="s">
        <v>244</v>
      </c>
      <c r="D43">
        <v>7</v>
      </c>
      <c r="E43" t="s">
        <v>369</v>
      </c>
      <c r="F43" t="s">
        <v>369</v>
      </c>
      <c r="G43" t="s">
        <v>369</v>
      </c>
      <c r="H43" t="s">
        <v>354</v>
      </c>
      <c r="I43" t="s">
        <v>324</v>
      </c>
      <c r="J43" t="s">
        <v>281</v>
      </c>
      <c r="K43">
        <v>14894.72</v>
      </c>
      <c r="L43">
        <v>0</v>
      </c>
      <c r="M43">
        <v>101200.011339</v>
      </c>
      <c r="N43">
        <v>101200.011339</v>
      </c>
      <c r="O43">
        <v>0</v>
      </c>
      <c r="P43">
        <v>227.71428571429999</v>
      </c>
      <c r="Q43">
        <v>1548.2857142856999</v>
      </c>
      <c r="R43">
        <v>355.85714285709997</v>
      </c>
      <c r="S43">
        <v>2308.8571428570999</v>
      </c>
      <c r="T43">
        <v>260.85714285709997</v>
      </c>
      <c r="U43">
        <v>0.11298106669999999</v>
      </c>
      <c r="V43">
        <v>0.92158891229999995</v>
      </c>
      <c r="W43">
        <v>8.1570208105000006</v>
      </c>
      <c r="X43">
        <v>6.2616019885999998</v>
      </c>
      <c r="Y43">
        <v>55.421692956699999</v>
      </c>
    </row>
    <row r="44" spans="1:25">
      <c r="A44" t="s">
        <v>242</v>
      </c>
      <c r="B44" t="s">
        <v>243</v>
      </c>
      <c r="C44" t="s">
        <v>244</v>
      </c>
      <c r="D44">
        <v>7</v>
      </c>
      <c r="E44" t="s">
        <v>370</v>
      </c>
      <c r="F44" t="s">
        <v>371</v>
      </c>
      <c r="G44" t="s">
        <v>371</v>
      </c>
      <c r="H44" t="s">
        <v>345</v>
      </c>
      <c r="I44" t="s">
        <v>324</v>
      </c>
      <c r="J44" t="s">
        <v>268</v>
      </c>
      <c r="K44">
        <v>998169</v>
      </c>
      <c r="L44">
        <v>0</v>
      </c>
      <c r="M44">
        <v>67802.905369</v>
      </c>
      <c r="N44">
        <v>67802.905369</v>
      </c>
      <c r="O44">
        <v>0</v>
      </c>
      <c r="P44">
        <v>1240.7142857143001</v>
      </c>
      <c r="Q44" t="s">
        <v>372</v>
      </c>
      <c r="R44">
        <v>34629.857142857101</v>
      </c>
      <c r="S44" t="s">
        <v>373</v>
      </c>
      <c r="T44">
        <v>966.28571428570001</v>
      </c>
      <c r="U44">
        <v>5.9268762000000003E-3</v>
      </c>
      <c r="V44">
        <v>0.8746339514</v>
      </c>
      <c r="W44">
        <v>147.57081608519999</v>
      </c>
      <c r="X44">
        <v>5.9411505500000003E-2</v>
      </c>
      <c r="Y44">
        <v>10.024084176400001</v>
      </c>
    </row>
    <row r="45" spans="1:25">
      <c r="A45" t="s">
        <v>242</v>
      </c>
      <c r="B45" t="s">
        <v>243</v>
      </c>
      <c r="C45" t="s">
        <v>244</v>
      </c>
      <c r="D45">
        <v>7</v>
      </c>
      <c r="E45" t="s">
        <v>374</v>
      </c>
      <c r="F45" t="s">
        <v>374</v>
      </c>
      <c r="G45" t="s">
        <v>374</v>
      </c>
      <c r="H45" t="s">
        <v>349</v>
      </c>
      <c r="I45" t="s">
        <v>324</v>
      </c>
      <c r="J45" t="s">
        <v>281</v>
      </c>
      <c r="K45">
        <v>7775.4934042553004</v>
      </c>
      <c r="L45">
        <v>0</v>
      </c>
      <c r="M45">
        <v>52827.298842999997</v>
      </c>
      <c r="N45">
        <v>52827.298842999997</v>
      </c>
      <c r="O45">
        <v>0</v>
      </c>
      <c r="Q45">
        <v>1399.4285714286</v>
      </c>
      <c r="R45">
        <v>1305.7142857143001</v>
      </c>
      <c r="S45">
        <v>5166.4285714285998</v>
      </c>
      <c r="T45">
        <v>10</v>
      </c>
      <c r="U45">
        <v>1.9355730999999999E-3</v>
      </c>
      <c r="V45">
        <v>0.2150005089</v>
      </c>
      <c r="W45">
        <v>111.0784772036</v>
      </c>
      <c r="X45">
        <v>1.4607299556</v>
      </c>
      <c r="Y45">
        <v>754.67569775710001</v>
      </c>
    </row>
    <row r="46" spans="1:25">
      <c r="A46" t="s">
        <v>242</v>
      </c>
      <c r="B46" t="s">
        <v>243</v>
      </c>
      <c r="C46" t="s">
        <v>244</v>
      </c>
      <c r="D46">
        <v>7</v>
      </c>
      <c r="E46" t="s">
        <v>375</v>
      </c>
      <c r="F46" t="s">
        <v>376</v>
      </c>
      <c r="G46" t="s">
        <v>376</v>
      </c>
      <c r="H46" t="s">
        <v>323</v>
      </c>
      <c r="I46" t="s">
        <v>324</v>
      </c>
      <c r="J46" t="s">
        <v>281</v>
      </c>
      <c r="K46">
        <v>3875.37</v>
      </c>
      <c r="L46">
        <v>0</v>
      </c>
      <c r="M46">
        <v>26326.114031000001</v>
      </c>
      <c r="N46">
        <v>26326.114031000001</v>
      </c>
      <c r="O46">
        <v>0</v>
      </c>
      <c r="P46">
        <v>510.42857142859998</v>
      </c>
      <c r="Q46">
        <v>31126.285714285699</v>
      </c>
      <c r="R46">
        <v>2911.8571428570999</v>
      </c>
      <c r="S46">
        <v>35505.285714285703</v>
      </c>
      <c r="T46">
        <v>293.85714285709997</v>
      </c>
      <c r="U46">
        <v>8.2764337000000004E-3</v>
      </c>
      <c r="V46">
        <v>1.5592728599999999E-2</v>
      </c>
      <c r="W46">
        <v>1.8839912494</v>
      </c>
      <c r="X46">
        <v>0.1059243253</v>
      </c>
      <c r="Y46">
        <v>12.798305314</v>
      </c>
    </row>
    <row r="47" spans="1:25">
      <c r="A47" t="s">
        <v>242</v>
      </c>
      <c r="B47" t="s">
        <v>243</v>
      </c>
      <c r="C47" t="s">
        <v>244</v>
      </c>
      <c r="D47">
        <v>7</v>
      </c>
      <c r="E47" t="s">
        <v>377</v>
      </c>
      <c r="F47" t="s">
        <v>378</v>
      </c>
      <c r="G47" t="s">
        <v>378</v>
      </c>
      <c r="H47" t="s">
        <v>345</v>
      </c>
      <c r="I47" t="s">
        <v>324</v>
      </c>
      <c r="J47" t="s">
        <v>268</v>
      </c>
      <c r="K47">
        <v>348171</v>
      </c>
      <c r="L47">
        <v>0</v>
      </c>
      <c r="M47">
        <v>23650.657947</v>
      </c>
      <c r="N47">
        <v>23650.657947</v>
      </c>
      <c r="O47">
        <v>0</v>
      </c>
      <c r="P47">
        <v>1060.2857142856999</v>
      </c>
      <c r="Q47">
        <v>27643.571428571398</v>
      </c>
      <c r="R47">
        <v>6167.1428571428996</v>
      </c>
      <c r="S47" t="s">
        <v>379</v>
      </c>
      <c r="V47">
        <v>0.14101998099999999</v>
      </c>
      <c r="X47">
        <v>9.5792450999999997E-3</v>
      </c>
    </row>
    <row r="48" spans="1:25">
      <c r="A48" t="s">
        <v>242</v>
      </c>
      <c r="B48" t="s">
        <v>243</v>
      </c>
      <c r="C48" t="s">
        <v>244</v>
      </c>
      <c r="D48">
        <v>7</v>
      </c>
      <c r="E48" t="s">
        <v>380</v>
      </c>
      <c r="F48" t="s">
        <v>380</v>
      </c>
      <c r="G48" t="s">
        <v>380</v>
      </c>
      <c r="H48" t="s">
        <v>340</v>
      </c>
      <c r="I48" t="s">
        <v>324</v>
      </c>
      <c r="J48" t="s">
        <v>381</v>
      </c>
      <c r="K48">
        <v>148895</v>
      </c>
      <c r="L48">
        <v>0</v>
      </c>
      <c r="M48">
        <v>12998.327499999999</v>
      </c>
      <c r="N48">
        <v>12998.327499999999</v>
      </c>
      <c r="O48">
        <v>0</v>
      </c>
      <c r="P48">
        <v>106.8571428571</v>
      </c>
      <c r="Q48">
        <v>8548.4285714285998</v>
      </c>
      <c r="R48">
        <v>170.57142857139999</v>
      </c>
      <c r="S48">
        <v>8910.4285714285998</v>
      </c>
      <c r="T48">
        <v>99.428571428599994</v>
      </c>
      <c r="U48">
        <v>1.1158674400000001E-2</v>
      </c>
      <c r="V48">
        <v>2.3871707308999999</v>
      </c>
      <c r="W48">
        <v>213.92959770109999</v>
      </c>
      <c r="X48">
        <v>0.2083967021</v>
      </c>
      <c r="Y48">
        <v>18.675757902299999</v>
      </c>
    </row>
    <row r="49" spans="1:25">
      <c r="A49" t="s">
        <v>242</v>
      </c>
      <c r="B49" t="s">
        <v>243</v>
      </c>
      <c r="C49" t="s">
        <v>244</v>
      </c>
      <c r="D49">
        <v>7</v>
      </c>
      <c r="E49" t="s">
        <v>382</v>
      </c>
      <c r="F49" t="s">
        <v>382</v>
      </c>
      <c r="G49" t="s">
        <v>382</v>
      </c>
      <c r="H49" t="s">
        <v>276</v>
      </c>
      <c r="I49" t="s">
        <v>383</v>
      </c>
      <c r="J49" t="s">
        <v>281</v>
      </c>
      <c r="K49">
        <v>1118291.24</v>
      </c>
      <c r="L49">
        <v>407831.52</v>
      </c>
      <c r="M49">
        <v>10367035.524</v>
      </c>
      <c r="N49">
        <v>7596641.8929000003</v>
      </c>
      <c r="O49">
        <v>2770393.6301000002</v>
      </c>
      <c r="Q49" t="s">
        <v>384</v>
      </c>
      <c r="R49">
        <v>32919.285714285703</v>
      </c>
      <c r="S49" t="s">
        <v>385</v>
      </c>
      <c r="T49">
        <v>24339.285714285699</v>
      </c>
      <c r="U49">
        <v>3.2499533099999998E-2</v>
      </c>
      <c r="V49">
        <v>0.29111241199999999</v>
      </c>
      <c r="W49">
        <v>8.9574336609999996</v>
      </c>
      <c r="X49">
        <v>1.9775425649</v>
      </c>
      <c r="Y49">
        <v>60.848337631699998</v>
      </c>
    </row>
    <row r="50" spans="1:25">
      <c r="A50" t="s">
        <v>242</v>
      </c>
      <c r="B50" t="s">
        <v>243</v>
      </c>
      <c r="C50" t="s">
        <v>244</v>
      </c>
      <c r="D50">
        <v>7</v>
      </c>
      <c r="E50" t="s">
        <v>386</v>
      </c>
      <c r="G50" t="s">
        <v>387</v>
      </c>
      <c r="H50" t="s">
        <v>388</v>
      </c>
      <c r="I50" t="s">
        <v>383</v>
      </c>
      <c r="J50" t="s">
        <v>268</v>
      </c>
      <c r="K50">
        <v>10854812</v>
      </c>
      <c r="L50">
        <v>28765836.530000001</v>
      </c>
      <c r="M50" t="s">
        <v>389</v>
      </c>
      <c r="N50" t="s">
        <v>390</v>
      </c>
      <c r="O50">
        <v>1954133.5268000001</v>
      </c>
      <c r="P50">
        <v>24754</v>
      </c>
      <c r="R50">
        <v>0</v>
      </c>
      <c r="S50">
        <v>202013</v>
      </c>
      <c r="V50">
        <v>28.018457461400001</v>
      </c>
      <c r="X50">
        <v>1.9033625198999999</v>
      </c>
    </row>
    <row r="51" spans="1:25">
      <c r="A51" t="s">
        <v>242</v>
      </c>
      <c r="B51" t="s">
        <v>243</v>
      </c>
      <c r="C51" t="s">
        <v>244</v>
      </c>
      <c r="D51">
        <v>7</v>
      </c>
      <c r="E51" t="s">
        <v>391</v>
      </c>
      <c r="G51" t="s">
        <v>392</v>
      </c>
      <c r="H51" t="s">
        <v>393</v>
      </c>
      <c r="I51" t="s">
        <v>383</v>
      </c>
      <c r="J51" t="s">
        <v>268</v>
      </c>
      <c r="K51">
        <v>37356598</v>
      </c>
      <c r="L51">
        <v>1766528.57</v>
      </c>
      <c r="M51">
        <v>2657790.4876999999</v>
      </c>
      <c r="N51">
        <v>2537791.2741</v>
      </c>
      <c r="O51">
        <v>119999.21369</v>
      </c>
      <c r="P51">
        <v>3965.2857142857001</v>
      </c>
      <c r="R51">
        <v>0</v>
      </c>
      <c r="S51">
        <v>37430.857142857101</v>
      </c>
      <c r="V51">
        <v>149.3157920509</v>
      </c>
      <c r="X51">
        <v>10.143619044999999</v>
      </c>
    </row>
    <row r="52" spans="1:25">
      <c r="A52" t="s">
        <v>242</v>
      </c>
      <c r="B52" t="s">
        <v>243</v>
      </c>
      <c r="C52" t="s">
        <v>244</v>
      </c>
      <c r="D52">
        <v>7</v>
      </c>
      <c r="E52" t="s">
        <v>394</v>
      </c>
      <c r="G52" t="s">
        <v>395</v>
      </c>
      <c r="H52" t="s">
        <v>388</v>
      </c>
      <c r="I52" t="s">
        <v>383</v>
      </c>
      <c r="J52" t="s">
        <v>268</v>
      </c>
      <c r="K52">
        <v>25471071</v>
      </c>
      <c r="L52" t="s">
        <v>396</v>
      </c>
      <c r="M52">
        <v>1904152.0983</v>
      </c>
      <c r="N52">
        <v>1730252.3196</v>
      </c>
      <c r="O52">
        <v>173899.77875</v>
      </c>
      <c r="P52">
        <v>1971.7142857143001</v>
      </c>
      <c r="R52">
        <v>0</v>
      </c>
      <c r="S52">
        <v>38601.571428571398</v>
      </c>
      <c r="V52">
        <v>103.73773406710001</v>
      </c>
      <c r="X52">
        <v>7.0469081507000002</v>
      </c>
    </row>
    <row r="53" spans="1:25">
      <c r="A53" t="s">
        <v>242</v>
      </c>
      <c r="B53" t="s">
        <v>243</v>
      </c>
      <c r="C53" t="s">
        <v>244</v>
      </c>
      <c r="D53">
        <v>7</v>
      </c>
      <c r="E53" t="s">
        <v>397</v>
      </c>
      <c r="G53" t="s">
        <v>398</v>
      </c>
      <c r="H53" t="s">
        <v>388</v>
      </c>
      <c r="I53" t="s">
        <v>383</v>
      </c>
      <c r="J53" t="s">
        <v>268</v>
      </c>
      <c r="K53">
        <v>3344571</v>
      </c>
      <c r="L53">
        <v>14989505.619999999</v>
      </c>
      <c r="M53">
        <v>1245461.0116000001</v>
      </c>
      <c r="N53">
        <v>227194.20718</v>
      </c>
      <c r="O53">
        <v>1018266.8044</v>
      </c>
      <c r="P53">
        <v>21246.857142857101</v>
      </c>
      <c r="R53">
        <v>0</v>
      </c>
      <c r="S53">
        <v>164486</v>
      </c>
      <c r="V53">
        <v>15.923262787500001</v>
      </c>
      <c r="X53">
        <v>1.0816908531</v>
      </c>
    </row>
    <row r="54" spans="1:25">
      <c r="A54" t="s">
        <v>242</v>
      </c>
      <c r="B54" t="s">
        <v>243</v>
      </c>
      <c r="C54" t="s">
        <v>244</v>
      </c>
      <c r="D54">
        <v>7</v>
      </c>
      <c r="E54" t="s">
        <v>399</v>
      </c>
      <c r="G54" t="s">
        <v>400</v>
      </c>
      <c r="H54" t="s">
        <v>393</v>
      </c>
      <c r="I54" t="s">
        <v>383</v>
      </c>
      <c r="J54" t="s">
        <v>268</v>
      </c>
      <c r="K54">
        <v>0</v>
      </c>
      <c r="L54" t="s">
        <v>401</v>
      </c>
      <c r="M54">
        <v>1076388.4687000001</v>
      </c>
      <c r="N54">
        <v>0</v>
      </c>
      <c r="O54">
        <v>1076388.4687000001</v>
      </c>
      <c r="P54">
        <v>4526</v>
      </c>
      <c r="R54">
        <v>0</v>
      </c>
      <c r="S54" t="s">
        <v>402</v>
      </c>
      <c r="V54">
        <v>16.541006450400001</v>
      </c>
      <c r="X54">
        <v>1.123659709</v>
      </c>
    </row>
    <row r="55" spans="1:25">
      <c r="A55" t="s">
        <v>242</v>
      </c>
      <c r="B55" t="s">
        <v>243</v>
      </c>
      <c r="C55" t="s">
        <v>244</v>
      </c>
      <c r="D55">
        <v>7</v>
      </c>
      <c r="E55" t="s">
        <v>403</v>
      </c>
      <c r="G55" t="s">
        <v>404</v>
      </c>
      <c r="H55" t="s">
        <v>393</v>
      </c>
      <c r="I55" t="s">
        <v>383</v>
      </c>
      <c r="J55" t="s">
        <v>268</v>
      </c>
      <c r="K55">
        <v>65796</v>
      </c>
      <c r="L55">
        <v>12665224.630000001</v>
      </c>
      <c r="M55">
        <v>864836.88699999999</v>
      </c>
      <c r="N55">
        <v>4468.8022449999999</v>
      </c>
      <c r="O55">
        <v>860368.08470000001</v>
      </c>
      <c r="P55">
        <v>8000.7142857142999</v>
      </c>
      <c r="R55">
        <v>0</v>
      </c>
      <c r="S55">
        <v>77221.571428571406</v>
      </c>
      <c r="V55">
        <v>23.551932435600001</v>
      </c>
      <c r="X55">
        <v>1.5999172826000001</v>
      </c>
    </row>
    <row r="56" spans="1:25">
      <c r="A56" t="s">
        <v>242</v>
      </c>
      <c r="B56" t="s">
        <v>243</v>
      </c>
      <c r="C56" t="s">
        <v>244</v>
      </c>
      <c r="D56">
        <v>7</v>
      </c>
      <c r="E56" t="s">
        <v>405</v>
      </c>
      <c r="G56" t="s">
        <v>406</v>
      </c>
      <c r="H56" t="s">
        <v>393</v>
      </c>
      <c r="I56" t="s">
        <v>383</v>
      </c>
      <c r="J56" t="s">
        <v>268</v>
      </c>
      <c r="K56">
        <v>1639790</v>
      </c>
      <c r="L56">
        <v>6690253.8899999997</v>
      </c>
      <c r="M56">
        <v>565887.45426000003</v>
      </c>
      <c r="N56">
        <v>111401.78414</v>
      </c>
      <c r="O56">
        <v>454485.67009999999</v>
      </c>
      <c r="P56">
        <v>4583.2857142857001</v>
      </c>
      <c r="R56">
        <v>0</v>
      </c>
      <c r="S56">
        <v>44199.857142857101</v>
      </c>
      <c r="V56">
        <v>26.923305796099999</v>
      </c>
      <c r="X56">
        <v>1.8289892801000001</v>
      </c>
    </row>
    <row r="57" spans="1:25">
      <c r="A57" t="s">
        <v>242</v>
      </c>
      <c r="B57" t="s">
        <v>243</v>
      </c>
      <c r="C57" t="s">
        <v>244</v>
      </c>
      <c r="D57">
        <v>7</v>
      </c>
      <c r="E57" t="s">
        <v>407</v>
      </c>
      <c r="F57" t="s">
        <v>408</v>
      </c>
      <c r="G57" t="s">
        <v>408</v>
      </c>
      <c r="H57" t="s">
        <v>388</v>
      </c>
      <c r="I57" t="s">
        <v>383</v>
      </c>
      <c r="J57" t="s">
        <v>281</v>
      </c>
      <c r="K57">
        <v>18552.240000000002</v>
      </c>
      <c r="L57">
        <v>54596.941500000001</v>
      </c>
      <c r="M57">
        <v>496915.64671</v>
      </c>
      <c r="N57">
        <v>126025.41959</v>
      </c>
      <c r="O57">
        <v>370890.22713000001</v>
      </c>
      <c r="P57">
        <v>22531.857142857101</v>
      </c>
      <c r="Q57" t="s">
        <v>409</v>
      </c>
      <c r="S57" t="s">
        <v>409</v>
      </c>
      <c r="V57">
        <v>5.9718638800000001E-2</v>
      </c>
      <c r="X57">
        <v>0.40567953610000002</v>
      </c>
    </row>
    <row r="58" spans="1:25">
      <c r="A58" t="s">
        <v>242</v>
      </c>
      <c r="B58" t="s">
        <v>243</v>
      </c>
      <c r="C58" t="s">
        <v>244</v>
      </c>
      <c r="D58">
        <v>7</v>
      </c>
      <c r="E58" t="s">
        <v>410</v>
      </c>
      <c r="G58" t="s">
        <v>411</v>
      </c>
      <c r="H58" t="s">
        <v>393</v>
      </c>
      <c r="I58" t="s">
        <v>383</v>
      </c>
      <c r="J58" t="s">
        <v>268</v>
      </c>
      <c r="K58">
        <v>82</v>
      </c>
      <c r="L58">
        <v>7138561.5</v>
      </c>
      <c r="M58">
        <v>484873.35991</v>
      </c>
      <c r="N58">
        <v>5.5709049999999998</v>
      </c>
      <c r="O58">
        <v>484867.78899999999</v>
      </c>
      <c r="P58">
        <v>57059.714285714297</v>
      </c>
      <c r="R58">
        <v>0</v>
      </c>
      <c r="S58" t="s">
        <v>412</v>
      </c>
      <c r="V58">
        <v>6.0253412055000002</v>
      </c>
      <c r="X58">
        <v>0.40925526470000001</v>
      </c>
    </row>
    <row r="59" spans="1:25">
      <c r="A59" t="s">
        <v>242</v>
      </c>
      <c r="B59" t="s">
        <v>243</v>
      </c>
      <c r="C59" t="s">
        <v>244</v>
      </c>
      <c r="D59">
        <v>7</v>
      </c>
      <c r="E59" t="s">
        <v>413</v>
      </c>
      <c r="G59" t="s">
        <v>414</v>
      </c>
      <c r="H59" t="s">
        <v>388</v>
      </c>
      <c r="I59" t="s">
        <v>383</v>
      </c>
      <c r="J59" t="s">
        <v>268</v>
      </c>
      <c r="K59">
        <v>2709701</v>
      </c>
      <c r="L59">
        <v>4139448.29</v>
      </c>
      <c r="M59">
        <v>465273.64932999999</v>
      </c>
      <c r="N59">
        <v>184071.42919</v>
      </c>
      <c r="O59">
        <v>281202.22012000001</v>
      </c>
      <c r="P59">
        <v>14133.4285714286</v>
      </c>
      <c r="R59">
        <v>0</v>
      </c>
      <c r="S59" t="s">
        <v>415</v>
      </c>
      <c r="V59">
        <v>9.5251561971999994</v>
      </c>
      <c r="X59">
        <v>0.64705907210000002</v>
      </c>
    </row>
    <row r="60" spans="1:25">
      <c r="A60" t="s">
        <v>242</v>
      </c>
      <c r="B60" t="s">
        <v>243</v>
      </c>
      <c r="C60" t="s">
        <v>244</v>
      </c>
      <c r="D60">
        <v>7</v>
      </c>
      <c r="E60" t="s">
        <v>416</v>
      </c>
      <c r="G60" t="s">
        <v>417</v>
      </c>
      <c r="H60" t="s">
        <v>393</v>
      </c>
      <c r="I60" t="s">
        <v>383</v>
      </c>
      <c r="J60" t="s">
        <v>268</v>
      </c>
      <c r="K60">
        <v>715749</v>
      </c>
      <c r="L60">
        <v>5410224.5499999998</v>
      </c>
      <c r="M60" t="s">
        <v>418</v>
      </c>
      <c r="N60">
        <v>48626.570551999997</v>
      </c>
      <c r="O60">
        <v>367526.65311999997</v>
      </c>
      <c r="P60">
        <v>2645.4285714286002</v>
      </c>
      <c r="R60">
        <v>0</v>
      </c>
      <c r="S60">
        <v>49842.571428571398</v>
      </c>
      <c r="V60">
        <v>17.5580643913</v>
      </c>
      <c r="X60">
        <v>1.1927647154000001</v>
      </c>
    </row>
    <row r="61" spans="1:25">
      <c r="A61" t="s">
        <v>242</v>
      </c>
      <c r="B61" t="s">
        <v>243</v>
      </c>
      <c r="C61" t="s">
        <v>244</v>
      </c>
      <c r="D61">
        <v>7</v>
      </c>
      <c r="E61" t="s">
        <v>419</v>
      </c>
      <c r="G61" t="s">
        <v>420</v>
      </c>
      <c r="H61" t="s">
        <v>393</v>
      </c>
      <c r="I61" t="s">
        <v>383</v>
      </c>
      <c r="J61" t="s">
        <v>268</v>
      </c>
      <c r="K61">
        <v>280140</v>
      </c>
      <c r="L61">
        <v>4008576.14</v>
      </c>
      <c r="M61">
        <v>291346.00404000003</v>
      </c>
      <c r="N61">
        <v>19029.682156999999</v>
      </c>
      <c r="O61">
        <v>272316.32186999999</v>
      </c>
      <c r="P61">
        <v>6003.4285714285998</v>
      </c>
      <c r="R61">
        <v>0</v>
      </c>
      <c r="S61">
        <v>49303.571428571398</v>
      </c>
      <c r="V61">
        <v>12.4265588989</v>
      </c>
      <c r="X61">
        <v>0.84417531050000005</v>
      </c>
    </row>
    <row r="62" spans="1:25">
      <c r="A62" t="s">
        <v>242</v>
      </c>
      <c r="B62" t="s">
        <v>243</v>
      </c>
      <c r="C62" t="s">
        <v>244</v>
      </c>
      <c r="D62">
        <v>7</v>
      </c>
      <c r="E62" t="s">
        <v>421</v>
      </c>
      <c r="G62" t="s">
        <v>422</v>
      </c>
      <c r="H62" t="s">
        <v>393</v>
      </c>
      <c r="I62" t="s">
        <v>383</v>
      </c>
      <c r="J62" t="s">
        <v>268</v>
      </c>
      <c r="K62">
        <v>98154</v>
      </c>
      <c r="L62" t="s">
        <v>423</v>
      </c>
      <c r="M62">
        <v>277641.79979999998</v>
      </c>
      <c r="N62">
        <v>6667.7059479999998</v>
      </c>
      <c r="O62">
        <v>270974.09385</v>
      </c>
      <c r="P62">
        <v>15576.4285714286</v>
      </c>
      <c r="R62">
        <v>0</v>
      </c>
      <c r="S62">
        <v>90385.857142857101</v>
      </c>
      <c r="V62">
        <v>6.4595798015000003</v>
      </c>
      <c r="X62">
        <v>0.43881991619999999</v>
      </c>
    </row>
    <row r="63" spans="1:25">
      <c r="A63" t="s">
        <v>242</v>
      </c>
      <c r="B63" t="s">
        <v>243</v>
      </c>
      <c r="C63" t="s">
        <v>244</v>
      </c>
      <c r="D63">
        <v>7</v>
      </c>
      <c r="E63" t="s">
        <v>424</v>
      </c>
      <c r="G63" t="s">
        <v>425</v>
      </c>
      <c r="H63" t="s">
        <v>393</v>
      </c>
      <c r="I63" t="s">
        <v>383</v>
      </c>
      <c r="J63" t="s">
        <v>268</v>
      </c>
      <c r="K63">
        <v>0</v>
      </c>
      <c r="L63" t="s">
        <v>426</v>
      </c>
      <c r="M63">
        <v>268404.73684999999</v>
      </c>
      <c r="N63">
        <v>0</v>
      </c>
      <c r="O63">
        <v>268404.73684999999</v>
      </c>
      <c r="P63">
        <v>10728.142857142901</v>
      </c>
      <c r="R63">
        <v>0</v>
      </c>
      <c r="S63">
        <v>78248</v>
      </c>
      <c r="V63">
        <v>7.2135241248000002</v>
      </c>
      <c r="X63">
        <v>0.49002573659999998</v>
      </c>
    </row>
    <row r="64" spans="1:25">
      <c r="A64" t="s">
        <v>242</v>
      </c>
      <c r="B64" t="s">
        <v>243</v>
      </c>
      <c r="C64" t="s">
        <v>244</v>
      </c>
      <c r="D64">
        <v>7</v>
      </c>
      <c r="E64" t="s">
        <v>427</v>
      </c>
      <c r="G64" t="s">
        <v>428</v>
      </c>
      <c r="H64" t="s">
        <v>388</v>
      </c>
      <c r="I64" t="s">
        <v>383</v>
      </c>
      <c r="J64" t="s">
        <v>268</v>
      </c>
      <c r="K64">
        <v>0</v>
      </c>
      <c r="L64">
        <v>3876109.95</v>
      </c>
      <c r="M64">
        <v>263300.98108</v>
      </c>
      <c r="N64">
        <v>0</v>
      </c>
      <c r="O64">
        <v>263300.98108</v>
      </c>
      <c r="P64">
        <v>45484.857142857101</v>
      </c>
      <c r="R64">
        <v>0</v>
      </c>
      <c r="S64">
        <v>142449</v>
      </c>
      <c r="V64">
        <v>3.8872157252999999</v>
      </c>
      <c r="X64">
        <v>0.2640553873</v>
      </c>
    </row>
    <row r="65" spans="1:24">
      <c r="A65" t="s">
        <v>242</v>
      </c>
      <c r="B65" t="s">
        <v>243</v>
      </c>
      <c r="C65" t="s">
        <v>244</v>
      </c>
      <c r="D65">
        <v>7</v>
      </c>
      <c r="E65" t="s">
        <v>429</v>
      </c>
      <c r="G65" t="s">
        <v>430</v>
      </c>
      <c r="H65" t="s">
        <v>388</v>
      </c>
      <c r="I65" t="s">
        <v>383</v>
      </c>
      <c r="J65" t="s">
        <v>268</v>
      </c>
      <c r="K65">
        <v>426223</v>
      </c>
      <c r="L65">
        <v>2969522.2</v>
      </c>
      <c r="M65">
        <v>230682.73474000001</v>
      </c>
      <c r="N65">
        <v>28954.084031999999</v>
      </c>
      <c r="O65">
        <v>201728.6507</v>
      </c>
      <c r="P65">
        <v>5653</v>
      </c>
      <c r="R65">
        <v>0</v>
      </c>
      <c r="S65">
        <v>61266.428571428602</v>
      </c>
      <c r="V65">
        <v>7.9179816491999997</v>
      </c>
      <c r="X65">
        <v>0.5378912589</v>
      </c>
    </row>
    <row r="66" spans="1:24">
      <c r="A66" t="s">
        <v>242</v>
      </c>
      <c r="B66" t="s">
        <v>243</v>
      </c>
      <c r="C66" t="s">
        <v>244</v>
      </c>
      <c r="D66">
        <v>7</v>
      </c>
      <c r="E66" t="s">
        <v>431</v>
      </c>
      <c r="G66" t="s">
        <v>432</v>
      </c>
      <c r="H66" t="s">
        <v>393</v>
      </c>
      <c r="I66" t="s">
        <v>383</v>
      </c>
      <c r="J66" t="s">
        <v>268</v>
      </c>
      <c r="K66">
        <v>940631</v>
      </c>
      <c r="L66">
        <v>2268820.7799999998</v>
      </c>
      <c r="M66">
        <v>218029.80093</v>
      </c>
      <c r="N66">
        <v>63902.411976000003</v>
      </c>
      <c r="O66">
        <v>154127.38896000001</v>
      </c>
      <c r="P66">
        <v>424</v>
      </c>
      <c r="R66">
        <v>0</v>
      </c>
      <c r="S66">
        <v>11988.714285714301</v>
      </c>
      <c r="V66">
        <v>38.243726600000002</v>
      </c>
      <c r="X66">
        <v>2.5980362595000002</v>
      </c>
    </row>
    <row r="67" spans="1:24">
      <c r="A67" t="s">
        <v>242</v>
      </c>
      <c r="B67" t="s">
        <v>243</v>
      </c>
      <c r="C67" t="s">
        <v>244</v>
      </c>
      <c r="D67">
        <v>7</v>
      </c>
      <c r="E67" t="s">
        <v>433</v>
      </c>
      <c r="G67" t="s">
        <v>434</v>
      </c>
      <c r="H67" t="s">
        <v>388</v>
      </c>
      <c r="I67" t="s">
        <v>383</v>
      </c>
      <c r="J67" t="s">
        <v>268</v>
      </c>
      <c r="K67">
        <v>0</v>
      </c>
      <c r="L67">
        <v>2849428.11</v>
      </c>
      <c r="M67">
        <v>193572.44456999999</v>
      </c>
      <c r="N67">
        <v>0</v>
      </c>
      <c r="O67">
        <v>193572.44456999999</v>
      </c>
      <c r="P67">
        <v>15761.142857142901</v>
      </c>
      <c r="R67">
        <v>0</v>
      </c>
      <c r="S67">
        <v>53638.571428571398</v>
      </c>
      <c r="V67">
        <v>7.5889634591000004</v>
      </c>
      <c r="X67">
        <v>0.51554703319999995</v>
      </c>
    </row>
    <row r="68" spans="1:24">
      <c r="A68" t="s">
        <v>242</v>
      </c>
      <c r="B68" t="s">
        <v>243</v>
      </c>
      <c r="C68" t="s">
        <v>244</v>
      </c>
      <c r="D68">
        <v>7</v>
      </c>
      <c r="E68" t="s">
        <v>435</v>
      </c>
      <c r="F68" t="s">
        <v>436</v>
      </c>
      <c r="G68" t="s">
        <v>436</v>
      </c>
      <c r="H68" t="s">
        <v>388</v>
      </c>
      <c r="I68" t="s">
        <v>383</v>
      </c>
      <c r="J68" t="s">
        <v>281</v>
      </c>
      <c r="K68">
        <v>2767.61</v>
      </c>
      <c r="L68">
        <v>22331.751799999998</v>
      </c>
      <c r="M68">
        <v>170505.68171999999</v>
      </c>
      <c r="N68">
        <v>18801.418948999999</v>
      </c>
      <c r="O68">
        <v>151704.26276000001</v>
      </c>
      <c r="P68">
        <v>3139.1428571429001</v>
      </c>
      <c r="Q68">
        <v>49731.571428571398</v>
      </c>
      <c r="S68">
        <v>49731.571428571398</v>
      </c>
      <c r="V68">
        <v>7.2099533800000004E-2</v>
      </c>
      <c r="X68">
        <v>0.4897885555</v>
      </c>
    </row>
    <row r="69" spans="1:24">
      <c r="A69" t="s">
        <v>242</v>
      </c>
      <c r="B69" t="s">
        <v>243</v>
      </c>
      <c r="C69" t="s">
        <v>244</v>
      </c>
      <c r="D69">
        <v>7</v>
      </c>
      <c r="E69" t="s">
        <v>437</v>
      </c>
      <c r="F69" t="s">
        <v>438</v>
      </c>
      <c r="G69" t="s">
        <v>438</v>
      </c>
      <c r="H69" t="s">
        <v>388</v>
      </c>
      <c r="I69" t="s">
        <v>383</v>
      </c>
      <c r="J69" t="s">
        <v>281</v>
      </c>
      <c r="K69">
        <v>1750.83</v>
      </c>
      <c r="L69">
        <v>21974.054800000002</v>
      </c>
      <c r="M69">
        <v>161167.44940000001</v>
      </c>
      <c r="N69">
        <v>11893.214179000001</v>
      </c>
      <c r="O69">
        <v>149274.23522999999</v>
      </c>
      <c r="P69">
        <v>2310.4285714286002</v>
      </c>
      <c r="Q69">
        <v>41772.571428571398</v>
      </c>
      <c r="S69">
        <v>41772.571428571398</v>
      </c>
      <c r="V69">
        <v>8.1136237E-2</v>
      </c>
      <c r="X69">
        <v>0.55117318749999999</v>
      </c>
    </row>
    <row r="70" spans="1:24">
      <c r="A70" t="s">
        <v>242</v>
      </c>
      <c r="B70" t="s">
        <v>243</v>
      </c>
      <c r="C70" t="s">
        <v>244</v>
      </c>
      <c r="D70">
        <v>7</v>
      </c>
      <c r="E70" t="s">
        <v>439</v>
      </c>
      <c r="G70" t="s">
        <v>440</v>
      </c>
      <c r="H70" t="s">
        <v>388</v>
      </c>
      <c r="I70" t="s">
        <v>383</v>
      </c>
      <c r="J70" t="s">
        <v>268</v>
      </c>
      <c r="K70">
        <v>0</v>
      </c>
      <c r="L70">
        <v>2227288.14</v>
      </c>
      <c r="M70">
        <v>151293.69469</v>
      </c>
      <c r="N70">
        <v>0</v>
      </c>
      <c r="O70">
        <v>151293.69469</v>
      </c>
      <c r="P70">
        <v>21339.285714285699</v>
      </c>
      <c r="R70">
        <v>0</v>
      </c>
      <c r="S70">
        <v>76049.428571428594</v>
      </c>
      <c r="V70">
        <v>4.1839107271999998</v>
      </c>
      <c r="X70">
        <v>0.28420180610000001</v>
      </c>
    </row>
    <row r="71" spans="1:24">
      <c r="A71" t="s">
        <v>242</v>
      </c>
      <c r="B71" t="s">
        <v>243</v>
      </c>
      <c r="C71" t="s">
        <v>244</v>
      </c>
      <c r="D71">
        <v>7</v>
      </c>
      <c r="E71" t="s">
        <v>441</v>
      </c>
      <c r="G71" t="s">
        <v>442</v>
      </c>
      <c r="H71" t="s">
        <v>388</v>
      </c>
      <c r="I71" t="s">
        <v>383</v>
      </c>
      <c r="J71" t="s">
        <v>268</v>
      </c>
      <c r="K71">
        <v>0</v>
      </c>
      <c r="L71">
        <v>1576367.54</v>
      </c>
      <c r="M71">
        <v>107062.98903</v>
      </c>
      <c r="N71">
        <v>0</v>
      </c>
      <c r="O71">
        <v>107062.98903</v>
      </c>
      <c r="P71">
        <v>3101.5714285713998</v>
      </c>
      <c r="R71">
        <v>0</v>
      </c>
      <c r="S71">
        <v>29014.571428571398</v>
      </c>
      <c r="V71">
        <v>7.7614574943000001</v>
      </c>
      <c r="X71">
        <v>0.52713901900000004</v>
      </c>
    </row>
    <row r="72" spans="1:24">
      <c r="A72" t="s">
        <v>242</v>
      </c>
      <c r="B72" t="s">
        <v>243</v>
      </c>
      <c r="C72" t="s">
        <v>244</v>
      </c>
      <c r="D72">
        <v>7</v>
      </c>
      <c r="E72" t="s">
        <v>443</v>
      </c>
      <c r="G72" t="s">
        <v>444</v>
      </c>
      <c r="H72" t="s">
        <v>393</v>
      </c>
      <c r="I72" t="s">
        <v>383</v>
      </c>
      <c r="J72" t="s">
        <v>268</v>
      </c>
      <c r="K72">
        <v>199</v>
      </c>
      <c r="L72">
        <v>1504898.81</v>
      </c>
      <c r="M72">
        <v>102244.61822</v>
      </c>
      <c r="N72">
        <v>13.528617000000001</v>
      </c>
      <c r="O72">
        <v>102231.08961</v>
      </c>
      <c r="P72">
        <v>2652.8571428570999</v>
      </c>
      <c r="R72">
        <v>0</v>
      </c>
      <c r="S72">
        <v>25020.571428571398</v>
      </c>
      <c r="V72">
        <v>8.5934877015000009</v>
      </c>
      <c r="X72">
        <v>0.58377459819999999</v>
      </c>
    </row>
    <row r="73" spans="1:24">
      <c r="A73" t="s">
        <v>242</v>
      </c>
      <c r="B73" t="s">
        <v>243</v>
      </c>
      <c r="C73" t="s">
        <v>244</v>
      </c>
      <c r="D73">
        <v>7</v>
      </c>
      <c r="E73" t="s">
        <v>445</v>
      </c>
      <c r="G73" t="s">
        <v>446</v>
      </c>
      <c r="H73" t="s">
        <v>388</v>
      </c>
      <c r="I73" t="s">
        <v>383</v>
      </c>
      <c r="J73" t="s">
        <v>268</v>
      </c>
      <c r="K73">
        <v>274564</v>
      </c>
      <c r="L73">
        <v>1075577.98</v>
      </c>
      <c r="M73">
        <v>91718.173559999996</v>
      </c>
      <c r="N73">
        <v>18651.642649000001</v>
      </c>
      <c r="O73">
        <v>73066.530899999998</v>
      </c>
      <c r="P73">
        <v>327.28571428570001</v>
      </c>
      <c r="R73">
        <v>0</v>
      </c>
      <c r="S73">
        <v>6092.1428571428996</v>
      </c>
      <c r="V73">
        <v>31.6600300152</v>
      </c>
      <c r="X73">
        <v>2.1507368639000002</v>
      </c>
    </row>
    <row r="74" spans="1:24">
      <c r="A74" t="s">
        <v>242</v>
      </c>
      <c r="B74" t="s">
        <v>243</v>
      </c>
      <c r="C74" t="s">
        <v>244</v>
      </c>
      <c r="D74">
        <v>7</v>
      </c>
      <c r="E74" t="s">
        <v>447</v>
      </c>
      <c r="G74" t="s">
        <v>448</v>
      </c>
      <c r="H74" t="s">
        <v>388</v>
      </c>
      <c r="I74" t="s">
        <v>383</v>
      </c>
      <c r="J74" t="s">
        <v>268</v>
      </c>
      <c r="K74">
        <v>0</v>
      </c>
      <c r="L74">
        <v>1049296.06</v>
      </c>
      <c r="M74">
        <v>71268.686946999995</v>
      </c>
      <c r="N74">
        <v>0</v>
      </c>
      <c r="O74">
        <v>71268.686946999995</v>
      </c>
      <c r="P74">
        <v>1904.1428571429001</v>
      </c>
      <c r="R74">
        <v>0</v>
      </c>
      <c r="S74">
        <v>13927.4285714286</v>
      </c>
      <c r="V74">
        <v>10.762893980999999</v>
      </c>
      <c r="X74">
        <v>0.73102087299999996</v>
      </c>
    </row>
    <row r="75" spans="1:24">
      <c r="A75" t="s">
        <v>242</v>
      </c>
      <c r="B75" t="s">
        <v>243</v>
      </c>
      <c r="C75" t="s">
        <v>244</v>
      </c>
      <c r="D75">
        <v>7</v>
      </c>
      <c r="E75" t="s">
        <v>449</v>
      </c>
      <c r="G75" t="s">
        <v>450</v>
      </c>
      <c r="H75" t="s">
        <v>393</v>
      </c>
      <c r="I75" t="s">
        <v>383</v>
      </c>
      <c r="J75" t="s">
        <v>268</v>
      </c>
      <c r="K75">
        <v>0</v>
      </c>
      <c r="L75" t="s">
        <v>451</v>
      </c>
      <c r="M75">
        <v>65962.496207000004</v>
      </c>
      <c r="N75">
        <v>0</v>
      </c>
      <c r="O75">
        <v>65962.496207000004</v>
      </c>
      <c r="P75">
        <v>2047.5714285714</v>
      </c>
      <c r="R75">
        <v>0</v>
      </c>
      <c r="S75">
        <v>15096.142857142901</v>
      </c>
      <c r="V75">
        <v>9.1888300700999999</v>
      </c>
      <c r="X75">
        <v>0.6242133393</v>
      </c>
    </row>
    <row r="76" spans="1:24">
      <c r="A76" t="s">
        <v>242</v>
      </c>
      <c r="B76" t="s">
        <v>243</v>
      </c>
      <c r="C76" t="s">
        <v>244</v>
      </c>
      <c r="D76">
        <v>7</v>
      </c>
      <c r="E76" t="s">
        <v>452</v>
      </c>
      <c r="G76" t="s">
        <v>453</v>
      </c>
      <c r="H76" t="s">
        <v>393</v>
      </c>
      <c r="I76" t="s">
        <v>383</v>
      </c>
      <c r="J76" t="s">
        <v>268</v>
      </c>
      <c r="K76">
        <v>0</v>
      </c>
      <c r="L76">
        <v>685784.45</v>
      </c>
      <c r="M76">
        <v>46587.960896999997</v>
      </c>
      <c r="N76">
        <v>0</v>
      </c>
      <c r="O76">
        <v>46587.960896999997</v>
      </c>
      <c r="P76">
        <v>428.85714285709997</v>
      </c>
      <c r="R76">
        <v>0</v>
      </c>
      <c r="S76">
        <v>13276.142857142901</v>
      </c>
      <c r="V76">
        <v>7.3793426447000003</v>
      </c>
      <c r="X76">
        <v>0.50130697270000002</v>
      </c>
    </row>
    <row r="77" spans="1:24">
      <c r="A77" t="s">
        <v>242</v>
      </c>
      <c r="B77" t="s">
        <v>243</v>
      </c>
      <c r="C77" t="s">
        <v>244</v>
      </c>
      <c r="D77">
        <v>7</v>
      </c>
      <c r="E77" t="s">
        <v>454</v>
      </c>
      <c r="G77" t="s">
        <v>455</v>
      </c>
      <c r="H77" t="s">
        <v>388</v>
      </c>
      <c r="I77" t="s">
        <v>383</v>
      </c>
      <c r="J77" t="s">
        <v>268</v>
      </c>
      <c r="K77">
        <v>107373</v>
      </c>
      <c r="L77">
        <v>521143.95</v>
      </c>
      <c r="M77">
        <v>42695.394326000001</v>
      </c>
      <c r="N77">
        <v>7293.8518450000001</v>
      </c>
      <c r="O77">
        <v>35401.542480999997</v>
      </c>
      <c r="P77">
        <v>879.28571428570001</v>
      </c>
      <c r="R77">
        <v>0</v>
      </c>
      <c r="S77">
        <v>11077.142857142901</v>
      </c>
      <c r="V77">
        <v>8.1057125355000004</v>
      </c>
      <c r="X77">
        <v>0.55062412080000001</v>
      </c>
    </row>
    <row r="78" spans="1:24">
      <c r="A78" t="s">
        <v>242</v>
      </c>
      <c r="B78" t="s">
        <v>243</v>
      </c>
      <c r="C78" t="s">
        <v>244</v>
      </c>
      <c r="D78">
        <v>7</v>
      </c>
      <c r="E78" t="s">
        <v>456</v>
      </c>
      <c r="G78" t="s">
        <v>457</v>
      </c>
      <c r="H78" t="s">
        <v>393</v>
      </c>
      <c r="I78" t="s">
        <v>383</v>
      </c>
      <c r="J78" t="s">
        <v>268</v>
      </c>
      <c r="K78">
        <v>266847</v>
      </c>
      <c r="L78">
        <v>136878.74</v>
      </c>
      <c r="M78">
        <v>27423.947441</v>
      </c>
      <c r="N78">
        <v>18125.094384</v>
      </c>
      <c r="O78">
        <v>9298.8530570000003</v>
      </c>
      <c r="P78">
        <v>106.8571428571</v>
      </c>
      <c r="R78">
        <v>0</v>
      </c>
      <c r="S78">
        <v>2133.7142857142999</v>
      </c>
      <c r="V78">
        <v>27.030378950199999</v>
      </c>
      <c r="X78">
        <v>1.8360971773999999</v>
      </c>
    </row>
    <row r="79" spans="1:24">
      <c r="A79" t="s">
        <v>242</v>
      </c>
      <c r="B79" t="s">
        <v>243</v>
      </c>
      <c r="C79" t="s">
        <v>244</v>
      </c>
      <c r="D79">
        <v>7</v>
      </c>
      <c r="E79" t="s">
        <v>458</v>
      </c>
      <c r="G79" t="s">
        <v>459</v>
      </c>
      <c r="H79" t="s">
        <v>388</v>
      </c>
      <c r="I79" t="s">
        <v>383</v>
      </c>
      <c r="J79" t="s">
        <v>268</v>
      </c>
      <c r="K79">
        <v>148678</v>
      </c>
      <c r="L79">
        <v>199691.86</v>
      </c>
      <c r="M79">
        <v>23666.437725</v>
      </c>
      <c r="N79">
        <v>10101.155277</v>
      </c>
      <c r="O79">
        <v>13565.282448</v>
      </c>
      <c r="P79">
        <v>65.428571428599994</v>
      </c>
      <c r="R79">
        <v>0</v>
      </c>
      <c r="S79">
        <v>2230.8571428570999</v>
      </c>
      <c r="V79">
        <v>22.308520747999999</v>
      </c>
      <c r="X79">
        <v>1.5155249568</v>
      </c>
    </row>
    <row r="80" spans="1:24">
      <c r="A80" t="s">
        <v>242</v>
      </c>
      <c r="B80" t="s">
        <v>243</v>
      </c>
      <c r="C80" t="s">
        <v>244</v>
      </c>
      <c r="D80">
        <v>7</v>
      </c>
      <c r="E80" t="s">
        <v>460</v>
      </c>
      <c r="G80" t="s">
        <v>461</v>
      </c>
      <c r="H80" t="s">
        <v>388</v>
      </c>
      <c r="I80" t="s">
        <v>383</v>
      </c>
      <c r="J80" t="s">
        <v>268</v>
      </c>
      <c r="K80">
        <v>0</v>
      </c>
      <c r="L80">
        <v>258380.94</v>
      </c>
      <c r="M80">
        <v>17548.766412000001</v>
      </c>
      <c r="N80">
        <v>0</v>
      </c>
      <c r="O80">
        <v>17548.766412000001</v>
      </c>
      <c r="P80">
        <v>4888.1428571428996</v>
      </c>
      <c r="R80">
        <v>0</v>
      </c>
      <c r="S80">
        <v>15237.857142857099</v>
      </c>
      <c r="V80">
        <v>2.4223591618999998</v>
      </c>
      <c r="X80">
        <v>0.16452225579999999</v>
      </c>
    </row>
    <row r="81" spans="1:25">
      <c r="A81" t="s">
        <v>242</v>
      </c>
      <c r="B81" t="s">
        <v>243</v>
      </c>
      <c r="C81" t="s">
        <v>244</v>
      </c>
      <c r="D81">
        <v>7</v>
      </c>
      <c r="E81" t="s">
        <v>462</v>
      </c>
      <c r="G81" t="s">
        <v>463</v>
      </c>
      <c r="H81" t="s">
        <v>393</v>
      </c>
      <c r="I81" t="s">
        <v>383</v>
      </c>
      <c r="J81" t="s">
        <v>268</v>
      </c>
      <c r="K81">
        <v>83354</v>
      </c>
      <c r="L81">
        <v>147044.64000000001</v>
      </c>
      <c r="M81">
        <v>15649.82035</v>
      </c>
      <c r="N81">
        <v>5661.3290500000003</v>
      </c>
      <c r="O81">
        <v>9988.4912999999997</v>
      </c>
      <c r="P81">
        <v>67.142857142899999</v>
      </c>
      <c r="R81">
        <v>0</v>
      </c>
      <c r="S81">
        <v>1847.5714285714</v>
      </c>
      <c r="V81">
        <v>17.814786979000001</v>
      </c>
      <c r="X81">
        <v>1.2100688433</v>
      </c>
    </row>
    <row r="82" spans="1:25">
      <c r="A82" t="s">
        <v>242</v>
      </c>
      <c r="B82" t="s">
        <v>243</v>
      </c>
      <c r="C82" t="s">
        <v>244</v>
      </c>
      <c r="D82">
        <v>7</v>
      </c>
      <c r="E82" t="s">
        <v>464</v>
      </c>
      <c r="F82" t="s">
        <v>464</v>
      </c>
      <c r="G82" t="s">
        <v>464</v>
      </c>
      <c r="H82" t="s">
        <v>295</v>
      </c>
      <c r="I82" t="s">
        <v>465</v>
      </c>
      <c r="J82" t="s">
        <v>248</v>
      </c>
      <c r="K82">
        <v>73800</v>
      </c>
      <c r="L82">
        <v>0</v>
      </c>
      <c r="M82">
        <v>73800</v>
      </c>
      <c r="N82">
        <v>73800</v>
      </c>
      <c r="O82">
        <v>0</v>
      </c>
      <c r="Q82">
        <v>2545.8571428570999</v>
      </c>
      <c r="R82">
        <v>2031.4285714286</v>
      </c>
      <c r="S82">
        <v>2488</v>
      </c>
      <c r="T82">
        <v>194.28571428570001</v>
      </c>
      <c r="U82">
        <v>7.8089113500000001E-2</v>
      </c>
      <c r="V82">
        <v>4.2374827745000001</v>
      </c>
      <c r="W82">
        <v>54.264705882400001</v>
      </c>
      <c r="X82">
        <v>4.2374827745000001</v>
      </c>
      <c r="Y82">
        <v>54.264705882400001</v>
      </c>
    </row>
    <row r="83" spans="1:25">
      <c r="A83" t="s">
        <v>242</v>
      </c>
      <c r="B83" t="s">
        <v>243</v>
      </c>
      <c r="C83" t="s">
        <v>244</v>
      </c>
      <c r="D83">
        <v>7</v>
      </c>
      <c r="E83" t="s">
        <v>466</v>
      </c>
      <c r="G83" t="s">
        <v>1311</v>
      </c>
      <c r="H83" t="s">
        <v>1311</v>
      </c>
      <c r="I83" t="s">
        <v>465</v>
      </c>
      <c r="J83" t="s">
        <v>281</v>
      </c>
      <c r="K83">
        <v>4954</v>
      </c>
      <c r="L83">
        <v>0</v>
      </c>
      <c r="M83">
        <v>33653.895700000001</v>
      </c>
      <c r="N83">
        <v>33653.895700000001</v>
      </c>
      <c r="O83">
        <v>0</v>
      </c>
      <c r="P83">
        <v>549.71428571429999</v>
      </c>
      <c r="Q83">
        <v>7827.5714285714002</v>
      </c>
      <c r="R83">
        <v>771.28571428570001</v>
      </c>
      <c r="S83">
        <v>11442.4285714286</v>
      </c>
      <c r="T83">
        <v>240.71428571429999</v>
      </c>
      <c r="U83">
        <v>2.1036992599999998E-2</v>
      </c>
      <c r="V83">
        <v>6.1850006899999997E-2</v>
      </c>
      <c r="W83">
        <v>2.9400593472000001</v>
      </c>
      <c r="X83">
        <v>0.4201642471</v>
      </c>
      <c r="Y83">
        <v>19.972638397600001</v>
      </c>
    </row>
    <row r="84" spans="1:25">
      <c r="A84" t="s">
        <v>242</v>
      </c>
      <c r="B84" t="s">
        <v>243</v>
      </c>
      <c r="C84" t="s">
        <v>244</v>
      </c>
      <c r="D84">
        <v>7</v>
      </c>
      <c r="E84" t="s">
        <v>467</v>
      </c>
      <c r="G84" t="s">
        <v>1311</v>
      </c>
      <c r="H84" t="s">
        <v>1311</v>
      </c>
      <c r="I84" t="s">
        <v>465</v>
      </c>
      <c r="J84" t="s">
        <v>268</v>
      </c>
      <c r="K84">
        <v>88293</v>
      </c>
      <c r="L84">
        <v>346955.5</v>
      </c>
      <c r="M84">
        <v>29569.254316999999</v>
      </c>
      <c r="N84">
        <v>5998.3476069999997</v>
      </c>
      <c r="O84">
        <v>23570.906709999999</v>
      </c>
      <c r="P84">
        <v>91.714285714300004</v>
      </c>
      <c r="R84">
        <v>0</v>
      </c>
      <c r="S84">
        <v>1275.5714285714</v>
      </c>
      <c r="V84">
        <v>48.745492216400002</v>
      </c>
      <c r="X84">
        <v>3.3115975268</v>
      </c>
    </row>
    <row r="85" spans="1:25">
      <c r="A85" t="s">
        <v>242</v>
      </c>
      <c r="B85" t="s">
        <v>243</v>
      </c>
      <c r="C85" t="s">
        <v>244</v>
      </c>
      <c r="D85">
        <v>7</v>
      </c>
      <c r="E85" t="s">
        <v>468</v>
      </c>
      <c r="G85" t="s">
        <v>469</v>
      </c>
      <c r="H85" t="s">
        <v>393</v>
      </c>
      <c r="I85" t="s">
        <v>465</v>
      </c>
      <c r="J85" t="s">
        <v>268</v>
      </c>
      <c r="K85">
        <v>356164</v>
      </c>
      <c r="L85">
        <v>63935.75</v>
      </c>
      <c r="M85">
        <v>28532.245900999998</v>
      </c>
      <c r="N85">
        <v>24189.551432</v>
      </c>
      <c r="O85">
        <v>4342.6944678</v>
      </c>
      <c r="P85">
        <v>183.71428571429999</v>
      </c>
      <c r="R85">
        <v>0</v>
      </c>
      <c r="S85">
        <v>2461</v>
      </c>
      <c r="V85">
        <v>24.386123526999999</v>
      </c>
      <c r="X85">
        <v>1.6562515761000001</v>
      </c>
    </row>
    <row r="86" spans="1:25">
      <c r="A86" t="s">
        <v>242</v>
      </c>
      <c r="B86" t="s">
        <v>243</v>
      </c>
      <c r="C86" t="s">
        <v>244</v>
      </c>
      <c r="D86">
        <v>7</v>
      </c>
      <c r="E86" t="s">
        <v>470</v>
      </c>
      <c r="G86" t="s">
        <v>471</v>
      </c>
      <c r="H86" t="s">
        <v>388</v>
      </c>
      <c r="I86" t="s">
        <v>465</v>
      </c>
      <c r="J86" t="s">
        <v>268</v>
      </c>
      <c r="K86">
        <v>271237</v>
      </c>
      <c r="L86">
        <v>104360.57</v>
      </c>
      <c r="M86">
        <v>25514.005469</v>
      </c>
      <c r="N86">
        <v>18424.745040000002</v>
      </c>
      <c r="O86">
        <v>7089.2604300000003</v>
      </c>
      <c r="P86">
        <v>540.85714285710003</v>
      </c>
      <c r="R86">
        <v>0</v>
      </c>
      <c r="S86">
        <v>3512.7142857142999</v>
      </c>
      <c r="V86">
        <v>15.275024197800001</v>
      </c>
      <c r="X86">
        <v>1.0376186697000001</v>
      </c>
    </row>
    <row r="87" spans="1:25">
      <c r="A87" t="s">
        <v>242</v>
      </c>
      <c r="B87" t="s">
        <v>243</v>
      </c>
      <c r="C87" t="s">
        <v>244</v>
      </c>
      <c r="D87">
        <v>7</v>
      </c>
      <c r="E87" t="s">
        <v>472</v>
      </c>
      <c r="G87" t="s">
        <v>473</v>
      </c>
      <c r="H87" t="s">
        <v>393</v>
      </c>
      <c r="I87" t="s">
        <v>465</v>
      </c>
      <c r="J87" t="s">
        <v>268</v>
      </c>
      <c r="K87">
        <v>125337</v>
      </c>
      <c r="L87">
        <v>133352.97</v>
      </c>
      <c r="M87">
        <v>17573.454053000001</v>
      </c>
      <c r="N87">
        <v>8514.2849189999997</v>
      </c>
      <c r="O87">
        <v>9059.1691339999998</v>
      </c>
      <c r="P87">
        <v>40.714285714299997</v>
      </c>
      <c r="R87">
        <v>0</v>
      </c>
      <c r="S87">
        <v>1208.7142857143001</v>
      </c>
      <c r="V87">
        <v>30.5743966434</v>
      </c>
      <c r="X87">
        <v>2.0769949241000001</v>
      </c>
    </row>
    <row r="88" spans="1:25">
      <c r="A88" t="s">
        <v>242</v>
      </c>
      <c r="B88" t="s">
        <v>243</v>
      </c>
      <c r="C88" t="s">
        <v>244</v>
      </c>
      <c r="D88">
        <v>7</v>
      </c>
      <c r="E88" t="s">
        <v>474</v>
      </c>
      <c r="G88" t="s">
        <v>475</v>
      </c>
      <c r="H88" t="s">
        <v>388</v>
      </c>
      <c r="I88" t="s">
        <v>465</v>
      </c>
      <c r="J88" t="s">
        <v>268</v>
      </c>
      <c r="K88">
        <v>0</v>
      </c>
      <c r="L88">
        <v>217967.09</v>
      </c>
      <c r="M88">
        <v>14804.031333000001</v>
      </c>
      <c r="N88">
        <v>0</v>
      </c>
      <c r="O88">
        <v>14804.031333000001</v>
      </c>
      <c r="P88">
        <v>714</v>
      </c>
      <c r="R88">
        <v>0</v>
      </c>
      <c r="S88">
        <v>4246</v>
      </c>
      <c r="V88">
        <v>7.3335270169999998</v>
      </c>
      <c r="X88">
        <v>0.49808328289999998</v>
      </c>
    </row>
    <row r="89" spans="1:25">
      <c r="A89" t="s">
        <v>242</v>
      </c>
      <c r="B89" t="s">
        <v>243</v>
      </c>
      <c r="C89" t="s">
        <v>244</v>
      </c>
      <c r="D89">
        <v>7</v>
      </c>
      <c r="E89" t="s">
        <v>476</v>
      </c>
      <c r="G89" t="s">
        <v>477</v>
      </c>
      <c r="H89" t="s">
        <v>388</v>
      </c>
      <c r="I89" t="s">
        <v>465</v>
      </c>
      <c r="J89" t="s">
        <v>268</v>
      </c>
      <c r="K89">
        <v>0</v>
      </c>
      <c r="L89">
        <v>186561.58</v>
      </c>
      <c r="M89">
        <v>12671.374659999999</v>
      </c>
      <c r="N89">
        <v>0</v>
      </c>
      <c r="O89">
        <v>12671.374659999999</v>
      </c>
      <c r="P89">
        <v>4049.2857142857001</v>
      </c>
      <c r="R89">
        <v>0</v>
      </c>
      <c r="S89">
        <v>11653.857142857099</v>
      </c>
      <c r="V89">
        <v>2.2869384752999999</v>
      </c>
      <c r="X89">
        <v>0.15533023600000001</v>
      </c>
    </row>
    <row r="90" spans="1:25">
      <c r="A90" t="s">
        <v>242</v>
      </c>
      <c r="B90" t="s">
        <v>243</v>
      </c>
      <c r="C90" t="s">
        <v>244</v>
      </c>
      <c r="D90">
        <v>7</v>
      </c>
      <c r="E90" t="s">
        <v>478</v>
      </c>
      <c r="G90" t="s">
        <v>479</v>
      </c>
      <c r="H90" t="s">
        <v>388</v>
      </c>
      <c r="I90" t="s">
        <v>465</v>
      </c>
      <c r="J90" t="s">
        <v>268</v>
      </c>
      <c r="K90">
        <v>0</v>
      </c>
      <c r="L90">
        <v>166341.91</v>
      </c>
      <c r="M90">
        <v>11297.871942</v>
      </c>
      <c r="N90">
        <v>0</v>
      </c>
      <c r="O90">
        <v>11297.871942</v>
      </c>
      <c r="P90">
        <v>7364.7142857142999</v>
      </c>
      <c r="R90">
        <v>0</v>
      </c>
      <c r="S90">
        <v>26451.285714285699</v>
      </c>
      <c r="V90">
        <v>0.89837334400000002</v>
      </c>
      <c r="X90">
        <v>6.1017136299999997E-2</v>
      </c>
    </row>
    <row r="91" spans="1:25">
      <c r="A91" t="s">
        <v>242</v>
      </c>
      <c r="B91" t="s">
        <v>243</v>
      </c>
      <c r="C91" t="s">
        <v>244</v>
      </c>
      <c r="D91">
        <v>7</v>
      </c>
      <c r="E91" t="s">
        <v>480</v>
      </c>
      <c r="F91" t="s">
        <v>480</v>
      </c>
      <c r="G91" t="s">
        <v>480</v>
      </c>
      <c r="H91" t="s">
        <v>280</v>
      </c>
      <c r="I91" t="s">
        <v>465</v>
      </c>
      <c r="J91" t="s">
        <v>248</v>
      </c>
      <c r="K91">
        <v>10506</v>
      </c>
      <c r="L91">
        <v>0</v>
      </c>
      <c r="M91">
        <v>10506</v>
      </c>
      <c r="N91">
        <v>10506</v>
      </c>
      <c r="O91">
        <v>0</v>
      </c>
      <c r="Q91">
        <v>482.14285714290003</v>
      </c>
      <c r="R91">
        <v>28.142857142899999</v>
      </c>
      <c r="S91">
        <v>433.42857142859998</v>
      </c>
      <c r="T91">
        <v>21.285714285699999</v>
      </c>
      <c r="U91">
        <v>4.91100857E-2</v>
      </c>
      <c r="V91">
        <v>3.4627554383999999</v>
      </c>
      <c r="W91">
        <v>70.510067114099996</v>
      </c>
      <c r="X91">
        <v>3.4627554383999999</v>
      </c>
      <c r="Y91">
        <v>70.510067114099996</v>
      </c>
    </row>
    <row r="92" spans="1:25">
      <c r="A92" t="s">
        <v>242</v>
      </c>
      <c r="B92" t="s">
        <v>243</v>
      </c>
      <c r="C92" t="s">
        <v>244</v>
      </c>
      <c r="D92">
        <v>7</v>
      </c>
      <c r="E92" t="s">
        <v>431</v>
      </c>
      <c r="G92" t="s">
        <v>432</v>
      </c>
      <c r="H92" t="s">
        <v>393</v>
      </c>
      <c r="I92" t="s">
        <v>465</v>
      </c>
      <c r="J92" t="s">
        <v>268</v>
      </c>
      <c r="K92">
        <v>2535</v>
      </c>
      <c r="L92">
        <v>149639.26</v>
      </c>
      <c r="M92">
        <v>10337.594673</v>
      </c>
      <c r="N92">
        <v>172.156555</v>
      </c>
      <c r="O92">
        <v>10165.438118</v>
      </c>
      <c r="P92">
        <v>256.28571428570001</v>
      </c>
      <c r="R92">
        <v>0</v>
      </c>
      <c r="S92">
        <v>4229.5714285714002</v>
      </c>
      <c r="V92">
        <v>5.1398068023999999</v>
      </c>
      <c r="X92">
        <v>0.3491604915</v>
      </c>
    </row>
    <row r="93" spans="1:25">
      <c r="A93" t="s">
        <v>242</v>
      </c>
      <c r="B93" t="s">
        <v>243</v>
      </c>
      <c r="C93" t="s">
        <v>244</v>
      </c>
      <c r="D93">
        <v>7</v>
      </c>
      <c r="E93" t="s">
        <v>481</v>
      </c>
      <c r="G93" t="s">
        <v>482</v>
      </c>
      <c r="H93" t="s">
        <v>388</v>
      </c>
      <c r="I93" t="s">
        <v>465</v>
      </c>
      <c r="J93" t="s">
        <v>268</v>
      </c>
      <c r="K93">
        <v>47485</v>
      </c>
      <c r="L93">
        <v>85211.13</v>
      </c>
      <c r="M93">
        <v>9014.2915709999997</v>
      </c>
      <c r="N93">
        <v>3225.9361319999998</v>
      </c>
      <c r="O93">
        <v>5788.3554388000002</v>
      </c>
      <c r="P93">
        <v>7.5714285714000003</v>
      </c>
      <c r="R93">
        <v>0</v>
      </c>
      <c r="S93">
        <v>866.28571428570001</v>
      </c>
      <c r="V93">
        <v>21.882607190000002</v>
      </c>
      <c r="X93">
        <v>1.4865256548000001</v>
      </c>
    </row>
    <row r="94" spans="1:25">
      <c r="A94" t="s">
        <v>242</v>
      </c>
      <c r="B94" t="s">
        <v>243</v>
      </c>
      <c r="C94" t="s">
        <v>244</v>
      </c>
      <c r="D94">
        <v>7</v>
      </c>
      <c r="E94" t="s">
        <v>483</v>
      </c>
      <c r="G94" t="s">
        <v>1311</v>
      </c>
      <c r="H94" t="s">
        <v>1311</v>
      </c>
      <c r="I94" t="s">
        <v>465</v>
      </c>
      <c r="J94" t="s">
        <v>268</v>
      </c>
      <c r="K94">
        <v>0</v>
      </c>
      <c r="L94">
        <v>122726.71</v>
      </c>
      <c r="M94">
        <v>8337.1958159999995</v>
      </c>
      <c r="N94">
        <v>0</v>
      </c>
      <c r="O94">
        <v>8337.1958159999995</v>
      </c>
      <c r="P94">
        <v>13</v>
      </c>
      <c r="R94">
        <v>0</v>
      </c>
      <c r="S94">
        <v>679</v>
      </c>
      <c r="V94">
        <v>25.820894172100001</v>
      </c>
      <c r="X94">
        <v>1.7540912719999999</v>
      </c>
    </row>
    <row r="95" spans="1:25">
      <c r="A95" t="s">
        <v>242</v>
      </c>
      <c r="B95" t="s">
        <v>243</v>
      </c>
      <c r="C95" t="s">
        <v>244</v>
      </c>
      <c r="D95">
        <v>7</v>
      </c>
      <c r="E95" t="s">
        <v>484</v>
      </c>
      <c r="G95" t="s">
        <v>1311</v>
      </c>
      <c r="H95" t="s">
        <v>1311</v>
      </c>
      <c r="I95" t="s">
        <v>465</v>
      </c>
      <c r="J95" t="s">
        <v>268</v>
      </c>
      <c r="K95">
        <v>4078</v>
      </c>
      <c r="L95">
        <v>105900.51</v>
      </c>
      <c r="M95">
        <v>7470.9608476000003</v>
      </c>
      <c r="N95">
        <v>276.87411900000001</v>
      </c>
      <c r="O95">
        <v>7194.0867286000002</v>
      </c>
      <c r="P95">
        <v>391.71428571429999</v>
      </c>
      <c r="R95">
        <v>0</v>
      </c>
      <c r="S95">
        <v>7205.7142857142999</v>
      </c>
      <c r="V95">
        <v>2.1803828311000002</v>
      </c>
      <c r="X95">
        <v>0.14811579790000001</v>
      </c>
    </row>
    <row r="96" spans="1:25">
      <c r="A96" t="s">
        <v>242</v>
      </c>
      <c r="B96" t="s">
        <v>243</v>
      </c>
      <c r="C96" t="s">
        <v>244</v>
      </c>
      <c r="D96">
        <v>7</v>
      </c>
      <c r="E96" t="s">
        <v>485</v>
      </c>
      <c r="G96" t="s">
        <v>1311</v>
      </c>
      <c r="H96" t="s">
        <v>1311</v>
      </c>
      <c r="I96" t="s">
        <v>465</v>
      </c>
      <c r="J96" t="s">
        <v>268</v>
      </c>
      <c r="K96">
        <v>0</v>
      </c>
      <c r="L96">
        <v>99961.64</v>
      </c>
      <c r="M96">
        <v>6790.8636024999996</v>
      </c>
      <c r="N96">
        <v>0</v>
      </c>
      <c r="O96">
        <v>6790.8636024999996</v>
      </c>
      <c r="P96">
        <v>70.857142857100001</v>
      </c>
      <c r="R96">
        <v>0</v>
      </c>
      <c r="S96">
        <v>568.57142857140002</v>
      </c>
      <c r="V96">
        <v>25.115989949700001</v>
      </c>
      <c r="X96">
        <v>1.7062471363</v>
      </c>
    </row>
    <row r="97" spans="1:25">
      <c r="A97" t="s">
        <v>242</v>
      </c>
      <c r="B97" t="s">
        <v>243</v>
      </c>
      <c r="C97" t="s">
        <v>244</v>
      </c>
      <c r="D97">
        <v>7</v>
      </c>
      <c r="E97" t="s">
        <v>486</v>
      </c>
      <c r="G97" t="s">
        <v>487</v>
      </c>
      <c r="H97" t="s">
        <v>388</v>
      </c>
      <c r="I97" t="s">
        <v>465</v>
      </c>
      <c r="J97" t="s">
        <v>268</v>
      </c>
      <c r="K97">
        <v>0</v>
      </c>
      <c r="L97">
        <v>70354.73</v>
      </c>
      <c r="M97">
        <v>4777.5814306000002</v>
      </c>
      <c r="N97">
        <v>0</v>
      </c>
      <c r="O97">
        <v>4777.5814306000002</v>
      </c>
      <c r="P97">
        <v>1640.5714285714</v>
      </c>
      <c r="R97">
        <v>0</v>
      </c>
      <c r="S97">
        <v>6646.1428571428996</v>
      </c>
      <c r="V97">
        <v>1.5122569481999999</v>
      </c>
      <c r="X97">
        <v>0.1026928923</v>
      </c>
    </row>
    <row r="98" spans="1:25">
      <c r="A98" t="s">
        <v>242</v>
      </c>
      <c r="B98" t="s">
        <v>243</v>
      </c>
      <c r="C98" t="s">
        <v>244</v>
      </c>
      <c r="D98">
        <v>7</v>
      </c>
      <c r="E98" t="s">
        <v>488</v>
      </c>
      <c r="G98" t="s">
        <v>1311</v>
      </c>
      <c r="H98" t="s">
        <v>1311</v>
      </c>
      <c r="I98" t="s">
        <v>465</v>
      </c>
      <c r="J98" t="s">
        <v>268</v>
      </c>
      <c r="K98">
        <v>5355</v>
      </c>
      <c r="L98">
        <v>48729.279999999999</v>
      </c>
      <c r="M98">
        <v>3673.9411309000002</v>
      </c>
      <c r="N98">
        <v>363.686373</v>
      </c>
      <c r="O98">
        <v>3310.2547579000002</v>
      </c>
      <c r="P98">
        <v>146.8571428571</v>
      </c>
      <c r="R98">
        <v>0</v>
      </c>
      <c r="S98">
        <v>1316.8571428570999</v>
      </c>
      <c r="V98">
        <v>5.8672466913000001</v>
      </c>
      <c r="X98">
        <v>0.39856163280000001</v>
      </c>
    </row>
    <row r="99" spans="1:25">
      <c r="A99" t="s">
        <v>242</v>
      </c>
      <c r="B99" t="s">
        <v>243</v>
      </c>
      <c r="C99" t="s">
        <v>244</v>
      </c>
      <c r="D99">
        <v>7</v>
      </c>
      <c r="E99" t="s">
        <v>489</v>
      </c>
      <c r="G99" t="s">
        <v>1311</v>
      </c>
      <c r="H99" t="s">
        <v>1311</v>
      </c>
      <c r="I99" t="s">
        <v>465</v>
      </c>
      <c r="J99" t="s">
        <v>268</v>
      </c>
      <c r="K99">
        <v>20188</v>
      </c>
      <c r="L99">
        <v>10800.49</v>
      </c>
      <c r="M99">
        <v>2105.0525894000002</v>
      </c>
      <c r="N99">
        <v>1371.264561</v>
      </c>
      <c r="O99">
        <v>733.78802833999998</v>
      </c>
      <c r="P99">
        <v>1.4285714286</v>
      </c>
      <c r="R99">
        <v>0</v>
      </c>
      <c r="S99">
        <v>72</v>
      </c>
      <c r="V99">
        <v>61.485099206299999</v>
      </c>
      <c r="X99">
        <v>4.1766916456000001</v>
      </c>
    </row>
    <row r="100" spans="1:25">
      <c r="A100" t="s">
        <v>242</v>
      </c>
      <c r="B100" t="s">
        <v>243</v>
      </c>
      <c r="C100" t="s">
        <v>244</v>
      </c>
      <c r="D100">
        <v>7</v>
      </c>
      <c r="E100" t="s">
        <v>490</v>
      </c>
      <c r="G100" t="s">
        <v>490</v>
      </c>
      <c r="H100" t="s">
        <v>491</v>
      </c>
      <c r="I100" t="s">
        <v>465</v>
      </c>
      <c r="J100" t="s">
        <v>248</v>
      </c>
      <c r="K100">
        <v>1491.59</v>
      </c>
      <c r="L100">
        <v>158.25</v>
      </c>
      <c r="M100">
        <v>1649.84</v>
      </c>
      <c r="N100">
        <v>1491.59</v>
      </c>
      <c r="O100">
        <v>158.25</v>
      </c>
      <c r="P100">
        <v>1050.7142857143001</v>
      </c>
      <c r="Q100">
        <v>7762.7142857142999</v>
      </c>
      <c r="R100">
        <v>0</v>
      </c>
      <c r="S100">
        <v>7788.1428571428996</v>
      </c>
      <c r="T100">
        <v>6.2857142857000001</v>
      </c>
      <c r="U100">
        <v>8.0708769999999997E-4</v>
      </c>
      <c r="V100">
        <v>3.02628538E-2</v>
      </c>
      <c r="W100">
        <v>37.496363636399998</v>
      </c>
      <c r="X100">
        <v>3.02628538E-2</v>
      </c>
      <c r="Y100">
        <v>37.496363636399998</v>
      </c>
    </row>
    <row r="101" spans="1:25">
      <c r="A101" t="s">
        <v>242</v>
      </c>
      <c r="B101" t="s">
        <v>243</v>
      </c>
      <c r="C101" t="s">
        <v>244</v>
      </c>
      <c r="D101">
        <v>7</v>
      </c>
      <c r="E101" t="s">
        <v>492</v>
      </c>
      <c r="G101" t="s">
        <v>493</v>
      </c>
      <c r="H101" t="s">
        <v>388</v>
      </c>
      <c r="I101" t="s">
        <v>465</v>
      </c>
      <c r="J101" t="s">
        <v>268</v>
      </c>
      <c r="K101">
        <v>0</v>
      </c>
      <c r="L101">
        <v>22829.24</v>
      </c>
      <c r="M101">
        <v>1550.9543182</v>
      </c>
      <c r="N101">
        <v>0</v>
      </c>
      <c r="O101">
        <v>1550.9543182</v>
      </c>
      <c r="P101">
        <v>9.1428571429000005</v>
      </c>
      <c r="R101">
        <v>0</v>
      </c>
      <c r="S101">
        <v>925.28571428570001</v>
      </c>
      <c r="V101">
        <v>3.5246626525</v>
      </c>
      <c r="X101">
        <v>0.23945566130000001</v>
      </c>
    </row>
    <row r="102" spans="1:25">
      <c r="A102" t="s">
        <v>242</v>
      </c>
      <c r="B102" t="s">
        <v>243</v>
      </c>
      <c r="C102" t="s">
        <v>244</v>
      </c>
      <c r="D102">
        <v>7</v>
      </c>
      <c r="E102" t="s">
        <v>494</v>
      </c>
      <c r="G102" t="s">
        <v>1311</v>
      </c>
      <c r="H102" t="s">
        <v>1311</v>
      </c>
      <c r="I102" t="s">
        <v>465</v>
      </c>
      <c r="J102" t="s">
        <v>268</v>
      </c>
      <c r="K102">
        <v>2785</v>
      </c>
      <c r="L102">
        <v>18440.080000000002</v>
      </c>
      <c r="M102">
        <v>1442.0132153</v>
      </c>
      <c r="N102">
        <v>189.22718</v>
      </c>
      <c r="O102">
        <v>1252.7860353399999</v>
      </c>
      <c r="P102">
        <v>90.714285714300004</v>
      </c>
      <c r="R102">
        <v>0</v>
      </c>
      <c r="S102">
        <v>339.71428571429999</v>
      </c>
      <c r="V102">
        <v>8.9256013457000005</v>
      </c>
      <c r="X102">
        <v>0.60639748329999998</v>
      </c>
    </row>
    <row r="103" spans="1:25">
      <c r="A103" t="s">
        <v>242</v>
      </c>
      <c r="B103" t="s">
        <v>243</v>
      </c>
      <c r="C103" t="s">
        <v>244</v>
      </c>
      <c r="D103">
        <v>7</v>
      </c>
      <c r="E103" t="s">
        <v>495</v>
      </c>
      <c r="F103" t="s">
        <v>322</v>
      </c>
      <c r="G103" t="s">
        <v>1311</v>
      </c>
      <c r="H103" t="s">
        <v>1311</v>
      </c>
      <c r="I103" t="s">
        <v>465</v>
      </c>
      <c r="J103" t="s">
        <v>281</v>
      </c>
      <c r="K103">
        <v>210</v>
      </c>
      <c r="L103">
        <v>0</v>
      </c>
      <c r="M103">
        <v>1426.7225000000001</v>
      </c>
      <c r="N103">
        <v>1426.7225000000001</v>
      </c>
      <c r="O103">
        <v>0</v>
      </c>
      <c r="P103">
        <v>49.285714285700003</v>
      </c>
      <c r="Q103">
        <v>1521.5714285714</v>
      </c>
      <c r="R103">
        <v>512.42857142859998</v>
      </c>
      <c r="S103">
        <v>2849.1428571429001</v>
      </c>
      <c r="T103">
        <v>15.714285714300001</v>
      </c>
      <c r="U103">
        <v>5.5154432000000001E-3</v>
      </c>
      <c r="V103">
        <v>1.0529482600000001E-2</v>
      </c>
      <c r="W103">
        <v>1.9090909090999999</v>
      </c>
      <c r="X103">
        <v>7.1536427E-2</v>
      </c>
      <c r="Y103">
        <v>12.9702045455</v>
      </c>
    </row>
    <row r="104" spans="1:25">
      <c r="A104" t="s">
        <v>242</v>
      </c>
      <c r="B104" t="s">
        <v>243</v>
      </c>
      <c r="C104" t="s">
        <v>244</v>
      </c>
      <c r="D104">
        <v>7</v>
      </c>
      <c r="E104" t="s">
        <v>496</v>
      </c>
      <c r="F104" t="s">
        <v>496</v>
      </c>
      <c r="G104" t="s">
        <v>496</v>
      </c>
      <c r="H104" t="s">
        <v>260</v>
      </c>
      <c r="I104" t="s">
        <v>465</v>
      </c>
      <c r="J104" t="s">
        <v>248</v>
      </c>
      <c r="K104">
        <v>1380</v>
      </c>
      <c r="L104">
        <v>0</v>
      </c>
      <c r="M104">
        <v>1380</v>
      </c>
      <c r="N104">
        <v>1380</v>
      </c>
      <c r="O104">
        <v>0</v>
      </c>
      <c r="Q104">
        <v>453.85714285709997</v>
      </c>
      <c r="R104">
        <v>300.57142857140002</v>
      </c>
      <c r="S104">
        <v>424.57142857140002</v>
      </c>
      <c r="T104">
        <v>8.4285714285999997</v>
      </c>
      <c r="U104">
        <v>1.9851951499999999E-2</v>
      </c>
      <c r="V104">
        <v>0.46433378199999997</v>
      </c>
      <c r="W104">
        <v>23.389830508500001</v>
      </c>
      <c r="X104">
        <v>0.46433378199999997</v>
      </c>
      <c r="Y104">
        <v>23.389830508500001</v>
      </c>
    </row>
    <row r="105" spans="1:25">
      <c r="A105" t="s">
        <v>242</v>
      </c>
      <c r="B105" t="s">
        <v>243</v>
      </c>
      <c r="C105" t="s">
        <v>244</v>
      </c>
      <c r="D105">
        <v>7</v>
      </c>
      <c r="E105" t="s">
        <v>497</v>
      </c>
      <c r="F105" t="s">
        <v>497</v>
      </c>
      <c r="G105" t="s">
        <v>497</v>
      </c>
      <c r="H105" t="s">
        <v>498</v>
      </c>
      <c r="I105" t="s">
        <v>465</v>
      </c>
      <c r="J105" t="s">
        <v>268</v>
      </c>
      <c r="K105">
        <v>18591</v>
      </c>
      <c r="L105">
        <v>0</v>
      </c>
      <c r="M105">
        <v>1262.7802799999999</v>
      </c>
      <c r="N105">
        <v>1262.7802799999999</v>
      </c>
      <c r="O105">
        <v>0</v>
      </c>
      <c r="P105">
        <v>430.85714285709997</v>
      </c>
      <c r="Q105">
        <v>26.571428571399998</v>
      </c>
      <c r="R105">
        <v>26.571428571399998</v>
      </c>
      <c r="S105">
        <v>429.71428571429999</v>
      </c>
      <c r="T105">
        <v>3.2857142857000001</v>
      </c>
      <c r="U105">
        <v>7.6462765999999998E-3</v>
      </c>
      <c r="V105">
        <v>6.1805186169999997</v>
      </c>
      <c r="W105">
        <v>808.30434782609996</v>
      </c>
      <c r="X105">
        <v>0.4198072739</v>
      </c>
      <c r="Y105">
        <v>54.903490434799998</v>
      </c>
    </row>
    <row r="106" spans="1:25">
      <c r="A106" t="s">
        <v>242</v>
      </c>
      <c r="B106" t="s">
        <v>243</v>
      </c>
      <c r="C106" t="s">
        <v>244</v>
      </c>
      <c r="D106">
        <v>7</v>
      </c>
      <c r="E106" t="s">
        <v>499</v>
      </c>
      <c r="G106" t="s">
        <v>1311</v>
      </c>
      <c r="H106" t="s">
        <v>1311</v>
      </c>
      <c r="I106" t="s">
        <v>465</v>
      </c>
      <c r="J106" t="s">
        <v>268</v>
      </c>
      <c r="K106">
        <v>10288</v>
      </c>
      <c r="L106">
        <v>6230.32</v>
      </c>
      <c r="M106">
        <v>1121.57434444</v>
      </c>
      <c r="N106">
        <v>698.30655000000002</v>
      </c>
      <c r="O106">
        <v>423.26779452</v>
      </c>
      <c r="P106">
        <v>23.142857142899999</v>
      </c>
      <c r="R106">
        <v>0</v>
      </c>
      <c r="S106">
        <v>72.857142857100001</v>
      </c>
      <c r="V106">
        <v>32.388862745099999</v>
      </c>
      <c r="X106">
        <v>2.1991653812999998</v>
      </c>
    </row>
    <row r="107" spans="1:25">
      <c r="A107" t="s">
        <v>242</v>
      </c>
      <c r="B107" t="s">
        <v>243</v>
      </c>
      <c r="C107" t="s">
        <v>244</v>
      </c>
      <c r="D107">
        <v>7</v>
      </c>
      <c r="E107" t="s">
        <v>500</v>
      </c>
      <c r="G107" t="s">
        <v>501</v>
      </c>
      <c r="H107" t="s">
        <v>388</v>
      </c>
      <c r="I107" t="s">
        <v>465</v>
      </c>
      <c r="J107" t="s">
        <v>268</v>
      </c>
      <c r="K107">
        <v>2350</v>
      </c>
      <c r="L107">
        <v>11826.71</v>
      </c>
      <c r="M107">
        <v>963.00078100999997</v>
      </c>
      <c r="N107">
        <v>159.560383</v>
      </c>
      <c r="O107">
        <v>803.44039798999995</v>
      </c>
      <c r="P107">
        <v>9.8571428570999995</v>
      </c>
      <c r="R107">
        <v>0</v>
      </c>
      <c r="S107">
        <v>83.285714285699996</v>
      </c>
      <c r="V107">
        <v>24.316826758099999</v>
      </c>
      <c r="X107">
        <v>1.6518023688000001</v>
      </c>
    </row>
    <row r="108" spans="1:25">
      <c r="A108" t="s">
        <v>242</v>
      </c>
      <c r="B108" t="s">
        <v>243</v>
      </c>
      <c r="C108" t="s">
        <v>244</v>
      </c>
      <c r="D108">
        <v>7</v>
      </c>
      <c r="E108" t="s">
        <v>502</v>
      </c>
      <c r="G108" t="s">
        <v>1311</v>
      </c>
      <c r="H108" t="s">
        <v>1311</v>
      </c>
      <c r="I108" t="s">
        <v>465</v>
      </c>
      <c r="J108" t="s">
        <v>281</v>
      </c>
      <c r="K108">
        <v>125</v>
      </c>
      <c r="L108">
        <v>0</v>
      </c>
      <c r="M108">
        <v>849.10739999999998</v>
      </c>
      <c r="N108">
        <v>849.10739999999998</v>
      </c>
      <c r="O108">
        <v>0</v>
      </c>
      <c r="P108">
        <v>64.428571428599994</v>
      </c>
      <c r="Q108">
        <v>1410.1428571429001</v>
      </c>
      <c r="R108">
        <v>642.14285714289997</v>
      </c>
      <c r="S108">
        <v>2774.8571428570999</v>
      </c>
      <c r="T108">
        <v>12.142857142900001</v>
      </c>
      <c r="U108">
        <v>4.3760296999999998E-3</v>
      </c>
      <c r="V108">
        <v>6.4353377E-3</v>
      </c>
      <c r="W108">
        <v>1.4705882352999999</v>
      </c>
      <c r="X108">
        <v>4.3714343099999997E-2</v>
      </c>
      <c r="Y108">
        <v>9.9894988235</v>
      </c>
    </row>
    <row r="109" spans="1:25">
      <c r="A109" t="s">
        <v>242</v>
      </c>
      <c r="B109" t="s">
        <v>243</v>
      </c>
      <c r="C109" t="s">
        <v>244</v>
      </c>
      <c r="D109">
        <v>7</v>
      </c>
      <c r="E109" t="s">
        <v>503</v>
      </c>
      <c r="F109" t="s">
        <v>322</v>
      </c>
      <c r="G109" t="s">
        <v>1311</v>
      </c>
      <c r="H109" t="s">
        <v>1311</v>
      </c>
      <c r="I109" t="s">
        <v>465</v>
      </c>
      <c r="J109" t="s">
        <v>281</v>
      </c>
      <c r="K109">
        <v>112</v>
      </c>
      <c r="L109">
        <v>0</v>
      </c>
      <c r="M109">
        <v>760.79200000000003</v>
      </c>
      <c r="N109">
        <v>760.79200000000003</v>
      </c>
      <c r="O109">
        <v>0</v>
      </c>
      <c r="P109">
        <v>54.142857142899999</v>
      </c>
      <c r="Q109">
        <v>1449</v>
      </c>
      <c r="R109">
        <v>632.28571428570001</v>
      </c>
      <c r="S109">
        <v>2775.2857142857001</v>
      </c>
      <c r="T109">
        <v>9.2857142856999992</v>
      </c>
      <c r="U109">
        <v>3.3458589E-3</v>
      </c>
      <c r="V109">
        <v>5.7651721999999999E-3</v>
      </c>
      <c r="W109">
        <v>1.7230769231</v>
      </c>
      <c r="X109">
        <v>3.9161579199999998E-2</v>
      </c>
      <c r="Y109">
        <v>11.704492307700001</v>
      </c>
    </row>
    <row r="110" spans="1:25">
      <c r="A110" t="s">
        <v>242</v>
      </c>
      <c r="B110" t="s">
        <v>243</v>
      </c>
      <c r="C110" t="s">
        <v>244</v>
      </c>
      <c r="D110">
        <v>7</v>
      </c>
      <c r="E110" t="s">
        <v>504</v>
      </c>
      <c r="G110" t="s">
        <v>1311</v>
      </c>
      <c r="H110" t="s">
        <v>1311</v>
      </c>
      <c r="I110" t="s">
        <v>465</v>
      </c>
      <c r="J110" t="s">
        <v>248</v>
      </c>
      <c r="K110">
        <v>734</v>
      </c>
      <c r="L110">
        <v>0</v>
      </c>
      <c r="M110">
        <v>734</v>
      </c>
      <c r="N110">
        <v>734</v>
      </c>
      <c r="O110">
        <v>0</v>
      </c>
      <c r="R110">
        <v>12.142857142900001</v>
      </c>
      <c r="S110">
        <v>169.1428571429</v>
      </c>
      <c r="T110">
        <v>1.4285714286</v>
      </c>
      <c r="U110">
        <v>8.4459458999999997E-3</v>
      </c>
      <c r="V110">
        <v>0.61993243239999996</v>
      </c>
      <c r="W110">
        <v>73.400000000000006</v>
      </c>
      <c r="X110">
        <v>0.61993243239999996</v>
      </c>
      <c r="Y110">
        <v>73.400000000000006</v>
      </c>
    </row>
    <row r="111" spans="1:25">
      <c r="A111" t="s">
        <v>242</v>
      </c>
      <c r="B111" t="s">
        <v>243</v>
      </c>
      <c r="C111" t="s">
        <v>244</v>
      </c>
      <c r="D111">
        <v>7</v>
      </c>
      <c r="E111" t="s">
        <v>505</v>
      </c>
      <c r="G111" t="s">
        <v>1311</v>
      </c>
      <c r="H111" t="s">
        <v>1311</v>
      </c>
      <c r="I111" t="s">
        <v>465</v>
      </c>
      <c r="J111" t="s">
        <v>281</v>
      </c>
      <c r="K111">
        <v>93</v>
      </c>
      <c r="L111">
        <v>0</v>
      </c>
      <c r="M111">
        <v>631.71709999999996</v>
      </c>
      <c r="N111">
        <v>631.71709999999996</v>
      </c>
      <c r="O111">
        <v>0</v>
      </c>
      <c r="P111">
        <v>65</v>
      </c>
      <c r="Q111">
        <v>1407.8571428570999</v>
      </c>
      <c r="R111">
        <v>603.57142857140002</v>
      </c>
      <c r="S111">
        <v>2718.8571428570999</v>
      </c>
      <c r="T111">
        <v>10.285714285699999</v>
      </c>
      <c r="U111">
        <v>3.7831021E-3</v>
      </c>
      <c r="V111">
        <v>4.8865069000000004E-3</v>
      </c>
      <c r="W111">
        <v>1.2916666667000001</v>
      </c>
      <c r="X111">
        <v>3.3192365500000001E-2</v>
      </c>
      <c r="Y111">
        <v>8.7738486111</v>
      </c>
    </row>
    <row r="112" spans="1:25">
      <c r="A112" t="s">
        <v>242</v>
      </c>
      <c r="B112" t="s">
        <v>243</v>
      </c>
      <c r="C112" t="s">
        <v>244</v>
      </c>
      <c r="D112">
        <v>7</v>
      </c>
      <c r="E112" t="s">
        <v>506</v>
      </c>
      <c r="G112" t="s">
        <v>1311</v>
      </c>
      <c r="H112" t="s">
        <v>1311</v>
      </c>
      <c r="I112" t="s">
        <v>465</v>
      </c>
      <c r="J112" t="s">
        <v>268</v>
      </c>
      <c r="K112">
        <v>2797</v>
      </c>
      <c r="L112">
        <v>4996.26</v>
      </c>
      <c r="M112">
        <v>529.51655636999999</v>
      </c>
      <c r="N112">
        <v>190.07383200000001</v>
      </c>
      <c r="O112">
        <v>339.44272432000002</v>
      </c>
      <c r="P112">
        <v>1.2857142856999999</v>
      </c>
      <c r="R112">
        <v>0</v>
      </c>
      <c r="S112">
        <v>62.142857142899999</v>
      </c>
      <c r="V112">
        <v>17.9155402299</v>
      </c>
      <c r="X112">
        <v>1.2172794399</v>
      </c>
    </row>
    <row r="113" spans="1:25">
      <c r="A113" t="s">
        <v>242</v>
      </c>
      <c r="B113" t="s">
        <v>243</v>
      </c>
      <c r="C113" t="s">
        <v>244</v>
      </c>
      <c r="D113">
        <v>7</v>
      </c>
      <c r="E113" t="s">
        <v>507</v>
      </c>
      <c r="F113" t="s">
        <v>297</v>
      </c>
      <c r="G113" t="s">
        <v>297</v>
      </c>
      <c r="H113" t="s">
        <v>274</v>
      </c>
      <c r="I113" t="s">
        <v>465</v>
      </c>
      <c r="J113" t="s">
        <v>248</v>
      </c>
      <c r="K113">
        <v>486</v>
      </c>
      <c r="L113">
        <v>0</v>
      </c>
      <c r="M113">
        <v>486</v>
      </c>
      <c r="N113">
        <v>486</v>
      </c>
      <c r="O113">
        <v>0</v>
      </c>
      <c r="Q113">
        <v>27</v>
      </c>
      <c r="R113">
        <v>0.28571428570000001</v>
      </c>
      <c r="S113">
        <v>29.571428571399998</v>
      </c>
      <c r="T113">
        <v>1.4285714286</v>
      </c>
      <c r="U113">
        <v>4.8309178699999997E-2</v>
      </c>
      <c r="V113">
        <v>2.3478260870000001</v>
      </c>
      <c r="W113">
        <v>48.6</v>
      </c>
      <c r="X113">
        <v>2.3478260870000001</v>
      </c>
      <c r="Y113">
        <v>48.6</v>
      </c>
    </row>
    <row r="114" spans="1:25">
      <c r="A114" t="s">
        <v>242</v>
      </c>
      <c r="B114" t="s">
        <v>243</v>
      </c>
      <c r="C114" t="s">
        <v>244</v>
      </c>
      <c r="D114">
        <v>7</v>
      </c>
      <c r="E114" t="s">
        <v>508</v>
      </c>
      <c r="F114" t="s">
        <v>508</v>
      </c>
      <c r="G114" t="s">
        <v>297</v>
      </c>
      <c r="H114" t="s">
        <v>274</v>
      </c>
      <c r="I114" t="s">
        <v>465</v>
      </c>
      <c r="J114" t="s">
        <v>248</v>
      </c>
      <c r="K114">
        <v>486</v>
      </c>
      <c r="L114">
        <v>0</v>
      </c>
      <c r="M114">
        <v>486</v>
      </c>
      <c r="N114">
        <v>486</v>
      </c>
      <c r="O114">
        <v>0</v>
      </c>
      <c r="Q114">
        <v>31.142857142899999</v>
      </c>
      <c r="R114">
        <v>0.42857142860000003</v>
      </c>
      <c r="S114">
        <v>29.714285714300001</v>
      </c>
      <c r="T114">
        <v>1.4285714286</v>
      </c>
      <c r="U114">
        <v>4.8076923100000002E-2</v>
      </c>
      <c r="V114">
        <v>2.3365384615</v>
      </c>
      <c r="W114">
        <v>48.6</v>
      </c>
      <c r="X114">
        <v>2.3365384615</v>
      </c>
      <c r="Y114">
        <v>48.6</v>
      </c>
    </row>
    <row r="115" spans="1:25">
      <c r="A115" t="s">
        <v>242</v>
      </c>
      <c r="B115" t="s">
        <v>243</v>
      </c>
      <c r="C115" t="s">
        <v>244</v>
      </c>
      <c r="D115">
        <v>7</v>
      </c>
      <c r="E115" t="s">
        <v>509</v>
      </c>
      <c r="G115" t="s">
        <v>1311</v>
      </c>
      <c r="H115" t="s">
        <v>1311</v>
      </c>
      <c r="I115" t="s">
        <v>465</v>
      </c>
      <c r="J115" t="s">
        <v>268</v>
      </c>
      <c r="K115">
        <v>0</v>
      </c>
      <c r="L115">
        <v>6705</v>
      </c>
      <c r="M115">
        <v>455.50248699999997</v>
      </c>
      <c r="N115">
        <v>0</v>
      </c>
      <c r="O115">
        <v>455.50248699999997</v>
      </c>
      <c r="P115">
        <v>41.571428571399998</v>
      </c>
      <c r="R115">
        <v>0</v>
      </c>
      <c r="S115">
        <v>176.8571428571</v>
      </c>
      <c r="V115">
        <v>5.4159935380000004</v>
      </c>
      <c r="X115">
        <v>0.36793415750000003</v>
      </c>
    </row>
    <row r="116" spans="1:25">
      <c r="A116" t="s">
        <v>242</v>
      </c>
      <c r="B116" t="s">
        <v>243</v>
      </c>
      <c r="C116" t="s">
        <v>244</v>
      </c>
      <c r="D116">
        <v>7</v>
      </c>
      <c r="E116" t="s">
        <v>510</v>
      </c>
      <c r="G116" t="s">
        <v>511</v>
      </c>
      <c r="H116" t="s">
        <v>388</v>
      </c>
      <c r="I116" t="s">
        <v>465</v>
      </c>
      <c r="J116" t="s">
        <v>268</v>
      </c>
      <c r="K116">
        <v>0</v>
      </c>
      <c r="L116">
        <v>6574.6</v>
      </c>
      <c r="M116">
        <v>446.50623316999997</v>
      </c>
      <c r="N116">
        <v>0</v>
      </c>
      <c r="O116">
        <v>446.50623316999997</v>
      </c>
      <c r="P116">
        <v>45.571428571399998</v>
      </c>
      <c r="R116">
        <v>0</v>
      </c>
      <c r="S116">
        <v>452.28571428570001</v>
      </c>
      <c r="V116">
        <v>2.0766266581999999</v>
      </c>
      <c r="X116">
        <v>0.14103165919999999</v>
      </c>
    </row>
    <row r="117" spans="1:25">
      <c r="A117" t="s">
        <v>242</v>
      </c>
      <c r="B117" t="s">
        <v>243</v>
      </c>
      <c r="C117" t="s">
        <v>244</v>
      </c>
      <c r="D117">
        <v>7</v>
      </c>
      <c r="E117" t="s">
        <v>512</v>
      </c>
      <c r="G117" t="s">
        <v>513</v>
      </c>
      <c r="H117" t="s">
        <v>388</v>
      </c>
      <c r="I117" t="s">
        <v>465</v>
      </c>
      <c r="J117" t="s">
        <v>268</v>
      </c>
      <c r="K117">
        <v>0</v>
      </c>
      <c r="L117">
        <v>6489.29</v>
      </c>
      <c r="M117">
        <v>440.69182207</v>
      </c>
      <c r="N117">
        <v>0</v>
      </c>
      <c r="O117">
        <v>440.69182207</v>
      </c>
      <c r="P117">
        <v>139.28571428570001</v>
      </c>
      <c r="R117">
        <v>0</v>
      </c>
      <c r="S117">
        <v>821.14285714289997</v>
      </c>
      <c r="V117">
        <v>1.1289648573</v>
      </c>
      <c r="X117">
        <v>7.66687234E-2</v>
      </c>
    </row>
    <row r="118" spans="1:25">
      <c r="A118" t="s">
        <v>242</v>
      </c>
      <c r="B118" t="s">
        <v>243</v>
      </c>
      <c r="C118" t="s">
        <v>244</v>
      </c>
      <c r="D118">
        <v>7</v>
      </c>
      <c r="E118" t="s">
        <v>514</v>
      </c>
      <c r="G118" t="s">
        <v>1311</v>
      </c>
      <c r="H118" t="s">
        <v>1311</v>
      </c>
      <c r="I118" t="s">
        <v>465</v>
      </c>
      <c r="J118" t="s">
        <v>268</v>
      </c>
      <c r="K118">
        <v>199</v>
      </c>
      <c r="L118">
        <v>5519.06</v>
      </c>
      <c r="M118">
        <v>388.38200982000001</v>
      </c>
      <c r="N118">
        <v>13.509314</v>
      </c>
      <c r="O118">
        <v>374.87269581999999</v>
      </c>
      <c r="P118">
        <v>1.4285714286</v>
      </c>
      <c r="R118">
        <v>0</v>
      </c>
      <c r="S118">
        <v>40.714285714299997</v>
      </c>
      <c r="V118">
        <v>20.063368421100002</v>
      </c>
      <c r="X118">
        <v>1.3627438941000001</v>
      </c>
    </row>
    <row r="119" spans="1:25">
      <c r="A119" t="s">
        <v>242</v>
      </c>
      <c r="B119" t="s">
        <v>243</v>
      </c>
      <c r="C119" t="s">
        <v>244</v>
      </c>
      <c r="D119">
        <v>7</v>
      </c>
      <c r="E119" t="s">
        <v>515</v>
      </c>
      <c r="G119" t="s">
        <v>1311</v>
      </c>
      <c r="H119" t="s">
        <v>1311</v>
      </c>
      <c r="I119" t="s">
        <v>465</v>
      </c>
      <c r="J119" t="s">
        <v>268</v>
      </c>
      <c r="K119">
        <v>499</v>
      </c>
      <c r="L119">
        <v>4617.2700000000004</v>
      </c>
      <c r="M119">
        <v>347.62740389999999</v>
      </c>
      <c r="N119">
        <v>33.923516999999997</v>
      </c>
      <c r="O119">
        <v>313.70388689999999</v>
      </c>
      <c r="P119">
        <v>0.71428571429999999</v>
      </c>
      <c r="R119">
        <v>0</v>
      </c>
      <c r="S119">
        <v>41.142857142899999</v>
      </c>
      <c r="V119">
        <v>17.764826388900001</v>
      </c>
      <c r="X119">
        <v>1.2070395969000001</v>
      </c>
    </row>
    <row r="120" spans="1:25">
      <c r="A120" t="s">
        <v>242</v>
      </c>
      <c r="B120" t="s">
        <v>243</v>
      </c>
      <c r="C120" t="s">
        <v>244</v>
      </c>
      <c r="D120">
        <v>7</v>
      </c>
      <c r="E120" t="s">
        <v>516</v>
      </c>
      <c r="G120" t="s">
        <v>1311</v>
      </c>
      <c r="H120" t="s">
        <v>1311</v>
      </c>
      <c r="I120" t="s">
        <v>465</v>
      </c>
      <c r="J120" t="s">
        <v>268</v>
      </c>
      <c r="K120">
        <v>2040</v>
      </c>
      <c r="L120">
        <v>2151.5300000000002</v>
      </c>
      <c r="M120">
        <v>284.84272362000002</v>
      </c>
      <c r="N120">
        <v>138.66063600000001</v>
      </c>
      <c r="O120">
        <v>146.18208762</v>
      </c>
      <c r="P120">
        <v>1.5714285714</v>
      </c>
      <c r="R120">
        <v>0</v>
      </c>
      <c r="S120">
        <v>73.142857142899999</v>
      </c>
      <c r="V120">
        <v>8.1865820312000004</v>
      </c>
      <c r="X120">
        <v>0.5563334446</v>
      </c>
    </row>
    <row r="121" spans="1:25">
      <c r="A121" t="s">
        <v>242</v>
      </c>
      <c r="B121" t="s">
        <v>243</v>
      </c>
      <c r="C121" t="s">
        <v>244</v>
      </c>
      <c r="D121">
        <v>6</v>
      </c>
      <c r="E121" t="s">
        <v>517</v>
      </c>
      <c r="G121" t="s">
        <v>1311</v>
      </c>
      <c r="H121" t="s">
        <v>1311</v>
      </c>
      <c r="I121" t="s">
        <v>465</v>
      </c>
      <c r="J121" t="s">
        <v>268</v>
      </c>
      <c r="K121">
        <v>0</v>
      </c>
      <c r="L121">
        <v>3548.27</v>
      </c>
      <c r="M121">
        <v>240.98691613</v>
      </c>
      <c r="N121">
        <v>0</v>
      </c>
      <c r="O121">
        <v>240.98691613</v>
      </c>
      <c r="P121">
        <v>0.33333333329999998</v>
      </c>
      <c r="R121">
        <v>0</v>
      </c>
      <c r="S121">
        <v>21.666666666699999</v>
      </c>
      <c r="V121">
        <v>27.294384615399998</v>
      </c>
      <c r="X121">
        <v>1.8537455087000001</v>
      </c>
    </row>
    <row r="122" spans="1:25">
      <c r="A122" t="s">
        <v>242</v>
      </c>
      <c r="B122" t="s">
        <v>243</v>
      </c>
      <c r="C122" t="s">
        <v>244</v>
      </c>
      <c r="D122">
        <v>7</v>
      </c>
      <c r="E122" t="s">
        <v>518</v>
      </c>
      <c r="G122" t="s">
        <v>519</v>
      </c>
      <c r="H122" t="s">
        <v>388</v>
      </c>
      <c r="I122" t="s">
        <v>465</v>
      </c>
      <c r="J122" t="s">
        <v>268</v>
      </c>
      <c r="K122">
        <v>0</v>
      </c>
      <c r="L122">
        <v>2577</v>
      </c>
      <c r="M122">
        <v>175.064727</v>
      </c>
      <c r="N122">
        <v>0</v>
      </c>
      <c r="O122">
        <v>175.064727</v>
      </c>
      <c r="P122">
        <v>0</v>
      </c>
      <c r="R122">
        <v>0</v>
      </c>
      <c r="S122">
        <v>0</v>
      </c>
    </row>
    <row r="123" spans="1:25">
      <c r="A123" t="s">
        <v>242</v>
      </c>
      <c r="B123" t="s">
        <v>243</v>
      </c>
      <c r="C123" t="s">
        <v>244</v>
      </c>
      <c r="D123">
        <v>7</v>
      </c>
      <c r="E123" t="s">
        <v>520</v>
      </c>
      <c r="G123" t="s">
        <v>1311</v>
      </c>
      <c r="H123" t="s">
        <v>1311</v>
      </c>
      <c r="I123" t="s">
        <v>465</v>
      </c>
      <c r="J123" t="s">
        <v>268</v>
      </c>
      <c r="K123">
        <v>1197</v>
      </c>
      <c r="L123">
        <v>1362.82</v>
      </c>
      <c r="M123">
        <v>173.94474572999999</v>
      </c>
      <c r="N123">
        <v>81.369681</v>
      </c>
      <c r="O123">
        <v>92.575064729999994</v>
      </c>
      <c r="P123">
        <v>0.42857142860000003</v>
      </c>
      <c r="R123">
        <v>0</v>
      </c>
      <c r="S123">
        <v>30.571428571399998</v>
      </c>
      <c r="V123">
        <v>11.961775700900001</v>
      </c>
      <c r="X123">
        <v>0.81282591459999998</v>
      </c>
    </row>
    <row r="124" spans="1:25">
      <c r="A124" t="s">
        <v>242</v>
      </c>
      <c r="B124" t="s">
        <v>243</v>
      </c>
      <c r="C124" t="s">
        <v>244</v>
      </c>
      <c r="D124">
        <v>6</v>
      </c>
      <c r="E124" t="s">
        <v>521</v>
      </c>
      <c r="F124" t="s">
        <v>521</v>
      </c>
      <c r="G124" t="s">
        <v>521</v>
      </c>
      <c r="H124" t="s">
        <v>260</v>
      </c>
      <c r="I124" t="s">
        <v>465</v>
      </c>
      <c r="J124" t="s">
        <v>248</v>
      </c>
      <c r="K124">
        <v>126</v>
      </c>
      <c r="L124">
        <v>0</v>
      </c>
      <c r="M124">
        <v>126</v>
      </c>
      <c r="N124">
        <v>126</v>
      </c>
      <c r="O124">
        <v>0</v>
      </c>
      <c r="Q124">
        <v>59.166666666700003</v>
      </c>
      <c r="R124">
        <v>33</v>
      </c>
      <c r="S124">
        <v>51.833333333299997</v>
      </c>
      <c r="T124">
        <v>1</v>
      </c>
      <c r="U124">
        <v>1.9292604500000001E-2</v>
      </c>
      <c r="V124">
        <v>0.40514469450000001</v>
      </c>
      <c r="W124">
        <v>21</v>
      </c>
      <c r="X124">
        <v>0.40514469450000001</v>
      </c>
      <c r="Y124">
        <v>21</v>
      </c>
    </row>
    <row r="125" spans="1:25">
      <c r="A125" t="s">
        <v>242</v>
      </c>
      <c r="B125" t="s">
        <v>243</v>
      </c>
      <c r="C125" t="s">
        <v>244</v>
      </c>
      <c r="D125">
        <v>7</v>
      </c>
      <c r="E125" t="s">
        <v>522</v>
      </c>
      <c r="G125" t="s">
        <v>523</v>
      </c>
      <c r="H125" t="s">
        <v>388</v>
      </c>
      <c r="I125" t="s">
        <v>465</v>
      </c>
      <c r="J125" t="s">
        <v>268</v>
      </c>
      <c r="K125">
        <v>0</v>
      </c>
      <c r="L125">
        <v>1798.97</v>
      </c>
      <c r="M125">
        <v>122.21696217</v>
      </c>
      <c r="N125">
        <v>0</v>
      </c>
      <c r="O125">
        <v>122.21696217</v>
      </c>
      <c r="P125">
        <v>0</v>
      </c>
      <c r="R125">
        <v>0</v>
      </c>
      <c r="S125">
        <v>0</v>
      </c>
    </row>
    <row r="126" spans="1:25">
      <c r="A126" t="s">
        <v>242</v>
      </c>
      <c r="B126" t="s">
        <v>243</v>
      </c>
      <c r="C126" t="s">
        <v>244</v>
      </c>
      <c r="D126">
        <v>7</v>
      </c>
      <c r="E126" t="s">
        <v>524</v>
      </c>
      <c r="G126" t="s">
        <v>525</v>
      </c>
      <c r="H126" t="s">
        <v>388</v>
      </c>
      <c r="I126" t="s">
        <v>465</v>
      </c>
      <c r="J126" t="s">
        <v>268</v>
      </c>
      <c r="K126">
        <v>0</v>
      </c>
      <c r="L126">
        <v>1573.04</v>
      </c>
      <c r="M126">
        <v>106.84681456</v>
      </c>
      <c r="N126">
        <v>0</v>
      </c>
      <c r="O126">
        <v>106.84681456</v>
      </c>
      <c r="P126">
        <v>3</v>
      </c>
      <c r="R126">
        <v>0</v>
      </c>
      <c r="S126">
        <v>63.428571428600002</v>
      </c>
      <c r="V126">
        <v>3.5428828828999999</v>
      </c>
      <c r="X126">
        <v>0.24064597870000001</v>
      </c>
    </row>
    <row r="127" spans="1:25">
      <c r="A127" t="s">
        <v>242</v>
      </c>
      <c r="B127" t="s">
        <v>243</v>
      </c>
      <c r="C127" t="s">
        <v>244</v>
      </c>
      <c r="D127">
        <v>6</v>
      </c>
      <c r="E127" t="s">
        <v>526</v>
      </c>
      <c r="G127" t="s">
        <v>1311</v>
      </c>
      <c r="H127" t="s">
        <v>1311</v>
      </c>
      <c r="I127" t="s">
        <v>465</v>
      </c>
      <c r="J127" t="s">
        <v>268</v>
      </c>
      <c r="K127">
        <v>199</v>
      </c>
      <c r="L127">
        <v>1172.6300000000001</v>
      </c>
      <c r="M127">
        <v>93.199066639999998</v>
      </c>
      <c r="N127">
        <v>13.519264</v>
      </c>
      <c r="O127">
        <v>79.679802640000005</v>
      </c>
      <c r="P127">
        <v>0.5</v>
      </c>
      <c r="R127">
        <v>0</v>
      </c>
      <c r="S127">
        <v>18</v>
      </c>
      <c r="V127">
        <v>12.7002777778</v>
      </c>
      <c r="X127">
        <v>0.8629543207</v>
      </c>
    </row>
    <row r="128" spans="1:25">
      <c r="A128" t="s">
        <v>242</v>
      </c>
      <c r="B128" t="s">
        <v>243</v>
      </c>
      <c r="C128" t="s">
        <v>244</v>
      </c>
      <c r="D128">
        <v>7</v>
      </c>
      <c r="E128" t="s">
        <v>527</v>
      </c>
      <c r="G128" t="s">
        <v>528</v>
      </c>
      <c r="H128" t="s">
        <v>393</v>
      </c>
      <c r="I128" t="s">
        <v>465</v>
      </c>
      <c r="J128" t="s">
        <v>268</v>
      </c>
      <c r="K128">
        <v>0</v>
      </c>
      <c r="L128">
        <v>1228.23</v>
      </c>
      <c r="M128">
        <v>83.427394680000006</v>
      </c>
      <c r="N128">
        <v>0</v>
      </c>
      <c r="O128">
        <v>83.427394680000006</v>
      </c>
      <c r="P128">
        <v>951.42857142859998</v>
      </c>
      <c r="R128">
        <v>0</v>
      </c>
      <c r="S128">
        <v>2039.4285714286</v>
      </c>
      <c r="V128">
        <v>8.6034603500000001E-2</v>
      </c>
      <c r="X128">
        <v>5.8438915000000001E-3</v>
      </c>
    </row>
    <row r="129" spans="1:25">
      <c r="A129" t="s">
        <v>242</v>
      </c>
      <c r="B129" t="s">
        <v>243</v>
      </c>
      <c r="C129" t="s">
        <v>244</v>
      </c>
      <c r="D129">
        <v>7</v>
      </c>
      <c r="E129" t="s">
        <v>529</v>
      </c>
      <c r="F129" t="s">
        <v>530</v>
      </c>
      <c r="G129" t="s">
        <v>1311</v>
      </c>
      <c r="H129" t="s">
        <v>1311</v>
      </c>
      <c r="I129" t="s">
        <v>465</v>
      </c>
      <c r="J129" t="s">
        <v>268</v>
      </c>
      <c r="K129">
        <v>999</v>
      </c>
      <c r="L129">
        <v>0</v>
      </c>
      <c r="M129">
        <v>67.781150999999994</v>
      </c>
      <c r="N129">
        <v>67.781150999999994</v>
      </c>
      <c r="O129">
        <v>0</v>
      </c>
      <c r="P129">
        <v>3.2857142857000001</v>
      </c>
      <c r="Q129">
        <v>86.571428571400006</v>
      </c>
      <c r="R129">
        <v>0.42857142860000003</v>
      </c>
      <c r="S129">
        <v>99.857142857100001</v>
      </c>
      <c r="T129">
        <v>0.14285714290000001</v>
      </c>
      <c r="U129">
        <v>1.4306151999999999E-3</v>
      </c>
      <c r="V129">
        <v>1.4291845493999999</v>
      </c>
      <c r="W129">
        <v>999</v>
      </c>
      <c r="X129">
        <v>9.6968742499999996E-2</v>
      </c>
      <c r="Y129">
        <v>67.781150999999994</v>
      </c>
    </row>
    <row r="130" spans="1:25">
      <c r="A130" t="s">
        <v>242</v>
      </c>
      <c r="B130" t="s">
        <v>243</v>
      </c>
      <c r="C130" t="s">
        <v>244</v>
      </c>
      <c r="D130">
        <v>5</v>
      </c>
      <c r="E130" t="s">
        <v>531</v>
      </c>
      <c r="G130" t="s">
        <v>532</v>
      </c>
      <c r="H130" t="s">
        <v>393</v>
      </c>
      <c r="I130" t="s">
        <v>465</v>
      </c>
      <c r="J130" t="s">
        <v>268</v>
      </c>
      <c r="K130">
        <v>0</v>
      </c>
      <c r="L130">
        <v>882</v>
      </c>
      <c r="M130">
        <v>59.901015999999998</v>
      </c>
      <c r="N130">
        <v>0</v>
      </c>
      <c r="O130">
        <v>59.901015999999998</v>
      </c>
      <c r="P130">
        <v>1.4</v>
      </c>
      <c r="R130">
        <v>0</v>
      </c>
      <c r="S130">
        <v>44.6</v>
      </c>
      <c r="V130">
        <v>3.9551569507000002</v>
      </c>
      <c r="X130">
        <v>0.26861442149999998</v>
      </c>
    </row>
    <row r="131" spans="1:25">
      <c r="A131" t="s">
        <v>242</v>
      </c>
      <c r="B131" t="s">
        <v>243</v>
      </c>
      <c r="C131" t="s">
        <v>244</v>
      </c>
      <c r="D131">
        <v>7</v>
      </c>
      <c r="E131" t="s">
        <v>533</v>
      </c>
      <c r="F131" t="s">
        <v>533</v>
      </c>
      <c r="G131" t="s">
        <v>533</v>
      </c>
      <c r="H131" t="s">
        <v>307</v>
      </c>
      <c r="I131" t="s">
        <v>465</v>
      </c>
      <c r="J131" t="s">
        <v>281</v>
      </c>
      <c r="K131">
        <v>4.5999999999999996</v>
      </c>
      <c r="L131">
        <v>0</v>
      </c>
      <c r="M131">
        <v>31.263017000000001</v>
      </c>
      <c r="N131">
        <v>31.263017000000001</v>
      </c>
      <c r="O131">
        <v>0</v>
      </c>
      <c r="R131">
        <v>0.85714285710000004</v>
      </c>
      <c r="S131">
        <v>27.285714285699999</v>
      </c>
      <c r="T131">
        <v>1.2857142856999999</v>
      </c>
      <c r="U131">
        <v>4.7120418800000001E-2</v>
      </c>
      <c r="V131">
        <v>2.4083769599999999E-2</v>
      </c>
      <c r="W131">
        <v>0.51111111109999996</v>
      </c>
      <c r="X131">
        <v>0.1636807173</v>
      </c>
      <c r="Y131">
        <v>3.4736685556000002</v>
      </c>
    </row>
    <row r="132" spans="1:25">
      <c r="A132" t="s">
        <v>242</v>
      </c>
      <c r="B132" t="s">
        <v>243</v>
      </c>
      <c r="C132" t="s">
        <v>244</v>
      </c>
      <c r="D132">
        <v>3</v>
      </c>
      <c r="E132" t="s">
        <v>534</v>
      </c>
      <c r="G132" t="s">
        <v>1311</v>
      </c>
      <c r="H132" t="s">
        <v>1311</v>
      </c>
      <c r="I132" t="s">
        <v>465</v>
      </c>
      <c r="J132" t="s">
        <v>268</v>
      </c>
      <c r="K132">
        <v>0</v>
      </c>
      <c r="L132">
        <v>451.05</v>
      </c>
      <c r="M132">
        <v>30.64414365</v>
      </c>
      <c r="N132">
        <v>0</v>
      </c>
      <c r="O132">
        <v>30.64414365</v>
      </c>
      <c r="P132">
        <v>0</v>
      </c>
      <c r="R132">
        <v>0</v>
      </c>
      <c r="S132">
        <v>14.333333333300001</v>
      </c>
      <c r="V132">
        <v>10.489534883699999</v>
      </c>
      <c r="X132">
        <v>0.71265450350000004</v>
      </c>
    </row>
    <row r="133" spans="1:25">
      <c r="A133" t="s">
        <v>242</v>
      </c>
      <c r="B133" t="s">
        <v>243</v>
      </c>
      <c r="C133" t="s">
        <v>244</v>
      </c>
      <c r="D133">
        <v>2</v>
      </c>
      <c r="E133" t="s">
        <v>535</v>
      </c>
      <c r="G133" t="s">
        <v>536</v>
      </c>
      <c r="H133" t="s">
        <v>388</v>
      </c>
      <c r="I133" t="s">
        <v>465</v>
      </c>
      <c r="J133" t="s">
        <v>268</v>
      </c>
      <c r="K133">
        <v>0</v>
      </c>
      <c r="L133">
        <v>447</v>
      </c>
      <c r="M133">
        <v>30.367857369999999</v>
      </c>
      <c r="N133">
        <v>0</v>
      </c>
      <c r="O133">
        <v>30.367857369999999</v>
      </c>
      <c r="P133">
        <v>0</v>
      </c>
      <c r="R133">
        <v>0</v>
      </c>
      <c r="S133">
        <v>0</v>
      </c>
    </row>
    <row r="134" spans="1:25">
      <c r="A134" t="s">
        <v>242</v>
      </c>
      <c r="B134" t="s">
        <v>243</v>
      </c>
      <c r="C134" t="s">
        <v>244</v>
      </c>
      <c r="D134">
        <v>7</v>
      </c>
      <c r="E134" t="s">
        <v>537</v>
      </c>
      <c r="F134" t="s">
        <v>537</v>
      </c>
      <c r="G134" t="s">
        <v>537</v>
      </c>
      <c r="H134" t="s">
        <v>345</v>
      </c>
      <c r="I134" t="s">
        <v>465</v>
      </c>
      <c r="J134" t="s">
        <v>248</v>
      </c>
      <c r="K134">
        <v>24</v>
      </c>
      <c r="L134">
        <v>0</v>
      </c>
      <c r="M134">
        <v>24</v>
      </c>
      <c r="N134">
        <v>24</v>
      </c>
      <c r="O134">
        <v>0</v>
      </c>
      <c r="Q134">
        <v>209.28571428570001</v>
      </c>
      <c r="R134">
        <v>4.4285714285999997</v>
      </c>
      <c r="S134">
        <v>213.42857142860001</v>
      </c>
      <c r="T134">
        <v>0.71428571429999999</v>
      </c>
      <c r="U134">
        <v>3.3467202000000001E-3</v>
      </c>
      <c r="V134">
        <v>1.6064256999999998E-2</v>
      </c>
      <c r="W134">
        <v>4.8</v>
      </c>
      <c r="X134">
        <v>1.6064256999999998E-2</v>
      </c>
      <c r="Y134">
        <v>4.8</v>
      </c>
    </row>
    <row r="135" spans="1:25">
      <c r="A135" t="s">
        <v>242</v>
      </c>
      <c r="B135" t="s">
        <v>243</v>
      </c>
      <c r="C135" t="s">
        <v>244</v>
      </c>
      <c r="D135">
        <v>2</v>
      </c>
      <c r="E135" t="s">
        <v>538</v>
      </c>
      <c r="G135" t="s">
        <v>1311</v>
      </c>
      <c r="H135" t="s">
        <v>1311</v>
      </c>
      <c r="I135" t="s">
        <v>465</v>
      </c>
      <c r="J135" t="s">
        <v>268</v>
      </c>
      <c r="K135">
        <v>0</v>
      </c>
      <c r="L135">
        <v>326.17</v>
      </c>
      <c r="M135">
        <v>22.141936569999999</v>
      </c>
      <c r="N135">
        <v>0</v>
      </c>
      <c r="O135">
        <v>22.141936569999999</v>
      </c>
      <c r="P135">
        <v>1</v>
      </c>
      <c r="R135">
        <v>0</v>
      </c>
      <c r="S135">
        <v>9.5</v>
      </c>
      <c r="V135">
        <v>17.166842105299999</v>
      </c>
      <c r="X135">
        <v>1.1653650825999999</v>
      </c>
    </row>
    <row r="136" spans="1:25">
      <c r="A136" t="s">
        <v>242</v>
      </c>
      <c r="B136" t="s">
        <v>243</v>
      </c>
      <c r="C136" t="s">
        <v>244</v>
      </c>
      <c r="D136">
        <v>7</v>
      </c>
      <c r="E136" t="s">
        <v>539</v>
      </c>
      <c r="F136" t="s">
        <v>540</v>
      </c>
      <c r="G136" t="s">
        <v>1311</v>
      </c>
      <c r="H136" t="s">
        <v>1311</v>
      </c>
      <c r="I136" t="s">
        <v>465</v>
      </c>
      <c r="J136" t="s">
        <v>268</v>
      </c>
      <c r="K136">
        <v>296</v>
      </c>
      <c r="L136">
        <v>0</v>
      </c>
      <c r="M136">
        <v>20.110866000000001</v>
      </c>
      <c r="N136">
        <v>20.110866000000001</v>
      </c>
      <c r="O136">
        <v>0</v>
      </c>
      <c r="Q136">
        <v>661.71428571429999</v>
      </c>
      <c r="R136">
        <v>339.57142857140002</v>
      </c>
      <c r="S136">
        <v>668</v>
      </c>
      <c r="T136">
        <v>0.42857142860000003</v>
      </c>
      <c r="U136">
        <v>6.4157400000000001E-4</v>
      </c>
      <c r="V136">
        <v>6.33019675E-2</v>
      </c>
      <c r="W136">
        <v>98.666666666699996</v>
      </c>
      <c r="X136">
        <v>4.3008695000000003E-3</v>
      </c>
      <c r="Y136">
        <v>6.7036220000000002</v>
      </c>
    </row>
    <row r="137" spans="1:25">
      <c r="A137" t="s">
        <v>242</v>
      </c>
      <c r="B137" t="s">
        <v>243</v>
      </c>
      <c r="C137" t="s">
        <v>244</v>
      </c>
      <c r="D137">
        <v>1</v>
      </c>
      <c r="E137" t="s">
        <v>541</v>
      </c>
      <c r="G137" t="s">
        <v>1311</v>
      </c>
      <c r="H137" t="s">
        <v>1311</v>
      </c>
      <c r="I137" t="s">
        <v>465</v>
      </c>
      <c r="J137" t="s">
        <v>268</v>
      </c>
      <c r="K137">
        <v>0</v>
      </c>
      <c r="L137">
        <v>241.14</v>
      </c>
      <c r="M137">
        <v>16.37003004</v>
      </c>
      <c r="N137">
        <v>0</v>
      </c>
      <c r="O137">
        <v>16.37003004</v>
      </c>
      <c r="P137">
        <v>1</v>
      </c>
      <c r="R137">
        <v>0</v>
      </c>
      <c r="S137">
        <v>5</v>
      </c>
      <c r="V137">
        <v>48.228000000000002</v>
      </c>
      <c r="X137">
        <v>3.2740060080000002</v>
      </c>
    </row>
    <row r="138" spans="1:25">
      <c r="A138" t="s">
        <v>242</v>
      </c>
      <c r="B138" t="s">
        <v>243</v>
      </c>
      <c r="C138" t="s">
        <v>244</v>
      </c>
      <c r="D138">
        <v>1</v>
      </c>
      <c r="E138" t="s">
        <v>542</v>
      </c>
      <c r="G138" t="s">
        <v>523</v>
      </c>
      <c r="H138" t="s">
        <v>388</v>
      </c>
      <c r="I138" t="s">
        <v>465</v>
      </c>
      <c r="J138" t="s">
        <v>268</v>
      </c>
      <c r="K138">
        <v>0</v>
      </c>
      <c r="L138">
        <v>198</v>
      </c>
      <c r="M138">
        <v>13.441428</v>
      </c>
      <c r="N138">
        <v>0</v>
      </c>
      <c r="O138">
        <v>13.441428</v>
      </c>
      <c r="P138">
        <v>4</v>
      </c>
      <c r="R138">
        <v>0</v>
      </c>
      <c r="S138">
        <v>52</v>
      </c>
      <c r="V138">
        <v>3.8076923077</v>
      </c>
      <c r="X138">
        <v>0.25848900000000002</v>
      </c>
    </row>
    <row r="139" spans="1:25">
      <c r="A139" t="s">
        <v>242</v>
      </c>
      <c r="B139" t="s">
        <v>243</v>
      </c>
      <c r="C139" t="s">
        <v>244</v>
      </c>
      <c r="D139">
        <v>1</v>
      </c>
      <c r="E139" t="s">
        <v>543</v>
      </c>
      <c r="G139" t="s">
        <v>1311</v>
      </c>
      <c r="H139" t="s">
        <v>1311</v>
      </c>
      <c r="I139" t="s">
        <v>465</v>
      </c>
      <c r="J139" t="s">
        <v>268</v>
      </c>
      <c r="K139">
        <v>0</v>
      </c>
      <c r="L139">
        <v>184.98</v>
      </c>
      <c r="M139">
        <v>12.55070802</v>
      </c>
      <c r="N139">
        <v>0</v>
      </c>
      <c r="O139">
        <v>12.55070802</v>
      </c>
      <c r="P139">
        <v>0</v>
      </c>
      <c r="R139">
        <v>0</v>
      </c>
      <c r="S139">
        <v>0</v>
      </c>
    </row>
    <row r="140" spans="1:25">
      <c r="A140" t="s">
        <v>242</v>
      </c>
      <c r="B140" t="s">
        <v>243</v>
      </c>
      <c r="C140" t="s">
        <v>244</v>
      </c>
      <c r="D140">
        <v>7</v>
      </c>
      <c r="E140" t="s">
        <v>544</v>
      </c>
      <c r="F140" t="s">
        <v>544</v>
      </c>
      <c r="G140" t="s">
        <v>544</v>
      </c>
      <c r="H140" t="s">
        <v>491</v>
      </c>
      <c r="I140" t="s">
        <v>465</v>
      </c>
      <c r="J140" t="s">
        <v>268</v>
      </c>
      <c r="K140">
        <v>121</v>
      </c>
      <c r="L140">
        <v>0</v>
      </c>
      <c r="M140">
        <v>8.2200640000000007</v>
      </c>
      <c r="N140">
        <v>8.2200640000000007</v>
      </c>
      <c r="O140">
        <v>0</v>
      </c>
      <c r="R140">
        <v>13.5714285714</v>
      </c>
      <c r="S140">
        <v>59.857142857100001</v>
      </c>
      <c r="T140">
        <v>0.42857142860000003</v>
      </c>
      <c r="U140">
        <v>7.1599044999999997E-3</v>
      </c>
      <c r="V140">
        <v>0.28878281620000001</v>
      </c>
      <c r="W140">
        <v>40.333333333299997</v>
      </c>
      <c r="X140">
        <v>1.9618291199999999E-2</v>
      </c>
      <c r="Y140">
        <v>2.7400213333000001</v>
      </c>
    </row>
    <row r="141" spans="1:25">
      <c r="A141" t="s">
        <v>242</v>
      </c>
      <c r="B141" t="s">
        <v>243</v>
      </c>
      <c r="C141" t="s">
        <v>244</v>
      </c>
      <c r="D141">
        <v>7</v>
      </c>
      <c r="E141" t="s">
        <v>545</v>
      </c>
      <c r="G141" t="s">
        <v>1311</v>
      </c>
      <c r="H141" t="s">
        <v>1311</v>
      </c>
      <c r="I141" t="s">
        <v>465</v>
      </c>
      <c r="J141" t="s">
        <v>268</v>
      </c>
      <c r="K141">
        <v>0</v>
      </c>
      <c r="L141">
        <v>0</v>
      </c>
      <c r="M141">
        <v>0</v>
      </c>
      <c r="N141">
        <v>0</v>
      </c>
      <c r="O141">
        <v>0</v>
      </c>
      <c r="Q141">
        <v>22985.571428571398</v>
      </c>
      <c r="R141">
        <v>2547.1428571429001</v>
      </c>
      <c r="S141">
        <v>23394</v>
      </c>
      <c r="T141">
        <v>0</v>
      </c>
      <c r="U141">
        <v>0</v>
      </c>
      <c r="V141">
        <v>0</v>
      </c>
      <c r="X141">
        <v>0</v>
      </c>
    </row>
    <row r="142" spans="1:25">
      <c r="A142" t="s">
        <v>242</v>
      </c>
      <c r="B142" t="s">
        <v>243</v>
      </c>
      <c r="C142" t="s">
        <v>244</v>
      </c>
      <c r="D142">
        <v>6</v>
      </c>
      <c r="E142" t="s">
        <v>546</v>
      </c>
      <c r="F142" t="s">
        <v>546</v>
      </c>
      <c r="G142" t="s">
        <v>546</v>
      </c>
      <c r="H142" t="s">
        <v>288</v>
      </c>
      <c r="I142" t="s">
        <v>465</v>
      </c>
      <c r="J142" t="s">
        <v>248</v>
      </c>
      <c r="K142">
        <v>0</v>
      </c>
      <c r="L142">
        <v>0</v>
      </c>
      <c r="M142">
        <v>0</v>
      </c>
      <c r="N142">
        <v>0</v>
      </c>
      <c r="O142">
        <v>0</v>
      </c>
      <c r="Q142">
        <v>27.166666666699999</v>
      </c>
      <c r="R142">
        <v>3.6666666666999999</v>
      </c>
      <c r="S142">
        <v>25.666666666699999</v>
      </c>
      <c r="T142">
        <v>0</v>
      </c>
      <c r="U142">
        <v>0</v>
      </c>
      <c r="V142">
        <v>0</v>
      </c>
      <c r="X142">
        <v>0</v>
      </c>
    </row>
    <row r="143" spans="1:25">
      <c r="A143" t="s">
        <v>242</v>
      </c>
      <c r="B143" t="s">
        <v>243</v>
      </c>
      <c r="C143" t="s">
        <v>244</v>
      </c>
      <c r="D143">
        <v>7</v>
      </c>
      <c r="E143" t="s">
        <v>547</v>
      </c>
      <c r="F143" t="s">
        <v>548</v>
      </c>
      <c r="G143" t="s">
        <v>1311</v>
      </c>
      <c r="H143" t="s">
        <v>1311</v>
      </c>
      <c r="I143" t="s">
        <v>465</v>
      </c>
      <c r="J143" t="s">
        <v>281</v>
      </c>
      <c r="K143">
        <v>0</v>
      </c>
      <c r="L143">
        <v>0</v>
      </c>
      <c r="M143">
        <v>0</v>
      </c>
      <c r="N143">
        <v>0</v>
      </c>
      <c r="O143">
        <v>0</v>
      </c>
      <c r="R143">
        <v>0</v>
      </c>
      <c r="S143">
        <v>0</v>
      </c>
      <c r="T143">
        <v>0</v>
      </c>
    </row>
    <row r="144" spans="1:25">
      <c r="A144" t="s">
        <v>242</v>
      </c>
      <c r="B144" t="s">
        <v>243</v>
      </c>
      <c r="C144" t="s">
        <v>244</v>
      </c>
      <c r="D144">
        <v>7</v>
      </c>
      <c r="E144" t="s">
        <v>549</v>
      </c>
      <c r="G144" t="s">
        <v>1311</v>
      </c>
      <c r="H144" t="s">
        <v>1311</v>
      </c>
      <c r="I144" t="s">
        <v>465</v>
      </c>
      <c r="J144" t="s">
        <v>281</v>
      </c>
      <c r="K144">
        <v>0</v>
      </c>
      <c r="L144">
        <v>0</v>
      </c>
      <c r="M144">
        <v>0</v>
      </c>
      <c r="N144">
        <v>0</v>
      </c>
      <c r="O144">
        <v>0</v>
      </c>
      <c r="R144">
        <v>0</v>
      </c>
      <c r="S144">
        <v>0</v>
      </c>
      <c r="T144">
        <v>0</v>
      </c>
    </row>
    <row r="145" spans="1:25">
      <c r="A145" t="s">
        <v>242</v>
      </c>
      <c r="B145" t="s">
        <v>243</v>
      </c>
      <c r="C145" t="s">
        <v>244</v>
      </c>
      <c r="D145">
        <v>7</v>
      </c>
      <c r="E145" t="s">
        <v>550</v>
      </c>
      <c r="F145" t="s">
        <v>551</v>
      </c>
      <c r="G145" t="s">
        <v>1311</v>
      </c>
      <c r="H145" t="s">
        <v>1311</v>
      </c>
      <c r="I145" t="s">
        <v>465</v>
      </c>
      <c r="J145" t="s">
        <v>248</v>
      </c>
      <c r="K145">
        <v>0</v>
      </c>
      <c r="L145">
        <v>0</v>
      </c>
      <c r="M145">
        <v>0</v>
      </c>
      <c r="N145">
        <v>0</v>
      </c>
      <c r="O145">
        <v>0</v>
      </c>
      <c r="R145">
        <v>0</v>
      </c>
      <c r="S145">
        <v>0</v>
      </c>
      <c r="T145">
        <v>0</v>
      </c>
    </row>
    <row r="146" spans="1:25">
      <c r="A146" t="s">
        <v>242</v>
      </c>
      <c r="B146" t="s">
        <v>243</v>
      </c>
      <c r="C146" t="s">
        <v>244</v>
      </c>
      <c r="D146">
        <v>7</v>
      </c>
      <c r="E146" t="s">
        <v>552</v>
      </c>
      <c r="G146" t="s">
        <v>552</v>
      </c>
      <c r="H146" t="s">
        <v>280</v>
      </c>
      <c r="I146" t="s">
        <v>465</v>
      </c>
      <c r="J146" t="s">
        <v>281</v>
      </c>
      <c r="K146">
        <v>0</v>
      </c>
      <c r="L146">
        <v>0</v>
      </c>
      <c r="M146">
        <v>0</v>
      </c>
      <c r="N146">
        <v>0</v>
      </c>
      <c r="O146">
        <v>0</v>
      </c>
      <c r="Q146">
        <v>0</v>
      </c>
      <c r="R146">
        <v>0</v>
      </c>
      <c r="S146">
        <v>0</v>
      </c>
      <c r="T146">
        <v>0</v>
      </c>
    </row>
    <row r="147" spans="1:25">
      <c r="A147" t="s">
        <v>242</v>
      </c>
      <c r="B147" t="s">
        <v>243</v>
      </c>
      <c r="C147" t="s">
        <v>244</v>
      </c>
      <c r="D147">
        <v>6</v>
      </c>
      <c r="E147" t="s">
        <v>553</v>
      </c>
      <c r="G147" t="s">
        <v>1311</v>
      </c>
      <c r="H147" t="s">
        <v>1311</v>
      </c>
      <c r="I147" t="s">
        <v>465</v>
      </c>
      <c r="J147" t="s">
        <v>281</v>
      </c>
      <c r="K147">
        <v>0</v>
      </c>
      <c r="L147">
        <v>0</v>
      </c>
      <c r="M147">
        <v>0</v>
      </c>
      <c r="N147">
        <v>0</v>
      </c>
      <c r="O147">
        <v>0</v>
      </c>
      <c r="Q147">
        <v>0</v>
      </c>
      <c r="R147">
        <v>0</v>
      </c>
      <c r="S147">
        <v>0</v>
      </c>
      <c r="T147">
        <v>0</v>
      </c>
    </row>
    <row r="148" spans="1:25">
      <c r="A148" t="s">
        <v>242</v>
      </c>
      <c r="B148" t="s">
        <v>243</v>
      </c>
      <c r="C148" t="s">
        <v>244</v>
      </c>
      <c r="D148">
        <v>7</v>
      </c>
      <c r="E148" t="s">
        <v>554</v>
      </c>
      <c r="F148" t="s">
        <v>554</v>
      </c>
      <c r="G148" t="s">
        <v>554</v>
      </c>
      <c r="H148" t="s">
        <v>555</v>
      </c>
      <c r="I148" t="s">
        <v>556</v>
      </c>
      <c r="J148" t="s">
        <v>281</v>
      </c>
      <c r="K148">
        <v>37712.68</v>
      </c>
      <c r="L148">
        <v>0</v>
      </c>
      <c r="M148">
        <v>256192.59547</v>
      </c>
      <c r="N148">
        <v>256192.59547</v>
      </c>
      <c r="O148">
        <v>0</v>
      </c>
      <c r="Q148">
        <v>77586.428571428594</v>
      </c>
      <c r="R148">
        <v>23261.142857142899</v>
      </c>
      <c r="S148">
        <v>78307</v>
      </c>
      <c r="T148">
        <v>4549</v>
      </c>
      <c r="U148">
        <v>5.80918692E-2</v>
      </c>
      <c r="V148">
        <v>6.88000525E-2</v>
      </c>
      <c r="W148">
        <v>1.1843318783000001</v>
      </c>
      <c r="X148">
        <v>0.46737765730000003</v>
      </c>
      <c r="Y148">
        <v>8.0454918026000009</v>
      </c>
    </row>
    <row r="149" spans="1:25">
      <c r="A149" t="s">
        <v>242</v>
      </c>
      <c r="B149" t="s">
        <v>243</v>
      </c>
      <c r="C149" t="s">
        <v>244</v>
      </c>
      <c r="D149">
        <v>7</v>
      </c>
      <c r="E149" t="s">
        <v>557</v>
      </c>
      <c r="F149" t="s">
        <v>557</v>
      </c>
      <c r="G149" t="s">
        <v>557</v>
      </c>
      <c r="H149" t="s">
        <v>556</v>
      </c>
      <c r="I149" t="s">
        <v>556</v>
      </c>
      <c r="J149" t="s">
        <v>268</v>
      </c>
      <c r="K149">
        <v>304313</v>
      </c>
      <c r="L149">
        <v>0</v>
      </c>
      <c r="M149">
        <v>20673.012799</v>
      </c>
      <c r="N149">
        <v>20673.012799</v>
      </c>
      <c r="O149">
        <v>0</v>
      </c>
      <c r="P149">
        <v>503.71428571429999</v>
      </c>
      <c r="Q149">
        <v>5478.2857142857001</v>
      </c>
      <c r="R149">
        <v>471.28571428570001</v>
      </c>
      <c r="S149">
        <v>5725.2857142857001</v>
      </c>
      <c r="T149">
        <v>38.714285714299997</v>
      </c>
      <c r="U149">
        <v>6.7619832000000001E-3</v>
      </c>
      <c r="V149">
        <v>7.5932080744999997</v>
      </c>
      <c r="W149">
        <v>1122.926199262</v>
      </c>
      <c r="X149">
        <v>0.5158323427</v>
      </c>
      <c r="Y149">
        <v>76.284180070100007</v>
      </c>
    </row>
    <row r="150" spans="1:25">
      <c r="A150" t="s">
        <v>242</v>
      </c>
      <c r="B150" t="s">
        <v>243</v>
      </c>
      <c r="C150" t="s">
        <v>244</v>
      </c>
      <c r="D150">
        <v>7</v>
      </c>
      <c r="E150" t="s">
        <v>558</v>
      </c>
      <c r="F150" t="s">
        <v>558</v>
      </c>
      <c r="G150" t="s">
        <v>558</v>
      </c>
      <c r="H150" t="s">
        <v>555</v>
      </c>
      <c r="I150" t="s">
        <v>556</v>
      </c>
      <c r="J150" t="s">
        <v>281</v>
      </c>
      <c r="K150">
        <v>0</v>
      </c>
      <c r="L150">
        <v>134.01012745470001</v>
      </c>
      <c r="M150">
        <v>910.36577250000005</v>
      </c>
      <c r="N150">
        <v>0</v>
      </c>
      <c r="O150">
        <v>910.36577250000005</v>
      </c>
      <c r="P150">
        <v>1358.2857142856999</v>
      </c>
      <c r="Q150">
        <v>2367.5714285713998</v>
      </c>
      <c r="R150">
        <v>1358.7142857143001</v>
      </c>
      <c r="S150">
        <v>2368.7142857142999</v>
      </c>
      <c r="T150">
        <v>0</v>
      </c>
      <c r="U150">
        <v>0</v>
      </c>
      <c r="V150">
        <v>8.0821499000000002E-3</v>
      </c>
      <c r="X150">
        <v>5.49041537E-2</v>
      </c>
    </row>
    <row r="151" spans="1:25">
      <c r="A151" t="s">
        <v>242</v>
      </c>
      <c r="B151" t="s">
        <v>243</v>
      </c>
      <c r="C151" t="s">
        <v>244</v>
      </c>
      <c r="D151">
        <v>7</v>
      </c>
      <c r="E151" t="s">
        <v>559</v>
      </c>
      <c r="F151" t="s">
        <v>559</v>
      </c>
      <c r="G151" t="s">
        <v>559</v>
      </c>
      <c r="H151" t="s">
        <v>555</v>
      </c>
      <c r="I151" t="s">
        <v>556</v>
      </c>
      <c r="J151" t="s">
        <v>268</v>
      </c>
      <c r="K151">
        <v>4000</v>
      </c>
      <c r="L151">
        <v>0</v>
      </c>
      <c r="M151">
        <v>271.75400000000002</v>
      </c>
      <c r="N151">
        <v>271.75400000000002</v>
      </c>
      <c r="O151">
        <v>0</v>
      </c>
      <c r="Q151">
        <v>181.57142857139999</v>
      </c>
      <c r="R151">
        <v>39</v>
      </c>
      <c r="S151">
        <v>183.28571428570001</v>
      </c>
      <c r="T151">
        <v>0.57142857140000003</v>
      </c>
      <c r="U151">
        <v>3.1176928999999999E-3</v>
      </c>
      <c r="V151">
        <v>3.1176929071999999</v>
      </c>
      <c r="W151">
        <v>1000</v>
      </c>
      <c r="X151">
        <v>0.21181137959999999</v>
      </c>
      <c r="Y151">
        <v>67.938500000000005</v>
      </c>
    </row>
    <row r="153" spans="1:25" ht="19" customHeight="1">
      <c r="A153" t="s">
        <v>560</v>
      </c>
      <c r="B153" t="s">
        <v>561</v>
      </c>
      <c r="C153" t="s">
        <v>562</v>
      </c>
      <c r="D153">
        <v>7</v>
      </c>
      <c r="E153" t="s">
        <v>245</v>
      </c>
      <c r="F153" t="s">
        <v>245</v>
      </c>
      <c r="G153" t="s">
        <v>245</v>
      </c>
      <c r="H153" t="s">
        <v>246</v>
      </c>
      <c r="I153" t="s">
        <v>247</v>
      </c>
      <c r="J153" t="s">
        <v>248</v>
      </c>
      <c r="K153">
        <v>30162394</v>
      </c>
      <c r="L153">
        <v>0</v>
      </c>
      <c r="M153">
        <v>30162394</v>
      </c>
      <c r="N153">
        <v>30162394</v>
      </c>
      <c r="O153">
        <v>0</v>
      </c>
      <c r="P153" t="s">
        <v>563</v>
      </c>
      <c r="Q153" t="s">
        <v>564</v>
      </c>
      <c r="R153" t="s">
        <v>565</v>
      </c>
      <c r="S153" t="s">
        <v>566</v>
      </c>
      <c r="T153">
        <v>18244.142857142899</v>
      </c>
      <c r="U153">
        <v>1.42188179E-2</v>
      </c>
      <c r="V153">
        <v>3.3582095751000001</v>
      </c>
      <c r="W153">
        <v>236.18064506030001</v>
      </c>
      <c r="X153">
        <v>3.3582095751000001</v>
      </c>
      <c r="Y153">
        <v>236.18064506030001</v>
      </c>
    </row>
    <row r="154" spans="1:25" ht="19" customHeight="1">
      <c r="A154" t="s">
        <v>560</v>
      </c>
      <c r="B154" t="s">
        <v>561</v>
      </c>
      <c r="C154" t="s">
        <v>562</v>
      </c>
      <c r="D154">
        <v>7</v>
      </c>
      <c r="E154" t="s">
        <v>259</v>
      </c>
      <c r="F154" t="s">
        <v>259</v>
      </c>
      <c r="G154" t="s">
        <v>259</v>
      </c>
      <c r="H154" t="s">
        <v>260</v>
      </c>
      <c r="I154" t="s">
        <v>247</v>
      </c>
      <c r="J154" t="s">
        <v>248</v>
      </c>
      <c r="K154">
        <v>10210888</v>
      </c>
      <c r="L154">
        <v>0</v>
      </c>
      <c r="M154">
        <v>10210888</v>
      </c>
      <c r="N154">
        <v>10210888</v>
      </c>
      <c r="O154">
        <v>0</v>
      </c>
      <c r="Q154" t="s">
        <v>567</v>
      </c>
      <c r="R154" t="s">
        <v>568</v>
      </c>
      <c r="S154" t="s">
        <v>569</v>
      </c>
      <c r="T154">
        <v>12330</v>
      </c>
      <c r="U154">
        <v>1.4401107599999999E-2</v>
      </c>
      <c r="V154">
        <v>1.7037202778</v>
      </c>
      <c r="W154">
        <v>118.3048082493</v>
      </c>
      <c r="X154">
        <v>1.7037202778</v>
      </c>
      <c r="Y154">
        <v>118.3048082493</v>
      </c>
    </row>
    <row r="155" spans="1:25" ht="19" customHeight="1">
      <c r="A155" t="s">
        <v>560</v>
      </c>
      <c r="B155" t="s">
        <v>561</v>
      </c>
      <c r="C155" t="s">
        <v>562</v>
      </c>
      <c r="D155">
        <v>7</v>
      </c>
      <c r="E155" t="s">
        <v>264</v>
      </c>
      <c r="F155" t="s">
        <v>264</v>
      </c>
      <c r="G155" t="s">
        <v>264</v>
      </c>
      <c r="H155" t="s">
        <v>265</v>
      </c>
      <c r="I155" t="s">
        <v>247</v>
      </c>
      <c r="J155" t="s">
        <v>248</v>
      </c>
      <c r="K155">
        <v>4354050</v>
      </c>
      <c r="L155">
        <v>0</v>
      </c>
      <c r="M155">
        <v>4354050</v>
      </c>
      <c r="N155">
        <v>4354050</v>
      </c>
      <c r="O155">
        <v>0</v>
      </c>
      <c r="Q155">
        <v>74992.285714285696</v>
      </c>
      <c r="R155">
        <v>28543.857142857101</v>
      </c>
      <c r="S155">
        <v>87076.142857142899</v>
      </c>
      <c r="T155">
        <v>3088.2857142857001</v>
      </c>
      <c r="U155">
        <v>3.54664965E-2</v>
      </c>
      <c r="V155">
        <v>7.1432555743000004</v>
      </c>
      <c r="W155">
        <v>201.40854843189999</v>
      </c>
      <c r="X155">
        <v>7.1432555743000004</v>
      </c>
      <c r="Y155">
        <v>201.40854843189999</v>
      </c>
    </row>
    <row r="156" spans="1:25" ht="19" customHeight="1">
      <c r="A156" t="s">
        <v>560</v>
      </c>
      <c r="B156" t="s">
        <v>561</v>
      </c>
      <c r="C156" t="s">
        <v>562</v>
      </c>
      <c r="D156">
        <v>7</v>
      </c>
      <c r="E156" t="s">
        <v>266</v>
      </c>
      <c r="G156" t="s">
        <v>267</v>
      </c>
      <c r="H156" t="s">
        <v>265</v>
      </c>
      <c r="I156" t="s">
        <v>247</v>
      </c>
      <c r="J156" t="s">
        <v>268</v>
      </c>
      <c r="K156">
        <v>14334793</v>
      </c>
      <c r="L156">
        <v>0</v>
      </c>
      <c r="M156">
        <v>972959.17130000005</v>
      </c>
      <c r="N156">
        <v>972959.17130000005</v>
      </c>
      <c r="O156">
        <v>0</v>
      </c>
      <c r="Q156">
        <v>12223</v>
      </c>
      <c r="R156">
        <v>1994.5714285714</v>
      </c>
      <c r="S156">
        <v>12594.4285714286</v>
      </c>
      <c r="T156">
        <v>721.57142857140002</v>
      </c>
      <c r="U156">
        <v>5.7292907300000001E-2</v>
      </c>
      <c r="V156">
        <v>162.5978947607</v>
      </c>
      <c r="W156">
        <v>2838.0108889328999</v>
      </c>
      <c r="X156">
        <v>11.0361630574</v>
      </c>
      <c r="Y156">
        <v>192.62703846759999</v>
      </c>
    </row>
    <row r="157" spans="1:25" ht="19" customHeight="1">
      <c r="A157" t="s">
        <v>560</v>
      </c>
      <c r="B157" t="s">
        <v>561</v>
      </c>
      <c r="C157" t="s">
        <v>562</v>
      </c>
      <c r="D157">
        <v>7</v>
      </c>
      <c r="E157" t="s">
        <v>269</v>
      </c>
      <c r="F157" t="s">
        <v>269</v>
      </c>
      <c r="G157" t="s">
        <v>269</v>
      </c>
      <c r="H157" t="s">
        <v>265</v>
      </c>
      <c r="I157" t="s">
        <v>247</v>
      </c>
      <c r="J157" t="s">
        <v>248</v>
      </c>
      <c r="K157">
        <v>512872</v>
      </c>
      <c r="L157">
        <v>0</v>
      </c>
      <c r="M157">
        <v>512872</v>
      </c>
      <c r="N157">
        <v>512872</v>
      </c>
      <c r="O157">
        <v>0</v>
      </c>
      <c r="P157">
        <v>21566.428571428602</v>
      </c>
      <c r="Q157">
        <v>33939.714285714297</v>
      </c>
      <c r="R157">
        <v>20770.857142857101</v>
      </c>
      <c r="S157">
        <v>33415</v>
      </c>
      <c r="T157">
        <v>1049.7142857143001</v>
      </c>
      <c r="U157">
        <v>3.1414463099999998E-2</v>
      </c>
      <c r="V157">
        <v>2.1926508624999999</v>
      </c>
      <c r="W157">
        <v>69.797495917299997</v>
      </c>
      <c r="X157">
        <v>2.1926508624999999</v>
      </c>
      <c r="Y157">
        <v>69.797495917299997</v>
      </c>
    </row>
    <row r="158" spans="1:25" ht="19" customHeight="1">
      <c r="A158" t="s">
        <v>560</v>
      </c>
      <c r="B158" t="s">
        <v>561</v>
      </c>
      <c r="C158" t="s">
        <v>562</v>
      </c>
      <c r="D158">
        <v>7</v>
      </c>
      <c r="E158" t="s">
        <v>273</v>
      </c>
      <c r="F158" t="s">
        <v>273</v>
      </c>
      <c r="G158" t="s">
        <v>273</v>
      </c>
      <c r="H158" t="s">
        <v>274</v>
      </c>
      <c r="I158" t="s">
        <v>247</v>
      </c>
      <c r="J158" t="s">
        <v>248</v>
      </c>
      <c r="K158">
        <v>250924</v>
      </c>
      <c r="L158">
        <v>0</v>
      </c>
      <c r="M158">
        <v>250924</v>
      </c>
      <c r="N158">
        <v>250924</v>
      </c>
      <c r="O158">
        <v>0</v>
      </c>
      <c r="P158">
        <v>2062.4285714286002</v>
      </c>
      <c r="Q158">
        <v>15695.4285714286</v>
      </c>
      <c r="R158">
        <v>3305.1428571429001</v>
      </c>
      <c r="S158">
        <v>10816.714285714301</v>
      </c>
      <c r="T158">
        <v>258.14285714290003</v>
      </c>
      <c r="U158">
        <v>2.3865182200000001E-2</v>
      </c>
      <c r="V158">
        <v>3.3139717633000001</v>
      </c>
      <c r="W158">
        <v>138.8622025457</v>
      </c>
      <c r="X158">
        <v>3.3139717633000001</v>
      </c>
      <c r="Y158">
        <v>138.8622025457</v>
      </c>
    </row>
    <row r="159" spans="1:25" ht="19" customHeight="1">
      <c r="A159" t="s">
        <v>560</v>
      </c>
      <c r="B159" t="s">
        <v>561</v>
      </c>
      <c r="C159" t="s">
        <v>562</v>
      </c>
      <c r="D159">
        <v>7</v>
      </c>
      <c r="E159" t="s">
        <v>275</v>
      </c>
      <c r="F159" t="s">
        <v>275</v>
      </c>
      <c r="G159" t="s">
        <v>275</v>
      </c>
      <c r="H159" t="s">
        <v>276</v>
      </c>
      <c r="I159" t="s">
        <v>247</v>
      </c>
      <c r="J159" t="s">
        <v>248</v>
      </c>
      <c r="K159">
        <v>197783</v>
      </c>
      <c r="L159">
        <v>0</v>
      </c>
      <c r="M159">
        <v>197783</v>
      </c>
      <c r="N159">
        <v>197783</v>
      </c>
      <c r="O159">
        <v>0</v>
      </c>
      <c r="Q159">
        <v>28427.142857142899</v>
      </c>
      <c r="R159">
        <v>6609</v>
      </c>
      <c r="S159">
        <v>26770.571428571398</v>
      </c>
      <c r="T159">
        <v>1202.8571428570999</v>
      </c>
      <c r="U159">
        <v>4.4932068300000003E-2</v>
      </c>
      <c r="V159">
        <v>1.0554393417000001</v>
      </c>
      <c r="W159">
        <v>23.4896674584</v>
      </c>
      <c r="X159">
        <v>1.0554393417000001</v>
      </c>
      <c r="Y159">
        <v>23.4896674584</v>
      </c>
    </row>
    <row r="160" spans="1:25" ht="19" customHeight="1">
      <c r="A160" t="s">
        <v>560</v>
      </c>
      <c r="B160" t="s">
        <v>561</v>
      </c>
      <c r="C160" t="s">
        <v>562</v>
      </c>
      <c r="D160">
        <v>7</v>
      </c>
      <c r="E160" t="s">
        <v>270</v>
      </c>
      <c r="G160" t="s">
        <v>271</v>
      </c>
      <c r="H160" t="s">
        <v>246</v>
      </c>
      <c r="I160" t="s">
        <v>247</v>
      </c>
      <c r="J160" t="s">
        <v>268</v>
      </c>
      <c r="K160">
        <v>2354925</v>
      </c>
      <c r="L160">
        <v>0</v>
      </c>
      <c r="M160">
        <v>159814.12409999999</v>
      </c>
      <c r="N160">
        <v>159814.12409999999</v>
      </c>
      <c r="O160">
        <v>0</v>
      </c>
      <c r="P160">
        <v>997.85714285710003</v>
      </c>
      <c r="Q160">
        <v>2657.4285714286002</v>
      </c>
      <c r="R160">
        <v>971.14285714289997</v>
      </c>
      <c r="S160">
        <v>2631.1428571429001</v>
      </c>
      <c r="T160">
        <v>236.71428571429999</v>
      </c>
      <c r="U160">
        <v>8.9966337300000004E-2</v>
      </c>
      <c r="V160">
        <v>127.8599739385</v>
      </c>
      <c r="W160">
        <v>1421.1979480990001</v>
      </c>
      <c r="X160">
        <v>8.6770617928</v>
      </c>
      <c r="Y160">
        <v>96.447872118299998</v>
      </c>
    </row>
    <row r="161" spans="1:25" ht="19" customHeight="1">
      <c r="A161" t="s">
        <v>560</v>
      </c>
      <c r="B161" t="s">
        <v>561</v>
      </c>
      <c r="C161" t="s">
        <v>562</v>
      </c>
      <c r="D161">
        <v>7</v>
      </c>
      <c r="E161" t="s">
        <v>286</v>
      </c>
      <c r="F161" t="s">
        <v>286</v>
      </c>
      <c r="G161" t="s">
        <v>286</v>
      </c>
      <c r="H161" t="s">
        <v>260</v>
      </c>
      <c r="I161" t="s">
        <v>247</v>
      </c>
      <c r="J161" t="s">
        <v>248</v>
      </c>
      <c r="K161">
        <v>130600</v>
      </c>
      <c r="L161">
        <v>0</v>
      </c>
      <c r="M161">
        <v>130600</v>
      </c>
      <c r="N161">
        <v>130600</v>
      </c>
      <c r="O161">
        <v>0</v>
      </c>
      <c r="Q161">
        <v>1745</v>
      </c>
      <c r="R161">
        <v>701.85714285710003</v>
      </c>
      <c r="S161">
        <v>1704.1428571429001</v>
      </c>
      <c r="T161">
        <v>149.42857142860001</v>
      </c>
      <c r="U161">
        <v>8.7685472400000006E-2</v>
      </c>
      <c r="V161">
        <v>10.948109648799999</v>
      </c>
      <c r="W161">
        <v>124.8565965583</v>
      </c>
      <c r="X161">
        <v>10.948109648799999</v>
      </c>
      <c r="Y161">
        <v>124.8565965583</v>
      </c>
    </row>
    <row r="162" spans="1:25" ht="19" customHeight="1">
      <c r="A162" t="s">
        <v>560</v>
      </c>
      <c r="B162" t="s">
        <v>561</v>
      </c>
      <c r="C162" t="s">
        <v>562</v>
      </c>
      <c r="D162">
        <v>7</v>
      </c>
      <c r="E162" t="s">
        <v>282</v>
      </c>
      <c r="F162" t="s">
        <v>283</v>
      </c>
      <c r="G162" t="s">
        <v>284</v>
      </c>
      <c r="H162" t="s">
        <v>280</v>
      </c>
      <c r="I162" t="s">
        <v>247</v>
      </c>
      <c r="J162" t="s">
        <v>281</v>
      </c>
      <c r="K162">
        <v>13698.98</v>
      </c>
      <c r="L162">
        <v>0</v>
      </c>
      <c r="M162">
        <v>92960.058598999996</v>
      </c>
      <c r="N162">
        <v>92960.058598999996</v>
      </c>
      <c r="O162">
        <v>0</v>
      </c>
      <c r="Q162">
        <v>919.85714285710003</v>
      </c>
      <c r="R162">
        <v>58.142857142899999</v>
      </c>
      <c r="S162">
        <v>954.42857142859998</v>
      </c>
      <c r="T162">
        <v>90.571428571400006</v>
      </c>
      <c r="U162">
        <v>9.4895973699999997E-2</v>
      </c>
      <c r="V162">
        <v>2.0504385571000001</v>
      </c>
      <c r="W162">
        <v>21.6072239748</v>
      </c>
      <c r="X162">
        <v>13.914093488800001</v>
      </c>
      <c r="Y162">
        <v>146.62469810569999</v>
      </c>
    </row>
    <row r="163" spans="1:25" ht="19" customHeight="1">
      <c r="A163" t="s">
        <v>560</v>
      </c>
      <c r="B163" t="s">
        <v>561</v>
      </c>
      <c r="C163" t="s">
        <v>562</v>
      </c>
      <c r="D163">
        <v>7</v>
      </c>
      <c r="E163" t="s">
        <v>277</v>
      </c>
      <c r="F163" t="s">
        <v>278</v>
      </c>
      <c r="G163" t="s">
        <v>279</v>
      </c>
      <c r="H163" t="s">
        <v>280</v>
      </c>
      <c r="I163" t="s">
        <v>247</v>
      </c>
      <c r="J163" t="s">
        <v>281</v>
      </c>
      <c r="K163">
        <v>11859.15</v>
      </c>
      <c r="L163">
        <v>0</v>
      </c>
      <c r="M163">
        <v>80457.094987999997</v>
      </c>
      <c r="N163">
        <v>80457.094987999997</v>
      </c>
      <c r="O163">
        <v>0</v>
      </c>
      <c r="Q163">
        <v>1300.2857142856999</v>
      </c>
      <c r="R163">
        <v>32.857142857100001</v>
      </c>
      <c r="S163">
        <v>1343.7142857143001</v>
      </c>
      <c r="T163">
        <v>114.2857142857</v>
      </c>
      <c r="U163">
        <v>8.50520944E-2</v>
      </c>
      <c r="V163">
        <v>1.2608069316999999</v>
      </c>
      <c r="W163">
        <v>14.8239375</v>
      </c>
      <c r="X163">
        <v>8.5538055483999997</v>
      </c>
      <c r="Y163">
        <v>100.57136873499999</v>
      </c>
    </row>
    <row r="164" spans="1:25" ht="19" customHeight="1">
      <c r="A164" t="s">
        <v>560</v>
      </c>
      <c r="B164" t="s">
        <v>561</v>
      </c>
      <c r="C164" t="s">
        <v>562</v>
      </c>
      <c r="D164">
        <v>7</v>
      </c>
      <c r="E164" t="s">
        <v>287</v>
      </c>
      <c r="F164" t="s">
        <v>287</v>
      </c>
      <c r="G164" t="s">
        <v>287</v>
      </c>
      <c r="H164" t="s">
        <v>288</v>
      </c>
      <c r="I164" t="s">
        <v>247</v>
      </c>
      <c r="J164" t="s">
        <v>248</v>
      </c>
      <c r="K164">
        <v>71236</v>
      </c>
      <c r="L164">
        <v>0</v>
      </c>
      <c r="M164">
        <v>71236</v>
      </c>
      <c r="N164">
        <v>71236</v>
      </c>
      <c r="O164">
        <v>0</v>
      </c>
      <c r="P164">
        <v>345</v>
      </c>
      <c r="Q164">
        <v>23812.142857142899</v>
      </c>
      <c r="R164">
        <v>376.57142857140002</v>
      </c>
      <c r="S164">
        <v>26396.285714285699</v>
      </c>
      <c r="T164">
        <v>236.28571428570001</v>
      </c>
      <c r="U164">
        <v>8.9514759000000003E-3</v>
      </c>
      <c r="V164">
        <v>0.38553043180000002</v>
      </c>
      <c r="W164">
        <v>43.068923820999998</v>
      </c>
      <c r="X164">
        <v>0.38553043180000002</v>
      </c>
      <c r="Y164">
        <v>43.068923820999998</v>
      </c>
    </row>
    <row r="165" spans="1:25" ht="19" customHeight="1">
      <c r="A165" t="s">
        <v>560</v>
      </c>
      <c r="B165" t="s">
        <v>561</v>
      </c>
      <c r="C165" t="s">
        <v>562</v>
      </c>
      <c r="D165">
        <v>7</v>
      </c>
      <c r="E165" t="s">
        <v>285</v>
      </c>
      <c r="F165" t="s">
        <v>285</v>
      </c>
      <c r="G165" t="s">
        <v>279</v>
      </c>
      <c r="H165" t="s">
        <v>280</v>
      </c>
      <c r="I165" t="s">
        <v>247</v>
      </c>
      <c r="J165" t="s">
        <v>281</v>
      </c>
      <c r="K165">
        <v>10368.24</v>
      </c>
      <c r="L165">
        <v>0</v>
      </c>
      <c r="M165">
        <v>70353.540156999996</v>
      </c>
      <c r="N165">
        <v>70353.540156999996</v>
      </c>
      <c r="O165">
        <v>0</v>
      </c>
      <c r="Q165">
        <v>833</v>
      </c>
      <c r="R165">
        <v>214.71428571429999</v>
      </c>
      <c r="S165">
        <v>874.85714285710003</v>
      </c>
      <c r="T165">
        <v>88</v>
      </c>
      <c r="U165">
        <v>0.1005878511</v>
      </c>
      <c r="V165">
        <v>1.6930502939000001</v>
      </c>
      <c r="W165">
        <v>16.831558441599999</v>
      </c>
      <c r="X165">
        <v>11.4881678898</v>
      </c>
      <c r="Y165">
        <v>114.2102924627</v>
      </c>
    </row>
    <row r="166" spans="1:25" ht="19" customHeight="1">
      <c r="A166" t="s">
        <v>560</v>
      </c>
      <c r="B166" t="s">
        <v>561</v>
      </c>
      <c r="C166" t="s">
        <v>562</v>
      </c>
      <c r="D166">
        <v>7</v>
      </c>
      <c r="E166" t="s">
        <v>296</v>
      </c>
      <c r="F166" t="s">
        <v>297</v>
      </c>
      <c r="G166" t="s">
        <v>297</v>
      </c>
      <c r="H166" t="s">
        <v>274</v>
      </c>
      <c r="I166" t="s">
        <v>247</v>
      </c>
      <c r="J166" t="s">
        <v>248</v>
      </c>
      <c r="K166">
        <v>33836</v>
      </c>
      <c r="L166">
        <v>0</v>
      </c>
      <c r="M166">
        <v>33836</v>
      </c>
      <c r="N166">
        <v>33836</v>
      </c>
      <c r="O166">
        <v>0</v>
      </c>
      <c r="Q166">
        <v>1619.2857142856999</v>
      </c>
      <c r="R166">
        <v>342</v>
      </c>
      <c r="S166">
        <v>1525</v>
      </c>
      <c r="T166">
        <v>88.571428571400006</v>
      </c>
      <c r="U166">
        <v>5.80796253E-2</v>
      </c>
      <c r="V166">
        <v>3.1696487118999999</v>
      </c>
      <c r="W166">
        <v>54.574193548399997</v>
      </c>
      <c r="X166">
        <v>3.1696487118999999</v>
      </c>
      <c r="Y166">
        <v>54.574193548399997</v>
      </c>
    </row>
    <row r="167" spans="1:25" ht="19" customHeight="1">
      <c r="A167" t="s">
        <v>560</v>
      </c>
      <c r="B167" t="s">
        <v>561</v>
      </c>
      <c r="C167" t="s">
        <v>562</v>
      </c>
      <c r="D167">
        <v>7</v>
      </c>
      <c r="E167" t="s">
        <v>289</v>
      </c>
      <c r="F167" t="s">
        <v>289</v>
      </c>
      <c r="G167" t="s">
        <v>289</v>
      </c>
      <c r="H167" t="s">
        <v>260</v>
      </c>
      <c r="I167" t="s">
        <v>247</v>
      </c>
      <c r="J167" t="s">
        <v>248</v>
      </c>
      <c r="K167">
        <v>30470</v>
      </c>
      <c r="L167">
        <v>0</v>
      </c>
      <c r="M167">
        <v>30470</v>
      </c>
      <c r="N167">
        <v>30470</v>
      </c>
      <c r="O167">
        <v>0</v>
      </c>
      <c r="Q167">
        <v>30725.285714285699</v>
      </c>
      <c r="R167">
        <v>725.14285714289997</v>
      </c>
      <c r="S167">
        <v>31418</v>
      </c>
      <c r="T167">
        <v>170.42857142860001</v>
      </c>
      <c r="U167">
        <v>5.4245519000000004E-3</v>
      </c>
      <c r="V167">
        <v>0.13854660199999999</v>
      </c>
      <c r="W167">
        <v>25.540653813900001</v>
      </c>
      <c r="X167">
        <v>0.13854660199999999</v>
      </c>
      <c r="Y167">
        <v>25.540653813900001</v>
      </c>
    </row>
    <row r="168" spans="1:25" ht="19" customHeight="1">
      <c r="A168" t="s">
        <v>560</v>
      </c>
      <c r="B168" t="s">
        <v>561</v>
      </c>
      <c r="C168" t="s">
        <v>562</v>
      </c>
      <c r="D168">
        <v>7</v>
      </c>
      <c r="E168" t="s">
        <v>290</v>
      </c>
      <c r="F168" t="s">
        <v>290</v>
      </c>
      <c r="G168" t="s">
        <v>290</v>
      </c>
      <c r="H168" t="s">
        <v>254</v>
      </c>
      <c r="I168" t="s">
        <v>247</v>
      </c>
      <c r="J168" t="s">
        <v>268</v>
      </c>
      <c r="K168">
        <v>253273</v>
      </c>
      <c r="L168">
        <v>0</v>
      </c>
      <c r="M168">
        <v>17188.759158000001</v>
      </c>
      <c r="N168">
        <v>17188.759158000001</v>
      </c>
      <c r="O168">
        <v>0</v>
      </c>
      <c r="P168">
        <v>1306.2857142856999</v>
      </c>
      <c r="Q168">
        <v>6759.2857142857001</v>
      </c>
      <c r="R168">
        <v>861.57142857140002</v>
      </c>
      <c r="S168">
        <v>7700.1428571428996</v>
      </c>
      <c r="T168">
        <v>47.428571428600002</v>
      </c>
      <c r="U168">
        <v>6.1594405000000001E-3</v>
      </c>
      <c r="V168">
        <v>4.6988553087999998</v>
      </c>
      <c r="W168">
        <v>762.87048192769998</v>
      </c>
      <c r="X168">
        <v>0.31889499560000001</v>
      </c>
      <c r="Y168">
        <v>51.773370957799997</v>
      </c>
    </row>
    <row r="169" spans="1:25" ht="19" customHeight="1">
      <c r="A169" t="s">
        <v>560</v>
      </c>
      <c r="B169" t="s">
        <v>561</v>
      </c>
      <c r="C169" t="s">
        <v>562</v>
      </c>
      <c r="D169">
        <v>7</v>
      </c>
      <c r="E169" t="s">
        <v>293</v>
      </c>
      <c r="F169" t="s">
        <v>294</v>
      </c>
      <c r="G169" t="s">
        <v>294</v>
      </c>
      <c r="H169" t="s">
        <v>295</v>
      </c>
      <c r="I169" t="s">
        <v>247</v>
      </c>
      <c r="J169" t="s">
        <v>248</v>
      </c>
      <c r="K169">
        <v>9953</v>
      </c>
      <c r="L169">
        <v>0</v>
      </c>
      <c r="M169">
        <v>9953</v>
      </c>
      <c r="N169">
        <v>9953</v>
      </c>
      <c r="O169">
        <v>0</v>
      </c>
      <c r="R169">
        <v>18.285714285699999</v>
      </c>
      <c r="S169">
        <v>766</v>
      </c>
      <c r="T169">
        <v>17.285714285699999</v>
      </c>
      <c r="U169">
        <v>2.2566206599999999E-2</v>
      </c>
      <c r="V169">
        <v>1.8562103693000001</v>
      </c>
      <c r="W169">
        <v>82.256198347099996</v>
      </c>
      <c r="X169">
        <v>1.8562103693000001</v>
      </c>
      <c r="Y169">
        <v>82.256198347099996</v>
      </c>
    </row>
    <row r="170" spans="1:25" ht="19" customHeight="1">
      <c r="A170" t="s">
        <v>560</v>
      </c>
      <c r="B170" t="s">
        <v>561</v>
      </c>
      <c r="C170" t="s">
        <v>562</v>
      </c>
      <c r="D170">
        <v>7</v>
      </c>
      <c r="E170" t="s">
        <v>291</v>
      </c>
      <c r="F170" t="s">
        <v>291</v>
      </c>
      <c r="G170" t="s">
        <v>291</v>
      </c>
      <c r="H170" t="s">
        <v>280</v>
      </c>
      <c r="I170" t="s">
        <v>247</v>
      </c>
      <c r="J170" t="s">
        <v>292</v>
      </c>
      <c r="K170">
        <v>2052500</v>
      </c>
      <c r="L170">
        <v>0</v>
      </c>
      <c r="M170">
        <v>9031</v>
      </c>
      <c r="N170">
        <v>9031</v>
      </c>
      <c r="O170">
        <v>0</v>
      </c>
      <c r="Q170">
        <v>231.57142857139999</v>
      </c>
      <c r="R170">
        <v>0.42857142860000003</v>
      </c>
      <c r="S170">
        <v>245.1428571429</v>
      </c>
      <c r="T170">
        <v>5.7142857142999999</v>
      </c>
      <c r="U170">
        <v>2.33100233E-2</v>
      </c>
      <c r="V170">
        <v>1196.0955710956</v>
      </c>
      <c r="W170">
        <v>51312.5</v>
      </c>
      <c r="X170">
        <v>5.2628205128000003</v>
      </c>
      <c r="Y170">
        <v>225.77500000000001</v>
      </c>
    </row>
    <row r="171" spans="1:25" ht="19" customHeight="1">
      <c r="A171" t="s">
        <v>560</v>
      </c>
      <c r="B171" t="s">
        <v>561</v>
      </c>
      <c r="C171" t="s">
        <v>562</v>
      </c>
      <c r="D171">
        <v>7</v>
      </c>
      <c r="E171" t="s">
        <v>298</v>
      </c>
      <c r="F171" t="s">
        <v>298</v>
      </c>
      <c r="G171" t="s">
        <v>298</v>
      </c>
      <c r="H171" t="s">
        <v>254</v>
      </c>
      <c r="I171" t="s">
        <v>247</v>
      </c>
      <c r="J171" t="s">
        <v>248</v>
      </c>
      <c r="K171">
        <v>2936</v>
      </c>
      <c r="L171">
        <v>0</v>
      </c>
      <c r="M171">
        <v>2936</v>
      </c>
      <c r="N171">
        <v>2936</v>
      </c>
      <c r="O171">
        <v>0</v>
      </c>
      <c r="P171">
        <v>1</v>
      </c>
      <c r="Q171">
        <v>69.142857142899999</v>
      </c>
      <c r="R171">
        <v>0.85714285710000004</v>
      </c>
      <c r="S171">
        <v>77.428571428599994</v>
      </c>
      <c r="T171">
        <v>5.2857142857000001</v>
      </c>
      <c r="U171">
        <v>6.8265682699999997E-2</v>
      </c>
      <c r="V171">
        <v>5.4169741696999996</v>
      </c>
      <c r="W171">
        <v>79.351351351399998</v>
      </c>
      <c r="X171">
        <v>5.4169741696999996</v>
      </c>
      <c r="Y171">
        <v>79.351351351399998</v>
      </c>
    </row>
    <row r="172" spans="1:25" ht="19" customHeight="1">
      <c r="A172" t="s">
        <v>560</v>
      </c>
      <c r="B172" t="s">
        <v>561</v>
      </c>
      <c r="C172" t="s">
        <v>562</v>
      </c>
      <c r="D172">
        <v>7</v>
      </c>
      <c r="E172" t="s">
        <v>299</v>
      </c>
      <c r="F172" t="s">
        <v>299</v>
      </c>
      <c r="G172" t="s">
        <v>299</v>
      </c>
      <c r="H172" t="s">
        <v>300</v>
      </c>
      <c r="I172" t="s">
        <v>301</v>
      </c>
      <c r="J172" t="s">
        <v>248</v>
      </c>
      <c r="K172">
        <v>16431864</v>
      </c>
      <c r="L172">
        <v>0</v>
      </c>
      <c r="M172">
        <v>16431864</v>
      </c>
      <c r="N172">
        <v>16431864</v>
      </c>
      <c r="O172">
        <v>0</v>
      </c>
      <c r="P172">
        <v>1026</v>
      </c>
      <c r="Q172" t="s">
        <v>570</v>
      </c>
      <c r="R172">
        <v>814.71428571429999</v>
      </c>
      <c r="S172" t="s">
        <v>571</v>
      </c>
      <c r="T172">
        <v>8169.7142857142999</v>
      </c>
      <c r="U172">
        <v>7.8648762000000007E-3</v>
      </c>
      <c r="V172">
        <v>2.259819818</v>
      </c>
      <c r="W172">
        <v>287.3306288032</v>
      </c>
      <c r="X172">
        <v>2.259819818</v>
      </c>
      <c r="Y172">
        <v>287.3306288032</v>
      </c>
    </row>
    <row r="173" spans="1:25" ht="19" customHeight="1">
      <c r="A173" t="s">
        <v>560</v>
      </c>
      <c r="B173" t="s">
        <v>561</v>
      </c>
      <c r="C173" t="s">
        <v>562</v>
      </c>
      <c r="D173">
        <v>7</v>
      </c>
      <c r="E173" t="s">
        <v>303</v>
      </c>
      <c r="F173" t="s">
        <v>304</v>
      </c>
      <c r="G173" t="s">
        <v>304</v>
      </c>
      <c r="H173" t="s">
        <v>305</v>
      </c>
      <c r="I173" t="s">
        <v>301</v>
      </c>
      <c r="J173" t="s">
        <v>248</v>
      </c>
      <c r="K173">
        <v>7020054</v>
      </c>
      <c r="L173">
        <v>0</v>
      </c>
      <c r="M173">
        <v>7020054</v>
      </c>
      <c r="N173">
        <v>7020054</v>
      </c>
      <c r="O173">
        <v>0</v>
      </c>
      <c r="Q173">
        <v>18867.714285714301</v>
      </c>
      <c r="R173">
        <v>1401.2857142856999</v>
      </c>
      <c r="S173">
        <v>46571.428571428602</v>
      </c>
      <c r="T173">
        <v>1763.7142857143001</v>
      </c>
      <c r="U173">
        <v>3.7871165599999999E-2</v>
      </c>
      <c r="V173">
        <v>21.5339079755</v>
      </c>
      <c r="W173">
        <v>568.6095901507</v>
      </c>
      <c r="X173">
        <v>21.5339079755</v>
      </c>
      <c r="Y173">
        <v>568.6095901507</v>
      </c>
    </row>
    <row r="174" spans="1:25" ht="19" customHeight="1">
      <c r="A174" t="s">
        <v>560</v>
      </c>
      <c r="B174" t="s">
        <v>561</v>
      </c>
      <c r="C174" t="s">
        <v>562</v>
      </c>
      <c r="D174">
        <v>7</v>
      </c>
      <c r="E174" t="s">
        <v>306</v>
      </c>
      <c r="F174" t="s">
        <v>306</v>
      </c>
      <c r="G174" t="s">
        <v>306</v>
      </c>
      <c r="H174" t="s">
        <v>307</v>
      </c>
      <c r="I174" t="s">
        <v>301</v>
      </c>
      <c r="J174" t="s">
        <v>248</v>
      </c>
      <c r="K174">
        <v>6679503</v>
      </c>
      <c r="L174">
        <v>0</v>
      </c>
      <c r="M174">
        <v>6679503</v>
      </c>
      <c r="N174">
        <v>6679503</v>
      </c>
      <c r="O174">
        <v>0</v>
      </c>
      <c r="Q174">
        <v>29310.714285714301</v>
      </c>
      <c r="R174">
        <v>3563.7142857142999</v>
      </c>
      <c r="S174">
        <v>42718.571428571398</v>
      </c>
      <c r="T174">
        <v>3950</v>
      </c>
      <c r="U174">
        <v>9.2465638899999994E-2</v>
      </c>
      <c r="V174">
        <v>22.337233722400001</v>
      </c>
      <c r="W174">
        <v>241.57334538879999</v>
      </c>
      <c r="X174">
        <v>22.337233722400001</v>
      </c>
      <c r="Y174">
        <v>241.57334538879999</v>
      </c>
    </row>
    <row r="175" spans="1:25" ht="19" customHeight="1">
      <c r="A175" t="s">
        <v>560</v>
      </c>
      <c r="B175" t="s">
        <v>561</v>
      </c>
      <c r="C175" t="s">
        <v>562</v>
      </c>
      <c r="D175">
        <v>7</v>
      </c>
      <c r="E175" t="s">
        <v>311</v>
      </c>
      <c r="F175" t="s">
        <v>311</v>
      </c>
      <c r="G175" t="s">
        <v>311</v>
      </c>
      <c r="H175" t="s">
        <v>276</v>
      </c>
      <c r="I175" t="s">
        <v>301</v>
      </c>
      <c r="J175" t="s">
        <v>248</v>
      </c>
      <c r="K175">
        <v>2734338</v>
      </c>
      <c r="L175">
        <v>0</v>
      </c>
      <c r="M175">
        <v>2734338</v>
      </c>
      <c r="N175">
        <v>2734338</v>
      </c>
      <c r="O175">
        <v>0</v>
      </c>
      <c r="P175">
        <v>1162.7142857143001</v>
      </c>
      <c r="Q175">
        <v>14093.4285714286</v>
      </c>
      <c r="R175">
        <v>1259.4285714286</v>
      </c>
      <c r="S175">
        <v>103249</v>
      </c>
      <c r="T175">
        <v>2072</v>
      </c>
      <c r="U175">
        <v>2.0067991E-2</v>
      </c>
      <c r="V175">
        <v>3.7832784267999999</v>
      </c>
      <c r="W175">
        <v>188.5230281302</v>
      </c>
      <c r="X175">
        <v>3.7832784267999999</v>
      </c>
      <c r="Y175">
        <v>188.5230281302</v>
      </c>
    </row>
    <row r="176" spans="1:25" ht="19" customHeight="1">
      <c r="A176" t="s">
        <v>560</v>
      </c>
      <c r="B176" t="s">
        <v>561</v>
      </c>
      <c r="C176" t="s">
        <v>562</v>
      </c>
      <c r="D176">
        <v>7</v>
      </c>
      <c r="E176" t="s">
        <v>308</v>
      </c>
      <c r="G176" t="s">
        <v>309</v>
      </c>
      <c r="H176" t="s">
        <v>310</v>
      </c>
      <c r="I176" t="s">
        <v>301</v>
      </c>
      <c r="J176" t="s">
        <v>248</v>
      </c>
      <c r="K176">
        <v>2510452</v>
      </c>
      <c r="L176">
        <v>0</v>
      </c>
      <c r="M176">
        <v>2510452</v>
      </c>
      <c r="N176">
        <v>2510452</v>
      </c>
      <c r="O176">
        <v>0</v>
      </c>
      <c r="R176">
        <v>11719.714285714301</v>
      </c>
      <c r="S176">
        <v>54292.285714285703</v>
      </c>
      <c r="T176">
        <v>2008</v>
      </c>
      <c r="U176">
        <v>3.69849966E-2</v>
      </c>
      <c r="V176">
        <v>6.6056529999000002</v>
      </c>
      <c r="W176">
        <v>178.6035856574</v>
      </c>
      <c r="X176">
        <v>6.6056529999000002</v>
      </c>
      <c r="Y176">
        <v>178.6035856574</v>
      </c>
    </row>
    <row r="177" spans="1:25" ht="19" customHeight="1">
      <c r="A177" t="s">
        <v>560</v>
      </c>
      <c r="B177" t="s">
        <v>561</v>
      </c>
      <c r="C177" t="s">
        <v>562</v>
      </c>
      <c r="D177">
        <v>7</v>
      </c>
      <c r="E177" t="s">
        <v>312</v>
      </c>
      <c r="F177" t="s">
        <v>313</v>
      </c>
      <c r="G177" t="s">
        <v>313</v>
      </c>
      <c r="H177" t="s">
        <v>314</v>
      </c>
      <c r="I177" t="s">
        <v>301</v>
      </c>
      <c r="J177" t="s">
        <v>248</v>
      </c>
      <c r="K177">
        <v>1247381</v>
      </c>
      <c r="L177">
        <v>0</v>
      </c>
      <c r="M177">
        <v>1247381</v>
      </c>
      <c r="N177">
        <v>1247381</v>
      </c>
      <c r="O177">
        <v>0</v>
      </c>
      <c r="Q177">
        <v>12310.142857142901</v>
      </c>
      <c r="R177">
        <v>352.71428571429999</v>
      </c>
      <c r="S177">
        <v>24771.571428571398</v>
      </c>
      <c r="T177">
        <v>1033.5714285714</v>
      </c>
      <c r="U177">
        <v>4.1724096199999998E-2</v>
      </c>
      <c r="V177">
        <v>7.1936205674</v>
      </c>
      <c r="W177">
        <v>172.409260539</v>
      </c>
      <c r="X177">
        <v>7.1936205674</v>
      </c>
      <c r="Y177">
        <v>172.409260539</v>
      </c>
    </row>
    <row r="178" spans="1:25" ht="19" customHeight="1">
      <c r="A178" t="s">
        <v>560</v>
      </c>
      <c r="B178" t="s">
        <v>561</v>
      </c>
      <c r="C178" t="s">
        <v>562</v>
      </c>
      <c r="D178">
        <v>7</v>
      </c>
      <c r="E178" t="s">
        <v>315</v>
      </c>
      <c r="F178" t="s">
        <v>315</v>
      </c>
      <c r="G178" t="s">
        <v>309</v>
      </c>
      <c r="H178" t="s">
        <v>310</v>
      </c>
      <c r="I178" t="s">
        <v>301</v>
      </c>
      <c r="J178" t="s">
        <v>248</v>
      </c>
      <c r="K178">
        <v>801416</v>
      </c>
      <c r="L178">
        <v>0</v>
      </c>
      <c r="M178">
        <v>801416</v>
      </c>
      <c r="N178">
        <v>801416</v>
      </c>
      <c r="O178">
        <v>0</v>
      </c>
      <c r="R178">
        <v>193.57142857139999</v>
      </c>
      <c r="S178">
        <v>7181.4285714285998</v>
      </c>
      <c r="T178">
        <v>696.71428571429999</v>
      </c>
      <c r="U178">
        <v>9.7016113000000001E-2</v>
      </c>
      <c r="V178">
        <v>15.9422319475</v>
      </c>
      <c r="W178">
        <v>164.32561000620001</v>
      </c>
      <c r="X178">
        <v>15.9422319475</v>
      </c>
      <c r="Y178">
        <v>164.32561000620001</v>
      </c>
    </row>
    <row r="179" spans="1:25" ht="19" customHeight="1">
      <c r="A179" t="s">
        <v>560</v>
      </c>
      <c r="B179" t="s">
        <v>561</v>
      </c>
      <c r="C179" t="s">
        <v>562</v>
      </c>
      <c r="D179">
        <v>7</v>
      </c>
      <c r="E179" t="s">
        <v>316</v>
      </c>
      <c r="F179" t="s">
        <v>317</v>
      </c>
      <c r="G179" t="s">
        <v>317</v>
      </c>
      <c r="H179" t="s">
        <v>307</v>
      </c>
      <c r="I179" t="s">
        <v>301</v>
      </c>
      <c r="J179" t="s">
        <v>281</v>
      </c>
      <c r="K179">
        <v>28778.06</v>
      </c>
      <c r="L179">
        <v>0</v>
      </c>
      <c r="M179">
        <v>195348.66982000001</v>
      </c>
      <c r="N179">
        <v>195348.66982000001</v>
      </c>
      <c r="O179">
        <v>0</v>
      </c>
      <c r="R179">
        <v>4331</v>
      </c>
      <c r="S179">
        <v>14439.142857142901</v>
      </c>
      <c r="T179">
        <v>975.57142857140002</v>
      </c>
      <c r="U179">
        <v>6.7564358800000002E-2</v>
      </c>
      <c r="V179">
        <v>0.28472267839999998</v>
      </c>
      <c r="W179">
        <v>4.214095768</v>
      </c>
      <c r="X179">
        <v>1.9327291867</v>
      </c>
      <c r="Y179">
        <v>28.605750449599999</v>
      </c>
    </row>
    <row r="180" spans="1:25" ht="19" customHeight="1">
      <c r="A180" t="s">
        <v>560</v>
      </c>
      <c r="B180" t="s">
        <v>561</v>
      </c>
      <c r="C180" t="s">
        <v>562</v>
      </c>
      <c r="D180">
        <v>7</v>
      </c>
      <c r="E180" t="s">
        <v>318</v>
      </c>
      <c r="F180" t="s">
        <v>318</v>
      </c>
      <c r="G180" t="s">
        <v>317</v>
      </c>
      <c r="H180" t="s">
        <v>307</v>
      </c>
      <c r="I180" t="s">
        <v>301</v>
      </c>
      <c r="J180" t="s">
        <v>281</v>
      </c>
      <c r="K180">
        <v>5915.45</v>
      </c>
      <c r="L180">
        <v>0</v>
      </c>
      <c r="M180">
        <v>40146.713092999998</v>
      </c>
      <c r="N180">
        <v>40146.713092999998</v>
      </c>
      <c r="O180">
        <v>0</v>
      </c>
      <c r="R180">
        <v>2032.4285714286</v>
      </c>
      <c r="S180">
        <v>9969.5714285714002</v>
      </c>
      <c r="T180">
        <v>334.28571428570001</v>
      </c>
      <c r="U180">
        <v>3.3530600299999998E-2</v>
      </c>
      <c r="V180">
        <v>8.4764354400000005E-2</v>
      </c>
      <c r="W180">
        <v>2.5279700854999998</v>
      </c>
      <c r="X180">
        <v>0.57527495230000003</v>
      </c>
      <c r="Y180">
        <v>17.156714997000002</v>
      </c>
    </row>
    <row r="181" spans="1:25" ht="19" customHeight="1">
      <c r="A181" t="s">
        <v>560</v>
      </c>
      <c r="B181" t="s">
        <v>561</v>
      </c>
      <c r="C181" t="s">
        <v>562</v>
      </c>
      <c r="D181">
        <v>7</v>
      </c>
      <c r="E181" t="s">
        <v>319</v>
      </c>
      <c r="F181" t="s">
        <v>319</v>
      </c>
      <c r="G181" t="s">
        <v>319</v>
      </c>
      <c r="H181" t="s">
        <v>320</v>
      </c>
      <c r="I181" t="s">
        <v>301</v>
      </c>
      <c r="J181" t="s">
        <v>248</v>
      </c>
      <c r="K181">
        <v>8144</v>
      </c>
      <c r="L181">
        <v>0</v>
      </c>
      <c r="M181">
        <v>8144</v>
      </c>
      <c r="N181">
        <v>8144</v>
      </c>
      <c r="O181">
        <v>0</v>
      </c>
      <c r="Q181">
        <v>317.14285714290003</v>
      </c>
      <c r="R181">
        <v>5</v>
      </c>
      <c r="S181">
        <v>308.42857142859998</v>
      </c>
      <c r="T181">
        <v>5.8571428571000004</v>
      </c>
      <c r="U181">
        <v>1.8990273299999999E-2</v>
      </c>
      <c r="V181">
        <v>3.7721167207000001</v>
      </c>
      <c r="W181">
        <v>198.63414634150001</v>
      </c>
      <c r="X181">
        <v>3.7721167207000001</v>
      </c>
      <c r="Y181">
        <v>198.63414634150001</v>
      </c>
    </row>
    <row r="182" spans="1:25" ht="19" customHeight="1">
      <c r="A182" t="s">
        <v>560</v>
      </c>
      <c r="B182" t="s">
        <v>561</v>
      </c>
      <c r="C182" t="s">
        <v>562</v>
      </c>
      <c r="D182">
        <v>7</v>
      </c>
      <c r="E182" t="s">
        <v>321</v>
      </c>
      <c r="F182" t="s">
        <v>322</v>
      </c>
      <c r="G182" t="s">
        <v>322</v>
      </c>
      <c r="H182" t="s">
        <v>323</v>
      </c>
      <c r="I182" t="s">
        <v>324</v>
      </c>
      <c r="J182" t="s">
        <v>281</v>
      </c>
      <c r="K182">
        <v>4292549</v>
      </c>
      <c r="L182">
        <v>0</v>
      </c>
      <c r="M182">
        <v>29134793.019000001</v>
      </c>
      <c r="N182">
        <v>29134793.019000001</v>
      </c>
      <c r="O182">
        <v>0</v>
      </c>
      <c r="P182" t="s">
        <v>572</v>
      </c>
      <c r="Q182" t="s">
        <v>573</v>
      </c>
      <c r="R182" t="s">
        <v>574</v>
      </c>
      <c r="S182" t="s">
        <v>575</v>
      </c>
      <c r="T182" t="s">
        <v>576</v>
      </c>
      <c r="U182">
        <v>8.5597442000000003E-3</v>
      </c>
      <c r="V182">
        <v>3.5922507499999999E-2</v>
      </c>
      <c r="W182">
        <v>4.1966800410999996</v>
      </c>
      <c r="X182">
        <v>0.2438166272</v>
      </c>
      <c r="Y182">
        <v>28.484102188600001</v>
      </c>
    </row>
    <row r="183" spans="1:25" ht="19" customHeight="1">
      <c r="A183" t="s">
        <v>560</v>
      </c>
      <c r="B183" t="s">
        <v>561</v>
      </c>
      <c r="C183" t="s">
        <v>562</v>
      </c>
      <c r="D183">
        <v>7</v>
      </c>
      <c r="E183" t="s">
        <v>331</v>
      </c>
      <c r="F183" t="s">
        <v>332</v>
      </c>
      <c r="G183" t="s">
        <v>332</v>
      </c>
      <c r="H183" t="s">
        <v>333</v>
      </c>
      <c r="I183" t="s">
        <v>324</v>
      </c>
      <c r="J183" t="s">
        <v>334</v>
      </c>
      <c r="K183">
        <v>29300088</v>
      </c>
      <c r="L183">
        <v>0</v>
      </c>
      <c r="M183">
        <v>6267125.6498999996</v>
      </c>
      <c r="N183">
        <v>6267125.6498999996</v>
      </c>
      <c r="O183">
        <v>0</v>
      </c>
      <c r="P183">
        <v>586.28571428570001</v>
      </c>
      <c r="Q183">
        <v>19835.142857142899</v>
      </c>
      <c r="R183">
        <v>565.14285714289997</v>
      </c>
      <c r="S183">
        <v>23990.857142857101</v>
      </c>
      <c r="T183">
        <v>1930.2857142856999</v>
      </c>
      <c r="U183">
        <v>8.0459222600000005E-2</v>
      </c>
      <c r="V183">
        <v>174.4717511433</v>
      </c>
      <c r="W183">
        <v>2168.4493783304001</v>
      </c>
      <c r="X183">
        <v>37.318535929799999</v>
      </c>
      <c r="Y183">
        <v>463.81924584810002</v>
      </c>
    </row>
    <row r="184" spans="1:25" ht="19" customHeight="1">
      <c r="A184" t="s">
        <v>560</v>
      </c>
      <c r="B184" t="s">
        <v>561</v>
      </c>
      <c r="C184" t="s">
        <v>562</v>
      </c>
      <c r="D184">
        <v>7</v>
      </c>
      <c r="E184" t="s">
        <v>339</v>
      </c>
      <c r="F184" t="s">
        <v>339</v>
      </c>
      <c r="G184" t="s">
        <v>339</v>
      </c>
      <c r="H184" t="s">
        <v>340</v>
      </c>
      <c r="I184" t="s">
        <v>324</v>
      </c>
      <c r="J184" t="s">
        <v>248</v>
      </c>
      <c r="K184">
        <v>5146409</v>
      </c>
      <c r="L184">
        <v>0</v>
      </c>
      <c r="M184">
        <v>5146409</v>
      </c>
      <c r="N184">
        <v>5146409</v>
      </c>
      <c r="O184">
        <v>0</v>
      </c>
      <c r="P184">
        <v>21704.285714285699</v>
      </c>
      <c r="Q184" t="s">
        <v>577</v>
      </c>
      <c r="R184">
        <v>14618.714285714301</v>
      </c>
      <c r="S184" t="s">
        <v>578</v>
      </c>
      <c r="T184">
        <v>5875.8571428571004</v>
      </c>
      <c r="U184">
        <v>1.22171456E-2</v>
      </c>
      <c r="V184">
        <v>1.5286384555000001</v>
      </c>
      <c r="W184">
        <v>125.1223894386</v>
      </c>
      <c r="X184">
        <v>1.5286384555000001</v>
      </c>
      <c r="Y184">
        <v>125.1223894386</v>
      </c>
    </row>
    <row r="185" spans="1:25" ht="19" customHeight="1">
      <c r="A185" t="s">
        <v>560</v>
      </c>
      <c r="B185" t="s">
        <v>561</v>
      </c>
      <c r="C185" t="s">
        <v>562</v>
      </c>
      <c r="D185">
        <v>7</v>
      </c>
      <c r="E185" t="s">
        <v>336</v>
      </c>
      <c r="F185" t="s">
        <v>336</v>
      </c>
      <c r="G185" t="s">
        <v>336</v>
      </c>
      <c r="H185" t="s">
        <v>337</v>
      </c>
      <c r="I185" t="s">
        <v>324</v>
      </c>
      <c r="J185" t="s">
        <v>334</v>
      </c>
      <c r="K185">
        <v>19451061</v>
      </c>
      <c r="L185">
        <v>0</v>
      </c>
      <c r="M185">
        <v>4160878.2867000001</v>
      </c>
      <c r="N185">
        <v>4160878.2867000001</v>
      </c>
      <c r="O185">
        <v>0</v>
      </c>
      <c r="P185">
        <v>651.28571428570001</v>
      </c>
      <c r="Q185">
        <v>19459.714285714301</v>
      </c>
      <c r="R185">
        <v>807.42857142859998</v>
      </c>
      <c r="S185">
        <v>20316.571428571398</v>
      </c>
      <c r="T185">
        <v>2026.5714285714</v>
      </c>
      <c r="U185">
        <v>9.9749676499999995E-2</v>
      </c>
      <c r="V185">
        <v>136.77125639869999</v>
      </c>
      <c r="W185">
        <v>1371.1448611307001</v>
      </c>
      <c r="X185">
        <v>29.257455467</v>
      </c>
      <c r="Y185">
        <v>293.30877532070002</v>
      </c>
    </row>
    <row r="186" spans="1:25" ht="19" customHeight="1">
      <c r="A186" t="s">
        <v>560</v>
      </c>
      <c r="B186" t="s">
        <v>561</v>
      </c>
      <c r="C186" t="s">
        <v>562</v>
      </c>
      <c r="D186">
        <v>7</v>
      </c>
      <c r="E186" t="s">
        <v>343</v>
      </c>
      <c r="F186" t="s">
        <v>343</v>
      </c>
      <c r="G186" t="s">
        <v>344</v>
      </c>
      <c r="H186" t="s">
        <v>345</v>
      </c>
      <c r="I186" t="s">
        <v>324</v>
      </c>
      <c r="J186" t="s">
        <v>248</v>
      </c>
      <c r="K186">
        <v>2530454</v>
      </c>
      <c r="L186">
        <v>0</v>
      </c>
      <c r="M186">
        <v>2530454</v>
      </c>
      <c r="N186">
        <v>2530454</v>
      </c>
      <c r="O186">
        <v>0</v>
      </c>
      <c r="P186">
        <v>2722.8571428570999</v>
      </c>
      <c r="Q186" t="s">
        <v>579</v>
      </c>
      <c r="R186">
        <v>1008.8571428571</v>
      </c>
      <c r="S186" t="s">
        <v>580</v>
      </c>
      <c r="T186">
        <v>4051</v>
      </c>
      <c r="U186">
        <v>1.22919873E-2</v>
      </c>
      <c r="V186">
        <v>1.0968828973</v>
      </c>
      <c r="W186">
        <v>89.235603201999993</v>
      </c>
      <c r="X186">
        <v>1.0968828973</v>
      </c>
      <c r="Y186">
        <v>89.235603201999993</v>
      </c>
    </row>
    <row r="187" spans="1:25" ht="19" customHeight="1">
      <c r="A187" t="s">
        <v>560</v>
      </c>
      <c r="B187" t="s">
        <v>561</v>
      </c>
      <c r="C187" t="s">
        <v>562</v>
      </c>
      <c r="D187">
        <v>7</v>
      </c>
      <c r="E187" t="s">
        <v>348</v>
      </c>
      <c r="F187" t="s">
        <v>348</v>
      </c>
      <c r="G187" t="s">
        <v>348</v>
      </c>
      <c r="H187" t="s">
        <v>349</v>
      </c>
      <c r="I187" t="s">
        <v>324</v>
      </c>
      <c r="J187" t="s">
        <v>281</v>
      </c>
      <c r="K187">
        <v>224409.09254161999</v>
      </c>
      <c r="L187">
        <v>0</v>
      </c>
      <c r="M187" t="s">
        <v>581</v>
      </c>
      <c r="N187" t="s">
        <v>581</v>
      </c>
      <c r="O187">
        <v>0</v>
      </c>
      <c r="P187">
        <v>10181.714285714301</v>
      </c>
      <c r="Q187" t="s">
        <v>582</v>
      </c>
      <c r="R187">
        <v>13916.5714285714</v>
      </c>
      <c r="S187" t="s">
        <v>583</v>
      </c>
      <c r="T187">
        <v>869.14285714289997</v>
      </c>
      <c r="U187">
        <v>4.0963904000000002E-3</v>
      </c>
      <c r="V187">
        <v>0.15109586689999999</v>
      </c>
      <c r="W187">
        <v>36.885123691899999</v>
      </c>
      <c r="X187">
        <v>1.0253815212999999</v>
      </c>
      <c r="Y187">
        <v>250.3134269066</v>
      </c>
    </row>
    <row r="188" spans="1:25" ht="19" customHeight="1">
      <c r="A188" t="s">
        <v>560</v>
      </c>
      <c r="B188" t="s">
        <v>561</v>
      </c>
      <c r="C188" t="s">
        <v>562</v>
      </c>
      <c r="D188">
        <v>7</v>
      </c>
      <c r="E188" t="s">
        <v>353</v>
      </c>
      <c r="F188" t="s">
        <v>353</v>
      </c>
      <c r="G188" t="s">
        <v>353</v>
      </c>
      <c r="H188" t="s">
        <v>354</v>
      </c>
      <c r="I188" t="s">
        <v>324</v>
      </c>
      <c r="J188" t="s">
        <v>281</v>
      </c>
      <c r="K188">
        <v>95367.070000006599</v>
      </c>
      <c r="L188">
        <v>0</v>
      </c>
      <c r="M188">
        <v>647213.70834000001</v>
      </c>
      <c r="N188">
        <v>647213.70834000001</v>
      </c>
      <c r="O188">
        <v>0</v>
      </c>
      <c r="P188">
        <v>7968.2857142857001</v>
      </c>
      <c r="Q188" t="s">
        <v>584</v>
      </c>
      <c r="R188">
        <v>27364.285714285699</v>
      </c>
      <c r="S188">
        <v>492724</v>
      </c>
      <c r="T188">
        <v>5785</v>
      </c>
      <c r="U188">
        <v>1.1740852899999999E-2</v>
      </c>
      <c r="V188">
        <v>2.7650098500000001E-2</v>
      </c>
      <c r="W188">
        <v>2.3550332140000001</v>
      </c>
      <c r="X188">
        <v>0.1876488687</v>
      </c>
      <c r="Y188">
        <v>15.9825585465</v>
      </c>
    </row>
    <row r="189" spans="1:25" ht="19" customHeight="1">
      <c r="A189" t="s">
        <v>560</v>
      </c>
      <c r="B189" t="s">
        <v>561</v>
      </c>
      <c r="C189" t="s">
        <v>562</v>
      </c>
      <c r="D189">
        <v>7</v>
      </c>
      <c r="E189" t="s">
        <v>360</v>
      </c>
      <c r="F189" t="s">
        <v>361</v>
      </c>
      <c r="G189" t="s">
        <v>361</v>
      </c>
      <c r="H189" t="s">
        <v>333</v>
      </c>
      <c r="I189" t="s">
        <v>324</v>
      </c>
      <c r="J189" t="s">
        <v>281</v>
      </c>
      <c r="K189">
        <v>51783.12</v>
      </c>
      <c r="L189">
        <v>0</v>
      </c>
      <c r="M189">
        <v>351435.65292000002</v>
      </c>
      <c r="N189">
        <v>351435.65292000002</v>
      </c>
      <c r="O189">
        <v>0</v>
      </c>
      <c r="P189">
        <v>651.71428571429999</v>
      </c>
      <c r="Q189">
        <v>11721</v>
      </c>
      <c r="R189">
        <v>584.85714285710003</v>
      </c>
      <c r="S189">
        <v>11686.285714285699</v>
      </c>
      <c r="T189">
        <v>201.28571428570001</v>
      </c>
      <c r="U189">
        <v>1.7224096599999999E-2</v>
      </c>
      <c r="V189">
        <v>0.63301452250000001</v>
      </c>
      <c r="W189">
        <v>36.751682043999999</v>
      </c>
      <c r="X189">
        <v>4.2960692988</v>
      </c>
      <c r="Y189">
        <v>249.42203897799999</v>
      </c>
    </row>
    <row r="190" spans="1:25" ht="19" customHeight="1">
      <c r="A190" t="s">
        <v>560</v>
      </c>
      <c r="B190" t="s">
        <v>561</v>
      </c>
      <c r="C190" t="s">
        <v>562</v>
      </c>
      <c r="D190">
        <v>7</v>
      </c>
      <c r="E190" t="s">
        <v>362</v>
      </c>
      <c r="F190" t="s">
        <v>363</v>
      </c>
      <c r="G190" t="s">
        <v>344</v>
      </c>
      <c r="H190" t="s">
        <v>345</v>
      </c>
      <c r="I190" t="s">
        <v>324</v>
      </c>
      <c r="J190" t="s">
        <v>248</v>
      </c>
      <c r="K190">
        <v>312191</v>
      </c>
      <c r="L190">
        <v>0</v>
      </c>
      <c r="M190">
        <v>312191</v>
      </c>
      <c r="N190">
        <v>312191</v>
      </c>
      <c r="O190">
        <v>0</v>
      </c>
      <c r="P190">
        <v>1389.7142857143001</v>
      </c>
      <c r="Q190" t="s">
        <v>585</v>
      </c>
      <c r="R190">
        <v>1156.7142857143001</v>
      </c>
      <c r="S190" t="s">
        <v>586</v>
      </c>
      <c r="T190">
        <v>1521.5714285714</v>
      </c>
      <c r="U190">
        <v>8.9587616000000002E-3</v>
      </c>
      <c r="V190">
        <v>0.26258987360000002</v>
      </c>
      <c r="W190">
        <v>29.310956717700002</v>
      </c>
      <c r="X190">
        <v>0.26258987360000002</v>
      </c>
      <c r="Y190">
        <v>29.310956717700002</v>
      </c>
    </row>
    <row r="191" spans="1:25" ht="19" customHeight="1">
      <c r="A191" t="s">
        <v>560</v>
      </c>
      <c r="B191" t="s">
        <v>561</v>
      </c>
      <c r="C191" t="s">
        <v>562</v>
      </c>
      <c r="D191">
        <v>7</v>
      </c>
      <c r="E191" t="s">
        <v>357</v>
      </c>
      <c r="F191" t="s">
        <v>357</v>
      </c>
      <c r="G191" t="s">
        <v>357</v>
      </c>
      <c r="H191" t="s">
        <v>354</v>
      </c>
      <c r="I191" t="s">
        <v>324</v>
      </c>
      <c r="J191" t="s">
        <v>281</v>
      </c>
      <c r="K191">
        <v>45470.810000000201</v>
      </c>
      <c r="L191">
        <v>0</v>
      </c>
      <c r="M191" t="s">
        <v>587</v>
      </c>
      <c r="N191" t="s">
        <v>587</v>
      </c>
      <c r="O191">
        <v>0</v>
      </c>
      <c r="P191">
        <v>4136.2857142857001</v>
      </c>
      <c r="Q191" t="s">
        <v>588</v>
      </c>
      <c r="R191">
        <v>16432.142857142899</v>
      </c>
      <c r="S191" t="s">
        <v>589</v>
      </c>
      <c r="T191">
        <v>4170.2857142857001</v>
      </c>
      <c r="U191">
        <v>1.4342207500000001E-2</v>
      </c>
      <c r="V191">
        <v>2.2340085999999999E-2</v>
      </c>
      <c r="W191">
        <v>1.557646273</v>
      </c>
      <c r="X191">
        <v>0.1516211361</v>
      </c>
      <c r="Y191">
        <v>10.571673604100001</v>
      </c>
    </row>
    <row r="192" spans="1:25" ht="19" customHeight="1">
      <c r="A192" t="s">
        <v>560</v>
      </c>
      <c r="B192" t="s">
        <v>561</v>
      </c>
      <c r="C192" t="s">
        <v>562</v>
      </c>
      <c r="D192">
        <v>7</v>
      </c>
      <c r="E192" t="s">
        <v>365</v>
      </c>
      <c r="F192" t="s">
        <v>366</v>
      </c>
      <c r="G192" t="s">
        <v>366</v>
      </c>
      <c r="H192" t="s">
        <v>367</v>
      </c>
      <c r="I192" t="s">
        <v>324</v>
      </c>
      <c r="J192" t="s">
        <v>368</v>
      </c>
      <c r="K192">
        <v>1014180</v>
      </c>
      <c r="L192">
        <v>0</v>
      </c>
      <c r="M192">
        <v>147927.72967999999</v>
      </c>
      <c r="N192">
        <v>147927.72967999999</v>
      </c>
      <c r="O192">
        <v>0</v>
      </c>
      <c r="R192">
        <v>778.28571428570001</v>
      </c>
      <c r="S192">
        <v>14645.4285714286</v>
      </c>
      <c r="T192">
        <v>511.57142857140002</v>
      </c>
      <c r="U192">
        <v>3.4930451199999997E-2</v>
      </c>
      <c r="V192">
        <v>9.8927017694000003</v>
      </c>
      <c r="W192">
        <v>283.21139346550001</v>
      </c>
      <c r="X192">
        <v>1.4429439677</v>
      </c>
      <c r="Y192">
        <v>41.309056040199998</v>
      </c>
    </row>
    <row r="193" spans="1:25" ht="19" customHeight="1">
      <c r="A193" t="s">
        <v>560</v>
      </c>
      <c r="B193" t="s">
        <v>561</v>
      </c>
      <c r="C193" t="s">
        <v>562</v>
      </c>
      <c r="D193">
        <v>7</v>
      </c>
      <c r="E193" t="s">
        <v>374</v>
      </c>
      <c r="F193" t="s">
        <v>374</v>
      </c>
      <c r="G193" t="s">
        <v>374</v>
      </c>
      <c r="H193" t="s">
        <v>349</v>
      </c>
      <c r="I193" t="s">
        <v>324</v>
      </c>
      <c r="J193" t="s">
        <v>281</v>
      </c>
      <c r="K193">
        <v>16789.227872340402</v>
      </c>
      <c r="L193">
        <v>0</v>
      </c>
      <c r="M193">
        <v>114064.3754542</v>
      </c>
      <c r="N193">
        <v>114064.3754542</v>
      </c>
      <c r="O193">
        <v>0</v>
      </c>
      <c r="Q193">
        <v>1442.2857142856999</v>
      </c>
      <c r="R193">
        <v>1333.5714285714</v>
      </c>
      <c r="S193">
        <v>5333.7142857142999</v>
      </c>
      <c r="T193">
        <v>10</v>
      </c>
      <c r="U193">
        <v>1.8748661E-3</v>
      </c>
      <c r="V193">
        <v>0.4496793409</v>
      </c>
      <c r="W193">
        <v>239.84611246200001</v>
      </c>
      <c r="X193">
        <v>3.0550775513000001</v>
      </c>
      <c r="Y193">
        <v>1629.4910779171</v>
      </c>
    </row>
    <row r="194" spans="1:25" ht="19" customHeight="1">
      <c r="A194" t="s">
        <v>560</v>
      </c>
      <c r="B194" t="s">
        <v>561</v>
      </c>
      <c r="C194" t="s">
        <v>562</v>
      </c>
      <c r="D194">
        <v>7</v>
      </c>
      <c r="E194" t="s">
        <v>369</v>
      </c>
      <c r="F194" t="s">
        <v>369</v>
      </c>
      <c r="G194" t="s">
        <v>369</v>
      </c>
      <c r="H194" t="s">
        <v>354</v>
      </c>
      <c r="I194" t="s">
        <v>324</v>
      </c>
      <c r="J194" t="s">
        <v>281</v>
      </c>
      <c r="K194">
        <v>9171.7000000000007</v>
      </c>
      <c r="L194">
        <v>0</v>
      </c>
      <c r="M194">
        <v>62246.026253999997</v>
      </c>
      <c r="N194">
        <v>62246.026253999997</v>
      </c>
      <c r="O194">
        <v>0</v>
      </c>
      <c r="P194">
        <v>203.57142857139999</v>
      </c>
      <c r="Q194">
        <v>1521</v>
      </c>
      <c r="R194">
        <v>344.57142857140002</v>
      </c>
      <c r="S194">
        <v>2272.7142857142999</v>
      </c>
      <c r="T194">
        <v>241.57142857139999</v>
      </c>
      <c r="U194">
        <v>0.10629203600000001</v>
      </c>
      <c r="V194">
        <v>0.57651015149999996</v>
      </c>
      <c r="W194">
        <v>5.4238320519999998</v>
      </c>
      <c r="X194">
        <v>3.9126297224000002</v>
      </c>
      <c r="Y194">
        <v>36.810187021899999</v>
      </c>
    </row>
    <row r="195" spans="1:25" ht="19" customHeight="1">
      <c r="A195" t="s">
        <v>560</v>
      </c>
      <c r="B195" t="s">
        <v>561</v>
      </c>
      <c r="C195" t="s">
        <v>562</v>
      </c>
      <c r="D195">
        <v>7</v>
      </c>
      <c r="E195" t="s">
        <v>370</v>
      </c>
      <c r="F195" t="s">
        <v>371</v>
      </c>
      <c r="G195" t="s">
        <v>371</v>
      </c>
      <c r="H195" t="s">
        <v>345</v>
      </c>
      <c r="I195" t="s">
        <v>324</v>
      </c>
      <c r="J195" t="s">
        <v>268</v>
      </c>
      <c r="K195">
        <v>867202</v>
      </c>
      <c r="L195">
        <v>0</v>
      </c>
      <c r="M195">
        <v>58854.302497999997</v>
      </c>
      <c r="N195">
        <v>58854.302497999997</v>
      </c>
      <c r="O195">
        <v>0</v>
      </c>
      <c r="P195">
        <v>1186.1428571429001</v>
      </c>
      <c r="Q195" t="s">
        <v>590</v>
      </c>
      <c r="R195">
        <v>35674.285714285703</v>
      </c>
      <c r="S195" t="s">
        <v>591</v>
      </c>
      <c r="T195">
        <v>944.42857142859998</v>
      </c>
      <c r="U195">
        <v>5.7429376999999998E-3</v>
      </c>
      <c r="V195">
        <v>0.75333339700000002</v>
      </c>
      <c r="W195">
        <v>131.17561639690001</v>
      </c>
      <c r="X195">
        <v>5.11263946E-2</v>
      </c>
      <c r="Y195">
        <v>8.9024810918000004</v>
      </c>
    </row>
    <row r="196" spans="1:25" ht="19" customHeight="1">
      <c r="A196" t="s">
        <v>560</v>
      </c>
      <c r="B196" t="s">
        <v>561</v>
      </c>
      <c r="C196" t="s">
        <v>562</v>
      </c>
      <c r="D196">
        <v>7</v>
      </c>
      <c r="E196" t="s">
        <v>375</v>
      </c>
      <c r="F196" t="s">
        <v>376</v>
      </c>
      <c r="G196" t="s">
        <v>376</v>
      </c>
      <c r="H196" t="s">
        <v>323</v>
      </c>
      <c r="I196" t="s">
        <v>324</v>
      </c>
      <c r="J196" t="s">
        <v>281</v>
      </c>
      <c r="K196">
        <v>3684.09</v>
      </c>
      <c r="L196">
        <v>0</v>
      </c>
      <c r="M196">
        <v>25001.031418999999</v>
      </c>
      <c r="N196">
        <v>25001.031418999999</v>
      </c>
      <c r="O196">
        <v>0</v>
      </c>
      <c r="P196">
        <v>535</v>
      </c>
      <c r="Q196">
        <v>31462.714285714301</v>
      </c>
      <c r="R196">
        <v>3296.2857142857001</v>
      </c>
      <c r="S196">
        <v>36138.571428571398</v>
      </c>
      <c r="T196">
        <v>301.42857142859998</v>
      </c>
      <c r="U196">
        <v>8.34091E-3</v>
      </c>
      <c r="V196">
        <v>1.4563347399999999E-2</v>
      </c>
      <c r="W196">
        <v>1.746014218</v>
      </c>
      <c r="X196">
        <v>9.8830025000000002E-2</v>
      </c>
      <c r="Y196">
        <v>11.848830056400001</v>
      </c>
    </row>
    <row r="197" spans="1:25" ht="19" customHeight="1">
      <c r="A197" t="s">
        <v>560</v>
      </c>
      <c r="B197" t="s">
        <v>561</v>
      </c>
      <c r="C197" t="s">
        <v>562</v>
      </c>
      <c r="D197">
        <v>7</v>
      </c>
      <c r="E197" t="s">
        <v>377</v>
      </c>
      <c r="F197" t="s">
        <v>378</v>
      </c>
      <c r="G197" t="s">
        <v>378</v>
      </c>
      <c r="H197" t="s">
        <v>345</v>
      </c>
      <c r="I197" t="s">
        <v>324</v>
      </c>
      <c r="J197" t="s">
        <v>268</v>
      </c>
      <c r="K197">
        <v>297263</v>
      </c>
      <c r="L197">
        <v>0</v>
      </c>
      <c r="M197">
        <v>20177.470445999999</v>
      </c>
      <c r="N197">
        <v>20177.470445999999</v>
      </c>
      <c r="O197">
        <v>0</v>
      </c>
      <c r="P197">
        <v>1354.7142857143001</v>
      </c>
      <c r="Q197">
        <v>28676.285714285699</v>
      </c>
      <c r="R197">
        <v>7805.8571428571004</v>
      </c>
      <c r="S197" t="s">
        <v>592</v>
      </c>
      <c r="V197">
        <v>0.1252781496</v>
      </c>
      <c r="X197">
        <v>8.5035680999999991E-3</v>
      </c>
    </row>
    <row r="198" spans="1:25" ht="19" customHeight="1">
      <c r="A198" t="s">
        <v>560</v>
      </c>
      <c r="B198" t="s">
        <v>561</v>
      </c>
      <c r="C198" t="s">
        <v>562</v>
      </c>
      <c r="D198">
        <v>7</v>
      </c>
      <c r="E198" t="s">
        <v>380</v>
      </c>
      <c r="F198" t="s">
        <v>380</v>
      </c>
      <c r="G198" t="s">
        <v>380</v>
      </c>
      <c r="H198" t="s">
        <v>340</v>
      </c>
      <c r="I198" t="s">
        <v>324</v>
      </c>
      <c r="J198" t="s">
        <v>381</v>
      </c>
      <c r="K198">
        <v>174872</v>
      </c>
      <c r="L198">
        <v>0</v>
      </c>
      <c r="M198">
        <v>15851.5663</v>
      </c>
      <c r="N198">
        <v>15851.5663</v>
      </c>
      <c r="O198">
        <v>0</v>
      </c>
      <c r="P198">
        <v>118.1428571429</v>
      </c>
      <c r="Q198">
        <v>8748.7142857143008</v>
      </c>
      <c r="R198">
        <v>186.1428571429</v>
      </c>
      <c r="S198">
        <v>9144.7142857143008</v>
      </c>
      <c r="T198">
        <v>120</v>
      </c>
      <c r="U198">
        <v>1.3122334500000001E-2</v>
      </c>
      <c r="V198">
        <v>2.7318200990000001</v>
      </c>
      <c r="W198">
        <v>208.180952381</v>
      </c>
      <c r="X198">
        <v>0.2476304235</v>
      </c>
      <c r="Y198">
        <v>18.870912261899999</v>
      </c>
    </row>
    <row r="199" spans="1:25" ht="19" customHeight="1">
      <c r="A199" t="s">
        <v>560</v>
      </c>
      <c r="B199" t="s">
        <v>561</v>
      </c>
      <c r="C199" t="s">
        <v>562</v>
      </c>
      <c r="D199">
        <v>7</v>
      </c>
      <c r="E199" t="s">
        <v>382</v>
      </c>
      <c r="F199" t="s">
        <v>382</v>
      </c>
      <c r="G199" t="s">
        <v>382</v>
      </c>
      <c r="H199" t="s">
        <v>276</v>
      </c>
      <c r="I199" t="s">
        <v>383</v>
      </c>
      <c r="J199" t="s">
        <v>281</v>
      </c>
      <c r="K199" t="s">
        <v>593</v>
      </c>
      <c r="L199">
        <v>422640.03</v>
      </c>
      <c r="M199">
        <v>9644521.466</v>
      </c>
      <c r="N199">
        <v>6776462.0162000004</v>
      </c>
      <c r="O199">
        <v>2868059.45</v>
      </c>
      <c r="Q199">
        <v>734168</v>
      </c>
      <c r="R199">
        <v>33599.142857142899</v>
      </c>
      <c r="S199" t="s">
        <v>594</v>
      </c>
      <c r="T199">
        <v>23171.571428571398</v>
      </c>
      <c r="U199">
        <v>3.1511132099999999E-2</v>
      </c>
      <c r="V199">
        <v>0.27610287410000001</v>
      </c>
      <c r="W199">
        <v>8.7620740933000008</v>
      </c>
      <c r="X199">
        <v>1.8736616285000001</v>
      </c>
      <c r="Y199">
        <v>59.460308296500003</v>
      </c>
    </row>
    <row r="200" spans="1:25" ht="19" customHeight="1">
      <c r="A200" t="s">
        <v>560</v>
      </c>
      <c r="B200" t="s">
        <v>561</v>
      </c>
      <c r="C200" t="s">
        <v>562</v>
      </c>
      <c r="D200">
        <v>7</v>
      </c>
      <c r="E200" t="s">
        <v>386</v>
      </c>
      <c r="G200" t="s">
        <v>387</v>
      </c>
      <c r="H200" t="s">
        <v>388</v>
      </c>
      <c r="I200" t="s">
        <v>383</v>
      </c>
      <c r="J200" t="s">
        <v>268</v>
      </c>
      <c r="K200">
        <v>11103466</v>
      </c>
      <c r="L200" t="s">
        <v>595</v>
      </c>
      <c r="M200" t="s">
        <v>596</v>
      </c>
      <c r="N200" t="s">
        <v>597</v>
      </c>
      <c r="O200" t="s">
        <v>598</v>
      </c>
      <c r="P200">
        <v>24258.857142857101</v>
      </c>
      <c r="R200">
        <v>0</v>
      </c>
      <c r="S200" t="s">
        <v>599</v>
      </c>
      <c r="V200">
        <v>30.7512183923</v>
      </c>
      <c r="X200">
        <v>2.0869807324999998</v>
      </c>
    </row>
    <row r="201" spans="1:25" ht="19" customHeight="1">
      <c r="A201" t="s">
        <v>560</v>
      </c>
      <c r="B201" t="s">
        <v>561</v>
      </c>
      <c r="C201" t="s">
        <v>562</v>
      </c>
      <c r="D201">
        <v>7</v>
      </c>
      <c r="E201" t="s">
        <v>391</v>
      </c>
      <c r="G201" t="s">
        <v>392</v>
      </c>
      <c r="H201" t="s">
        <v>393</v>
      </c>
      <c r="I201" t="s">
        <v>383</v>
      </c>
      <c r="J201" t="s">
        <v>268</v>
      </c>
      <c r="K201">
        <v>36372115</v>
      </c>
      <c r="L201" t="s">
        <v>600</v>
      </c>
      <c r="M201" t="s">
        <v>601</v>
      </c>
      <c r="N201" t="s">
        <v>602</v>
      </c>
      <c r="O201">
        <v>133669.89657000001</v>
      </c>
      <c r="P201">
        <v>3734.2857142857001</v>
      </c>
      <c r="R201">
        <v>0</v>
      </c>
      <c r="S201">
        <v>37720.285714285703</v>
      </c>
      <c r="V201">
        <v>145.21039917889999</v>
      </c>
      <c r="X201">
        <v>9.8614040761999995</v>
      </c>
    </row>
    <row r="202" spans="1:25" ht="19" customHeight="1">
      <c r="A202" t="s">
        <v>560</v>
      </c>
      <c r="B202" t="s">
        <v>561</v>
      </c>
      <c r="C202" t="s">
        <v>562</v>
      </c>
      <c r="D202">
        <v>7</v>
      </c>
      <c r="E202" t="s">
        <v>394</v>
      </c>
      <c r="G202" t="s">
        <v>395</v>
      </c>
      <c r="H202" t="s">
        <v>388</v>
      </c>
      <c r="I202" t="s">
        <v>383</v>
      </c>
      <c r="J202" t="s">
        <v>268</v>
      </c>
      <c r="K202">
        <v>18738322</v>
      </c>
      <c r="L202" t="s">
        <v>603</v>
      </c>
      <c r="M202">
        <v>1461479.713</v>
      </c>
      <c r="N202">
        <v>1271850.233</v>
      </c>
      <c r="O202">
        <v>189629.48009999999</v>
      </c>
      <c r="P202">
        <v>1935.7142857143001</v>
      </c>
      <c r="R202">
        <v>0</v>
      </c>
      <c r="S202">
        <v>38822.142857142899</v>
      </c>
      <c r="V202">
        <v>79.234669757700004</v>
      </c>
      <c r="X202">
        <v>5.3779312726999997</v>
      </c>
    </row>
    <row r="203" spans="1:25" ht="19" customHeight="1">
      <c r="A203" t="s">
        <v>560</v>
      </c>
      <c r="B203" t="s">
        <v>561</v>
      </c>
      <c r="C203" t="s">
        <v>562</v>
      </c>
      <c r="D203">
        <v>7</v>
      </c>
      <c r="E203" t="s">
        <v>397</v>
      </c>
      <c r="G203" t="s">
        <v>398</v>
      </c>
      <c r="H203" t="s">
        <v>388</v>
      </c>
      <c r="I203" t="s">
        <v>383</v>
      </c>
      <c r="J203" t="s">
        <v>268</v>
      </c>
      <c r="K203">
        <v>3067907</v>
      </c>
      <c r="L203" t="s">
        <v>604</v>
      </c>
      <c r="M203">
        <v>1334105.8003</v>
      </c>
      <c r="N203">
        <v>208231.57855000001</v>
      </c>
      <c r="O203" t="s">
        <v>605</v>
      </c>
      <c r="P203">
        <v>19264.285714285699</v>
      </c>
      <c r="R203">
        <v>0</v>
      </c>
      <c r="S203" t="s">
        <v>606</v>
      </c>
      <c r="V203">
        <v>17.458177507599999</v>
      </c>
      <c r="X203">
        <v>1.1848512706000001</v>
      </c>
    </row>
    <row r="204" spans="1:25" ht="19" customHeight="1">
      <c r="A204" t="s">
        <v>560</v>
      </c>
      <c r="B204" t="s">
        <v>561</v>
      </c>
      <c r="C204" t="s">
        <v>562</v>
      </c>
      <c r="D204">
        <v>7</v>
      </c>
      <c r="E204" t="s">
        <v>399</v>
      </c>
      <c r="G204" t="s">
        <v>400</v>
      </c>
      <c r="H204" t="s">
        <v>393</v>
      </c>
      <c r="I204" t="s">
        <v>383</v>
      </c>
      <c r="J204" t="s">
        <v>268</v>
      </c>
      <c r="K204">
        <v>0</v>
      </c>
      <c r="L204" t="s">
        <v>607</v>
      </c>
      <c r="M204" t="s">
        <v>608</v>
      </c>
      <c r="N204">
        <v>0</v>
      </c>
      <c r="O204" t="s">
        <v>608</v>
      </c>
      <c r="P204">
        <v>4919.1428571428996</v>
      </c>
      <c r="R204">
        <v>0</v>
      </c>
      <c r="S204">
        <v>142285</v>
      </c>
      <c r="V204">
        <v>17.621842920900001</v>
      </c>
      <c r="X204">
        <v>1.1958840118</v>
      </c>
    </row>
    <row r="205" spans="1:25" ht="19" customHeight="1">
      <c r="A205" t="s">
        <v>560</v>
      </c>
      <c r="B205" t="s">
        <v>561</v>
      </c>
      <c r="C205" t="s">
        <v>562</v>
      </c>
      <c r="D205">
        <v>7</v>
      </c>
      <c r="E205" t="s">
        <v>403</v>
      </c>
      <c r="G205" t="s">
        <v>404</v>
      </c>
      <c r="H205" t="s">
        <v>393</v>
      </c>
      <c r="I205" t="s">
        <v>383</v>
      </c>
      <c r="J205" t="s">
        <v>268</v>
      </c>
      <c r="K205">
        <v>64601</v>
      </c>
      <c r="L205" t="s">
        <v>609</v>
      </c>
      <c r="M205" t="s">
        <v>610</v>
      </c>
      <c r="N205">
        <v>4385.0237569999999</v>
      </c>
      <c r="O205">
        <v>911891.75749999995</v>
      </c>
      <c r="P205">
        <v>7846.8571428571004</v>
      </c>
      <c r="R205">
        <v>0</v>
      </c>
      <c r="S205">
        <v>76841.285714285696</v>
      </c>
      <c r="V205">
        <v>25.102226128400002</v>
      </c>
      <c r="X205">
        <v>1.7034681527</v>
      </c>
    </row>
    <row r="206" spans="1:25" ht="19" customHeight="1">
      <c r="A206" t="s">
        <v>560</v>
      </c>
      <c r="B206" t="s">
        <v>561</v>
      </c>
      <c r="C206" t="s">
        <v>562</v>
      </c>
      <c r="D206">
        <v>7</v>
      </c>
      <c r="E206" t="s">
        <v>405</v>
      </c>
      <c r="G206" t="s">
        <v>406</v>
      </c>
      <c r="H206" t="s">
        <v>393</v>
      </c>
      <c r="I206" t="s">
        <v>383</v>
      </c>
      <c r="J206" t="s">
        <v>268</v>
      </c>
      <c r="K206">
        <v>1538642</v>
      </c>
      <c r="L206" t="s">
        <v>611</v>
      </c>
      <c r="M206" t="s">
        <v>612</v>
      </c>
      <c r="N206">
        <v>104420.70398999999</v>
      </c>
      <c r="O206">
        <v>506628.32708999998</v>
      </c>
      <c r="P206">
        <v>4564.2857142857001</v>
      </c>
      <c r="R206">
        <v>0</v>
      </c>
      <c r="S206">
        <v>45374.285714285703</v>
      </c>
      <c r="V206">
        <v>28.349422674900001</v>
      </c>
      <c r="X206">
        <v>1.923836758</v>
      </c>
    </row>
    <row r="207" spans="1:25" ht="19" customHeight="1">
      <c r="A207" t="s">
        <v>560</v>
      </c>
      <c r="B207" t="s">
        <v>561</v>
      </c>
      <c r="C207" t="s">
        <v>562</v>
      </c>
      <c r="D207">
        <v>7</v>
      </c>
      <c r="E207" t="s">
        <v>407</v>
      </c>
      <c r="F207" t="s">
        <v>408</v>
      </c>
      <c r="G207" t="s">
        <v>408</v>
      </c>
      <c r="H207" t="s">
        <v>388</v>
      </c>
      <c r="I207" t="s">
        <v>383</v>
      </c>
      <c r="J207" t="s">
        <v>281</v>
      </c>
      <c r="K207">
        <v>17162.71</v>
      </c>
      <c r="L207">
        <v>61048.137699999999</v>
      </c>
      <c r="M207">
        <v>530774.12763</v>
      </c>
      <c r="N207">
        <v>116474.41998999999</v>
      </c>
      <c r="O207">
        <v>414299.70763000002</v>
      </c>
      <c r="P207">
        <v>25277</v>
      </c>
      <c r="Q207">
        <v>180911</v>
      </c>
      <c r="S207">
        <v>180911</v>
      </c>
      <c r="V207">
        <v>6.17595295E-2</v>
      </c>
      <c r="X207">
        <v>0.41912805400000003</v>
      </c>
    </row>
    <row r="208" spans="1:25" ht="19" customHeight="1">
      <c r="A208" t="s">
        <v>560</v>
      </c>
      <c r="B208" t="s">
        <v>561</v>
      </c>
      <c r="C208" t="s">
        <v>562</v>
      </c>
      <c r="D208">
        <v>7</v>
      </c>
      <c r="E208" t="s">
        <v>413</v>
      </c>
      <c r="G208" t="s">
        <v>414</v>
      </c>
      <c r="H208" t="s">
        <v>388</v>
      </c>
      <c r="I208" t="s">
        <v>383</v>
      </c>
      <c r="J208" t="s">
        <v>268</v>
      </c>
      <c r="K208">
        <v>2711349</v>
      </c>
      <c r="L208">
        <v>5023501.95</v>
      </c>
      <c r="M208">
        <v>524909.74578</v>
      </c>
      <c r="N208">
        <v>183999.76418999999</v>
      </c>
      <c r="O208">
        <v>340909.98158000002</v>
      </c>
      <c r="P208">
        <v>19798.285714285699</v>
      </c>
      <c r="R208">
        <v>0</v>
      </c>
      <c r="S208" t="s">
        <v>613</v>
      </c>
      <c r="V208">
        <v>9.9434375904000003</v>
      </c>
      <c r="X208">
        <v>0.67479093410000002</v>
      </c>
    </row>
    <row r="209" spans="1:24" ht="19" customHeight="1">
      <c r="A209" t="s">
        <v>560</v>
      </c>
      <c r="B209" t="s">
        <v>561</v>
      </c>
      <c r="C209" t="s">
        <v>562</v>
      </c>
      <c r="D209">
        <v>7</v>
      </c>
      <c r="E209" t="s">
        <v>410</v>
      </c>
      <c r="G209" t="s">
        <v>411</v>
      </c>
      <c r="H209" t="s">
        <v>393</v>
      </c>
      <c r="I209" t="s">
        <v>383</v>
      </c>
      <c r="J209" t="s">
        <v>268</v>
      </c>
      <c r="K209">
        <v>0</v>
      </c>
      <c r="L209" t="s">
        <v>614</v>
      </c>
      <c r="M209">
        <v>448577.05696000002</v>
      </c>
      <c r="N209">
        <v>0</v>
      </c>
      <c r="O209">
        <v>448577.05696000002</v>
      </c>
      <c r="P209">
        <v>61254.571428571398</v>
      </c>
      <c r="R209">
        <v>0</v>
      </c>
      <c r="S209" t="s">
        <v>615</v>
      </c>
      <c r="V209">
        <v>5.4996621251000004</v>
      </c>
      <c r="X209">
        <v>0.37326178669999999</v>
      </c>
    </row>
    <row r="210" spans="1:24" ht="19" customHeight="1">
      <c r="A210" t="s">
        <v>560</v>
      </c>
      <c r="B210" t="s">
        <v>561</v>
      </c>
      <c r="C210" t="s">
        <v>562</v>
      </c>
      <c r="D210">
        <v>7</v>
      </c>
      <c r="E210" t="s">
        <v>416</v>
      </c>
      <c r="G210" t="s">
        <v>417</v>
      </c>
      <c r="H210" t="s">
        <v>393</v>
      </c>
      <c r="I210" t="s">
        <v>383</v>
      </c>
      <c r="J210" t="s">
        <v>268</v>
      </c>
      <c r="K210">
        <v>699334</v>
      </c>
      <c r="L210" t="s">
        <v>616</v>
      </c>
      <c r="M210">
        <v>444713.09707000002</v>
      </c>
      <c r="N210">
        <v>47465.673719999999</v>
      </c>
      <c r="O210">
        <v>397247.42336000002</v>
      </c>
      <c r="P210">
        <v>2726.4285714286002</v>
      </c>
      <c r="R210">
        <v>0</v>
      </c>
      <c r="S210">
        <v>50463.571428571398</v>
      </c>
      <c r="V210">
        <v>18.551352319199999</v>
      </c>
      <c r="X210">
        <v>1.2589367069999999</v>
      </c>
    </row>
    <row r="211" spans="1:24" ht="19" customHeight="1">
      <c r="A211" t="s">
        <v>560</v>
      </c>
      <c r="B211" t="s">
        <v>561</v>
      </c>
      <c r="C211" t="s">
        <v>562</v>
      </c>
      <c r="D211">
        <v>7</v>
      </c>
      <c r="E211" t="s">
        <v>419</v>
      </c>
      <c r="G211" t="s">
        <v>420</v>
      </c>
      <c r="H211" t="s">
        <v>393</v>
      </c>
      <c r="I211" t="s">
        <v>383</v>
      </c>
      <c r="J211" t="s">
        <v>268</v>
      </c>
      <c r="K211">
        <v>378668</v>
      </c>
      <c r="L211">
        <v>4883279.97</v>
      </c>
      <c r="M211">
        <v>357100.09284</v>
      </c>
      <c r="N211">
        <v>25696.503779999999</v>
      </c>
      <c r="O211">
        <v>331403.58905000001</v>
      </c>
      <c r="P211">
        <v>4639.8571428571004</v>
      </c>
      <c r="R211">
        <v>0</v>
      </c>
      <c r="S211">
        <v>47170.857142857101</v>
      </c>
      <c r="V211">
        <v>15.9358319604</v>
      </c>
      <c r="X211">
        <v>1.0814791604</v>
      </c>
    </row>
    <row r="212" spans="1:24" ht="19" customHeight="1">
      <c r="A212" t="s">
        <v>560</v>
      </c>
      <c r="B212" t="s">
        <v>561</v>
      </c>
      <c r="C212" t="s">
        <v>562</v>
      </c>
      <c r="D212">
        <v>7</v>
      </c>
      <c r="E212" t="s">
        <v>421</v>
      </c>
      <c r="G212" t="s">
        <v>422</v>
      </c>
      <c r="H212" t="s">
        <v>393</v>
      </c>
      <c r="I212" t="s">
        <v>383</v>
      </c>
      <c r="J212" t="s">
        <v>268</v>
      </c>
      <c r="K212">
        <v>71038</v>
      </c>
      <c r="L212">
        <v>4568402.63</v>
      </c>
      <c r="M212">
        <v>314843.49345000001</v>
      </c>
      <c r="N212">
        <v>4822.3703539999997</v>
      </c>
      <c r="O212">
        <v>310021.12310999999</v>
      </c>
      <c r="P212">
        <v>16997.571428571398</v>
      </c>
      <c r="R212">
        <v>0</v>
      </c>
      <c r="S212">
        <v>91374.857142857101</v>
      </c>
      <c r="V212">
        <v>7.2533873493999996</v>
      </c>
      <c r="X212">
        <v>0.4922321449</v>
      </c>
    </row>
    <row r="213" spans="1:24" ht="19" customHeight="1">
      <c r="A213" t="s">
        <v>560</v>
      </c>
      <c r="B213" t="s">
        <v>561</v>
      </c>
      <c r="C213" t="s">
        <v>562</v>
      </c>
      <c r="D213">
        <v>7</v>
      </c>
      <c r="E213" t="s">
        <v>427</v>
      </c>
      <c r="G213" t="s">
        <v>428</v>
      </c>
      <c r="H213" t="s">
        <v>388</v>
      </c>
      <c r="I213" t="s">
        <v>383</v>
      </c>
      <c r="J213" t="s">
        <v>268</v>
      </c>
      <c r="K213">
        <v>0</v>
      </c>
      <c r="L213" t="s">
        <v>617</v>
      </c>
      <c r="M213">
        <v>274105.02520999999</v>
      </c>
      <c r="N213">
        <v>0</v>
      </c>
      <c r="O213">
        <v>274105.02520999999</v>
      </c>
      <c r="P213">
        <v>42416.285714285703</v>
      </c>
      <c r="R213">
        <v>0</v>
      </c>
      <c r="S213" t="s">
        <v>618</v>
      </c>
      <c r="V213">
        <v>4.2560689246000001</v>
      </c>
      <c r="X213">
        <v>0.2888596893</v>
      </c>
    </row>
    <row r="214" spans="1:24" ht="19" customHeight="1">
      <c r="A214" t="s">
        <v>560</v>
      </c>
      <c r="B214" t="s">
        <v>561</v>
      </c>
      <c r="C214" t="s">
        <v>562</v>
      </c>
      <c r="D214">
        <v>7</v>
      </c>
      <c r="E214" t="s">
        <v>424</v>
      </c>
      <c r="G214" t="s">
        <v>425</v>
      </c>
      <c r="H214" t="s">
        <v>393</v>
      </c>
      <c r="I214" t="s">
        <v>383</v>
      </c>
      <c r="J214" t="s">
        <v>268</v>
      </c>
      <c r="K214">
        <v>0</v>
      </c>
      <c r="L214">
        <v>3838090.36</v>
      </c>
      <c r="M214">
        <v>260464.28829999999</v>
      </c>
      <c r="N214">
        <v>0</v>
      </c>
      <c r="O214">
        <v>260464.28829999999</v>
      </c>
      <c r="P214">
        <v>16117.4285714286</v>
      </c>
      <c r="R214">
        <v>0</v>
      </c>
      <c r="S214">
        <v>81787</v>
      </c>
      <c r="V214">
        <v>6.7039825749000004</v>
      </c>
      <c r="X214">
        <v>0.45495230349999999</v>
      </c>
    </row>
    <row r="215" spans="1:24" ht="19" customHeight="1">
      <c r="A215" t="s">
        <v>560</v>
      </c>
      <c r="B215" t="s">
        <v>561</v>
      </c>
      <c r="C215" t="s">
        <v>562</v>
      </c>
      <c r="D215">
        <v>7</v>
      </c>
      <c r="E215" t="s">
        <v>429</v>
      </c>
      <c r="G215" t="s">
        <v>430</v>
      </c>
      <c r="H215" t="s">
        <v>388</v>
      </c>
      <c r="I215" t="s">
        <v>383</v>
      </c>
      <c r="J215" t="s">
        <v>268</v>
      </c>
      <c r="K215">
        <v>369844</v>
      </c>
      <c r="L215">
        <v>3284427.21</v>
      </c>
      <c r="M215">
        <v>248006.66922000001</v>
      </c>
      <c r="N215">
        <v>25103.804979</v>
      </c>
      <c r="O215">
        <v>222902.86425000001</v>
      </c>
      <c r="P215">
        <v>5990</v>
      </c>
      <c r="R215">
        <v>0</v>
      </c>
      <c r="S215">
        <v>62218.714285714297</v>
      </c>
      <c r="V215">
        <v>8.3903814195000006</v>
      </c>
      <c r="X215">
        <v>0.56943517040000002</v>
      </c>
    </row>
    <row r="216" spans="1:24" ht="19" customHeight="1">
      <c r="A216" t="s">
        <v>560</v>
      </c>
      <c r="B216" t="s">
        <v>561</v>
      </c>
      <c r="C216" t="s">
        <v>562</v>
      </c>
      <c r="D216">
        <v>7</v>
      </c>
      <c r="E216" t="s">
        <v>433</v>
      </c>
      <c r="G216" t="s">
        <v>434</v>
      </c>
      <c r="H216" t="s">
        <v>388</v>
      </c>
      <c r="I216" t="s">
        <v>383</v>
      </c>
      <c r="J216" t="s">
        <v>268</v>
      </c>
      <c r="K216">
        <v>0</v>
      </c>
      <c r="L216">
        <v>3632522.99</v>
      </c>
      <c r="M216">
        <v>246536.64634000001</v>
      </c>
      <c r="N216">
        <v>0</v>
      </c>
      <c r="O216">
        <v>246536.64634000001</v>
      </c>
      <c r="P216">
        <v>21779.714285714301</v>
      </c>
      <c r="R216">
        <v>0</v>
      </c>
      <c r="S216">
        <v>66175.857142857101</v>
      </c>
      <c r="V216">
        <v>7.8417096221999998</v>
      </c>
      <c r="X216">
        <v>0.53221102720000002</v>
      </c>
    </row>
    <row r="217" spans="1:24" ht="19" customHeight="1">
      <c r="A217" t="s">
        <v>560</v>
      </c>
      <c r="B217" t="s">
        <v>561</v>
      </c>
      <c r="C217" t="s">
        <v>562</v>
      </c>
      <c r="D217">
        <v>7</v>
      </c>
      <c r="E217" t="s">
        <v>431</v>
      </c>
      <c r="G217" t="s">
        <v>432</v>
      </c>
      <c r="H217" t="s">
        <v>393</v>
      </c>
      <c r="I217" t="s">
        <v>383</v>
      </c>
      <c r="J217" t="s">
        <v>268</v>
      </c>
      <c r="K217">
        <v>909023</v>
      </c>
      <c r="L217" t="s">
        <v>619</v>
      </c>
      <c r="M217">
        <v>235590.9607</v>
      </c>
      <c r="N217">
        <v>61688.597981999999</v>
      </c>
      <c r="O217">
        <v>173902.36270999999</v>
      </c>
      <c r="P217">
        <v>459.14285714290003</v>
      </c>
      <c r="R217">
        <v>0</v>
      </c>
      <c r="S217">
        <v>12520.4285714286</v>
      </c>
      <c r="V217">
        <v>39.610632223899998</v>
      </c>
      <c r="X217">
        <v>2.6880750396000002</v>
      </c>
    </row>
    <row r="218" spans="1:24" ht="19" customHeight="1">
      <c r="A218" t="s">
        <v>560</v>
      </c>
      <c r="B218" t="s">
        <v>561</v>
      </c>
      <c r="C218" t="s">
        <v>562</v>
      </c>
      <c r="D218">
        <v>7</v>
      </c>
      <c r="E218" t="s">
        <v>435</v>
      </c>
      <c r="F218" t="s">
        <v>436</v>
      </c>
      <c r="G218" t="s">
        <v>436</v>
      </c>
      <c r="H218" t="s">
        <v>388</v>
      </c>
      <c r="I218" t="s">
        <v>383</v>
      </c>
      <c r="J218" t="s">
        <v>281</v>
      </c>
      <c r="K218">
        <v>2569</v>
      </c>
      <c r="L218">
        <v>25839.851999999999</v>
      </c>
      <c r="M218">
        <v>192794.49207000001</v>
      </c>
      <c r="N218">
        <v>17435.609241999999</v>
      </c>
      <c r="O218">
        <v>175358.88282</v>
      </c>
      <c r="P218">
        <v>3935.2857142857001</v>
      </c>
      <c r="Q218">
        <v>51553.714285714297</v>
      </c>
      <c r="S218">
        <v>51553.714285714297</v>
      </c>
      <c r="V218">
        <v>7.8721921099999995E-2</v>
      </c>
      <c r="X218">
        <v>0.53424027110000005</v>
      </c>
    </row>
    <row r="219" spans="1:24" ht="19" customHeight="1">
      <c r="A219" t="s">
        <v>560</v>
      </c>
      <c r="B219" t="s">
        <v>561</v>
      </c>
      <c r="C219" t="s">
        <v>562</v>
      </c>
      <c r="D219">
        <v>7</v>
      </c>
      <c r="E219" t="s">
        <v>437</v>
      </c>
      <c r="F219" t="s">
        <v>438</v>
      </c>
      <c r="G219" t="s">
        <v>438</v>
      </c>
      <c r="H219" t="s">
        <v>388</v>
      </c>
      <c r="I219" t="s">
        <v>383</v>
      </c>
      <c r="J219" t="s">
        <v>281</v>
      </c>
      <c r="K219">
        <v>1807.42</v>
      </c>
      <c r="L219">
        <v>23921.1309</v>
      </c>
      <c r="M219">
        <v>174600.66307000001</v>
      </c>
      <c r="N219">
        <v>12265.592649</v>
      </c>
      <c r="O219">
        <v>162335.07042</v>
      </c>
      <c r="P219">
        <v>2700.4285714286002</v>
      </c>
      <c r="Q219">
        <v>43590.142857142899</v>
      </c>
      <c r="S219">
        <v>43590.142857142899</v>
      </c>
      <c r="V219">
        <v>8.4319688599999998E-2</v>
      </c>
      <c r="X219">
        <v>0.57221541919999996</v>
      </c>
    </row>
    <row r="220" spans="1:24" ht="19" customHeight="1">
      <c r="A220" t="s">
        <v>560</v>
      </c>
      <c r="B220" t="s">
        <v>561</v>
      </c>
      <c r="C220" t="s">
        <v>562</v>
      </c>
      <c r="D220">
        <v>7</v>
      </c>
      <c r="E220" t="s">
        <v>439</v>
      </c>
      <c r="G220" t="s">
        <v>440</v>
      </c>
      <c r="H220" t="s">
        <v>388</v>
      </c>
      <c r="I220" t="s">
        <v>383</v>
      </c>
      <c r="J220" t="s">
        <v>268</v>
      </c>
      <c r="K220">
        <v>0</v>
      </c>
      <c r="L220">
        <v>2252348.62</v>
      </c>
      <c r="M220">
        <v>152875.12823999999</v>
      </c>
      <c r="N220">
        <v>0</v>
      </c>
      <c r="O220">
        <v>152875.12823999999</v>
      </c>
      <c r="P220">
        <v>21304.857142857101</v>
      </c>
      <c r="R220">
        <v>0</v>
      </c>
      <c r="S220">
        <v>74428.285714285696</v>
      </c>
      <c r="V220">
        <v>4.3231425456999997</v>
      </c>
      <c r="X220">
        <v>0.29342747619999998</v>
      </c>
    </row>
    <row r="221" spans="1:24" ht="19" customHeight="1">
      <c r="A221" t="s">
        <v>560</v>
      </c>
      <c r="B221" t="s">
        <v>561</v>
      </c>
      <c r="C221" t="s">
        <v>562</v>
      </c>
      <c r="D221">
        <v>7</v>
      </c>
      <c r="E221" t="s">
        <v>443</v>
      </c>
      <c r="G221" t="s">
        <v>444</v>
      </c>
      <c r="H221" t="s">
        <v>393</v>
      </c>
      <c r="I221" t="s">
        <v>383</v>
      </c>
      <c r="J221" t="s">
        <v>268</v>
      </c>
      <c r="K221">
        <v>4794</v>
      </c>
      <c r="L221">
        <v>1752655.51</v>
      </c>
      <c r="M221">
        <v>119266.54319</v>
      </c>
      <c r="N221">
        <v>325.32483500000001</v>
      </c>
      <c r="O221">
        <v>118941.21834000001</v>
      </c>
      <c r="P221">
        <v>4892</v>
      </c>
      <c r="R221">
        <v>0</v>
      </c>
      <c r="S221">
        <v>26979.571428571398</v>
      </c>
      <c r="V221">
        <v>9.3057154884000006</v>
      </c>
      <c r="X221">
        <v>0.63151772610000001</v>
      </c>
    </row>
    <row r="222" spans="1:24" ht="19" customHeight="1">
      <c r="A222" t="s">
        <v>560</v>
      </c>
      <c r="B222" t="s">
        <v>561</v>
      </c>
      <c r="C222" t="s">
        <v>562</v>
      </c>
      <c r="D222">
        <v>7</v>
      </c>
      <c r="E222" t="s">
        <v>445</v>
      </c>
      <c r="G222" t="s">
        <v>446</v>
      </c>
      <c r="H222" t="s">
        <v>388</v>
      </c>
      <c r="I222" t="s">
        <v>383</v>
      </c>
      <c r="J222" t="s">
        <v>268</v>
      </c>
      <c r="K222">
        <v>273870</v>
      </c>
      <c r="L222" t="s">
        <v>620</v>
      </c>
      <c r="M222">
        <v>108082.91095999999</v>
      </c>
      <c r="N222">
        <v>18587.900804000001</v>
      </c>
      <c r="O222">
        <v>89495.010150000002</v>
      </c>
      <c r="P222">
        <v>370.28571428570001</v>
      </c>
      <c r="R222">
        <v>0</v>
      </c>
      <c r="S222">
        <v>6676.4285714285998</v>
      </c>
      <c r="V222">
        <v>34.0819129132</v>
      </c>
      <c r="X222">
        <v>2.3126759592999999</v>
      </c>
    </row>
    <row r="223" spans="1:24" ht="19" customHeight="1">
      <c r="A223" t="s">
        <v>560</v>
      </c>
      <c r="B223" t="s">
        <v>561</v>
      </c>
      <c r="C223" t="s">
        <v>562</v>
      </c>
      <c r="D223">
        <v>7</v>
      </c>
      <c r="E223" t="s">
        <v>441</v>
      </c>
      <c r="G223" t="s">
        <v>442</v>
      </c>
      <c r="H223" t="s">
        <v>388</v>
      </c>
      <c r="I223" t="s">
        <v>383</v>
      </c>
      <c r="J223" t="s">
        <v>268</v>
      </c>
      <c r="K223">
        <v>0</v>
      </c>
      <c r="L223">
        <v>1391903.64</v>
      </c>
      <c r="M223">
        <v>94466.906260000003</v>
      </c>
      <c r="N223">
        <v>0</v>
      </c>
      <c r="O223">
        <v>94466.906260000003</v>
      </c>
      <c r="P223">
        <v>2904.8571428570999</v>
      </c>
      <c r="R223">
        <v>0</v>
      </c>
      <c r="S223">
        <v>28942.428571428602</v>
      </c>
      <c r="V223">
        <v>6.8703072601999997</v>
      </c>
      <c r="X223">
        <v>0.466279887</v>
      </c>
    </row>
    <row r="224" spans="1:24" ht="19" customHeight="1">
      <c r="A224" t="s">
        <v>560</v>
      </c>
      <c r="B224" t="s">
        <v>561</v>
      </c>
      <c r="C224" t="s">
        <v>562</v>
      </c>
      <c r="D224">
        <v>7</v>
      </c>
      <c r="E224" t="s">
        <v>449</v>
      </c>
      <c r="G224" t="s">
        <v>450</v>
      </c>
      <c r="H224" t="s">
        <v>393</v>
      </c>
      <c r="I224" t="s">
        <v>383</v>
      </c>
      <c r="J224" t="s">
        <v>268</v>
      </c>
      <c r="K224">
        <v>0</v>
      </c>
      <c r="L224">
        <v>1119418.8899999999</v>
      </c>
      <c r="M224">
        <v>75969.718672999996</v>
      </c>
      <c r="N224">
        <v>0</v>
      </c>
      <c r="O224">
        <v>75969.718672999996</v>
      </c>
      <c r="P224">
        <v>2477.1428571429001</v>
      </c>
      <c r="R224">
        <v>0</v>
      </c>
      <c r="S224">
        <v>15839.5714285714</v>
      </c>
      <c r="V224">
        <v>10.096042371299999</v>
      </c>
      <c r="X224">
        <v>0.68517112359999999</v>
      </c>
    </row>
    <row r="225" spans="1:25" ht="19" customHeight="1">
      <c r="A225" t="s">
        <v>560</v>
      </c>
      <c r="B225" t="s">
        <v>561</v>
      </c>
      <c r="C225" t="s">
        <v>562</v>
      </c>
      <c r="D225">
        <v>7</v>
      </c>
      <c r="E225" t="s">
        <v>447</v>
      </c>
      <c r="G225" t="s">
        <v>448</v>
      </c>
      <c r="H225" t="s">
        <v>388</v>
      </c>
      <c r="I225" t="s">
        <v>383</v>
      </c>
      <c r="J225" t="s">
        <v>268</v>
      </c>
      <c r="K225">
        <v>0</v>
      </c>
      <c r="L225" t="s">
        <v>621</v>
      </c>
      <c r="M225">
        <v>68032.395818000005</v>
      </c>
      <c r="N225">
        <v>0</v>
      </c>
      <c r="O225">
        <v>68032.395818000005</v>
      </c>
      <c r="P225">
        <v>2104</v>
      </c>
      <c r="R225">
        <v>0</v>
      </c>
      <c r="S225">
        <v>14527.142857142901</v>
      </c>
      <c r="V225">
        <v>9.8579542728000007</v>
      </c>
      <c r="X225">
        <v>0.66901756140000002</v>
      </c>
    </row>
    <row r="226" spans="1:25" ht="19" customHeight="1">
      <c r="A226" t="s">
        <v>560</v>
      </c>
      <c r="B226" t="s">
        <v>561</v>
      </c>
      <c r="C226" t="s">
        <v>562</v>
      </c>
      <c r="D226">
        <v>7</v>
      </c>
      <c r="E226" t="s">
        <v>452</v>
      </c>
      <c r="G226" t="s">
        <v>453</v>
      </c>
      <c r="H226" t="s">
        <v>393</v>
      </c>
      <c r="I226" t="s">
        <v>383</v>
      </c>
      <c r="J226" t="s">
        <v>268</v>
      </c>
      <c r="K226">
        <v>0</v>
      </c>
      <c r="L226">
        <v>770121.51</v>
      </c>
      <c r="M226">
        <v>52262.456853000003</v>
      </c>
      <c r="N226">
        <v>0</v>
      </c>
      <c r="O226">
        <v>52262.456853000003</v>
      </c>
      <c r="P226">
        <v>511.14285714290003</v>
      </c>
      <c r="R226">
        <v>0</v>
      </c>
      <c r="S226">
        <v>13675.142857142901</v>
      </c>
      <c r="V226">
        <v>8.0450610074999993</v>
      </c>
      <c r="X226">
        <v>0.54595884979999998</v>
      </c>
    </row>
    <row r="227" spans="1:25" ht="19" customHeight="1">
      <c r="A227" t="s">
        <v>560</v>
      </c>
      <c r="B227" t="s">
        <v>561</v>
      </c>
      <c r="C227" t="s">
        <v>562</v>
      </c>
      <c r="D227">
        <v>7</v>
      </c>
      <c r="E227" t="s">
        <v>454</v>
      </c>
      <c r="G227" t="s">
        <v>455</v>
      </c>
      <c r="H227" t="s">
        <v>388</v>
      </c>
      <c r="I227" t="s">
        <v>383</v>
      </c>
      <c r="J227" t="s">
        <v>268</v>
      </c>
      <c r="K227">
        <v>91011</v>
      </c>
      <c r="L227">
        <v>569731.73</v>
      </c>
      <c r="M227">
        <v>44845.854608000001</v>
      </c>
      <c r="N227">
        <v>6178.728932</v>
      </c>
      <c r="O227">
        <v>38667.125676000003</v>
      </c>
      <c r="P227">
        <v>893.42857142859998</v>
      </c>
      <c r="R227">
        <v>0</v>
      </c>
      <c r="S227">
        <v>11214.5714285714</v>
      </c>
      <c r="V227">
        <v>8.4168903976999996</v>
      </c>
      <c r="X227">
        <v>0.57127021739999995</v>
      </c>
    </row>
    <row r="228" spans="1:25" ht="19" customHeight="1">
      <c r="A228" t="s">
        <v>560</v>
      </c>
      <c r="B228" t="s">
        <v>561</v>
      </c>
      <c r="C228" t="s">
        <v>562</v>
      </c>
      <c r="D228">
        <v>7</v>
      </c>
      <c r="E228" t="s">
        <v>456</v>
      </c>
      <c r="G228" t="s">
        <v>457</v>
      </c>
      <c r="H228" t="s">
        <v>393</v>
      </c>
      <c r="I228" t="s">
        <v>383</v>
      </c>
      <c r="J228" t="s">
        <v>268</v>
      </c>
      <c r="K228">
        <v>312333</v>
      </c>
      <c r="L228">
        <v>149838.57</v>
      </c>
      <c r="M228">
        <v>31358.391057000001</v>
      </c>
      <c r="N228">
        <v>21187.883323999999</v>
      </c>
      <c r="O228">
        <v>10170.507733</v>
      </c>
      <c r="P228">
        <v>116.2857142857</v>
      </c>
      <c r="R228">
        <v>0</v>
      </c>
      <c r="S228">
        <v>2123.8571428570999</v>
      </c>
      <c r="V228">
        <v>31.087076747200001</v>
      </c>
      <c r="X228">
        <v>2.1092615226000002</v>
      </c>
    </row>
    <row r="229" spans="1:25" ht="19" customHeight="1">
      <c r="A229" t="s">
        <v>560</v>
      </c>
      <c r="B229" t="s">
        <v>561</v>
      </c>
      <c r="C229" t="s">
        <v>562</v>
      </c>
      <c r="D229">
        <v>7</v>
      </c>
      <c r="E229" t="s">
        <v>458</v>
      </c>
      <c r="G229" t="s">
        <v>459</v>
      </c>
      <c r="H229" t="s">
        <v>388</v>
      </c>
      <c r="I229" t="s">
        <v>383</v>
      </c>
      <c r="J229" t="s">
        <v>268</v>
      </c>
      <c r="K229">
        <v>129097</v>
      </c>
      <c r="L229">
        <v>212841.84</v>
      </c>
      <c r="M229">
        <v>23203.113746999999</v>
      </c>
      <c r="N229">
        <v>8759.2339580000007</v>
      </c>
      <c r="O229">
        <v>14443.879789000001</v>
      </c>
      <c r="P229">
        <v>73.142857142899999</v>
      </c>
      <c r="R229">
        <v>0</v>
      </c>
      <c r="S229">
        <v>2268.7142857142999</v>
      </c>
      <c r="V229">
        <v>21.531316667700001</v>
      </c>
      <c r="X229">
        <v>1.4610612522999999</v>
      </c>
    </row>
    <row r="230" spans="1:25" ht="19" customHeight="1">
      <c r="A230" t="s">
        <v>560</v>
      </c>
      <c r="B230" t="s">
        <v>561</v>
      </c>
      <c r="C230" t="s">
        <v>562</v>
      </c>
      <c r="D230">
        <v>7</v>
      </c>
      <c r="E230" t="s">
        <v>462</v>
      </c>
      <c r="G230" t="s">
        <v>463</v>
      </c>
      <c r="H230" t="s">
        <v>393</v>
      </c>
      <c r="I230" t="s">
        <v>383</v>
      </c>
      <c r="J230" t="s">
        <v>268</v>
      </c>
      <c r="K230">
        <v>105203</v>
      </c>
      <c r="L230">
        <v>163557.66</v>
      </c>
      <c r="M230">
        <v>18239.46456</v>
      </c>
      <c r="N230">
        <v>7141.9688489999999</v>
      </c>
      <c r="O230">
        <v>11097.495711</v>
      </c>
      <c r="P230">
        <v>81</v>
      </c>
      <c r="R230">
        <v>0</v>
      </c>
      <c r="S230">
        <v>1934.4285714286</v>
      </c>
      <c r="V230">
        <v>19.8479181744</v>
      </c>
      <c r="X230">
        <v>1.3469806189</v>
      </c>
    </row>
    <row r="231" spans="1:25" ht="19" customHeight="1">
      <c r="A231" t="s">
        <v>560</v>
      </c>
      <c r="B231" t="s">
        <v>561</v>
      </c>
      <c r="C231" t="s">
        <v>562</v>
      </c>
      <c r="D231">
        <v>7</v>
      </c>
      <c r="E231" t="s">
        <v>460</v>
      </c>
      <c r="G231" t="s">
        <v>461</v>
      </c>
      <c r="H231" t="s">
        <v>388</v>
      </c>
      <c r="I231" t="s">
        <v>383</v>
      </c>
      <c r="J231" t="s">
        <v>268</v>
      </c>
      <c r="K231">
        <v>0</v>
      </c>
      <c r="L231">
        <v>244249.44</v>
      </c>
      <c r="M231">
        <v>16577.962151</v>
      </c>
      <c r="N231">
        <v>0</v>
      </c>
      <c r="O231">
        <v>16577.962151</v>
      </c>
      <c r="P231">
        <v>5484.2857142857001</v>
      </c>
      <c r="R231">
        <v>0</v>
      </c>
      <c r="S231">
        <v>16377</v>
      </c>
      <c r="V231">
        <v>2.1305963938999999</v>
      </c>
      <c r="X231">
        <v>0.1446101427</v>
      </c>
    </row>
    <row r="232" spans="1:25" ht="19" customHeight="1">
      <c r="A232" t="s">
        <v>560</v>
      </c>
      <c r="B232" t="s">
        <v>561</v>
      </c>
      <c r="C232" t="s">
        <v>562</v>
      </c>
      <c r="D232">
        <v>2</v>
      </c>
      <c r="E232" t="s">
        <v>622</v>
      </c>
      <c r="F232" t="s">
        <v>322</v>
      </c>
      <c r="G232" t="s">
        <v>1311</v>
      </c>
      <c r="H232" t="s">
        <v>1311</v>
      </c>
      <c r="I232" t="s">
        <v>465</v>
      </c>
      <c r="J232" t="s">
        <v>623</v>
      </c>
      <c r="K232">
        <v>16518674450</v>
      </c>
      <c r="L232">
        <v>0</v>
      </c>
      <c r="M232">
        <v>6607469.7800000003</v>
      </c>
      <c r="N232">
        <v>6607469.7800000003</v>
      </c>
      <c r="O232">
        <v>0</v>
      </c>
      <c r="P232">
        <v>3244724</v>
      </c>
      <c r="Q232">
        <v>5899918</v>
      </c>
      <c r="R232">
        <v>975159.5</v>
      </c>
      <c r="S232">
        <v>17928518.5</v>
      </c>
      <c r="T232">
        <v>144807.5</v>
      </c>
      <c r="U232">
        <v>8.0769362000000008E-3</v>
      </c>
      <c r="V232">
        <v>460.68152396419998</v>
      </c>
      <c r="W232">
        <v>57036.667472333997</v>
      </c>
      <c r="X232">
        <v>0.1842726096</v>
      </c>
      <c r="Y232">
        <v>22.814666988900001</v>
      </c>
    </row>
    <row r="233" spans="1:25" ht="19" customHeight="1">
      <c r="A233" t="s">
        <v>560</v>
      </c>
      <c r="B233" t="s">
        <v>561</v>
      </c>
      <c r="C233" t="s">
        <v>562</v>
      </c>
      <c r="D233">
        <v>7</v>
      </c>
      <c r="E233" t="s">
        <v>480</v>
      </c>
      <c r="F233" t="s">
        <v>480</v>
      </c>
      <c r="G233" t="s">
        <v>480</v>
      </c>
      <c r="H233" t="s">
        <v>280</v>
      </c>
      <c r="I233" t="s">
        <v>465</v>
      </c>
      <c r="J233" t="s">
        <v>248</v>
      </c>
      <c r="K233">
        <v>55870</v>
      </c>
      <c r="L233">
        <v>0</v>
      </c>
      <c r="M233">
        <v>55870</v>
      </c>
      <c r="N233">
        <v>55870</v>
      </c>
      <c r="O233">
        <v>0</v>
      </c>
      <c r="Q233">
        <v>2455.5714285713998</v>
      </c>
      <c r="R233">
        <v>1568.2857142856999</v>
      </c>
      <c r="S233">
        <v>2325</v>
      </c>
      <c r="T233">
        <v>125.2857142857</v>
      </c>
      <c r="U233">
        <v>5.38863287E-2</v>
      </c>
      <c r="V233">
        <v>3.4328725038000001</v>
      </c>
      <c r="W233">
        <v>63.705815279399999</v>
      </c>
      <c r="X233">
        <v>3.4328725038000001</v>
      </c>
      <c r="Y233">
        <v>63.705815279399999</v>
      </c>
    </row>
    <row r="234" spans="1:25" ht="19" customHeight="1">
      <c r="A234" t="s">
        <v>560</v>
      </c>
      <c r="B234" t="s">
        <v>561</v>
      </c>
      <c r="C234" t="s">
        <v>562</v>
      </c>
      <c r="D234">
        <v>7</v>
      </c>
      <c r="E234" t="s">
        <v>467</v>
      </c>
      <c r="G234" t="s">
        <v>1311</v>
      </c>
      <c r="H234" t="s">
        <v>1311</v>
      </c>
      <c r="I234" t="s">
        <v>465</v>
      </c>
      <c r="J234" t="s">
        <v>268</v>
      </c>
      <c r="K234">
        <v>133158</v>
      </c>
      <c r="L234">
        <v>413501.12</v>
      </c>
      <c r="M234">
        <v>37095.295058000003</v>
      </c>
      <c r="N234">
        <v>9034.5495730000002</v>
      </c>
      <c r="O234">
        <v>28060.745484999999</v>
      </c>
      <c r="P234">
        <v>103.42857142859999</v>
      </c>
      <c r="R234">
        <v>0</v>
      </c>
      <c r="S234">
        <v>1309.4285714286</v>
      </c>
      <c r="V234">
        <v>59.639877809300003</v>
      </c>
      <c r="X234">
        <v>4.0470537920999998</v>
      </c>
    </row>
    <row r="235" spans="1:25" ht="19" customHeight="1">
      <c r="A235" t="s">
        <v>560</v>
      </c>
      <c r="B235" t="s">
        <v>561</v>
      </c>
      <c r="C235" t="s">
        <v>562</v>
      </c>
      <c r="D235">
        <v>7</v>
      </c>
      <c r="E235" t="s">
        <v>466</v>
      </c>
      <c r="G235" t="s">
        <v>1311</v>
      </c>
      <c r="H235" t="s">
        <v>1311</v>
      </c>
      <c r="I235" t="s">
        <v>465</v>
      </c>
      <c r="J235" t="s">
        <v>281</v>
      </c>
      <c r="K235">
        <v>4485</v>
      </c>
      <c r="L235">
        <v>0</v>
      </c>
      <c r="M235">
        <v>30433.674599999998</v>
      </c>
      <c r="N235">
        <v>30433.674599999998</v>
      </c>
      <c r="O235">
        <v>0</v>
      </c>
      <c r="P235">
        <v>597</v>
      </c>
      <c r="Q235">
        <v>7806.4285714285998</v>
      </c>
      <c r="R235">
        <v>807</v>
      </c>
      <c r="S235">
        <v>11273.142857142901</v>
      </c>
      <c r="T235">
        <v>221</v>
      </c>
      <c r="U235">
        <v>1.9604116000000001E-2</v>
      </c>
      <c r="V235">
        <v>5.68354623E-2</v>
      </c>
      <c r="W235">
        <v>2.8991596638999999</v>
      </c>
      <c r="X235">
        <v>0.38566599000000001</v>
      </c>
      <c r="Y235">
        <v>19.672704977399999</v>
      </c>
    </row>
    <row r="236" spans="1:25" ht="19" customHeight="1">
      <c r="A236" t="s">
        <v>560</v>
      </c>
      <c r="B236" t="s">
        <v>561</v>
      </c>
      <c r="C236" t="s">
        <v>562</v>
      </c>
      <c r="D236">
        <v>7</v>
      </c>
      <c r="E236" t="s">
        <v>470</v>
      </c>
      <c r="G236" t="s">
        <v>471</v>
      </c>
      <c r="H236" t="s">
        <v>388</v>
      </c>
      <c r="I236" t="s">
        <v>465</v>
      </c>
      <c r="J236" t="s">
        <v>268</v>
      </c>
      <c r="K236">
        <v>202478</v>
      </c>
      <c r="L236">
        <v>97985.21</v>
      </c>
      <c r="M236">
        <v>20386.670886</v>
      </c>
      <c r="N236">
        <v>13735.966977</v>
      </c>
      <c r="O236">
        <v>6650.7039090999997</v>
      </c>
      <c r="P236">
        <v>548</v>
      </c>
      <c r="R236">
        <v>0</v>
      </c>
      <c r="S236">
        <v>3523</v>
      </c>
      <c r="V236">
        <v>12.1837399132</v>
      </c>
      <c r="X236">
        <v>0.82667656970000003</v>
      </c>
    </row>
    <row r="237" spans="1:25" ht="19" customHeight="1">
      <c r="A237" t="s">
        <v>560</v>
      </c>
      <c r="B237" t="s">
        <v>561</v>
      </c>
      <c r="C237" t="s">
        <v>562</v>
      </c>
      <c r="D237">
        <v>7</v>
      </c>
      <c r="E237" t="s">
        <v>472</v>
      </c>
      <c r="G237" t="s">
        <v>473</v>
      </c>
      <c r="H237" t="s">
        <v>393</v>
      </c>
      <c r="I237" t="s">
        <v>465</v>
      </c>
      <c r="J237" t="s">
        <v>268</v>
      </c>
      <c r="K237">
        <v>102663</v>
      </c>
      <c r="L237">
        <v>155517.48000000001</v>
      </c>
      <c r="M237">
        <v>17517.763589999999</v>
      </c>
      <c r="N237">
        <v>6964.73693</v>
      </c>
      <c r="O237">
        <v>10553.02666</v>
      </c>
      <c r="P237">
        <v>40.142857142899999</v>
      </c>
      <c r="R237">
        <v>0</v>
      </c>
      <c r="S237">
        <v>1235.2857142856999</v>
      </c>
      <c r="V237">
        <v>29.857809645</v>
      </c>
      <c r="X237">
        <v>2.0258775980000001</v>
      </c>
    </row>
    <row r="238" spans="1:25" ht="19" customHeight="1">
      <c r="A238" t="s">
        <v>560</v>
      </c>
      <c r="B238" t="s">
        <v>561</v>
      </c>
      <c r="C238" t="s">
        <v>562</v>
      </c>
      <c r="D238">
        <v>7</v>
      </c>
      <c r="E238" t="s">
        <v>474</v>
      </c>
      <c r="G238" t="s">
        <v>475</v>
      </c>
      <c r="H238" t="s">
        <v>388</v>
      </c>
      <c r="I238" t="s">
        <v>465</v>
      </c>
      <c r="J238" t="s">
        <v>268</v>
      </c>
      <c r="K238">
        <v>0</v>
      </c>
      <c r="L238">
        <v>193883.21</v>
      </c>
      <c r="M238">
        <v>13158.576658</v>
      </c>
      <c r="N238">
        <v>0</v>
      </c>
      <c r="O238">
        <v>13158.576658</v>
      </c>
      <c r="P238">
        <v>712.71428571429999</v>
      </c>
      <c r="R238">
        <v>0</v>
      </c>
      <c r="S238">
        <v>4307.5714285714002</v>
      </c>
      <c r="V238">
        <v>6.4299807647999998</v>
      </c>
      <c r="X238">
        <v>0.43639361450000003</v>
      </c>
    </row>
    <row r="239" spans="1:25" ht="19" customHeight="1">
      <c r="A239" t="s">
        <v>560</v>
      </c>
      <c r="B239" t="s">
        <v>561</v>
      </c>
      <c r="C239" t="s">
        <v>562</v>
      </c>
      <c r="D239">
        <v>7</v>
      </c>
      <c r="E239" t="s">
        <v>476</v>
      </c>
      <c r="G239" t="s">
        <v>477</v>
      </c>
      <c r="H239" t="s">
        <v>388</v>
      </c>
      <c r="I239" t="s">
        <v>465</v>
      </c>
      <c r="J239" t="s">
        <v>268</v>
      </c>
      <c r="K239">
        <v>0</v>
      </c>
      <c r="L239">
        <v>184678.96</v>
      </c>
      <c r="M239">
        <v>12532.571725</v>
      </c>
      <c r="N239">
        <v>0</v>
      </c>
      <c r="O239">
        <v>12532.571725</v>
      </c>
      <c r="P239">
        <v>3435.4285714286002</v>
      </c>
      <c r="R239">
        <v>0</v>
      </c>
      <c r="S239">
        <v>11025.857142857099</v>
      </c>
      <c r="V239">
        <v>2.3928034102</v>
      </c>
      <c r="X239">
        <v>0.16237897570000001</v>
      </c>
    </row>
    <row r="240" spans="1:25" ht="19" customHeight="1">
      <c r="A240" t="s">
        <v>560</v>
      </c>
      <c r="B240" t="s">
        <v>561</v>
      </c>
      <c r="C240" t="s">
        <v>562</v>
      </c>
      <c r="D240">
        <v>7</v>
      </c>
      <c r="E240" t="s">
        <v>431</v>
      </c>
      <c r="G240" t="s">
        <v>432</v>
      </c>
      <c r="H240" t="s">
        <v>393</v>
      </c>
      <c r="I240" t="s">
        <v>465</v>
      </c>
      <c r="J240" t="s">
        <v>268</v>
      </c>
      <c r="K240">
        <v>2805</v>
      </c>
      <c r="L240">
        <v>178218.43</v>
      </c>
      <c r="M240">
        <v>12285.926661</v>
      </c>
      <c r="N240">
        <v>190.54248200000001</v>
      </c>
      <c r="O240">
        <v>12095.384179000001</v>
      </c>
      <c r="P240">
        <v>305.42857142859998</v>
      </c>
      <c r="R240">
        <v>0</v>
      </c>
      <c r="S240">
        <v>4303.4285714285998</v>
      </c>
      <c r="V240">
        <v>6.0092759926000001</v>
      </c>
      <c r="X240">
        <v>0.40784512880000001</v>
      </c>
    </row>
    <row r="241" spans="1:25" ht="19" customHeight="1">
      <c r="A241" t="s">
        <v>560</v>
      </c>
      <c r="B241" t="s">
        <v>561</v>
      </c>
      <c r="C241" t="s">
        <v>562</v>
      </c>
      <c r="D241">
        <v>7</v>
      </c>
      <c r="E241" t="s">
        <v>478</v>
      </c>
      <c r="G241" t="s">
        <v>479</v>
      </c>
      <c r="H241" t="s">
        <v>388</v>
      </c>
      <c r="I241" t="s">
        <v>465</v>
      </c>
      <c r="J241" t="s">
        <v>268</v>
      </c>
      <c r="K241">
        <v>0</v>
      </c>
      <c r="L241">
        <v>161408.71</v>
      </c>
      <c r="M241">
        <v>10954.876602</v>
      </c>
      <c r="N241">
        <v>0</v>
      </c>
      <c r="O241">
        <v>10954.876602</v>
      </c>
      <c r="P241">
        <v>7602.8571428571004</v>
      </c>
      <c r="R241">
        <v>0</v>
      </c>
      <c r="S241">
        <v>27454.714285714301</v>
      </c>
      <c r="V241">
        <v>0.83986986360000004</v>
      </c>
      <c r="X241">
        <v>5.7002318599999997E-2</v>
      </c>
    </row>
    <row r="242" spans="1:25" ht="19" customHeight="1">
      <c r="A242" t="s">
        <v>560</v>
      </c>
      <c r="B242" t="s">
        <v>561</v>
      </c>
      <c r="C242" t="s">
        <v>562</v>
      </c>
      <c r="D242">
        <v>7</v>
      </c>
      <c r="E242" t="s">
        <v>468</v>
      </c>
      <c r="G242" t="s">
        <v>469</v>
      </c>
      <c r="H242" t="s">
        <v>393</v>
      </c>
      <c r="I242" t="s">
        <v>465</v>
      </c>
      <c r="J242" t="s">
        <v>268</v>
      </c>
      <c r="K242">
        <v>113014</v>
      </c>
      <c r="L242">
        <v>45188.32</v>
      </c>
      <c r="M242">
        <v>10734.664459</v>
      </c>
      <c r="N242">
        <v>7668.1920449999998</v>
      </c>
      <c r="O242">
        <v>3066.4724139</v>
      </c>
      <c r="P242">
        <v>172.1428571429</v>
      </c>
      <c r="R242">
        <v>0</v>
      </c>
      <c r="S242">
        <v>2502</v>
      </c>
      <c r="V242">
        <v>9.0329062463999996</v>
      </c>
      <c r="X242">
        <v>0.61291906240000005</v>
      </c>
    </row>
    <row r="243" spans="1:25" ht="19" customHeight="1">
      <c r="A243" t="s">
        <v>560</v>
      </c>
      <c r="B243" t="s">
        <v>561</v>
      </c>
      <c r="C243" t="s">
        <v>562</v>
      </c>
      <c r="D243">
        <v>7</v>
      </c>
      <c r="E243" t="s">
        <v>481</v>
      </c>
      <c r="G243" t="s">
        <v>482</v>
      </c>
      <c r="H243" t="s">
        <v>388</v>
      </c>
      <c r="I243" t="s">
        <v>465</v>
      </c>
      <c r="J243" t="s">
        <v>268</v>
      </c>
      <c r="K243">
        <v>40844</v>
      </c>
      <c r="L243">
        <v>111180.2</v>
      </c>
      <c r="M243">
        <v>10317.336169</v>
      </c>
      <c r="N243">
        <v>2772.269096</v>
      </c>
      <c r="O243">
        <v>7545.0670725999998</v>
      </c>
      <c r="P243">
        <v>9.7142857143000008</v>
      </c>
      <c r="R243">
        <v>0</v>
      </c>
      <c r="S243">
        <v>988.14285714289997</v>
      </c>
      <c r="V243">
        <v>21.978343212399999</v>
      </c>
      <c r="X243">
        <v>1.4915911767000001</v>
      </c>
    </row>
    <row r="244" spans="1:25" ht="19" customHeight="1">
      <c r="A244" t="s">
        <v>560</v>
      </c>
      <c r="B244" t="s">
        <v>561</v>
      </c>
      <c r="C244" t="s">
        <v>562</v>
      </c>
      <c r="D244">
        <v>7</v>
      </c>
      <c r="E244" t="s">
        <v>483</v>
      </c>
      <c r="G244" t="s">
        <v>1311</v>
      </c>
      <c r="H244" t="s">
        <v>1311</v>
      </c>
      <c r="I244" t="s">
        <v>465</v>
      </c>
      <c r="J244" t="s">
        <v>268</v>
      </c>
      <c r="K244">
        <v>0</v>
      </c>
      <c r="L244">
        <v>139713.46</v>
      </c>
      <c r="M244">
        <v>9481.2280460000002</v>
      </c>
      <c r="N244">
        <v>0</v>
      </c>
      <c r="O244">
        <v>9481.2280460000002</v>
      </c>
      <c r="P244">
        <v>18.571428571399998</v>
      </c>
      <c r="R244">
        <v>0</v>
      </c>
      <c r="S244">
        <v>779.28571428570001</v>
      </c>
      <c r="V244">
        <v>25.611999999999998</v>
      </c>
      <c r="X244">
        <v>1.7380803016999999</v>
      </c>
    </row>
    <row r="245" spans="1:25" ht="19" customHeight="1">
      <c r="A245" t="s">
        <v>560</v>
      </c>
      <c r="B245" t="s">
        <v>561</v>
      </c>
      <c r="C245" t="s">
        <v>562</v>
      </c>
      <c r="D245">
        <v>7</v>
      </c>
      <c r="E245" t="s">
        <v>484</v>
      </c>
      <c r="G245" t="s">
        <v>1311</v>
      </c>
      <c r="H245" t="s">
        <v>1311</v>
      </c>
      <c r="I245" t="s">
        <v>465</v>
      </c>
      <c r="J245" t="s">
        <v>268</v>
      </c>
      <c r="K245">
        <v>2138</v>
      </c>
      <c r="L245">
        <v>136246.44</v>
      </c>
      <c r="M245">
        <v>9390.9525680000006</v>
      </c>
      <c r="N245">
        <v>144.93235300000001</v>
      </c>
      <c r="O245">
        <v>9246.0202150000005</v>
      </c>
      <c r="P245">
        <v>457.14285714290003</v>
      </c>
      <c r="R245">
        <v>0</v>
      </c>
      <c r="S245">
        <v>7576.7142857142999</v>
      </c>
      <c r="V245">
        <v>2.6092056489000002</v>
      </c>
      <c r="X245">
        <v>0.1770641735</v>
      </c>
    </row>
    <row r="246" spans="1:25" ht="19" customHeight="1">
      <c r="A246" t="s">
        <v>560</v>
      </c>
      <c r="B246" t="s">
        <v>561</v>
      </c>
      <c r="C246" t="s">
        <v>562</v>
      </c>
      <c r="D246">
        <v>7</v>
      </c>
      <c r="E246" t="s">
        <v>485</v>
      </c>
      <c r="G246" t="s">
        <v>1311</v>
      </c>
      <c r="H246" t="s">
        <v>1311</v>
      </c>
      <c r="I246" t="s">
        <v>465</v>
      </c>
      <c r="J246" t="s">
        <v>268</v>
      </c>
      <c r="K246">
        <v>0</v>
      </c>
      <c r="L246">
        <v>104831.46</v>
      </c>
      <c r="M246">
        <v>7113.4155271999998</v>
      </c>
      <c r="N246">
        <v>0</v>
      </c>
      <c r="O246">
        <v>7113.4155271999998</v>
      </c>
      <c r="P246">
        <v>65.285714285699996</v>
      </c>
      <c r="R246">
        <v>0</v>
      </c>
      <c r="S246">
        <v>570.71428571429999</v>
      </c>
      <c r="V246">
        <v>26.240665832299999</v>
      </c>
      <c r="X246">
        <v>1.7805796062999999</v>
      </c>
    </row>
    <row r="247" spans="1:25" ht="19" customHeight="1">
      <c r="A247" t="s">
        <v>560</v>
      </c>
      <c r="B247" t="s">
        <v>561</v>
      </c>
      <c r="C247" t="s">
        <v>562</v>
      </c>
      <c r="D247">
        <v>7</v>
      </c>
      <c r="E247" t="s">
        <v>488</v>
      </c>
      <c r="G247" t="s">
        <v>1311</v>
      </c>
      <c r="H247" t="s">
        <v>1311</v>
      </c>
      <c r="I247" t="s">
        <v>465</v>
      </c>
      <c r="J247" t="s">
        <v>268</v>
      </c>
      <c r="K247">
        <v>11491</v>
      </c>
      <c r="L247">
        <v>42635.25</v>
      </c>
      <c r="M247">
        <v>3672.9088876000001</v>
      </c>
      <c r="N247">
        <v>779.58961699999998</v>
      </c>
      <c r="O247">
        <v>2893.3192705000001</v>
      </c>
      <c r="P247">
        <v>137.1428571429</v>
      </c>
      <c r="R247">
        <v>0</v>
      </c>
      <c r="S247">
        <v>1385.2857142856999</v>
      </c>
      <c r="V247">
        <v>5.5817520883</v>
      </c>
      <c r="X247">
        <v>0.37876754540000002</v>
      </c>
    </row>
    <row r="248" spans="1:25" ht="19" customHeight="1">
      <c r="A248" t="s">
        <v>560</v>
      </c>
      <c r="B248" t="s">
        <v>561</v>
      </c>
      <c r="C248" t="s">
        <v>562</v>
      </c>
      <c r="D248">
        <v>7</v>
      </c>
      <c r="E248" t="s">
        <v>486</v>
      </c>
      <c r="G248" t="s">
        <v>487</v>
      </c>
      <c r="H248" t="s">
        <v>388</v>
      </c>
      <c r="I248" t="s">
        <v>465</v>
      </c>
      <c r="J248" t="s">
        <v>268</v>
      </c>
      <c r="K248">
        <v>0</v>
      </c>
      <c r="L248">
        <v>50363.18</v>
      </c>
      <c r="M248">
        <v>3418.0983821</v>
      </c>
      <c r="N248">
        <v>0</v>
      </c>
      <c r="O248">
        <v>3418.0983821</v>
      </c>
      <c r="P248">
        <v>1541.2857142856999</v>
      </c>
      <c r="R248">
        <v>0</v>
      </c>
      <c r="S248">
        <v>6510.5714285714002</v>
      </c>
      <c r="V248">
        <v>1.1050857945000001</v>
      </c>
      <c r="X248">
        <v>7.5001061600000002E-2</v>
      </c>
    </row>
    <row r="249" spans="1:25" ht="19" customHeight="1">
      <c r="A249" t="s">
        <v>560</v>
      </c>
      <c r="B249" t="s">
        <v>561</v>
      </c>
      <c r="C249" t="s">
        <v>562</v>
      </c>
      <c r="D249">
        <v>7</v>
      </c>
      <c r="E249" t="s">
        <v>489</v>
      </c>
      <c r="G249" t="s">
        <v>1311</v>
      </c>
      <c r="H249" t="s">
        <v>1311</v>
      </c>
      <c r="I249" t="s">
        <v>465</v>
      </c>
      <c r="J249" t="s">
        <v>268</v>
      </c>
      <c r="K249">
        <v>32138</v>
      </c>
      <c r="L249">
        <v>9545.98</v>
      </c>
      <c r="M249">
        <v>2827.2430541799999</v>
      </c>
      <c r="N249">
        <v>2179.5424619999999</v>
      </c>
      <c r="O249">
        <v>647.70059261999995</v>
      </c>
      <c r="P249">
        <v>1</v>
      </c>
      <c r="R249">
        <v>0</v>
      </c>
      <c r="S249">
        <v>81.142857142899999</v>
      </c>
      <c r="V249">
        <v>73.387288732399995</v>
      </c>
      <c r="X249">
        <v>4.9775405883000001</v>
      </c>
    </row>
    <row r="250" spans="1:25" ht="19" customHeight="1">
      <c r="A250" t="s">
        <v>560</v>
      </c>
      <c r="B250" t="s">
        <v>561</v>
      </c>
      <c r="C250" t="s">
        <v>562</v>
      </c>
      <c r="D250">
        <v>7</v>
      </c>
      <c r="E250" t="s">
        <v>529</v>
      </c>
      <c r="F250" t="s">
        <v>530</v>
      </c>
      <c r="G250" t="s">
        <v>1311</v>
      </c>
      <c r="H250" t="s">
        <v>1311</v>
      </c>
      <c r="I250" t="s">
        <v>465</v>
      </c>
      <c r="J250" t="s">
        <v>268</v>
      </c>
      <c r="K250">
        <v>31083</v>
      </c>
      <c r="L250">
        <v>0</v>
      </c>
      <c r="M250">
        <v>2105.5090810000002</v>
      </c>
      <c r="N250">
        <v>2105.5090810000002</v>
      </c>
      <c r="O250">
        <v>0</v>
      </c>
      <c r="P250">
        <v>4.5714285714000003</v>
      </c>
      <c r="Q250">
        <v>90.285714285699996</v>
      </c>
      <c r="R250">
        <v>1.1428571429000001</v>
      </c>
      <c r="S250">
        <v>102.57142857140001</v>
      </c>
      <c r="T250">
        <v>1.5714285714</v>
      </c>
      <c r="U250">
        <v>1.53203343E-2</v>
      </c>
      <c r="V250">
        <v>43.291086350999997</v>
      </c>
      <c r="W250">
        <v>2825.7272727272998</v>
      </c>
      <c r="X250">
        <v>2.9324639011000002</v>
      </c>
      <c r="Y250">
        <v>191.40991645450001</v>
      </c>
    </row>
    <row r="251" spans="1:25" ht="19" customHeight="1">
      <c r="A251" t="s">
        <v>560</v>
      </c>
      <c r="B251" t="s">
        <v>561</v>
      </c>
      <c r="C251" t="s">
        <v>562</v>
      </c>
      <c r="D251">
        <v>7</v>
      </c>
      <c r="E251" t="s">
        <v>492</v>
      </c>
      <c r="G251" t="s">
        <v>493</v>
      </c>
      <c r="H251" t="s">
        <v>388</v>
      </c>
      <c r="I251" t="s">
        <v>465</v>
      </c>
      <c r="J251" t="s">
        <v>268</v>
      </c>
      <c r="K251">
        <v>124</v>
      </c>
      <c r="L251">
        <v>27626.799999999999</v>
      </c>
      <c r="M251">
        <v>1883.557998</v>
      </c>
      <c r="N251">
        <v>8.4365880000000004</v>
      </c>
      <c r="O251">
        <v>1875.12141</v>
      </c>
      <c r="P251">
        <v>9</v>
      </c>
      <c r="R251">
        <v>0</v>
      </c>
      <c r="S251">
        <v>967</v>
      </c>
      <c r="V251">
        <v>4.0996897621999997</v>
      </c>
      <c r="X251">
        <v>0.2782623723</v>
      </c>
    </row>
    <row r="252" spans="1:25" ht="19" customHeight="1">
      <c r="A252" t="s">
        <v>560</v>
      </c>
      <c r="B252" t="s">
        <v>561</v>
      </c>
      <c r="C252" t="s">
        <v>562</v>
      </c>
      <c r="D252">
        <v>7</v>
      </c>
      <c r="E252" t="s">
        <v>499</v>
      </c>
      <c r="G252" t="s">
        <v>1311</v>
      </c>
      <c r="H252" t="s">
        <v>1311</v>
      </c>
      <c r="I252" t="s">
        <v>465</v>
      </c>
      <c r="J252" t="s">
        <v>268</v>
      </c>
      <c r="K252">
        <v>13288</v>
      </c>
      <c r="L252">
        <v>9150.36</v>
      </c>
      <c r="M252">
        <v>1521.29959082</v>
      </c>
      <c r="N252">
        <v>900.26466400000004</v>
      </c>
      <c r="O252">
        <v>621.03492677999998</v>
      </c>
      <c r="P252">
        <v>24.857142857100001</v>
      </c>
      <c r="R252">
        <v>0</v>
      </c>
      <c r="S252">
        <v>75.142857142899999</v>
      </c>
      <c r="V252">
        <v>42.658479087499998</v>
      </c>
      <c r="X252">
        <v>2.8922045452999998</v>
      </c>
    </row>
    <row r="253" spans="1:25" ht="19" customHeight="1">
      <c r="A253" t="s">
        <v>560</v>
      </c>
      <c r="B253" t="s">
        <v>561</v>
      </c>
      <c r="C253" t="s">
        <v>562</v>
      </c>
      <c r="D253">
        <v>7</v>
      </c>
      <c r="E253" t="s">
        <v>496</v>
      </c>
      <c r="F253" t="s">
        <v>496</v>
      </c>
      <c r="G253" t="s">
        <v>496</v>
      </c>
      <c r="H253" t="s">
        <v>260</v>
      </c>
      <c r="I253" t="s">
        <v>465</v>
      </c>
      <c r="J253" t="s">
        <v>248</v>
      </c>
      <c r="K253">
        <v>1482</v>
      </c>
      <c r="L253">
        <v>0</v>
      </c>
      <c r="M253">
        <v>1482</v>
      </c>
      <c r="N253">
        <v>1482</v>
      </c>
      <c r="O253">
        <v>0</v>
      </c>
      <c r="Q253">
        <v>360</v>
      </c>
      <c r="R253">
        <v>228.42857142860001</v>
      </c>
      <c r="S253">
        <v>330.57142857140002</v>
      </c>
      <c r="T253">
        <v>9</v>
      </c>
      <c r="U253">
        <v>2.72255834E-2</v>
      </c>
      <c r="V253">
        <v>0.6404494382</v>
      </c>
      <c r="W253">
        <v>23.523809523800001</v>
      </c>
      <c r="X253">
        <v>0.6404494382</v>
      </c>
      <c r="Y253">
        <v>23.523809523800001</v>
      </c>
    </row>
    <row r="254" spans="1:25" ht="19" customHeight="1">
      <c r="A254" t="s">
        <v>560</v>
      </c>
      <c r="B254" t="s">
        <v>561</v>
      </c>
      <c r="C254" t="s">
        <v>562</v>
      </c>
      <c r="D254">
        <v>7</v>
      </c>
      <c r="E254" t="s">
        <v>500</v>
      </c>
      <c r="G254" t="s">
        <v>501</v>
      </c>
      <c r="H254" t="s">
        <v>388</v>
      </c>
      <c r="I254" t="s">
        <v>465</v>
      </c>
      <c r="J254" t="s">
        <v>268</v>
      </c>
      <c r="K254">
        <v>4541</v>
      </c>
      <c r="L254">
        <v>14703.6</v>
      </c>
      <c r="M254">
        <v>1304.6793979700001</v>
      </c>
      <c r="N254">
        <v>307.618921</v>
      </c>
      <c r="O254">
        <v>997.06047687</v>
      </c>
      <c r="P254">
        <v>16.714285714300001</v>
      </c>
      <c r="R254">
        <v>0</v>
      </c>
      <c r="S254">
        <v>98.428571428599994</v>
      </c>
      <c r="V254">
        <v>27.931204644400001</v>
      </c>
      <c r="X254">
        <v>1.8935840318999999</v>
      </c>
    </row>
    <row r="255" spans="1:25" ht="19" customHeight="1">
      <c r="A255" t="s">
        <v>560</v>
      </c>
      <c r="B255" t="s">
        <v>561</v>
      </c>
      <c r="C255" t="s">
        <v>562</v>
      </c>
      <c r="D255">
        <v>7</v>
      </c>
      <c r="E255" t="s">
        <v>497</v>
      </c>
      <c r="F255" t="s">
        <v>497</v>
      </c>
      <c r="G255" t="s">
        <v>497</v>
      </c>
      <c r="H255" t="s">
        <v>498</v>
      </c>
      <c r="I255" t="s">
        <v>465</v>
      </c>
      <c r="J255" t="s">
        <v>268</v>
      </c>
      <c r="K255">
        <v>18425</v>
      </c>
      <c r="L255">
        <v>0</v>
      </c>
      <c r="M255">
        <v>1251.07033</v>
      </c>
      <c r="N255">
        <v>1251.07033</v>
      </c>
      <c r="O255">
        <v>0</v>
      </c>
      <c r="P255">
        <v>489.85714285709997</v>
      </c>
      <c r="Q255">
        <v>29</v>
      </c>
      <c r="R255">
        <v>29.142857142899999</v>
      </c>
      <c r="S255">
        <v>487.71428571429999</v>
      </c>
      <c r="T255">
        <v>2.8571428570999999</v>
      </c>
      <c r="U255">
        <v>5.8582308000000001E-3</v>
      </c>
      <c r="V255">
        <v>5.3968951376999996</v>
      </c>
      <c r="W255">
        <v>921.25</v>
      </c>
      <c r="X255">
        <v>0.3664529379</v>
      </c>
      <c r="Y255">
        <v>62.553516500000001</v>
      </c>
    </row>
    <row r="256" spans="1:25" ht="19" customHeight="1">
      <c r="A256" t="s">
        <v>560</v>
      </c>
      <c r="B256" t="s">
        <v>561</v>
      </c>
      <c r="C256" t="s">
        <v>562</v>
      </c>
      <c r="D256">
        <v>7</v>
      </c>
      <c r="E256" t="s">
        <v>502</v>
      </c>
      <c r="G256" t="s">
        <v>1311</v>
      </c>
      <c r="H256" t="s">
        <v>1311</v>
      </c>
      <c r="I256" t="s">
        <v>465</v>
      </c>
      <c r="J256" t="s">
        <v>281</v>
      </c>
      <c r="K256">
        <v>182</v>
      </c>
      <c r="L256">
        <v>0</v>
      </c>
      <c r="M256">
        <v>1234.3486</v>
      </c>
      <c r="N256">
        <v>1234.3486</v>
      </c>
      <c r="O256">
        <v>0</v>
      </c>
      <c r="P256">
        <v>68.285714285699996</v>
      </c>
      <c r="Q256">
        <v>1436</v>
      </c>
      <c r="R256">
        <v>670.14285714289997</v>
      </c>
      <c r="S256">
        <v>2825.5714285713998</v>
      </c>
      <c r="T256">
        <v>12.857142857099999</v>
      </c>
      <c r="U256">
        <v>4.5502805999999996E-3</v>
      </c>
      <c r="V256">
        <v>9.2016784999999993E-3</v>
      </c>
      <c r="W256">
        <v>2.0222222221999999</v>
      </c>
      <c r="X256">
        <v>6.2407027699999999E-2</v>
      </c>
      <c r="Y256">
        <v>13.714984444400001</v>
      </c>
    </row>
    <row r="257" spans="1:25" ht="19" customHeight="1">
      <c r="A257" t="s">
        <v>560</v>
      </c>
      <c r="B257" t="s">
        <v>561</v>
      </c>
      <c r="C257" t="s">
        <v>562</v>
      </c>
      <c r="D257">
        <v>7</v>
      </c>
      <c r="E257" t="s">
        <v>503</v>
      </c>
      <c r="F257" t="s">
        <v>322</v>
      </c>
      <c r="G257" t="s">
        <v>1311</v>
      </c>
      <c r="H257" t="s">
        <v>1311</v>
      </c>
      <c r="I257" t="s">
        <v>465</v>
      </c>
      <c r="J257" t="s">
        <v>281</v>
      </c>
      <c r="K257">
        <v>177</v>
      </c>
      <c r="L257">
        <v>0</v>
      </c>
      <c r="M257">
        <v>1200.3697</v>
      </c>
      <c r="N257">
        <v>1200.3697</v>
      </c>
      <c r="O257">
        <v>0</v>
      </c>
      <c r="P257">
        <v>60</v>
      </c>
      <c r="Q257">
        <v>1497</v>
      </c>
      <c r="R257">
        <v>639.57142857140002</v>
      </c>
      <c r="S257">
        <v>2831.2857142857001</v>
      </c>
      <c r="T257">
        <v>10.714285714300001</v>
      </c>
      <c r="U257">
        <v>3.7842473999999998E-3</v>
      </c>
      <c r="V257">
        <v>8.9308240000000004E-3</v>
      </c>
      <c r="W257">
        <v>2.36</v>
      </c>
      <c r="X257">
        <v>6.0566612800000003E-2</v>
      </c>
      <c r="Y257">
        <v>16.004929333300002</v>
      </c>
    </row>
    <row r="258" spans="1:25" ht="19" customHeight="1">
      <c r="A258" t="s">
        <v>560</v>
      </c>
      <c r="B258" t="s">
        <v>561</v>
      </c>
      <c r="C258" t="s">
        <v>562</v>
      </c>
      <c r="D258">
        <v>7</v>
      </c>
      <c r="E258" t="s">
        <v>490</v>
      </c>
      <c r="G258" t="s">
        <v>490</v>
      </c>
      <c r="H258" t="s">
        <v>491</v>
      </c>
      <c r="I258" t="s">
        <v>465</v>
      </c>
      <c r="J258" t="s">
        <v>248</v>
      </c>
      <c r="K258">
        <v>1013.71</v>
      </c>
      <c r="L258">
        <v>184.18</v>
      </c>
      <c r="M258">
        <v>1197.8900000000001</v>
      </c>
      <c r="N258">
        <v>1013.71</v>
      </c>
      <c r="O258">
        <v>184.18</v>
      </c>
      <c r="P258">
        <v>1055.5714285714</v>
      </c>
      <c r="Q258">
        <v>7865.5714285714002</v>
      </c>
      <c r="R258">
        <v>0</v>
      </c>
      <c r="S258">
        <v>7900.4285714285998</v>
      </c>
      <c r="T258">
        <v>5.4285714285999997</v>
      </c>
      <c r="U258">
        <v>6.8712370000000001E-4</v>
      </c>
      <c r="V258">
        <v>2.16604886E-2</v>
      </c>
      <c r="W258">
        <v>31.5234210526</v>
      </c>
      <c r="X258">
        <v>2.16604886E-2</v>
      </c>
      <c r="Y258">
        <v>31.5234210526</v>
      </c>
    </row>
    <row r="259" spans="1:25" ht="19" customHeight="1">
      <c r="A259" t="s">
        <v>560</v>
      </c>
      <c r="B259" t="s">
        <v>561</v>
      </c>
      <c r="C259" t="s">
        <v>562</v>
      </c>
      <c r="D259">
        <v>7</v>
      </c>
      <c r="E259" t="s">
        <v>494</v>
      </c>
      <c r="G259" t="s">
        <v>1311</v>
      </c>
      <c r="H259" t="s">
        <v>1311</v>
      </c>
      <c r="I259" t="s">
        <v>465</v>
      </c>
      <c r="J259" t="s">
        <v>268</v>
      </c>
      <c r="K259">
        <v>1034</v>
      </c>
      <c r="L259">
        <v>12990.94</v>
      </c>
      <c r="M259">
        <v>951.40269082999998</v>
      </c>
      <c r="N259">
        <v>70.006969999999995</v>
      </c>
      <c r="O259">
        <v>881.39572082999996</v>
      </c>
      <c r="P259">
        <v>110.42857142859999</v>
      </c>
      <c r="R259">
        <v>0</v>
      </c>
      <c r="S259">
        <v>333.85714285709997</v>
      </c>
      <c r="V259">
        <v>6.0012580231000001</v>
      </c>
      <c r="X259">
        <v>0.40710427510000002</v>
      </c>
    </row>
    <row r="260" spans="1:25" ht="19" customHeight="1">
      <c r="A260" t="s">
        <v>560</v>
      </c>
      <c r="B260" t="s">
        <v>561</v>
      </c>
      <c r="C260" t="s">
        <v>562</v>
      </c>
      <c r="D260">
        <v>7</v>
      </c>
      <c r="E260" t="s">
        <v>495</v>
      </c>
      <c r="F260" t="s">
        <v>322</v>
      </c>
      <c r="G260" t="s">
        <v>1311</v>
      </c>
      <c r="H260" t="s">
        <v>1311</v>
      </c>
      <c r="I260" t="s">
        <v>465</v>
      </c>
      <c r="J260" t="s">
        <v>281</v>
      </c>
      <c r="K260">
        <v>140</v>
      </c>
      <c r="L260">
        <v>0</v>
      </c>
      <c r="M260">
        <v>950.30169999999998</v>
      </c>
      <c r="N260">
        <v>950.30169999999998</v>
      </c>
      <c r="O260">
        <v>0</v>
      </c>
      <c r="P260">
        <v>53.428571428600002</v>
      </c>
      <c r="Q260">
        <v>1558</v>
      </c>
      <c r="R260">
        <v>532.28571428570001</v>
      </c>
      <c r="S260">
        <v>2886.5714285713998</v>
      </c>
      <c r="T260">
        <v>14.285714285699999</v>
      </c>
      <c r="U260">
        <v>4.9490250000000001E-3</v>
      </c>
      <c r="V260">
        <v>6.9286351000000003E-3</v>
      </c>
      <c r="W260">
        <v>1.4</v>
      </c>
      <c r="X260">
        <v>4.7030669099999999E-2</v>
      </c>
      <c r="Y260">
        <v>9.5030169999999998</v>
      </c>
    </row>
    <row r="261" spans="1:25" ht="19" customHeight="1">
      <c r="A261" t="s">
        <v>560</v>
      </c>
      <c r="B261" t="s">
        <v>561</v>
      </c>
      <c r="C261" t="s">
        <v>562</v>
      </c>
      <c r="D261">
        <v>7</v>
      </c>
      <c r="E261" t="s">
        <v>516</v>
      </c>
      <c r="G261" t="s">
        <v>1311</v>
      </c>
      <c r="H261" t="s">
        <v>1311</v>
      </c>
      <c r="I261" t="s">
        <v>465</v>
      </c>
      <c r="J261" t="s">
        <v>268</v>
      </c>
      <c r="K261">
        <v>7501</v>
      </c>
      <c r="L261">
        <v>4473.51</v>
      </c>
      <c r="M261">
        <v>813.49276395000004</v>
      </c>
      <c r="N261">
        <v>509.95390099999997</v>
      </c>
      <c r="O261">
        <v>303.53886296000002</v>
      </c>
      <c r="P261">
        <v>1.1428571429000001</v>
      </c>
      <c r="R261">
        <v>0</v>
      </c>
      <c r="S261">
        <v>88.285714285699996</v>
      </c>
      <c r="V261">
        <v>19.3762297735</v>
      </c>
      <c r="X261">
        <v>1.3163313333</v>
      </c>
    </row>
    <row r="262" spans="1:25" ht="19" customHeight="1">
      <c r="A262" t="s">
        <v>560</v>
      </c>
      <c r="B262" t="s">
        <v>561</v>
      </c>
      <c r="C262" t="s">
        <v>562</v>
      </c>
      <c r="D262">
        <v>7</v>
      </c>
      <c r="E262" t="s">
        <v>505</v>
      </c>
      <c r="G262" t="s">
        <v>1311</v>
      </c>
      <c r="H262" t="s">
        <v>1311</v>
      </c>
      <c r="I262" t="s">
        <v>465</v>
      </c>
      <c r="J262" t="s">
        <v>281</v>
      </c>
      <c r="K262">
        <v>98</v>
      </c>
      <c r="L262">
        <v>0</v>
      </c>
      <c r="M262">
        <v>665.26840000000004</v>
      </c>
      <c r="N262">
        <v>665.26840000000004</v>
      </c>
      <c r="O262">
        <v>0</v>
      </c>
      <c r="P262">
        <v>65</v>
      </c>
      <c r="Q262">
        <v>1430.4285714286</v>
      </c>
      <c r="R262">
        <v>598.42857142859998</v>
      </c>
      <c r="S262">
        <v>2715.7142857142999</v>
      </c>
      <c r="T262">
        <v>9</v>
      </c>
      <c r="U262">
        <v>3.3140451999999999E-3</v>
      </c>
      <c r="V262">
        <v>5.1551814999999997E-3</v>
      </c>
      <c r="W262">
        <v>1.5555555556</v>
      </c>
      <c r="X262">
        <v>3.4995707500000001E-2</v>
      </c>
      <c r="Y262">
        <v>10.559815873</v>
      </c>
    </row>
    <row r="263" spans="1:25" ht="19" customHeight="1">
      <c r="A263" t="s">
        <v>560</v>
      </c>
      <c r="B263" t="s">
        <v>561</v>
      </c>
      <c r="C263" t="s">
        <v>562</v>
      </c>
      <c r="D263">
        <v>7</v>
      </c>
      <c r="E263" t="s">
        <v>509</v>
      </c>
      <c r="G263" t="s">
        <v>1311</v>
      </c>
      <c r="H263" t="s">
        <v>1311</v>
      </c>
      <c r="I263" t="s">
        <v>465</v>
      </c>
      <c r="J263" t="s">
        <v>268</v>
      </c>
      <c r="K263">
        <v>0</v>
      </c>
      <c r="L263">
        <v>9448</v>
      </c>
      <c r="M263">
        <v>640.91554799999994</v>
      </c>
      <c r="N263">
        <v>0</v>
      </c>
      <c r="O263">
        <v>640.91554799999994</v>
      </c>
      <c r="P263">
        <v>46.285714285700003</v>
      </c>
      <c r="R263">
        <v>0</v>
      </c>
      <c r="S263">
        <v>182</v>
      </c>
      <c r="V263">
        <v>7.4160125589000003</v>
      </c>
      <c r="X263">
        <v>0.50307342860000004</v>
      </c>
    </row>
    <row r="264" spans="1:25" ht="19" customHeight="1">
      <c r="A264" t="s">
        <v>560</v>
      </c>
      <c r="B264" t="s">
        <v>561</v>
      </c>
      <c r="C264" t="s">
        <v>562</v>
      </c>
      <c r="D264">
        <v>7</v>
      </c>
      <c r="E264" t="s">
        <v>506</v>
      </c>
      <c r="G264" t="s">
        <v>1311</v>
      </c>
      <c r="H264" t="s">
        <v>1311</v>
      </c>
      <c r="I264" t="s">
        <v>465</v>
      </c>
      <c r="J264" t="s">
        <v>268</v>
      </c>
      <c r="K264">
        <v>1798</v>
      </c>
      <c r="L264">
        <v>6573.42</v>
      </c>
      <c r="M264">
        <v>568.03694022000002</v>
      </c>
      <c r="N264">
        <v>122.118165</v>
      </c>
      <c r="O264">
        <v>445.91877524</v>
      </c>
      <c r="P264">
        <v>0.85714285710000004</v>
      </c>
      <c r="R264">
        <v>0</v>
      </c>
      <c r="S264">
        <v>64.428571428599994</v>
      </c>
      <c r="V264">
        <v>18.561906873600002</v>
      </c>
      <c r="X264">
        <v>1.2595054107000001</v>
      </c>
    </row>
    <row r="265" spans="1:25" ht="19" customHeight="1">
      <c r="A265" t="s">
        <v>560</v>
      </c>
      <c r="B265" t="s">
        <v>561</v>
      </c>
      <c r="C265" t="s">
        <v>562</v>
      </c>
      <c r="D265">
        <v>7</v>
      </c>
      <c r="E265" t="s">
        <v>507</v>
      </c>
      <c r="F265" t="s">
        <v>297</v>
      </c>
      <c r="G265" t="s">
        <v>297</v>
      </c>
      <c r="H265" t="s">
        <v>274</v>
      </c>
      <c r="I265" t="s">
        <v>465</v>
      </c>
      <c r="J265" t="s">
        <v>248</v>
      </c>
      <c r="K265">
        <v>492</v>
      </c>
      <c r="L265">
        <v>0</v>
      </c>
      <c r="M265">
        <v>492</v>
      </c>
      <c r="N265">
        <v>492</v>
      </c>
      <c r="O265">
        <v>0</v>
      </c>
      <c r="Q265">
        <v>32.571428571399998</v>
      </c>
      <c r="R265">
        <v>0.14285714290000001</v>
      </c>
      <c r="S265">
        <v>34.571428571399998</v>
      </c>
      <c r="T265">
        <v>1.2857142856999999</v>
      </c>
      <c r="U265">
        <v>3.71900826E-2</v>
      </c>
      <c r="V265">
        <v>2.0330578512000002</v>
      </c>
      <c r="W265">
        <v>54.666666666700003</v>
      </c>
      <c r="X265">
        <v>2.0330578512000002</v>
      </c>
      <c r="Y265">
        <v>54.666666666700003</v>
      </c>
    </row>
    <row r="266" spans="1:25" ht="19" customHeight="1">
      <c r="A266" t="s">
        <v>560</v>
      </c>
      <c r="B266" t="s">
        <v>561</v>
      </c>
      <c r="C266" t="s">
        <v>562</v>
      </c>
      <c r="D266">
        <v>7</v>
      </c>
      <c r="E266" t="s">
        <v>508</v>
      </c>
      <c r="F266" t="s">
        <v>508</v>
      </c>
      <c r="G266" t="s">
        <v>297</v>
      </c>
      <c r="H266" t="s">
        <v>274</v>
      </c>
      <c r="I266" t="s">
        <v>465</v>
      </c>
      <c r="J266" t="s">
        <v>248</v>
      </c>
      <c r="K266">
        <v>492</v>
      </c>
      <c r="L266">
        <v>0</v>
      </c>
      <c r="M266">
        <v>492</v>
      </c>
      <c r="N266">
        <v>492</v>
      </c>
      <c r="O266">
        <v>0</v>
      </c>
      <c r="Q266">
        <v>36.142857142899999</v>
      </c>
      <c r="R266">
        <v>0.14285714290000001</v>
      </c>
      <c r="S266">
        <v>34.857142857100001</v>
      </c>
      <c r="T266">
        <v>1.2857142856999999</v>
      </c>
      <c r="U266">
        <v>3.6885245900000002E-2</v>
      </c>
      <c r="V266">
        <v>2.0163934426000001</v>
      </c>
      <c r="W266">
        <v>54.666666666700003</v>
      </c>
      <c r="X266">
        <v>2.0163934426000001</v>
      </c>
      <c r="Y266">
        <v>54.666666666700003</v>
      </c>
    </row>
    <row r="267" spans="1:25" ht="19" customHeight="1">
      <c r="A267" t="s">
        <v>560</v>
      </c>
      <c r="B267" t="s">
        <v>561</v>
      </c>
      <c r="C267" t="s">
        <v>562</v>
      </c>
      <c r="D267">
        <v>7</v>
      </c>
      <c r="E267" t="s">
        <v>510</v>
      </c>
      <c r="G267" t="s">
        <v>511</v>
      </c>
      <c r="H267" t="s">
        <v>388</v>
      </c>
      <c r="I267" t="s">
        <v>465</v>
      </c>
      <c r="J267" t="s">
        <v>268</v>
      </c>
      <c r="K267">
        <v>0</v>
      </c>
      <c r="L267">
        <v>6235.41</v>
      </c>
      <c r="M267">
        <v>423.24269158999999</v>
      </c>
      <c r="N267">
        <v>0</v>
      </c>
      <c r="O267">
        <v>423.24269158999999</v>
      </c>
      <c r="P267">
        <v>48.285714285700003</v>
      </c>
      <c r="R267">
        <v>0</v>
      </c>
      <c r="S267">
        <v>460.28571428570001</v>
      </c>
      <c r="V267">
        <v>1.9352607075999999</v>
      </c>
      <c r="X267">
        <v>0.1313602395</v>
      </c>
    </row>
    <row r="268" spans="1:25" ht="19" customHeight="1">
      <c r="A268" t="s">
        <v>560</v>
      </c>
      <c r="B268" t="s">
        <v>561</v>
      </c>
      <c r="C268" t="s">
        <v>562</v>
      </c>
      <c r="D268">
        <v>7</v>
      </c>
      <c r="E268" t="s">
        <v>514</v>
      </c>
      <c r="G268" t="s">
        <v>1311</v>
      </c>
      <c r="H268" t="s">
        <v>1311</v>
      </c>
      <c r="I268" t="s">
        <v>465</v>
      </c>
      <c r="J268" t="s">
        <v>268</v>
      </c>
      <c r="K268">
        <v>0</v>
      </c>
      <c r="L268">
        <v>5631.38</v>
      </c>
      <c r="M268">
        <v>382.26842060000001</v>
      </c>
      <c r="N268">
        <v>0</v>
      </c>
      <c r="O268">
        <v>382.26842060000001</v>
      </c>
      <c r="P268">
        <v>1</v>
      </c>
      <c r="R268">
        <v>0</v>
      </c>
      <c r="S268">
        <v>38.285714285700003</v>
      </c>
      <c r="V268">
        <v>21.012611940300001</v>
      </c>
      <c r="X268">
        <v>1.4263747037000001</v>
      </c>
    </row>
    <row r="269" spans="1:25" ht="19" customHeight="1">
      <c r="A269" t="s">
        <v>560</v>
      </c>
      <c r="B269" t="s">
        <v>561</v>
      </c>
      <c r="C269" t="s">
        <v>562</v>
      </c>
      <c r="D269">
        <v>7</v>
      </c>
      <c r="E269" t="s">
        <v>512</v>
      </c>
      <c r="G269" t="s">
        <v>513</v>
      </c>
      <c r="H269" t="s">
        <v>388</v>
      </c>
      <c r="I269" t="s">
        <v>465</v>
      </c>
      <c r="J269" t="s">
        <v>268</v>
      </c>
      <c r="K269">
        <v>0</v>
      </c>
      <c r="L269">
        <v>5525.92</v>
      </c>
      <c r="M269">
        <v>375.18264563000002</v>
      </c>
      <c r="N269">
        <v>0</v>
      </c>
      <c r="O269">
        <v>375.18264563000002</v>
      </c>
      <c r="P269">
        <v>130.8571428571</v>
      </c>
      <c r="R269">
        <v>0</v>
      </c>
      <c r="S269">
        <v>794.85714285710003</v>
      </c>
      <c r="V269">
        <v>0.99315600289999995</v>
      </c>
      <c r="X269">
        <v>6.7430381999999997E-2</v>
      </c>
    </row>
    <row r="270" spans="1:25" ht="19" customHeight="1">
      <c r="A270" t="s">
        <v>560</v>
      </c>
      <c r="B270" t="s">
        <v>561</v>
      </c>
      <c r="C270" t="s">
        <v>562</v>
      </c>
      <c r="D270">
        <v>7</v>
      </c>
      <c r="E270" t="s">
        <v>504</v>
      </c>
      <c r="G270" t="s">
        <v>1311</v>
      </c>
      <c r="H270" t="s">
        <v>1311</v>
      </c>
      <c r="I270" t="s">
        <v>465</v>
      </c>
      <c r="J270" t="s">
        <v>248</v>
      </c>
      <c r="K270">
        <v>244</v>
      </c>
      <c r="L270">
        <v>0</v>
      </c>
      <c r="M270">
        <v>244</v>
      </c>
      <c r="N270">
        <v>244</v>
      </c>
      <c r="O270">
        <v>0</v>
      </c>
      <c r="R270">
        <v>11.714285714300001</v>
      </c>
      <c r="S270">
        <v>168.42857142860001</v>
      </c>
      <c r="T270">
        <v>0.85714285710000004</v>
      </c>
      <c r="U270">
        <v>5.0890585000000002E-3</v>
      </c>
      <c r="V270">
        <v>0.2069550466</v>
      </c>
      <c r="W270">
        <v>40.666666666700003</v>
      </c>
      <c r="X270">
        <v>0.2069550466</v>
      </c>
      <c r="Y270">
        <v>40.666666666700003</v>
      </c>
    </row>
    <row r="271" spans="1:25" ht="19" customHeight="1">
      <c r="A271" t="s">
        <v>560</v>
      </c>
      <c r="B271" t="s">
        <v>561</v>
      </c>
      <c r="C271" t="s">
        <v>562</v>
      </c>
      <c r="D271">
        <v>7</v>
      </c>
      <c r="E271" t="s">
        <v>517</v>
      </c>
      <c r="G271" t="s">
        <v>1311</v>
      </c>
      <c r="H271" t="s">
        <v>1311</v>
      </c>
      <c r="I271" t="s">
        <v>465</v>
      </c>
      <c r="J271" t="s">
        <v>268</v>
      </c>
      <c r="K271">
        <v>998</v>
      </c>
      <c r="L271">
        <v>2455.8000000000002</v>
      </c>
      <c r="M271">
        <v>234.32263778000001</v>
      </c>
      <c r="N271">
        <v>67.847033999999994</v>
      </c>
      <c r="O271">
        <v>166.47560378</v>
      </c>
      <c r="P271">
        <v>1.2857142856999999</v>
      </c>
      <c r="R271">
        <v>0</v>
      </c>
      <c r="S271">
        <v>24.285714285699999</v>
      </c>
      <c r="V271">
        <v>20.316470588200001</v>
      </c>
      <c r="X271">
        <v>1.3783684574999999</v>
      </c>
    </row>
    <row r="272" spans="1:25" ht="19" customHeight="1">
      <c r="A272" t="s">
        <v>560</v>
      </c>
      <c r="B272" t="s">
        <v>561</v>
      </c>
      <c r="C272" t="s">
        <v>562</v>
      </c>
      <c r="D272">
        <v>7</v>
      </c>
      <c r="E272" t="s">
        <v>518</v>
      </c>
      <c r="G272" t="s">
        <v>519</v>
      </c>
      <c r="H272" t="s">
        <v>388</v>
      </c>
      <c r="I272" t="s">
        <v>465</v>
      </c>
      <c r="J272" t="s">
        <v>268</v>
      </c>
      <c r="K272">
        <v>0</v>
      </c>
      <c r="L272">
        <v>3153</v>
      </c>
      <c r="M272">
        <v>213.97506300000001</v>
      </c>
      <c r="N272">
        <v>0</v>
      </c>
      <c r="O272">
        <v>213.97506300000001</v>
      </c>
      <c r="P272">
        <v>0</v>
      </c>
      <c r="R272">
        <v>0</v>
      </c>
      <c r="S272">
        <v>0</v>
      </c>
    </row>
    <row r="273" spans="1:25" ht="19" customHeight="1">
      <c r="A273" t="s">
        <v>560</v>
      </c>
      <c r="B273" t="s">
        <v>561</v>
      </c>
      <c r="C273" t="s">
        <v>562</v>
      </c>
      <c r="D273">
        <v>6</v>
      </c>
      <c r="E273" t="s">
        <v>524</v>
      </c>
      <c r="G273" t="s">
        <v>525</v>
      </c>
      <c r="H273" t="s">
        <v>388</v>
      </c>
      <c r="I273" t="s">
        <v>465</v>
      </c>
      <c r="J273" t="s">
        <v>268</v>
      </c>
      <c r="K273">
        <v>799</v>
      </c>
      <c r="L273">
        <v>1690.32</v>
      </c>
      <c r="M273">
        <v>168.99252845000001</v>
      </c>
      <c r="N273">
        <v>54.288854000000001</v>
      </c>
      <c r="O273">
        <v>114.70367444999999</v>
      </c>
      <c r="P273">
        <v>3.8333333333000001</v>
      </c>
      <c r="R273">
        <v>0</v>
      </c>
      <c r="S273">
        <v>67</v>
      </c>
      <c r="V273">
        <v>6.1923383085000001</v>
      </c>
      <c r="X273">
        <v>0.420379424</v>
      </c>
    </row>
    <row r="274" spans="1:25" ht="19" customHeight="1">
      <c r="A274" t="s">
        <v>560</v>
      </c>
      <c r="B274" t="s">
        <v>561</v>
      </c>
      <c r="C274" t="s">
        <v>562</v>
      </c>
      <c r="D274">
        <v>7</v>
      </c>
      <c r="E274" t="s">
        <v>515</v>
      </c>
      <c r="G274" t="s">
        <v>1311</v>
      </c>
      <c r="H274" t="s">
        <v>1311</v>
      </c>
      <c r="I274" t="s">
        <v>465</v>
      </c>
      <c r="J274" t="s">
        <v>268</v>
      </c>
      <c r="K274">
        <v>0</v>
      </c>
      <c r="L274">
        <v>2161.62</v>
      </c>
      <c r="M274">
        <v>146.68567482</v>
      </c>
      <c r="N274">
        <v>0</v>
      </c>
      <c r="O274">
        <v>146.68567482</v>
      </c>
      <c r="P274">
        <v>0.42857142860000003</v>
      </c>
      <c r="R274">
        <v>0</v>
      </c>
      <c r="S274">
        <v>40.714285714299997</v>
      </c>
      <c r="V274">
        <v>7.5846315788999998</v>
      </c>
      <c r="X274">
        <v>0.51468657829999997</v>
      </c>
    </row>
    <row r="275" spans="1:25" ht="19" customHeight="1">
      <c r="A275" t="s">
        <v>560</v>
      </c>
      <c r="B275" t="s">
        <v>561</v>
      </c>
      <c r="C275" t="s">
        <v>562</v>
      </c>
      <c r="D275">
        <v>2</v>
      </c>
      <c r="E275" t="s">
        <v>624</v>
      </c>
      <c r="G275" t="s">
        <v>1311</v>
      </c>
      <c r="H275" t="s">
        <v>1311</v>
      </c>
      <c r="I275" t="s">
        <v>465</v>
      </c>
      <c r="J275" t="s">
        <v>268</v>
      </c>
      <c r="K275">
        <v>1548</v>
      </c>
      <c r="L275">
        <v>156.80000000000001</v>
      </c>
      <c r="M275">
        <v>115.45922912</v>
      </c>
      <c r="N275">
        <v>104.80734</v>
      </c>
      <c r="O275">
        <v>10.65188912</v>
      </c>
      <c r="P275">
        <v>1.5</v>
      </c>
      <c r="R275">
        <v>0</v>
      </c>
      <c r="S275">
        <v>3.5</v>
      </c>
      <c r="V275">
        <v>243.5428571429</v>
      </c>
      <c r="X275">
        <v>16.494175588600001</v>
      </c>
    </row>
    <row r="276" spans="1:25" ht="19" customHeight="1">
      <c r="A276" t="s">
        <v>560</v>
      </c>
      <c r="B276" t="s">
        <v>561</v>
      </c>
      <c r="C276" t="s">
        <v>562</v>
      </c>
      <c r="D276">
        <v>6</v>
      </c>
      <c r="E276" t="s">
        <v>520</v>
      </c>
      <c r="G276" t="s">
        <v>1311</v>
      </c>
      <c r="H276" t="s">
        <v>1311</v>
      </c>
      <c r="I276" t="s">
        <v>465</v>
      </c>
      <c r="J276" t="s">
        <v>268</v>
      </c>
      <c r="K276">
        <v>298</v>
      </c>
      <c r="L276">
        <v>1360.55</v>
      </c>
      <c r="M276">
        <v>112.56701354</v>
      </c>
      <c r="N276">
        <v>20.247907999999999</v>
      </c>
      <c r="O276">
        <v>92.319105539999995</v>
      </c>
      <c r="P276">
        <v>0.66666666669999997</v>
      </c>
      <c r="R276">
        <v>0</v>
      </c>
      <c r="S276">
        <v>31.833333333300001</v>
      </c>
      <c r="V276">
        <v>8.6835078534000001</v>
      </c>
      <c r="X276">
        <v>0.58935609180000004</v>
      </c>
    </row>
    <row r="277" spans="1:25" ht="19" customHeight="1">
      <c r="A277" t="s">
        <v>560</v>
      </c>
      <c r="B277" t="s">
        <v>561</v>
      </c>
      <c r="C277" t="s">
        <v>562</v>
      </c>
      <c r="D277">
        <v>5</v>
      </c>
      <c r="E277" t="s">
        <v>531</v>
      </c>
      <c r="G277" t="s">
        <v>532</v>
      </c>
      <c r="H277" t="s">
        <v>393</v>
      </c>
      <c r="I277" t="s">
        <v>465</v>
      </c>
      <c r="J277" t="s">
        <v>268</v>
      </c>
      <c r="K277">
        <v>0</v>
      </c>
      <c r="L277">
        <v>1628</v>
      </c>
      <c r="M277">
        <v>110.614296</v>
      </c>
      <c r="N277">
        <v>0</v>
      </c>
      <c r="O277">
        <v>110.614296</v>
      </c>
      <c r="P277">
        <v>1.4</v>
      </c>
      <c r="R277">
        <v>0</v>
      </c>
      <c r="S277">
        <v>51.2</v>
      </c>
      <c r="V277">
        <v>6.359375</v>
      </c>
      <c r="X277">
        <v>0.43208709369999998</v>
      </c>
    </row>
    <row r="278" spans="1:25" ht="19" customHeight="1">
      <c r="A278" t="s">
        <v>560</v>
      </c>
      <c r="B278" t="s">
        <v>561</v>
      </c>
      <c r="C278" t="s">
        <v>562</v>
      </c>
      <c r="D278">
        <v>7</v>
      </c>
      <c r="E278" t="s">
        <v>522</v>
      </c>
      <c r="G278" t="s">
        <v>523</v>
      </c>
      <c r="H278" t="s">
        <v>388</v>
      </c>
      <c r="I278" t="s">
        <v>465</v>
      </c>
      <c r="J278" t="s">
        <v>268</v>
      </c>
      <c r="K278">
        <v>0</v>
      </c>
      <c r="L278">
        <v>1424.16</v>
      </c>
      <c r="M278">
        <v>96.662055120000005</v>
      </c>
      <c r="N278">
        <v>0</v>
      </c>
      <c r="O278">
        <v>96.662055120000005</v>
      </c>
      <c r="P278">
        <v>0</v>
      </c>
      <c r="R278">
        <v>0</v>
      </c>
      <c r="S278">
        <v>0.14285714290000001</v>
      </c>
      <c r="V278">
        <v>1424.16</v>
      </c>
      <c r="X278">
        <v>96.662055120000005</v>
      </c>
    </row>
    <row r="279" spans="1:25" ht="19" customHeight="1">
      <c r="A279" t="s">
        <v>560</v>
      </c>
      <c r="B279" t="s">
        <v>561</v>
      </c>
      <c r="C279" t="s">
        <v>562</v>
      </c>
      <c r="D279">
        <v>4</v>
      </c>
      <c r="E279" t="s">
        <v>534</v>
      </c>
      <c r="G279" t="s">
        <v>1311</v>
      </c>
      <c r="H279" t="s">
        <v>1311</v>
      </c>
      <c r="I279" t="s">
        <v>465</v>
      </c>
      <c r="J279" t="s">
        <v>268</v>
      </c>
      <c r="K279">
        <v>0</v>
      </c>
      <c r="L279">
        <v>1158.46</v>
      </c>
      <c r="M279">
        <v>78.567331659999994</v>
      </c>
      <c r="N279">
        <v>0</v>
      </c>
      <c r="O279">
        <v>78.567331659999994</v>
      </c>
      <c r="P279">
        <v>0</v>
      </c>
      <c r="R279">
        <v>0</v>
      </c>
      <c r="S279">
        <v>16.5</v>
      </c>
      <c r="V279">
        <v>17.552424242400001</v>
      </c>
      <c r="X279">
        <v>1.1904141160999999</v>
      </c>
    </row>
    <row r="280" spans="1:25" ht="19" customHeight="1">
      <c r="A280" t="s">
        <v>560</v>
      </c>
      <c r="B280" t="s">
        <v>561</v>
      </c>
      <c r="C280" t="s">
        <v>562</v>
      </c>
      <c r="D280">
        <v>7</v>
      </c>
      <c r="E280" t="s">
        <v>527</v>
      </c>
      <c r="G280" t="s">
        <v>528</v>
      </c>
      <c r="H280" t="s">
        <v>393</v>
      </c>
      <c r="I280" t="s">
        <v>465</v>
      </c>
      <c r="J280" t="s">
        <v>268</v>
      </c>
      <c r="K280">
        <v>0</v>
      </c>
      <c r="L280">
        <v>996.48</v>
      </c>
      <c r="M280">
        <v>67.630363860000003</v>
      </c>
      <c r="N280">
        <v>0</v>
      </c>
      <c r="O280">
        <v>67.630363860000003</v>
      </c>
      <c r="P280">
        <v>920.57142857140002</v>
      </c>
      <c r="R280">
        <v>0</v>
      </c>
      <c r="S280">
        <v>2042.4285714286</v>
      </c>
      <c r="V280">
        <v>6.9698538199999993E-2</v>
      </c>
      <c r="X280">
        <v>4.7303885E-3</v>
      </c>
    </row>
    <row r="281" spans="1:25" ht="19" customHeight="1">
      <c r="A281" t="s">
        <v>560</v>
      </c>
      <c r="B281" t="s">
        <v>561</v>
      </c>
      <c r="C281" t="s">
        <v>562</v>
      </c>
      <c r="D281">
        <v>6</v>
      </c>
      <c r="E281" t="s">
        <v>526</v>
      </c>
      <c r="G281" t="s">
        <v>1311</v>
      </c>
      <c r="H281" t="s">
        <v>1311</v>
      </c>
      <c r="I281" t="s">
        <v>465</v>
      </c>
      <c r="J281" t="s">
        <v>268</v>
      </c>
      <c r="K281">
        <v>0</v>
      </c>
      <c r="L281">
        <v>902.55</v>
      </c>
      <c r="M281">
        <v>61.231145339999998</v>
      </c>
      <c r="N281">
        <v>0</v>
      </c>
      <c r="O281">
        <v>61.231145339999998</v>
      </c>
      <c r="P281">
        <v>0.5</v>
      </c>
      <c r="R281">
        <v>0</v>
      </c>
      <c r="S281">
        <v>21.333333333300001</v>
      </c>
      <c r="V281">
        <v>7.0511718749999996</v>
      </c>
      <c r="X281">
        <v>0.47836832299999998</v>
      </c>
    </row>
    <row r="282" spans="1:25" ht="19" customHeight="1">
      <c r="A282" t="s">
        <v>560</v>
      </c>
      <c r="B282" t="s">
        <v>561</v>
      </c>
      <c r="C282" t="s">
        <v>562</v>
      </c>
      <c r="D282">
        <v>7</v>
      </c>
      <c r="E282" t="s">
        <v>539</v>
      </c>
      <c r="F282" t="s">
        <v>540</v>
      </c>
      <c r="G282" t="s">
        <v>1311</v>
      </c>
      <c r="H282" t="s">
        <v>1311</v>
      </c>
      <c r="I282" t="s">
        <v>465</v>
      </c>
      <c r="J282" t="s">
        <v>268</v>
      </c>
      <c r="K282">
        <v>895</v>
      </c>
      <c r="L282">
        <v>0</v>
      </c>
      <c r="M282">
        <v>60.610574999999997</v>
      </c>
      <c r="N282">
        <v>60.610574999999997</v>
      </c>
      <c r="O282">
        <v>0</v>
      </c>
      <c r="Q282">
        <v>574</v>
      </c>
      <c r="R282">
        <v>292.28571428570001</v>
      </c>
      <c r="S282">
        <v>579.14285714289997</v>
      </c>
      <c r="T282">
        <v>0.42857142860000003</v>
      </c>
      <c r="U282">
        <v>7.400099E-4</v>
      </c>
      <c r="V282">
        <v>0.2207696103</v>
      </c>
      <c r="W282">
        <v>298.3333333333</v>
      </c>
      <c r="X282">
        <v>1.49508078E-2</v>
      </c>
      <c r="Y282">
        <v>20.203524999999999</v>
      </c>
    </row>
    <row r="283" spans="1:25" ht="19" customHeight="1">
      <c r="A283" t="s">
        <v>560</v>
      </c>
      <c r="B283" t="s">
        <v>561</v>
      </c>
      <c r="C283" t="s">
        <v>562</v>
      </c>
      <c r="D283">
        <v>7</v>
      </c>
      <c r="E283" t="s">
        <v>537</v>
      </c>
      <c r="F283" t="s">
        <v>537</v>
      </c>
      <c r="G283" t="s">
        <v>537</v>
      </c>
      <c r="H283" t="s">
        <v>345</v>
      </c>
      <c r="I283" t="s">
        <v>465</v>
      </c>
      <c r="J283" t="s">
        <v>248</v>
      </c>
      <c r="K283">
        <v>60</v>
      </c>
      <c r="L283">
        <v>0</v>
      </c>
      <c r="M283">
        <v>60</v>
      </c>
      <c r="N283">
        <v>60</v>
      </c>
      <c r="O283">
        <v>0</v>
      </c>
      <c r="Q283">
        <v>211.8571428571</v>
      </c>
      <c r="R283">
        <v>4.5714285714000003</v>
      </c>
      <c r="S283">
        <v>214.71428571429999</v>
      </c>
      <c r="T283">
        <v>1</v>
      </c>
      <c r="U283">
        <v>4.657352E-3</v>
      </c>
      <c r="V283">
        <v>3.9920159699999999E-2</v>
      </c>
      <c r="W283">
        <v>8.5714285714000003</v>
      </c>
      <c r="X283">
        <v>3.9920159699999999E-2</v>
      </c>
      <c r="Y283">
        <v>8.5714285714000003</v>
      </c>
    </row>
    <row r="284" spans="1:25" ht="19" customHeight="1">
      <c r="A284" t="s">
        <v>560</v>
      </c>
      <c r="B284" t="s">
        <v>561</v>
      </c>
      <c r="C284" t="s">
        <v>562</v>
      </c>
      <c r="D284">
        <v>7</v>
      </c>
      <c r="E284" t="s">
        <v>533</v>
      </c>
      <c r="F284" t="s">
        <v>533</v>
      </c>
      <c r="G284" t="s">
        <v>533</v>
      </c>
      <c r="H284" t="s">
        <v>307</v>
      </c>
      <c r="I284" t="s">
        <v>465</v>
      </c>
      <c r="J284" t="s">
        <v>281</v>
      </c>
      <c r="K284">
        <v>8.15</v>
      </c>
      <c r="L284">
        <v>0</v>
      </c>
      <c r="M284">
        <v>55.395024999999997</v>
      </c>
      <c r="N284">
        <v>55.395024999999997</v>
      </c>
      <c r="O284">
        <v>0</v>
      </c>
      <c r="R284">
        <v>0.71428571429999999</v>
      </c>
      <c r="S284">
        <v>27.714285714300001</v>
      </c>
      <c r="T284">
        <v>0.85714285710000004</v>
      </c>
      <c r="U284">
        <v>3.0927835099999999E-2</v>
      </c>
      <c r="V284">
        <v>4.20103093E-2</v>
      </c>
      <c r="W284">
        <v>1.3583333333000001</v>
      </c>
      <c r="X284">
        <v>0.28554136600000002</v>
      </c>
      <c r="Y284">
        <v>9.2325041667000001</v>
      </c>
    </row>
    <row r="285" spans="1:25" ht="19" customHeight="1">
      <c r="A285" t="s">
        <v>560</v>
      </c>
      <c r="B285" t="s">
        <v>561</v>
      </c>
      <c r="C285" t="s">
        <v>562</v>
      </c>
      <c r="D285">
        <v>4</v>
      </c>
      <c r="E285" t="s">
        <v>535</v>
      </c>
      <c r="G285" t="s">
        <v>536</v>
      </c>
      <c r="H285" t="s">
        <v>388</v>
      </c>
      <c r="I285" t="s">
        <v>465</v>
      </c>
      <c r="J285" t="s">
        <v>268</v>
      </c>
      <c r="K285">
        <v>0</v>
      </c>
      <c r="L285">
        <v>703.65</v>
      </c>
      <c r="M285">
        <v>47.796866549999997</v>
      </c>
      <c r="N285">
        <v>0</v>
      </c>
      <c r="O285">
        <v>47.796866549999997</v>
      </c>
      <c r="P285">
        <v>0</v>
      </c>
      <c r="R285">
        <v>0</v>
      </c>
      <c r="S285">
        <v>0</v>
      </c>
    </row>
    <row r="286" spans="1:25" ht="19" customHeight="1">
      <c r="A286" t="s">
        <v>560</v>
      </c>
      <c r="B286" t="s">
        <v>561</v>
      </c>
      <c r="C286" t="s">
        <v>562</v>
      </c>
      <c r="D286">
        <v>4</v>
      </c>
      <c r="E286" t="s">
        <v>543</v>
      </c>
      <c r="G286" t="s">
        <v>1311</v>
      </c>
      <c r="H286" t="s">
        <v>1311</v>
      </c>
      <c r="I286" t="s">
        <v>465</v>
      </c>
      <c r="J286" t="s">
        <v>268</v>
      </c>
      <c r="K286">
        <v>0</v>
      </c>
      <c r="L286">
        <v>676.68</v>
      </c>
      <c r="M286">
        <v>45.93655424</v>
      </c>
      <c r="N286">
        <v>0</v>
      </c>
      <c r="O286">
        <v>45.93655424</v>
      </c>
      <c r="P286">
        <v>0</v>
      </c>
      <c r="R286">
        <v>0</v>
      </c>
      <c r="S286">
        <v>0</v>
      </c>
    </row>
    <row r="287" spans="1:25" ht="19" customHeight="1">
      <c r="A287" t="s">
        <v>560</v>
      </c>
      <c r="B287" t="s">
        <v>561</v>
      </c>
      <c r="C287" t="s">
        <v>562</v>
      </c>
      <c r="D287">
        <v>4</v>
      </c>
      <c r="E287" t="s">
        <v>538</v>
      </c>
      <c r="G287" t="s">
        <v>1311</v>
      </c>
      <c r="H287" t="s">
        <v>1311</v>
      </c>
      <c r="I287" t="s">
        <v>465</v>
      </c>
      <c r="J287" t="s">
        <v>268</v>
      </c>
      <c r="K287">
        <v>0</v>
      </c>
      <c r="L287">
        <v>493.96</v>
      </c>
      <c r="M287">
        <v>33.493842129999997</v>
      </c>
      <c r="N287">
        <v>0</v>
      </c>
      <c r="O287">
        <v>33.493842129999997</v>
      </c>
      <c r="P287">
        <v>0.75</v>
      </c>
      <c r="R287">
        <v>0</v>
      </c>
      <c r="S287">
        <v>11.25</v>
      </c>
      <c r="V287">
        <v>10.9768888889</v>
      </c>
      <c r="X287">
        <v>0.74430760289999998</v>
      </c>
    </row>
    <row r="288" spans="1:25" ht="19" customHeight="1">
      <c r="A288" t="s">
        <v>560</v>
      </c>
      <c r="B288" t="s">
        <v>561</v>
      </c>
      <c r="C288" t="s">
        <v>562</v>
      </c>
      <c r="D288">
        <v>3</v>
      </c>
      <c r="E288" t="s">
        <v>542</v>
      </c>
      <c r="G288" t="s">
        <v>523</v>
      </c>
      <c r="H288" t="s">
        <v>388</v>
      </c>
      <c r="I288" t="s">
        <v>465</v>
      </c>
      <c r="J288" t="s">
        <v>268</v>
      </c>
      <c r="K288">
        <v>0</v>
      </c>
      <c r="L288">
        <v>413</v>
      </c>
      <c r="M288">
        <v>28.038307</v>
      </c>
      <c r="N288">
        <v>0</v>
      </c>
      <c r="O288">
        <v>28.038307</v>
      </c>
      <c r="P288">
        <v>5.6666666667000003</v>
      </c>
      <c r="R288">
        <v>0</v>
      </c>
      <c r="S288">
        <v>58.666666666700003</v>
      </c>
      <c r="V288">
        <v>2.3465909091000001</v>
      </c>
      <c r="X288">
        <v>0.1593085625</v>
      </c>
    </row>
    <row r="289" spans="1:25" ht="19" customHeight="1">
      <c r="A289" t="s">
        <v>560</v>
      </c>
      <c r="B289" t="s">
        <v>561</v>
      </c>
      <c r="C289" t="s">
        <v>562</v>
      </c>
      <c r="D289">
        <v>7</v>
      </c>
      <c r="E289" t="s">
        <v>544</v>
      </c>
      <c r="F289" t="s">
        <v>544</v>
      </c>
      <c r="G289" t="s">
        <v>544</v>
      </c>
      <c r="H289" t="s">
        <v>491</v>
      </c>
      <c r="I289" t="s">
        <v>465</v>
      </c>
      <c r="J289" t="s">
        <v>268</v>
      </c>
      <c r="K289">
        <v>24</v>
      </c>
      <c r="L289">
        <v>0</v>
      </c>
      <c r="M289">
        <v>1.6322399999999999</v>
      </c>
      <c r="N289">
        <v>1.6322399999999999</v>
      </c>
      <c r="O289">
        <v>0</v>
      </c>
      <c r="R289">
        <v>14.857142857099999</v>
      </c>
      <c r="S289">
        <v>64.428571428599994</v>
      </c>
      <c r="T289">
        <v>0.28571428570000001</v>
      </c>
      <c r="U289">
        <v>4.4345898000000003E-3</v>
      </c>
      <c r="V289">
        <v>5.3215077600000001E-2</v>
      </c>
      <c r="W289">
        <v>12</v>
      </c>
      <c r="X289">
        <v>3.6191574000000002E-3</v>
      </c>
      <c r="Y289">
        <v>0.81611999999999996</v>
      </c>
    </row>
    <row r="290" spans="1:25" ht="19" customHeight="1">
      <c r="A290" t="s">
        <v>560</v>
      </c>
      <c r="B290" t="s">
        <v>561</v>
      </c>
      <c r="C290" t="s">
        <v>562</v>
      </c>
      <c r="D290">
        <v>7</v>
      </c>
      <c r="E290" t="s">
        <v>545</v>
      </c>
      <c r="G290" t="s">
        <v>1311</v>
      </c>
      <c r="H290" t="s">
        <v>1311</v>
      </c>
      <c r="I290" t="s">
        <v>465</v>
      </c>
      <c r="J290" t="s">
        <v>268</v>
      </c>
      <c r="K290">
        <v>0</v>
      </c>
      <c r="L290">
        <v>0</v>
      </c>
      <c r="M290">
        <v>0</v>
      </c>
      <c r="N290">
        <v>0</v>
      </c>
      <c r="O290">
        <v>0</v>
      </c>
      <c r="Q290">
        <v>23913.285714285699</v>
      </c>
      <c r="R290">
        <v>2802.7142857142999</v>
      </c>
      <c r="S290">
        <v>24410.714285714301</v>
      </c>
      <c r="T290">
        <v>0</v>
      </c>
      <c r="U290">
        <v>0</v>
      </c>
      <c r="V290">
        <v>0</v>
      </c>
      <c r="X290">
        <v>0</v>
      </c>
    </row>
    <row r="291" spans="1:25" ht="19" customHeight="1">
      <c r="A291" t="s">
        <v>560</v>
      </c>
      <c r="B291" t="s">
        <v>561</v>
      </c>
      <c r="C291" t="s">
        <v>562</v>
      </c>
      <c r="D291">
        <v>7</v>
      </c>
      <c r="E291" t="s">
        <v>546</v>
      </c>
      <c r="F291" t="s">
        <v>546</v>
      </c>
      <c r="G291" t="s">
        <v>546</v>
      </c>
      <c r="H291" t="s">
        <v>288</v>
      </c>
      <c r="I291" t="s">
        <v>465</v>
      </c>
      <c r="J291" t="s">
        <v>248</v>
      </c>
      <c r="K291">
        <v>0</v>
      </c>
      <c r="L291">
        <v>0</v>
      </c>
      <c r="M291">
        <v>0</v>
      </c>
      <c r="N291">
        <v>0</v>
      </c>
      <c r="O291">
        <v>0</v>
      </c>
      <c r="Q291">
        <v>32.857142857100001</v>
      </c>
      <c r="R291">
        <v>5.2857142857000001</v>
      </c>
      <c r="S291">
        <v>30.142857142899999</v>
      </c>
      <c r="T291">
        <v>0</v>
      </c>
      <c r="U291">
        <v>0</v>
      </c>
      <c r="V291">
        <v>0</v>
      </c>
      <c r="X291">
        <v>0</v>
      </c>
    </row>
    <row r="292" spans="1:25" ht="19" customHeight="1">
      <c r="A292" t="s">
        <v>560</v>
      </c>
      <c r="B292" t="s">
        <v>561</v>
      </c>
      <c r="C292" t="s">
        <v>562</v>
      </c>
      <c r="D292">
        <v>6</v>
      </c>
      <c r="E292" t="s">
        <v>547</v>
      </c>
      <c r="F292" t="s">
        <v>548</v>
      </c>
      <c r="G292" t="s">
        <v>1311</v>
      </c>
      <c r="H292" t="s">
        <v>1311</v>
      </c>
      <c r="I292" t="s">
        <v>465</v>
      </c>
      <c r="J292" t="s">
        <v>281</v>
      </c>
      <c r="K292">
        <v>0</v>
      </c>
      <c r="L292">
        <v>0</v>
      </c>
      <c r="M292">
        <v>0</v>
      </c>
      <c r="N292">
        <v>0</v>
      </c>
      <c r="O292">
        <v>0</v>
      </c>
      <c r="R292">
        <v>0</v>
      </c>
      <c r="S292">
        <v>0</v>
      </c>
      <c r="T292">
        <v>0</v>
      </c>
    </row>
    <row r="293" spans="1:25" ht="19" customHeight="1">
      <c r="A293" t="s">
        <v>560</v>
      </c>
      <c r="B293" t="s">
        <v>561</v>
      </c>
      <c r="C293" t="s">
        <v>562</v>
      </c>
      <c r="D293">
        <v>7</v>
      </c>
      <c r="E293" t="s">
        <v>549</v>
      </c>
      <c r="G293" t="s">
        <v>1311</v>
      </c>
      <c r="H293" t="s">
        <v>1311</v>
      </c>
      <c r="I293" t="s">
        <v>465</v>
      </c>
      <c r="J293" t="s">
        <v>281</v>
      </c>
      <c r="K293">
        <v>0</v>
      </c>
      <c r="L293">
        <v>0</v>
      </c>
      <c r="M293">
        <v>0</v>
      </c>
      <c r="N293">
        <v>0</v>
      </c>
      <c r="O293">
        <v>0</v>
      </c>
      <c r="R293">
        <v>0</v>
      </c>
      <c r="S293">
        <v>0.42857142860000003</v>
      </c>
      <c r="T293">
        <v>0</v>
      </c>
      <c r="U293">
        <v>0</v>
      </c>
      <c r="V293">
        <v>0</v>
      </c>
      <c r="X293">
        <v>0</v>
      </c>
    </row>
    <row r="294" spans="1:25" ht="19" customHeight="1">
      <c r="A294" t="s">
        <v>560</v>
      </c>
      <c r="B294" t="s">
        <v>561</v>
      </c>
      <c r="C294" t="s">
        <v>562</v>
      </c>
      <c r="D294">
        <v>7</v>
      </c>
      <c r="E294" t="s">
        <v>550</v>
      </c>
      <c r="F294" t="s">
        <v>551</v>
      </c>
      <c r="G294" t="s">
        <v>1311</v>
      </c>
      <c r="H294" t="s">
        <v>1311</v>
      </c>
      <c r="I294" t="s">
        <v>465</v>
      </c>
      <c r="J294" t="s">
        <v>248</v>
      </c>
      <c r="K294">
        <v>0</v>
      </c>
      <c r="L294">
        <v>0</v>
      </c>
      <c r="M294">
        <v>0</v>
      </c>
      <c r="N294">
        <v>0</v>
      </c>
      <c r="O294">
        <v>0</v>
      </c>
      <c r="R294">
        <v>0.14285714290000001</v>
      </c>
      <c r="S294">
        <v>0.14285714290000001</v>
      </c>
      <c r="T294">
        <v>0</v>
      </c>
      <c r="U294">
        <v>0</v>
      </c>
      <c r="V294">
        <v>0</v>
      </c>
      <c r="X294">
        <v>0</v>
      </c>
    </row>
    <row r="295" spans="1:25" ht="19" customHeight="1">
      <c r="A295" t="s">
        <v>560</v>
      </c>
      <c r="B295" t="s">
        <v>561</v>
      </c>
      <c r="C295" t="s">
        <v>562</v>
      </c>
      <c r="D295">
        <v>7</v>
      </c>
      <c r="E295" t="s">
        <v>552</v>
      </c>
      <c r="G295" t="s">
        <v>552</v>
      </c>
      <c r="H295" t="s">
        <v>280</v>
      </c>
      <c r="I295" t="s">
        <v>465</v>
      </c>
      <c r="J295" t="s">
        <v>281</v>
      </c>
      <c r="K295">
        <v>0</v>
      </c>
      <c r="L295">
        <v>0</v>
      </c>
      <c r="M295">
        <v>0</v>
      </c>
      <c r="N295">
        <v>0</v>
      </c>
      <c r="O295">
        <v>0</v>
      </c>
      <c r="Q295">
        <v>0</v>
      </c>
      <c r="R295">
        <v>0</v>
      </c>
      <c r="S295">
        <v>0</v>
      </c>
      <c r="T295">
        <v>0</v>
      </c>
    </row>
    <row r="296" spans="1:25" ht="19" customHeight="1">
      <c r="A296" t="s">
        <v>560</v>
      </c>
      <c r="B296" t="s">
        <v>561</v>
      </c>
      <c r="C296" t="s">
        <v>562</v>
      </c>
      <c r="D296">
        <v>5</v>
      </c>
      <c r="E296" t="s">
        <v>521</v>
      </c>
      <c r="F296" t="s">
        <v>521</v>
      </c>
      <c r="G296" t="s">
        <v>521</v>
      </c>
      <c r="H296" t="s">
        <v>260</v>
      </c>
      <c r="I296" t="s">
        <v>465</v>
      </c>
      <c r="J296" t="s">
        <v>248</v>
      </c>
      <c r="K296">
        <v>0</v>
      </c>
      <c r="L296">
        <v>0</v>
      </c>
      <c r="M296">
        <v>0</v>
      </c>
      <c r="N296">
        <v>0</v>
      </c>
      <c r="O296">
        <v>0</v>
      </c>
      <c r="Q296">
        <v>32.799999999999997</v>
      </c>
      <c r="R296">
        <v>3.2</v>
      </c>
      <c r="S296">
        <v>26.6</v>
      </c>
      <c r="T296">
        <v>0</v>
      </c>
      <c r="U296">
        <v>0</v>
      </c>
      <c r="V296">
        <v>0</v>
      </c>
      <c r="X296">
        <v>0</v>
      </c>
    </row>
    <row r="297" spans="1:25" ht="19" customHeight="1">
      <c r="A297" t="s">
        <v>560</v>
      </c>
      <c r="B297" t="s">
        <v>561</v>
      </c>
      <c r="C297" t="s">
        <v>562</v>
      </c>
      <c r="D297">
        <v>1</v>
      </c>
      <c r="E297" t="s">
        <v>464</v>
      </c>
      <c r="F297" t="s">
        <v>464</v>
      </c>
      <c r="G297" t="s">
        <v>464</v>
      </c>
      <c r="H297" t="s">
        <v>295</v>
      </c>
      <c r="I297" t="s">
        <v>465</v>
      </c>
      <c r="J297" t="s">
        <v>248</v>
      </c>
      <c r="K297">
        <v>0</v>
      </c>
      <c r="L297">
        <v>0</v>
      </c>
      <c r="M297">
        <v>0</v>
      </c>
      <c r="N297">
        <v>0</v>
      </c>
      <c r="O297">
        <v>0</v>
      </c>
      <c r="Q297">
        <v>24</v>
      </c>
      <c r="R297">
        <v>1</v>
      </c>
      <c r="S297">
        <v>23</v>
      </c>
      <c r="T297">
        <v>0</v>
      </c>
      <c r="U297">
        <v>0</v>
      </c>
      <c r="V297">
        <v>0</v>
      </c>
      <c r="X297">
        <v>0</v>
      </c>
    </row>
    <row r="298" spans="1:25" ht="19" customHeight="1">
      <c r="A298" t="s">
        <v>560</v>
      </c>
      <c r="B298" t="s">
        <v>561</v>
      </c>
      <c r="C298" t="s">
        <v>562</v>
      </c>
      <c r="D298">
        <v>7</v>
      </c>
      <c r="E298" t="s">
        <v>553</v>
      </c>
      <c r="G298" t="s">
        <v>1311</v>
      </c>
      <c r="H298" t="s">
        <v>1311</v>
      </c>
      <c r="I298" t="s">
        <v>465</v>
      </c>
      <c r="J298" t="s">
        <v>281</v>
      </c>
      <c r="K298">
        <v>0</v>
      </c>
      <c r="L298">
        <v>0</v>
      </c>
      <c r="M298">
        <v>0</v>
      </c>
      <c r="N298">
        <v>0</v>
      </c>
      <c r="O298">
        <v>0</v>
      </c>
      <c r="Q298">
        <v>0</v>
      </c>
      <c r="R298">
        <v>0</v>
      </c>
      <c r="S298">
        <v>0</v>
      </c>
      <c r="T298">
        <v>0</v>
      </c>
    </row>
    <row r="299" spans="1:25" ht="19" customHeight="1">
      <c r="A299" t="s">
        <v>560</v>
      </c>
      <c r="B299" t="s">
        <v>561</v>
      </c>
      <c r="C299" t="s">
        <v>562</v>
      </c>
      <c r="D299">
        <v>7</v>
      </c>
      <c r="E299" t="s">
        <v>554</v>
      </c>
      <c r="F299" t="s">
        <v>554</v>
      </c>
      <c r="G299" t="s">
        <v>554</v>
      </c>
      <c r="H299" t="s">
        <v>555</v>
      </c>
      <c r="I299" t="s">
        <v>556</v>
      </c>
      <c r="J299" t="s">
        <v>281</v>
      </c>
      <c r="K299">
        <v>38370.35</v>
      </c>
      <c r="L299">
        <v>0</v>
      </c>
      <c r="M299">
        <v>260394.81443999999</v>
      </c>
      <c r="N299">
        <v>260394.81443999999</v>
      </c>
      <c r="O299">
        <v>0</v>
      </c>
      <c r="Q299">
        <v>73766.428571428594</v>
      </c>
      <c r="R299">
        <v>19131.857142857101</v>
      </c>
      <c r="S299">
        <v>74474</v>
      </c>
      <c r="T299">
        <v>4678.2857142857001</v>
      </c>
      <c r="U299">
        <v>6.2817704399999993E-2</v>
      </c>
      <c r="V299">
        <v>7.3602580400000006E-2</v>
      </c>
      <c r="W299">
        <v>1.1716852938</v>
      </c>
      <c r="X299">
        <v>0.4994932353</v>
      </c>
      <c r="Y299">
        <v>7.9514722865999996</v>
      </c>
    </row>
    <row r="300" spans="1:25" ht="19" customHeight="1">
      <c r="A300" t="s">
        <v>560</v>
      </c>
      <c r="B300" t="s">
        <v>561</v>
      </c>
      <c r="C300" t="s">
        <v>562</v>
      </c>
      <c r="D300">
        <v>7</v>
      </c>
      <c r="E300" t="s">
        <v>557</v>
      </c>
      <c r="F300" t="s">
        <v>557</v>
      </c>
      <c r="G300" t="s">
        <v>557</v>
      </c>
      <c r="H300" t="s">
        <v>556</v>
      </c>
      <c r="I300" t="s">
        <v>556</v>
      </c>
      <c r="J300" t="s">
        <v>268</v>
      </c>
      <c r="K300">
        <v>353847</v>
      </c>
      <c r="L300">
        <v>0</v>
      </c>
      <c r="M300">
        <v>24015.328613000001</v>
      </c>
      <c r="N300">
        <v>24015.328613000001</v>
      </c>
      <c r="O300">
        <v>0</v>
      </c>
      <c r="P300">
        <v>558.85714285710003</v>
      </c>
      <c r="Q300">
        <v>5550.5714285714002</v>
      </c>
      <c r="R300">
        <v>523</v>
      </c>
      <c r="S300">
        <v>5812.2857142857001</v>
      </c>
      <c r="T300">
        <v>46.285714285700003</v>
      </c>
      <c r="U300">
        <v>7.9634271999999996E-3</v>
      </c>
      <c r="V300">
        <v>8.6970210882999996</v>
      </c>
      <c r="W300">
        <v>1092.1203703704</v>
      </c>
      <c r="X300">
        <v>0.59026025199999999</v>
      </c>
      <c r="Y300">
        <v>74.121384608</v>
      </c>
    </row>
    <row r="301" spans="1:25" ht="19" customHeight="1">
      <c r="A301" t="s">
        <v>560</v>
      </c>
      <c r="B301" t="s">
        <v>561</v>
      </c>
      <c r="C301" t="s">
        <v>562</v>
      </c>
      <c r="D301">
        <v>7</v>
      </c>
      <c r="E301" t="s">
        <v>558</v>
      </c>
      <c r="F301" t="s">
        <v>558</v>
      </c>
      <c r="G301" t="s">
        <v>558</v>
      </c>
      <c r="H301" t="s">
        <v>555</v>
      </c>
      <c r="I301" t="s">
        <v>556</v>
      </c>
      <c r="J301" t="s">
        <v>281</v>
      </c>
      <c r="K301">
        <v>0</v>
      </c>
      <c r="L301">
        <v>245.9166188673</v>
      </c>
      <c r="M301">
        <v>1668.7479530000001</v>
      </c>
      <c r="N301">
        <v>0</v>
      </c>
      <c r="O301">
        <v>1668.7479530000001</v>
      </c>
      <c r="P301">
        <v>2007.8571428570999</v>
      </c>
      <c r="Q301">
        <v>3206.8571428570999</v>
      </c>
      <c r="R301">
        <v>2008.2857142856999</v>
      </c>
      <c r="S301">
        <v>3208.7142857142999</v>
      </c>
      <c r="T301">
        <v>0</v>
      </c>
      <c r="U301">
        <v>0</v>
      </c>
      <c r="V301">
        <v>1.09486051E-2</v>
      </c>
      <c r="X301">
        <v>7.4295354300000005E-2</v>
      </c>
    </row>
    <row r="302" spans="1:25" ht="19" customHeight="1">
      <c r="A302" t="s">
        <v>560</v>
      </c>
      <c r="B302" t="s">
        <v>561</v>
      </c>
      <c r="C302" t="s">
        <v>562</v>
      </c>
      <c r="D302">
        <v>7</v>
      </c>
      <c r="E302" t="s">
        <v>559</v>
      </c>
      <c r="F302" t="s">
        <v>559</v>
      </c>
      <c r="G302" t="s">
        <v>559</v>
      </c>
      <c r="H302" t="s">
        <v>555</v>
      </c>
      <c r="I302" t="s">
        <v>556</v>
      </c>
      <c r="J302" t="s">
        <v>268</v>
      </c>
      <c r="K302">
        <v>4999</v>
      </c>
      <c r="L302">
        <v>0</v>
      </c>
      <c r="M302">
        <v>338.59829500000001</v>
      </c>
      <c r="N302">
        <v>338.59829500000001</v>
      </c>
      <c r="O302">
        <v>0</v>
      </c>
      <c r="Q302">
        <v>196.71428571429999</v>
      </c>
      <c r="R302">
        <v>43.714285714299997</v>
      </c>
      <c r="S302">
        <v>198.8571428571</v>
      </c>
      <c r="T302">
        <v>0.42857142860000003</v>
      </c>
      <c r="U302">
        <v>2.1551724E-3</v>
      </c>
      <c r="V302">
        <v>3.5912356322000001</v>
      </c>
      <c r="W302">
        <v>1666.3333333333001</v>
      </c>
      <c r="X302">
        <v>0.24324590160000001</v>
      </c>
      <c r="Y302">
        <v>112.8660983333</v>
      </c>
    </row>
    <row r="303" spans="1:25" ht="19" customHeight="1"/>
    <row r="304" spans="1:25">
      <c r="A304" t="s">
        <v>625</v>
      </c>
      <c r="B304" t="s">
        <v>626</v>
      </c>
      <c r="C304" t="s">
        <v>627</v>
      </c>
      <c r="D304">
        <v>7</v>
      </c>
      <c r="E304" t="s">
        <v>245</v>
      </c>
      <c r="F304" t="s">
        <v>628</v>
      </c>
      <c r="G304" t="s">
        <v>245</v>
      </c>
      <c r="H304" t="s">
        <v>246</v>
      </c>
      <c r="I304" t="s">
        <v>247</v>
      </c>
      <c r="J304" t="s">
        <v>248</v>
      </c>
      <c r="K304">
        <v>41861570</v>
      </c>
      <c r="L304">
        <v>0</v>
      </c>
      <c r="M304">
        <v>41861570</v>
      </c>
      <c r="N304">
        <v>41861570</v>
      </c>
      <c r="O304">
        <v>0</v>
      </c>
      <c r="P304">
        <v>432457.71428571432</v>
      </c>
      <c r="Q304">
        <v>1123229.5714285714</v>
      </c>
      <c r="R304">
        <v>216397</v>
      </c>
      <c r="S304">
        <v>1108689</v>
      </c>
      <c r="T304">
        <v>19967.142857142899</v>
      </c>
      <c r="U304">
        <f t="shared" ref="U304:U558" si="0">IFERROR(T304/S304,"")</f>
        <v>1.8009687890060151E-2</v>
      </c>
      <c r="V304">
        <f t="shared" ref="V304:V558" si="1">IFERROR((K304+L304)/D304/S304,"")</f>
        <v>5.3939601508757509</v>
      </c>
      <c r="W304">
        <f t="shared" ref="W304:W558" si="2">IFERROR((K304+L304)/D304/T304,"")</f>
        <v>299.50325534807121</v>
      </c>
      <c r="X304">
        <f t="shared" ref="X304:X558" si="3">IFERROR(M304/D304/S304,"")</f>
        <v>5.3939601508757509</v>
      </c>
      <c r="Y304">
        <f t="shared" ref="Y304:Y558" si="4">IFERROR(M304/D304/T304,"")</f>
        <v>299.50325534807121</v>
      </c>
    </row>
    <row r="305" spans="1:25">
      <c r="A305" t="s">
        <v>625</v>
      </c>
      <c r="B305" t="s">
        <v>626</v>
      </c>
      <c r="C305" t="s">
        <v>627</v>
      </c>
      <c r="D305">
        <v>7</v>
      </c>
      <c r="E305" t="s">
        <v>259</v>
      </c>
      <c r="F305" t="s">
        <v>628</v>
      </c>
      <c r="G305" t="s">
        <v>259</v>
      </c>
      <c r="H305" t="s">
        <v>260</v>
      </c>
      <c r="I305" t="s">
        <v>247</v>
      </c>
      <c r="J305" t="s">
        <v>248</v>
      </c>
      <c r="K305">
        <v>9932215</v>
      </c>
      <c r="L305">
        <v>0</v>
      </c>
      <c r="M305">
        <v>9932215</v>
      </c>
      <c r="N305">
        <v>9932215</v>
      </c>
      <c r="O305">
        <v>0</v>
      </c>
      <c r="Q305">
        <v>785930.85714285716</v>
      </c>
      <c r="R305">
        <v>252641.1428571429</v>
      </c>
      <c r="S305">
        <v>759462.85714285716</v>
      </c>
      <c r="T305">
        <v>13763.142857142901</v>
      </c>
      <c r="U305">
        <f t="shared" si="0"/>
        <v>1.8122206672385052E-2</v>
      </c>
      <c r="V305">
        <f t="shared" si="1"/>
        <v>1.868278143951364</v>
      </c>
      <c r="W305">
        <f t="shared" si="2"/>
        <v>103.09330302464105</v>
      </c>
      <c r="X305">
        <f t="shared" si="3"/>
        <v>1.868278143951364</v>
      </c>
      <c r="Y305">
        <f t="shared" si="4"/>
        <v>103.09330302464105</v>
      </c>
    </row>
    <row r="306" spans="1:25">
      <c r="A306" t="s">
        <v>625</v>
      </c>
      <c r="B306" t="s">
        <v>626</v>
      </c>
      <c r="C306" t="s">
        <v>627</v>
      </c>
      <c r="D306">
        <v>7</v>
      </c>
      <c r="E306" t="s">
        <v>264</v>
      </c>
      <c r="F306" t="s">
        <v>628</v>
      </c>
      <c r="G306" t="s">
        <v>264</v>
      </c>
      <c r="H306" t="s">
        <v>265</v>
      </c>
      <c r="I306" t="s">
        <v>247</v>
      </c>
      <c r="J306" t="s">
        <v>248</v>
      </c>
      <c r="K306">
        <v>4700294</v>
      </c>
      <c r="L306">
        <v>0</v>
      </c>
      <c r="M306">
        <v>4700294</v>
      </c>
      <c r="N306">
        <v>4700294</v>
      </c>
      <c r="O306">
        <v>0</v>
      </c>
      <c r="Q306">
        <v>68765.571428571406</v>
      </c>
      <c r="R306">
        <v>23824.285714285699</v>
      </c>
      <c r="S306">
        <v>80174.285714285696</v>
      </c>
      <c r="T306">
        <v>3187.2857142857001</v>
      </c>
      <c r="U306">
        <f t="shared" si="0"/>
        <v>3.975446349025321E-2</v>
      </c>
      <c r="V306">
        <f t="shared" si="1"/>
        <v>8.3751363101813929</v>
      </c>
      <c r="W306">
        <f t="shared" si="2"/>
        <v>210.67159697010538</v>
      </c>
      <c r="X306">
        <f t="shared" si="3"/>
        <v>8.3751363101813929</v>
      </c>
      <c r="Y306">
        <f t="shared" si="4"/>
        <v>210.67159697010538</v>
      </c>
    </row>
    <row r="307" spans="1:25">
      <c r="A307" t="s">
        <v>625</v>
      </c>
      <c r="B307" t="s">
        <v>626</v>
      </c>
      <c r="C307" t="s">
        <v>627</v>
      </c>
      <c r="D307">
        <v>7</v>
      </c>
      <c r="E307" t="s">
        <v>266</v>
      </c>
      <c r="F307" t="s">
        <v>628</v>
      </c>
      <c r="G307" t="s">
        <v>267</v>
      </c>
      <c r="H307" t="s">
        <v>265</v>
      </c>
      <c r="I307" t="s">
        <v>247</v>
      </c>
      <c r="J307" t="s">
        <v>268</v>
      </c>
      <c r="K307">
        <v>17609448</v>
      </c>
      <c r="L307">
        <v>0</v>
      </c>
      <c r="M307">
        <v>1190967.7852</v>
      </c>
      <c r="N307">
        <v>1190967.7852</v>
      </c>
      <c r="O307">
        <v>0</v>
      </c>
      <c r="Q307">
        <v>16328.285714285699</v>
      </c>
      <c r="R307">
        <v>2872.4285714286002</v>
      </c>
      <c r="S307">
        <v>16708.714285714301</v>
      </c>
      <c r="T307">
        <v>901.14285714289997</v>
      </c>
      <c r="U307">
        <f t="shared" si="0"/>
        <v>5.3932507417004762E-2</v>
      </c>
      <c r="V307">
        <f t="shared" si="1"/>
        <v>150.55828866032255</v>
      </c>
      <c r="W307">
        <f t="shared" si="2"/>
        <v>2791.6055802154665</v>
      </c>
      <c r="X307">
        <f t="shared" si="3"/>
        <v>10.182606041330008</v>
      </c>
      <c r="Y307">
        <f t="shared" si="4"/>
        <v>188.8027560557932</v>
      </c>
    </row>
    <row r="308" spans="1:25">
      <c r="A308" t="s">
        <v>625</v>
      </c>
      <c r="B308" t="s">
        <v>626</v>
      </c>
      <c r="C308" t="s">
        <v>627</v>
      </c>
      <c r="D308">
        <v>7</v>
      </c>
      <c r="E308" t="s">
        <v>277</v>
      </c>
      <c r="F308" t="s">
        <v>628</v>
      </c>
      <c r="G308" t="s">
        <v>279</v>
      </c>
      <c r="H308" t="s">
        <v>280</v>
      </c>
      <c r="I308" t="s">
        <v>247</v>
      </c>
      <c r="J308" t="s">
        <v>281</v>
      </c>
      <c r="K308">
        <v>29138.22</v>
      </c>
      <c r="L308">
        <v>0</v>
      </c>
      <c r="M308">
        <v>197032.25103499999</v>
      </c>
      <c r="N308">
        <v>197032.25103499999</v>
      </c>
      <c r="O308">
        <v>0</v>
      </c>
      <c r="Q308">
        <v>1341.5714285714</v>
      </c>
      <c r="R308">
        <v>49</v>
      </c>
      <c r="S308">
        <v>1372.7142857143001</v>
      </c>
      <c r="T308">
        <v>166.57142857139999</v>
      </c>
      <c r="U308">
        <f t="shared" si="0"/>
        <v>0.12134457279631468</v>
      </c>
      <c r="V308">
        <f t="shared" si="1"/>
        <v>3.0323883858881979</v>
      </c>
      <c r="W308">
        <f t="shared" si="2"/>
        <v>24.989897084052313</v>
      </c>
      <c r="X308">
        <f t="shared" si="3"/>
        <v>20.50496940732625</v>
      </c>
      <c r="Y308">
        <f t="shared" si="4"/>
        <v>168.98134737138406</v>
      </c>
    </row>
    <row r="309" spans="1:25">
      <c r="A309" t="s">
        <v>625</v>
      </c>
      <c r="B309" t="s">
        <v>626</v>
      </c>
      <c r="C309" t="s">
        <v>627</v>
      </c>
      <c r="D309">
        <v>7</v>
      </c>
      <c r="E309" t="s">
        <v>275</v>
      </c>
      <c r="F309" t="s">
        <v>628</v>
      </c>
      <c r="G309" t="s">
        <v>275</v>
      </c>
      <c r="H309" t="s">
        <v>276</v>
      </c>
      <c r="I309" t="s">
        <v>247</v>
      </c>
      <c r="J309" t="s">
        <v>248</v>
      </c>
      <c r="K309">
        <v>185863</v>
      </c>
      <c r="L309">
        <v>0</v>
      </c>
      <c r="M309">
        <v>185863</v>
      </c>
      <c r="N309">
        <v>185863</v>
      </c>
      <c r="O309">
        <v>0</v>
      </c>
      <c r="Q309">
        <v>27396.285714285699</v>
      </c>
      <c r="R309">
        <v>5814.2857142857001</v>
      </c>
      <c r="S309">
        <v>25727.428571428602</v>
      </c>
      <c r="T309">
        <v>934</v>
      </c>
      <c r="U309">
        <f t="shared" si="0"/>
        <v>3.6303667014636921E-2</v>
      </c>
      <c r="V309">
        <f t="shared" si="1"/>
        <v>1.0320447326921782</v>
      </c>
      <c r="W309">
        <f t="shared" si="2"/>
        <v>28.428112572652186</v>
      </c>
      <c r="X309">
        <f t="shared" si="3"/>
        <v>1.0320447326921782</v>
      </c>
      <c r="Y309">
        <f t="shared" si="4"/>
        <v>28.428112572652186</v>
      </c>
    </row>
    <row r="310" spans="1:25">
      <c r="A310" t="s">
        <v>625</v>
      </c>
      <c r="B310" t="s">
        <v>626</v>
      </c>
      <c r="C310" t="s">
        <v>627</v>
      </c>
      <c r="D310">
        <v>7</v>
      </c>
      <c r="E310" t="s">
        <v>282</v>
      </c>
      <c r="F310" t="s">
        <v>628</v>
      </c>
      <c r="G310" t="s">
        <v>284</v>
      </c>
      <c r="H310" t="s">
        <v>280</v>
      </c>
      <c r="I310" t="s">
        <v>247</v>
      </c>
      <c r="J310" t="s">
        <v>281</v>
      </c>
      <c r="K310">
        <v>23629.39</v>
      </c>
      <c r="L310">
        <v>0</v>
      </c>
      <c r="M310">
        <v>159865.15117</v>
      </c>
      <c r="N310">
        <v>159865.15117</v>
      </c>
      <c r="O310">
        <v>0</v>
      </c>
      <c r="Q310">
        <v>898.42857142859998</v>
      </c>
      <c r="R310">
        <v>45.571428571399998</v>
      </c>
      <c r="S310">
        <v>947.14285714289997</v>
      </c>
      <c r="T310">
        <v>100.57142857140001</v>
      </c>
      <c r="U310">
        <f t="shared" si="0"/>
        <v>0.10618401206633005</v>
      </c>
      <c r="V310">
        <f t="shared" si="1"/>
        <v>3.5640105580692203</v>
      </c>
      <c r="W310">
        <f t="shared" si="2"/>
        <v>33.564474431827712</v>
      </c>
      <c r="X310">
        <f t="shared" si="3"/>
        <v>24.112390825036616</v>
      </c>
      <c r="Y310">
        <f t="shared" si="4"/>
        <v>227.08118063926904</v>
      </c>
    </row>
    <row r="311" spans="1:25">
      <c r="A311" t="s">
        <v>625</v>
      </c>
      <c r="B311" t="s">
        <v>626</v>
      </c>
      <c r="C311" t="s">
        <v>627</v>
      </c>
      <c r="D311">
        <v>7</v>
      </c>
      <c r="E311" t="s">
        <v>287</v>
      </c>
      <c r="F311" t="s">
        <v>628</v>
      </c>
      <c r="G311" t="s">
        <v>287</v>
      </c>
      <c r="H311" t="s">
        <v>288</v>
      </c>
      <c r="I311" t="s">
        <v>247</v>
      </c>
      <c r="J311" t="s">
        <v>248</v>
      </c>
      <c r="K311">
        <v>139254</v>
      </c>
      <c r="L311">
        <v>0</v>
      </c>
      <c r="M311">
        <v>139254</v>
      </c>
      <c r="N311">
        <v>139254</v>
      </c>
      <c r="O311">
        <v>0</v>
      </c>
      <c r="P311">
        <v>484.85714285709997</v>
      </c>
      <c r="Q311">
        <v>25059.428571428602</v>
      </c>
      <c r="R311">
        <v>524.14285714289997</v>
      </c>
      <c r="S311">
        <v>27630.285714285699</v>
      </c>
      <c r="T311">
        <v>323.28571428570001</v>
      </c>
      <c r="U311">
        <f t="shared" si="0"/>
        <v>1.1700411556676428E-2</v>
      </c>
      <c r="V311">
        <f t="shared" si="1"/>
        <v>0.71998635038156933</v>
      </c>
      <c r="W311">
        <f t="shared" si="2"/>
        <v>61.535130357934669</v>
      </c>
      <c r="X311">
        <f t="shared" si="3"/>
        <v>0.71998635038156933</v>
      </c>
      <c r="Y311">
        <f t="shared" si="4"/>
        <v>61.535130357934669</v>
      </c>
    </row>
    <row r="312" spans="1:25">
      <c r="A312" t="s">
        <v>625</v>
      </c>
      <c r="B312" t="s">
        <v>626</v>
      </c>
      <c r="C312" t="s">
        <v>627</v>
      </c>
      <c r="D312">
        <v>7</v>
      </c>
      <c r="E312" t="s">
        <v>286</v>
      </c>
      <c r="F312" t="s">
        <v>628</v>
      </c>
      <c r="G312" t="s">
        <v>286</v>
      </c>
      <c r="H312" t="s">
        <v>260</v>
      </c>
      <c r="I312" t="s">
        <v>247</v>
      </c>
      <c r="J312" t="s">
        <v>248</v>
      </c>
      <c r="K312">
        <v>134486</v>
      </c>
      <c r="L312">
        <v>0</v>
      </c>
      <c r="M312">
        <v>134486</v>
      </c>
      <c r="N312">
        <v>134486</v>
      </c>
      <c r="O312">
        <v>0</v>
      </c>
      <c r="Q312">
        <v>2558.5714285713998</v>
      </c>
      <c r="R312">
        <v>1409.4285714286</v>
      </c>
      <c r="S312">
        <v>2510.7142857142999</v>
      </c>
      <c r="T312">
        <v>160.28571428570001</v>
      </c>
      <c r="U312">
        <f t="shared" si="0"/>
        <v>6.3840682788045167E-2</v>
      </c>
      <c r="V312">
        <f t="shared" si="1"/>
        <v>7.6521194879089185</v>
      </c>
      <c r="W312">
        <f t="shared" si="2"/>
        <v>119.86274509804988</v>
      </c>
      <c r="X312">
        <f t="shared" si="3"/>
        <v>7.6521194879089185</v>
      </c>
      <c r="Y312">
        <f t="shared" si="4"/>
        <v>119.86274509804988</v>
      </c>
    </row>
    <row r="313" spans="1:25">
      <c r="A313" t="s">
        <v>625</v>
      </c>
      <c r="B313" t="s">
        <v>626</v>
      </c>
      <c r="C313" t="s">
        <v>627</v>
      </c>
      <c r="D313">
        <v>7</v>
      </c>
      <c r="E313" t="s">
        <v>285</v>
      </c>
      <c r="F313" t="s">
        <v>628</v>
      </c>
      <c r="G313" t="s">
        <v>279</v>
      </c>
      <c r="H313" t="s">
        <v>280</v>
      </c>
      <c r="I313" t="s">
        <v>247</v>
      </c>
      <c r="J313" t="s">
        <v>281</v>
      </c>
      <c r="K313">
        <v>16581.62</v>
      </c>
      <c r="L313">
        <v>0</v>
      </c>
      <c r="M313">
        <v>112154.34159</v>
      </c>
      <c r="N313">
        <v>112154.34159</v>
      </c>
      <c r="O313">
        <v>0</v>
      </c>
      <c r="Q313">
        <v>911.57142857140002</v>
      </c>
      <c r="R313">
        <v>223.71428571429999</v>
      </c>
      <c r="S313">
        <v>956.42857142859998</v>
      </c>
      <c r="T313">
        <v>129.8571428571</v>
      </c>
      <c r="U313">
        <f t="shared" si="0"/>
        <v>0.13577296489912963</v>
      </c>
      <c r="V313">
        <f t="shared" si="1"/>
        <v>2.4767169529498889</v>
      </c>
      <c r="W313">
        <f t="shared" si="2"/>
        <v>18.241606160622084</v>
      </c>
      <c r="X313">
        <f t="shared" si="3"/>
        <v>16.751955427930792</v>
      </c>
      <c r="Y313">
        <f t="shared" si="4"/>
        <v>123.38211396043675</v>
      </c>
    </row>
    <row r="314" spans="1:25">
      <c r="A314" t="s">
        <v>625</v>
      </c>
      <c r="B314" t="s">
        <v>626</v>
      </c>
      <c r="C314" t="s">
        <v>627</v>
      </c>
      <c r="D314">
        <v>7</v>
      </c>
      <c r="E314" t="s">
        <v>289</v>
      </c>
      <c r="F314" t="s">
        <v>628</v>
      </c>
      <c r="G314" t="s">
        <v>289</v>
      </c>
      <c r="H314" t="s">
        <v>260</v>
      </c>
      <c r="I314" t="s">
        <v>247</v>
      </c>
      <c r="J314" t="s">
        <v>248</v>
      </c>
      <c r="K314">
        <v>32292</v>
      </c>
      <c r="L314">
        <v>0</v>
      </c>
      <c r="M314">
        <v>32292</v>
      </c>
      <c r="N314">
        <v>32292</v>
      </c>
      <c r="O314">
        <v>0</v>
      </c>
      <c r="Q314">
        <v>31005.714285714301</v>
      </c>
      <c r="R314">
        <v>836.42857142859998</v>
      </c>
      <c r="S314">
        <v>31685.857142857101</v>
      </c>
      <c r="T314">
        <v>183</v>
      </c>
      <c r="U314">
        <f t="shared" si="0"/>
        <v>5.7754473604717822E-3</v>
      </c>
      <c r="V314">
        <f t="shared" si="1"/>
        <v>0.14558996578013644</v>
      </c>
      <c r="W314">
        <f t="shared" si="2"/>
        <v>25.208430913348945</v>
      </c>
      <c r="X314">
        <f t="shared" si="3"/>
        <v>0.14558996578013644</v>
      </c>
      <c r="Y314">
        <f t="shared" si="4"/>
        <v>25.208430913348945</v>
      </c>
    </row>
    <row r="315" spans="1:25">
      <c r="A315" t="s">
        <v>625</v>
      </c>
      <c r="B315" t="s">
        <v>626</v>
      </c>
      <c r="C315" t="s">
        <v>627</v>
      </c>
      <c r="D315">
        <v>7</v>
      </c>
      <c r="E315" t="s">
        <v>290</v>
      </c>
      <c r="F315" t="s">
        <v>628</v>
      </c>
      <c r="G315" t="s">
        <v>290</v>
      </c>
      <c r="H315" t="s">
        <v>254</v>
      </c>
      <c r="I315" t="s">
        <v>247</v>
      </c>
      <c r="J315" t="s">
        <v>268</v>
      </c>
      <c r="K315">
        <v>447769</v>
      </c>
      <c r="L315">
        <v>0</v>
      </c>
      <c r="M315">
        <v>30281.035774</v>
      </c>
      <c r="N315">
        <v>30281.035774</v>
      </c>
      <c r="O315">
        <v>0</v>
      </c>
      <c r="P315">
        <v>1285.5714285714</v>
      </c>
      <c r="Q315">
        <v>6777.5714285714002</v>
      </c>
      <c r="R315">
        <v>809.28571428570001</v>
      </c>
      <c r="S315">
        <v>7706.7142857142999</v>
      </c>
      <c r="T315">
        <v>46</v>
      </c>
      <c r="U315">
        <f t="shared" si="0"/>
        <v>5.9688212504865777E-3</v>
      </c>
      <c r="V315">
        <f t="shared" si="1"/>
        <v>8.3001649767364114</v>
      </c>
      <c r="W315">
        <f t="shared" si="2"/>
        <v>1390.5869565217392</v>
      </c>
      <c r="X315">
        <f t="shared" si="3"/>
        <v>0.56131083793352632</v>
      </c>
      <c r="Y315">
        <f t="shared" si="4"/>
        <v>94.040483770186341</v>
      </c>
    </row>
    <row r="316" spans="1:25">
      <c r="A316" t="s">
        <v>625</v>
      </c>
      <c r="B316" t="s">
        <v>626</v>
      </c>
      <c r="C316" t="s">
        <v>627</v>
      </c>
      <c r="D316">
        <v>7</v>
      </c>
      <c r="E316" t="s">
        <v>293</v>
      </c>
      <c r="F316" t="s">
        <v>628</v>
      </c>
      <c r="G316" t="s">
        <v>294</v>
      </c>
      <c r="H316" t="s">
        <v>295</v>
      </c>
      <c r="I316" t="s">
        <v>247</v>
      </c>
      <c r="J316" t="s">
        <v>248</v>
      </c>
      <c r="K316">
        <v>9858</v>
      </c>
      <c r="L316">
        <v>0</v>
      </c>
      <c r="M316">
        <v>9858</v>
      </c>
      <c r="N316">
        <v>9858</v>
      </c>
      <c r="O316">
        <v>0</v>
      </c>
      <c r="R316">
        <v>41.428571428600002</v>
      </c>
      <c r="S316">
        <v>837.85714285710003</v>
      </c>
      <c r="T316">
        <v>16.571428571399998</v>
      </c>
      <c r="U316">
        <f t="shared" si="0"/>
        <v>1.9778346121024026E-2</v>
      </c>
      <c r="V316">
        <f t="shared" si="1"/>
        <v>1.6808184143223366</v>
      </c>
      <c r="W316">
        <f t="shared" si="2"/>
        <v>84.982758620836179</v>
      </c>
      <c r="X316">
        <f t="shared" si="3"/>
        <v>1.6808184143223366</v>
      </c>
      <c r="Y316">
        <f t="shared" si="4"/>
        <v>84.982758620836179</v>
      </c>
    </row>
    <row r="317" spans="1:25">
      <c r="A317" t="s">
        <v>625</v>
      </c>
      <c r="B317" t="s">
        <v>626</v>
      </c>
      <c r="C317" t="s">
        <v>627</v>
      </c>
      <c r="D317">
        <v>7</v>
      </c>
      <c r="E317" t="s">
        <v>291</v>
      </c>
      <c r="F317" t="s">
        <v>628</v>
      </c>
      <c r="G317" t="s">
        <v>291</v>
      </c>
      <c r="H317" t="s">
        <v>280</v>
      </c>
      <c r="I317" t="s">
        <v>247</v>
      </c>
      <c r="J317" t="s">
        <v>292</v>
      </c>
      <c r="K317">
        <v>1967500</v>
      </c>
      <c r="L317">
        <v>0</v>
      </c>
      <c r="M317">
        <v>8729.15</v>
      </c>
      <c r="N317">
        <v>8729.15</v>
      </c>
      <c r="O317">
        <v>0</v>
      </c>
      <c r="Q317">
        <v>244</v>
      </c>
      <c r="R317">
        <v>1.1428571429000001</v>
      </c>
      <c r="S317">
        <v>257.71428571429999</v>
      </c>
      <c r="T317">
        <v>6</v>
      </c>
      <c r="U317">
        <f t="shared" si="0"/>
        <v>2.3281596452326869E-2</v>
      </c>
      <c r="V317">
        <f t="shared" si="1"/>
        <v>1090.6319290465028</v>
      </c>
      <c r="W317">
        <f t="shared" si="2"/>
        <v>46845.238095238099</v>
      </c>
      <c r="X317">
        <f t="shared" si="3"/>
        <v>4.8387749445673593</v>
      </c>
      <c r="Y317">
        <f t="shared" si="4"/>
        <v>207.83690476190475</v>
      </c>
    </row>
    <row r="318" spans="1:25">
      <c r="A318" t="s">
        <v>625</v>
      </c>
      <c r="B318" t="s">
        <v>626</v>
      </c>
      <c r="C318" t="s">
        <v>627</v>
      </c>
      <c r="D318">
        <v>7</v>
      </c>
      <c r="E318" t="s">
        <v>298</v>
      </c>
      <c r="F318" t="s">
        <v>628</v>
      </c>
      <c r="G318" t="s">
        <v>298</v>
      </c>
      <c r="H318" t="s">
        <v>254</v>
      </c>
      <c r="I318" t="s">
        <v>247</v>
      </c>
      <c r="J318" t="s">
        <v>248</v>
      </c>
      <c r="K318">
        <v>8514</v>
      </c>
      <c r="L318">
        <v>0</v>
      </c>
      <c r="M318">
        <v>8514</v>
      </c>
      <c r="N318">
        <v>8514</v>
      </c>
      <c r="O318">
        <v>0</v>
      </c>
      <c r="P318">
        <v>2.1428571429000001</v>
      </c>
      <c r="Q318">
        <v>140.1428571429</v>
      </c>
      <c r="R318">
        <v>2.1428571429000001</v>
      </c>
      <c r="S318">
        <v>156.71428571429999</v>
      </c>
      <c r="T318">
        <v>13.142857142900001</v>
      </c>
      <c r="U318">
        <f t="shared" si="0"/>
        <v>8.3865086600083516E-2</v>
      </c>
      <c r="V318">
        <f t="shared" si="1"/>
        <v>7.7611668185954636</v>
      </c>
      <c r="W318">
        <f t="shared" si="2"/>
        <v>92.543478260567781</v>
      </c>
      <c r="X318">
        <f t="shared" si="3"/>
        <v>7.7611668185954636</v>
      </c>
      <c r="Y318">
        <f t="shared" si="4"/>
        <v>92.543478260567781</v>
      </c>
    </row>
    <row r="319" spans="1:25">
      <c r="A319" t="s">
        <v>625</v>
      </c>
      <c r="B319" t="s">
        <v>626</v>
      </c>
      <c r="C319" t="s">
        <v>627</v>
      </c>
      <c r="D319">
        <v>7</v>
      </c>
      <c r="E319" t="s">
        <v>299</v>
      </c>
      <c r="F319" t="s">
        <v>628</v>
      </c>
      <c r="G319" t="s">
        <v>299</v>
      </c>
      <c r="H319" t="s">
        <v>300</v>
      </c>
      <c r="I319" t="s">
        <v>301</v>
      </c>
      <c r="J319" t="s">
        <v>248</v>
      </c>
      <c r="K319">
        <v>20233022</v>
      </c>
      <c r="L319">
        <v>0</v>
      </c>
      <c r="M319">
        <v>20233022</v>
      </c>
      <c r="N319">
        <v>20233022</v>
      </c>
      <c r="O319">
        <v>0</v>
      </c>
      <c r="P319">
        <v>1045.4285714286</v>
      </c>
      <c r="Q319">
        <v>1020640.8571428572</v>
      </c>
      <c r="R319">
        <v>874.85714285710003</v>
      </c>
      <c r="S319">
        <v>1034058</v>
      </c>
      <c r="T319">
        <v>8750</v>
      </c>
      <c r="U319">
        <f t="shared" si="0"/>
        <v>8.4618077515961395E-3</v>
      </c>
      <c r="V319">
        <f t="shared" si="1"/>
        <v>2.7952317126173911</v>
      </c>
      <c r="W319">
        <f t="shared" si="2"/>
        <v>330.33505306122447</v>
      </c>
      <c r="X319">
        <f t="shared" si="3"/>
        <v>2.7952317126173911</v>
      </c>
      <c r="Y319">
        <f t="shared" si="4"/>
        <v>330.33505306122447</v>
      </c>
    </row>
    <row r="320" spans="1:25">
      <c r="A320" t="s">
        <v>625</v>
      </c>
      <c r="B320" t="s">
        <v>626</v>
      </c>
      <c r="C320" t="s">
        <v>627</v>
      </c>
      <c r="D320">
        <v>7</v>
      </c>
      <c r="E320" t="s">
        <v>306</v>
      </c>
      <c r="F320" t="s">
        <v>306</v>
      </c>
      <c r="G320" t="s">
        <v>306</v>
      </c>
      <c r="H320" t="s">
        <v>307</v>
      </c>
      <c r="I320" t="s">
        <v>301</v>
      </c>
      <c r="J320" t="s">
        <v>248</v>
      </c>
      <c r="K320">
        <v>7380870</v>
      </c>
      <c r="L320">
        <v>0</v>
      </c>
      <c r="M320">
        <v>7380870</v>
      </c>
      <c r="N320">
        <v>7380870</v>
      </c>
      <c r="O320">
        <v>0</v>
      </c>
      <c r="Q320">
        <v>29701.714285714301</v>
      </c>
      <c r="R320">
        <v>3551.8571428570999</v>
      </c>
      <c r="S320">
        <v>43305</v>
      </c>
      <c r="T320">
        <v>4195.4285714285998</v>
      </c>
      <c r="U320">
        <f t="shared" si="0"/>
        <v>9.6880927639501208E-2</v>
      </c>
      <c r="V320">
        <f t="shared" si="1"/>
        <v>24.348458607551091</v>
      </c>
      <c r="W320">
        <f t="shared" si="2"/>
        <v>251.32354944156737</v>
      </c>
      <c r="X320">
        <f t="shared" si="3"/>
        <v>24.348458607551091</v>
      </c>
      <c r="Y320">
        <f t="shared" si="4"/>
        <v>251.32354944156737</v>
      </c>
    </row>
    <row r="321" spans="1:25">
      <c r="A321" t="s">
        <v>625</v>
      </c>
      <c r="B321" t="s">
        <v>626</v>
      </c>
      <c r="C321" t="s">
        <v>627</v>
      </c>
      <c r="D321">
        <v>7</v>
      </c>
      <c r="E321" t="s">
        <v>303</v>
      </c>
      <c r="F321" t="s">
        <v>628</v>
      </c>
      <c r="G321" t="s">
        <v>304</v>
      </c>
      <c r="H321" t="s">
        <v>305</v>
      </c>
      <c r="I321" t="s">
        <v>301</v>
      </c>
      <c r="J321" t="s">
        <v>248</v>
      </c>
      <c r="K321">
        <v>6978237</v>
      </c>
      <c r="L321">
        <v>0</v>
      </c>
      <c r="M321">
        <v>6978237</v>
      </c>
      <c r="N321">
        <v>6978237</v>
      </c>
      <c r="O321">
        <v>0</v>
      </c>
      <c r="Q321">
        <v>18724.142857142899</v>
      </c>
      <c r="R321">
        <v>1439</v>
      </c>
      <c r="S321">
        <v>46369.285714285703</v>
      </c>
      <c r="T321">
        <v>1737.7142857143001</v>
      </c>
      <c r="U321">
        <f t="shared" si="0"/>
        <v>3.7475545696813176E-2</v>
      </c>
      <c r="V321">
        <f t="shared" si="1"/>
        <v>21.498950968159349</v>
      </c>
      <c r="W321">
        <f t="shared" si="2"/>
        <v>573.67946399210314</v>
      </c>
      <c r="X321">
        <f t="shared" si="3"/>
        <v>21.498950968159349</v>
      </c>
      <c r="Y321">
        <f t="shared" si="4"/>
        <v>573.67946399210314</v>
      </c>
    </row>
    <row r="322" spans="1:25">
      <c r="A322" t="s">
        <v>625</v>
      </c>
      <c r="B322" t="s">
        <v>626</v>
      </c>
      <c r="C322" t="s">
        <v>627</v>
      </c>
      <c r="D322">
        <v>7</v>
      </c>
      <c r="E322" t="s">
        <v>311</v>
      </c>
      <c r="F322" t="s">
        <v>628</v>
      </c>
      <c r="G322" t="s">
        <v>311</v>
      </c>
      <c r="H322" t="s">
        <v>276</v>
      </c>
      <c r="I322" t="s">
        <v>301</v>
      </c>
      <c r="J322" t="s">
        <v>248</v>
      </c>
      <c r="K322">
        <v>3600402</v>
      </c>
      <c r="L322">
        <v>0</v>
      </c>
      <c r="M322">
        <v>3600402</v>
      </c>
      <c r="N322">
        <v>3600402</v>
      </c>
      <c r="O322">
        <v>0</v>
      </c>
      <c r="P322">
        <v>1339</v>
      </c>
      <c r="Q322">
        <v>14481</v>
      </c>
      <c r="R322">
        <v>1476.7142857143001</v>
      </c>
      <c r="S322">
        <v>110842</v>
      </c>
      <c r="T322">
        <v>2369.1428571429001</v>
      </c>
      <c r="U322">
        <f t="shared" si="0"/>
        <v>2.1374053672280364E-2</v>
      </c>
      <c r="V322">
        <f t="shared" si="1"/>
        <v>4.640327158091182</v>
      </c>
      <c r="W322">
        <f t="shared" si="2"/>
        <v>217.10094066569795</v>
      </c>
      <c r="X322">
        <f t="shared" si="3"/>
        <v>4.640327158091182</v>
      </c>
      <c r="Y322">
        <f t="shared" si="4"/>
        <v>217.10094066569795</v>
      </c>
    </row>
    <row r="323" spans="1:25">
      <c r="A323" t="s">
        <v>625</v>
      </c>
      <c r="B323" t="s">
        <v>626</v>
      </c>
      <c r="C323" t="s">
        <v>627</v>
      </c>
      <c r="D323">
        <v>7</v>
      </c>
      <c r="E323" t="s">
        <v>308</v>
      </c>
      <c r="F323" t="s">
        <v>628</v>
      </c>
      <c r="G323" t="s">
        <v>309</v>
      </c>
      <c r="H323" t="s">
        <v>310</v>
      </c>
      <c r="I323" t="s">
        <v>301</v>
      </c>
      <c r="J323" t="s">
        <v>248</v>
      </c>
      <c r="K323">
        <v>2568969</v>
      </c>
      <c r="L323">
        <v>0</v>
      </c>
      <c r="M323">
        <v>2568969</v>
      </c>
      <c r="N323">
        <v>2568969</v>
      </c>
      <c r="O323">
        <v>0</v>
      </c>
      <c r="R323">
        <v>13915.714285714301</v>
      </c>
      <c r="S323">
        <v>52440.714285714297</v>
      </c>
      <c r="T323">
        <v>2083</v>
      </c>
      <c r="U323">
        <f t="shared" si="0"/>
        <v>3.9721045534413003E-2</v>
      </c>
      <c r="V323">
        <f t="shared" si="1"/>
        <v>6.9982946728959217</v>
      </c>
      <c r="W323">
        <f t="shared" si="2"/>
        <v>176.18606405596324</v>
      </c>
      <c r="X323">
        <f t="shared" si="3"/>
        <v>6.9982946728959217</v>
      </c>
      <c r="Y323">
        <f t="shared" si="4"/>
        <v>176.18606405596324</v>
      </c>
    </row>
    <row r="324" spans="1:25">
      <c r="A324" t="s">
        <v>625</v>
      </c>
      <c r="B324" t="s">
        <v>626</v>
      </c>
      <c r="C324" t="s">
        <v>627</v>
      </c>
      <c r="D324">
        <v>7</v>
      </c>
      <c r="E324" t="s">
        <v>312</v>
      </c>
      <c r="F324" t="s">
        <v>628</v>
      </c>
      <c r="G324" t="s">
        <v>313</v>
      </c>
      <c r="H324" t="s">
        <v>314</v>
      </c>
      <c r="I324" t="s">
        <v>301</v>
      </c>
      <c r="J324" t="s">
        <v>248</v>
      </c>
      <c r="K324">
        <v>1372675</v>
      </c>
      <c r="L324">
        <v>0</v>
      </c>
      <c r="M324">
        <v>1372675</v>
      </c>
      <c r="N324">
        <v>1372675</v>
      </c>
      <c r="O324">
        <v>0</v>
      </c>
      <c r="Q324">
        <v>9743.1428571429005</v>
      </c>
      <c r="R324">
        <v>392.57142857140002</v>
      </c>
      <c r="S324">
        <v>25021.285714285699</v>
      </c>
      <c r="T324">
        <v>1086.2857142856999</v>
      </c>
      <c r="U324">
        <f t="shared" si="0"/>
        <v>4.3414464256147076E-2</v>
      </c>
      <c r="V324">
        <f t="shared" si="1"/>
        <v>7.8371843401903574</v>
      </c>
      <c r="W324">
        <f t="shared" si="2"/>
        <v>180.52012098895557</v>
      </c>
      <c r="X324">
        <f t="shared" si="3"/>
        <v>7.8371843401903574</v>
      </c>
      <c r="Y324">
        <f t="shared" si="4"/>
        <v>180.52012098895557</v>
      </c>
    </row>
    <row r="325" spans="1:25">
      <c r="A325" t="s">
        <v>625</v>
      </c>
      <c r="B325" t="s">
        <v>626</v>
      </c>
      <c r="C325" t="s">
        <v>627</v>
      </c>
      <c r="D325">
        <v>7</v>
      </c>
      <c r="E325" t="s">
        <v>315</v>
      </c>
      <c r="F325" t="s">
        <v>628</v>
      </c>
      <c r="G325" t="s">
        <v>309</v>
      </c>
      <c r="H325" t="s">
        <v>310</v>
      </c>
      <c r="I325" t="s">
        <v>301</v>
      </c>
      <c r="J325" t="s">
        <v>248</v>
      </c>
      <c r="K325">
        <v>830090</v>
      </c>
      <c r="L325">
        <v>0</v>
      </c>
      <c r="M325">
        <v>830090</v>
      </c>
      <c r="N325">
        <v>830090</v>
      </c>
      <c r="O325">
        <v>0</v>
      </c>
      <c r="R325">
        <v>201.71428571429999</v>
      </c>
      <c r="S325">
        <v>6957.2857142857001</v>
      </c>
      <c r="T325">
        <v>712.14285714289997</v>
      </c>
      <c r="U325">
        <f t="shared" si="0"/>
        <v>0.10235929447034578</v>
      </c>
      <c r="V325">
        <f t="shared" si="1"/>
        <v>17.044619206997837</v>
      </c>
      <c r="W325">
        <f t="shared" si="2"/>
        <v>166.5175526579639</v>
      </c>
      <c r="X325">
        <f t="shared" si="3"/>
        <v>17.044619206997837</v>
      </c>
      <c r="Y325">
        <f t="shared" si="4"/>
        <v>166.5175526579639</v>
      </c>
    </row>
    <row r="326" spans="1:25">
      <c r="A326" t="s">
        <v>625</v>
      </c>
      <c r="B326" t="s">
        <v>626</v>
      </c>
      <c r="C326" t="s">
        <v>627</v>
      </c>
      <c r="D326">
        <v>7</v>
      </c>
      <c r="E326" t="s">
        <v>316</v>
      </c>
      <c r="F326" t="s">
        <v>628</v>
      </c>
      <c r="G326" t="s">
        <v>317</v>
      </c>
      <c r="H326" t="s">
        <v>307</v>
      </c>
      <c r="I326" t="s">
        <v>301</v>
      </c>
      <c r="J326" t="s">
        <v>281</v>
      </c>
      <c r="K326">
        <v>34212.519999999997</v>
      </c>
      <c r="L326">
        <v>0</v>
      </c>
      <c r="M326">
        <v>231373.43895000001</v>
      </c>
      <c r="N326">
        <v>231373.43895000001</v>
      </c>
      <c r="O326">
        <v>0</v>
      </c>
      <c r="R326">
        <v>2665.2857142857001</v>
      </c>
      <c r="S326">
        <v>12697.714285714301</v>
      </c>
      <c r="T326">
        <v>1053.2857142856999</v>
      </c>
      <c r="U326">
        <f t="shared" si="0"/>
        <v>8.2950812294674978E-2</v>
      </c>
      <c r="V326">
        <f t="shared" si="1"/>
        <v>0.38491202016110837</v>
      </c>
      <c r="W326">
        <f t="shared" si="2"/>
        <v>4.6402441340025042</v>
      </c>
      <c r="X326">
        <f t="shared" si="3"/>
        <v>2.6030943583772075</v>
      </c>
      <c r="Y326">
        <f t="shared" si="4"/>
        <v>31.381179838600726</v>
      </c>
    </row>
    <row r="327" spans="1:25">
      <c r="A327" t="s">
        <v>625</v>
      </c>
      <c r="B327" t="s">
        <v>626</v>
      </c>
      <c r="C327" t="s">
        <v>627</v>
      </c>
      <c r="D327">
        <v>7</v>
      </c>
      <c r="E327" t="s">
        <v>318</v>
      </c>
      <c r="F327" t="s">
        <v>628</v>
      </c>
      <c r="G327" t="s">
        <v>317</v>
      </c>
      <c r="H327" t="s">
        <v>307</v>
      </c>
      <c r="I327" t="s">
        <v>301</v>
      </c>
      <c r="J327" t="s">
        <v>281</v>
      </c>
      <c r="K327">
        <v>7941.37</v>
      </c>
      <c r="L327">
        <v>0</v>
      </c>
      <c r="M327">
        <v>53710.532222000002</v>
      </c>
      <c r="N327">
        <v>53710.532222000002</v>
      </c>
      <c r="O327">
        <v>0</v>
      </c>
      <c r="R327">
        <v>2246.1428571429001</v>
      </c>
      <c r="S327">
        <v>10770.5714285714</v>
      </c>
      <c r="T327">
        <v>373.28571428570001</v>
      </c>
      <c r="U327">
        <f t="shared" si="0"/>
        <v>3.4657930339283056E-2</v>
      </c>
      <c r="V327">
        <f t="shared" si="1"/>
        <v>0.1053315913733191</v>
      </c>
      <c r="W327">
        <f t="shared" si="2"/>
        <v>3.0391771909683518</v>
      </c>
      <c r="X327">
        <f t="shared" si="3"/>
        <v>0.71239796564713564</v>
      </c>
      <c r="Y327">
        <f t="shared" si="4"/>
        <v>20.555121401455054</v>
      </c>
    </row>
    <row r="328" spans="1:25">
      <c r="A328" t="s">
        <v>625</v>
      </c>
      <c r="B328" t="s">
        <v>626</v>
      </c>
      <c r="C328" t="s">
        <v>627</v>
      </c>
      <c r="D328">
        <v>7</v>
      </c>
      <c r="E328" t="s">
        <v>319</v>
      </c>
      <c r="F328" t="s">
        <v>628</v>
      </c>
      <c r="G328" t="s">
        <v>319</v>
      </c>
      <c r="H328" t="s">
        <v>320</v>
      </c>
      <c r="I328" t="s">
        <v>301</v>
      </c>
      <c r="J328" t="s">
        <v>248</v>
      </c>
      <c r="K328">
        <v>3512</v>
      </c>
      <c r="L328">
        <v>0</v>
      </c>
      <c r="M328">
        <v>3512</v>
      </c>
      <c r="N328">
        <v>3512</v>
      </c>
      <c r="O328">
        <v>0</v>
      </c>
      <c r="Q328">
        <v>345.71428571429999</v>
      </c>
      <c r="R328">
        <v>2.7142857142999999</v>
      </c>
      <c r="S328">
        <v>336</v>
      </c>
      <c r="T328">
        <v>4.1428571428999996</v>
      </c>
      <c r="U328">
        <f t="shared" si="0"/>
        <v>1.2329931972916666E-2</v>
      </c>
      <c r="V328">
        <f t="shared" si="1"/>
        <v>1.4931972789115646</v>
      </c>
      <c r="W328">
        <f t="shared" si="2"/>
        <v>121.10344827460929</v>
      </c>
      <c r="X328">
        <f t="shared" si="3"/>
        <v>1.4931972789115646</v>
      </c>
      <c r="Y328">
        <f t="shared" si="4"/>
        <v>121.10344827460929</v>
      </c>
    </row>
    <row r="329" spans="1:25">
      <c r="A329" t="s">
        <v>625</v>
      </c>
      <c r="B329" t="s">
        <v>626</v>
      </c>
      <c r="C329" t="s">
        <v>627</v>
      </c>
      <c r="D329">
        <v>7</v>
      </c>
      <c r="E329" t="s">
        <v>321</v>
      </c>
      <c r="F329" t="s">
        <v>628</v>
      </c>
      <c r="G329" t="s">
        <v>322</v>
      </c>
      <c r="H329" t="s">
        <v>323</v>
      </c>
      <c r="I329" t="s">
        <v>324</v>
      </c>
      <c r="J329" t="s">
        <v>281</v>
      </c>
      <c r="K329">
        <v>4339658</v>
      </c>
      <c r="L329">
        <v>0</v>
      </c>
      <c r="M329">
        <v>29351960.321000002</v>
      </c>
      <c r="N329">
        <v>29351960.321000002</v>
      </c>
      <c r="O329">
        <v>0</v>
      </c>
      <c r="P329">
        <v>2238806.7142857141</v>
      </c>
      <c r="Q329">
        <v>6652788.7142857146</v>
      </c>
      <c r="R329">
        <v>913397.42857142852</v>
      </c>
      <c r="S329">
        <v>17404788.142857142</v>
      </c>
      <c r="T329">
        <v>153743.1428571429</v>
      </c>
      <c r="U329">
        <f t="shared" si="0"/>
        <v>8.8333820323023282E-3</v>
      </c>
      <c r="V329">
        <f t="shared" si="1"/>
        <v>3.5619574209615902E-2</v>
      </c>
      <c r="W329">
        <f t="shared" si="2"/>
        <v>4.0323823966132739</v>
      </c>
      <c r="X329">
        <f t="shared" si="3"/>
        <v>0.24091859977250762</v>
      </c>
      <c r="Y329">
        <f t="shared" si="4"/>
        <v>27.273653385702676</v>
      </c>
    </row>
    <row r="330" spans="1:25">
      <c r="A330" t="s">
        <v>625</v>
      </c>
      <c r="B330" t="s">
        <v>626</v>
      </c>
      <c r="C330" t="s">
        <v>627</v>
      </c>
      <c r="D330">
        <v>7</v>
      </c>
      <c r="E330" t="s">
        <v>331</v>
      </c>
      <c r="F330" t="s">
        <v>628</v>
      </c>
      <c r="G330" t="s">
        <v>332</v>
      </c>
      <c r="H330" t="s">
        <v>333</v>
      </c>
      <c r="I330" t="s">
        <v>324</v>
      </c>
      <c r="J330" t="s">
        <v>334</v>
      </c>
      <c r="K330">
        <v>28256036</v>
      </c>
      <c r="L330">
        <v>0</v>
      </c>
      <c r="M330">
        <v>6045492.1047999999</v>
      </c>
      <c r="N330">
        <v>6045492.1047999999</v>
      </c>
      <c r="O330">
        <v>0</v>
      </c>
      <c r="P330">
        <v>468.57142857140002</v>
      </c>
      <c r="Q330">
        <v>19828.142857142899</v>
      </c>
      <c r="R330">
        <v>546.71428571429999</v>
      </c>
      <c r="S330">
        <v>24214.142857142899</v>
      </c>
      <c r="T330">
        <v>2057</v>
      </c>
      <c r="U330">
        <f t="shared" si="0"/>
        <v>8.4950353689402153E-2</v>
      </c>
      <c r="V330">
        <f t="shared" si="1"/>
        <v>166.70326078619905</v>
      </c>
      <c r="W330">
        <f t="shared" si="2"/>
        <v>1962.3609972914785</v>
      </c>
      <c r="X330">
        <f t="shared" si="3"/>
        <v>35.666830511094403</v>
      </c>
      <c r="Y330">
        <f t="shared" si="4"/>
        <v>419.85499720813948</v>
      </c>
    </row>
    <row r="331" spans="1:25">
      <c r="A331" t="s">
        <v>625</v>
      </c>
      <c r="B331" t="s">
        <v>626</v>
      </c>
      <c r="C331" t="s">
        <v>627</v>
      </c>
      <c r="D331">
        <v>7</v>
      </c>
      <c r="E331" t="s">
        <v>339</v>
      </c>
      <c r="F331" t="s">
        <v>628</v>
      </c>
      <c r="G331" t="s">
        <v>339</v>
      </c>
      <c r="H331" t="s">
        <v>340</v>
      </c>
      <c r="I331" t="s">
        <v>324</v>
      </c>
      <c r="J331" t="s">
        <v>248</v>
      </c>
      <c r="K331">
        <v>5655312</v>
      </c>
      <c r="L331">
        <v>0</v>
      </c>
      <c r="M331">
        <v>5655312</v>
      </c>
      <c r="N331">
        <v>5655312</v>
      </c>
      <c r="O331">
        <v>0</v>
      </c>
      <c r="P331">
        <v>18970.714285714301</v>
      </c>
      <c r="Q331">
        <v>456466.28571428568</v>
      </c>
      <c r="R331">
        <v>12308.142857142901</v>
      </c>
      <c r="S331">
        <v>482825.42857142858</v>
      </c>
      <c r="T331">
        <v>6499.8571428571004</v>
      </c>
      <c r="U331">
        <f t="shared" si="0"/>
        <v>1.3462126802411194E-2</v>
      </c>
      <c r="V331">
        <f t="shared" si="1"/>
        <v>1.6732791325347405</v>
      </c>
      <c r="W331">
        <f t="shared" si="2"/>
        <v>124.29530319347759</v>
      </c>
      <c r="X331">
        <f t="shared" si="3"/>
        <v>1.6732791325347405</v>
      </c>
      <c r="Y331">
        <f t="shared" si="4"/>
        <v>124.29530319347759</v>
      </c>
    </row>
    <row r="332" spans="1:25">
      <c r="A332" t="s">
        <v>625</v>
      </c>
      <c r="B332" t="s">
        <v>626</v>
      </c>
      <c r="C332" t="s">
        <v>627</v>
      </c>
      <c r="D332">
        <v>7</v>
      </c>
      <c r="E332" t="s">
        <v>336</v>
      </c>
      <c r="F332" t="s">
        <v>628</v>
      </c>
      <c r="G332" t="s">
        <v>336</v>
      </c>
      <c r="H332" t="s">
        <v>337</v>
      </c>
      <c r="I332" t="s">
        <v>324</v>
      </c>
      <c r="J332" t="s">
        <v>334</v>
      </c>
      <c r="K332">
        <v>21644120</v>
      </c>
      <c r="L332">
        <v>0</v>
      </c>
      <c r="M332">
        <v>4630875.9627</v>
      </c>
      <c r="N332">
        <v>4630875.9627</v>
      </c>
      <c r="O332">
        <v>0</v>
      </c>
      <c r="P332">
        <v>580.42857142859998</v>
      </c>
      <c r="Q332">
        <v>19372.571428571398</v>
      </c>
      <c r="R332">
        <v>681</v>
      </c>
      <c r="S332">
        <v>20207.428571428602</v>
      </c>
      <c r="T332">
        <v>2200.2857142857001</v>
      </c>
      <c r="U332">
        <f t="shared" si="0"/>
        <v>0.10888499278907246</v>
      </c>
      <c r="V332">
        <f t="shared" si="1"/>
        <v>153.01388456861667</v>
      </c>
      <c r="W332">
        <f t="shared" si="2"/>
        <v>1405.2798337878287</v>
      </c>
      <c r="X332">
        <f t="shared" si="3"/>
        <v>32.738144124508622</v>
      </c>
      <c r="Y332">
        <f t="shared" si="4"/>
        <v>300.66718365796845</v>
      </c>
    </row>
    <row r="333" spans="1:25">
      <c r="A333" t="s">
        <v>625</v>
      </c>
      <c r="B333" t="s">
        <v>626</v>
      </c>
      <c r="C333" t="s">
        <v>627</v>
      </c>
      <c r="D333">
        <v>7</v>
      </c>
      <c r="E333" t="s">
        <v>343</v>
      </c>
      <c r="F333" t="s">
        <v>628</v>
      </c>
      <c r="G333" t="s">
        <v>344</v>
      </c>
      <c r="H333" t="s">
        <v>345</v>
      </c>
      <c r="I333" t="s">
        <v>324</v>
      </c>
      <c r="J333" t="s">
        <v>248</v>
      </c>
      <c r="K333">
        <v>2546430</v>
      </c>
      <c r="L333">
        <v>0</v>
      </c>
      <c r="M333">
        <v>2546430</v>
      </c>
      <c r="N333">
        <v>2546430</v>
      </c>
      <c r="O333">
        <v>0</v>
      </c>
      <c r="P333">
        <v>2822.5714285713998</v>
      </c>
      <c r="Q333">
        <v>327622.57142857142</v>
      </c>
      <c r="R333">
        <v>1010.2857142857</v>
      </c>
      <c r="S333">
        <v>332208.28571428568</v>
      </c>
      <c r="T333">
        <v>3984.8571428570999</v>
      </c>
      <c r="U333">
        <f t="shared" si="0"/>
        <v>1.1995056457695517E-2</v>
      </c>
      <c r="V333">
        <f t="shared" si="1"/>
        <v>1.0950230019204819</v>
      </c>
      <c r="W333">
        <f t="shared" si="2"/>
        <v>91.289524628953444</v>
      </c>
      <c r="X333">
        <f t="shared" si="3"/>
        <v>1.0950230019204819</v>
      </c>
      <c r="Y333">
        <f t="shared" si="4"/>
        <v>91.289524628953444</v>
      </c>
    </row>
    <row r="334" spans="1:25">
      <c r="A334" t="s">
        <v>625</v>
      </c>
      <c r="B334" t="s">
        <v>626</v>
      </c>
      <c r="C334" t="s">
        <v>627</v>
      </c>
      <c r="D334">
        <v>7</v>
      </c>
      <c r="E334" t="s">
        <v>348</v>
      </c>
      <c r="F334" t="s">
        <v>628</v>
      </c>
      <c r="G334" t="s">
        <v>348</v>
      </c>
      <c r="H334" t="s">
        <v>349</v>
      </c>
      <c r="I334" t="s">
        <v>324</v>
      </c>
      <c r="J334" t="s">
        <v>281</v>
      </c>
      <c r="K334">
        <v>243429.70462999999</v>
      </c>
      <c r="L334">
        <v>0</v>
      </c>
      <c r="M334">
        <v>1646241.8722999999</v>
      </c>
      <c r="N334">
        <v>1646241.8722999999</v>
      </c>
      <c r="O334">
        <v>0</v>
      </c>
      <c r="P334">
        <v>9876.7142857143008</v>
      </c>
      <c r="Q334">
        <v>159557.57142857139</v>
      </c>
      <c r="R334">
        <v>13534</v>
      </c>
      <c r="S334">
        <v>216493.57142857139</v>
      </c>
      <c r="T334">
        <v>931.57142857140002</v>
      </c>
      <c r="U334">
        <f t="shared" si="0"/>
        <v>4.3029981094785405E-3</v>
      </c>
      <c r="V334">
        <f t="shared" si="1"/>
        <v>0.16063143058025481</v>
      </c>
      <c r="W334">
        <f t="shared" si="2"/>
        <v>37.33011879006402</v>
      </c>
      <c r="X334">
        <f t="shared" si="3"/>
        <v>1.0863020494175017</v>
      </c>
      <c r="Y334">
        <f t="shared" si="4"/>
        <v>252.45236502071009</v>
      </c>
    </row>
    <row r="335" spans="1:25">
      <c r="A335" t="s">
        <v>625</v>
      </c>
      <c r="B335" t="s">
        <v>626</v>
      </c>
      <c r="C335" t="s">
        <v>627</v>
      </c>
      <c r="D335">
        <v>7</v>
      </c>
      <c r="E335" t="s">
        <v>353</v>
      </c>
      <c r="F335" t="s">
        <v>628</v>
      </c>
      <c r="G335" t="s">
        <v>353</v>
      </c>
      <c r="H335" t="s">
        <v>354</v>
      </c>
      <c r="I335" t="s">
        <v>324</v>
      </c>
      <c r="J335" t="s">
        <v>281</v>
      </c>
      <c r="K335">
        <v>96112.37</v>
      </c>
      <c r="L335">
        <v>0</v>
      </c>
      <c r="M335">
        <v>650062.93487000011</v>
      </c>
      <c r="N335">
        <v>650062.93487000011</v>
      </c>
      <c r="O335">
        <v>0</v>
      </c>
      <c r="P335">
        <v>8238.2857142856992</v>
      </c>
      <c r="Q335">
        <v>165109.8571428571</v>
      </c>
      <c r="R335">
        <v>28834.285714285699</v>
      </c>
      <c r="S335">
        <v>504206.14285714278</v>
      </c>
      <c r="T335">
        <v>6175.4285714285998</v>
      </c>
      <c r="U335">
        <f t="shared" si="0"/>
        <v>1.2247824940082672E-2</v>
      </c>
      <c r="V335">
        <f t="shared" si="1"/>
        <v>2.7231597167031742E-2</v>
      </c>
      <c r="W335">
        <f t="shared" si="2"/>
        <v>2.2233822985102143</v>
      </c>
      <c r="X335">
        <f t="shared" si="3"/>
        <v>0.18418286819478322</v>
      </c>
      <c r="Y335">
        <f t="shared" si="4"/>
        <v>15.038006266077478</v>
      </c>
    </row>
    <row r="336" spans="1:25">
      <c r="A336" t="s">
        <v>625</v>
      </c>
      <c r="B336" t="s">
        <v>626</v>
      </c>
      <c r="C336" t="s">
        <v>627</v>
      </c>
      <c r="D336">
        <v>7</v>
      </c>
      <c r="E336" t="s">
        <v>362</v>
      </c>
      <c r="F336" t="s">
        <v>628</v>
      </c>
      <c r="G336" t="s">
        <v>344</v>
      </c>
      <c r="H336" t="s">
        <v>345</v>
      </c>
      <c r="I336" t="s">
        <v>324</v>
      </c>
      <c r="J336" t="s">
        <v>248</v>
      </c>
      <c r="K336">
        <v>322134</v>
      </c>
      <c r="L336">
        <v>0</v>
      </c>
      <c r="M336">
        <v>322134</v>
      </c>
      <c r="N336">
        <v>322134</v>
      </c>
      <c r="O336">
        <v>0</v>
      </c>
      <c r="P336">
        <v>1467.2857142856999</v>
      </c>
      <c r="Q336">
        <v>163577.1428571429</v>
      </c>
      <c r="R336">
        <v>1180.7142857143001</v>
      </c>
      <c r="S336">
        <v>170919</v>
      </c>
      <c r="T336">
        <v>1517.4285714286</v>
      </c>
      <c r="U336">
        <f t="shared" si="0"/>
        <v>8.8780566901783889E-3</v>
      </c>
      <c r="V336">
        <f t="shared" si="1"/>
        <v>0.26924533174862275</v>
      </c>
      <c r="W336">
        <f t="shared" si="2"/>
        <v>30.327057051402178</v>
      </c>
      <c r="X336">
        <f t="shared" si="3"/>
        <v>0.26924533174862275</v>
      </c>
      <c r="Y336">
        <f t="shared" si="4"/>
        <v>30.327057051402178</v>
      </c>
    </row>
    <row r="337" spans="1:25">
      <c r="A337" t="s">
        <v>625</v>
      </c>
      <c r="B337" t="s">
        <v>626</v>
      </c>
      <c r="C337" t="s">
        <v>627</v>
      </c>
      <c r="D337">
        <v>7</v>
      </c>
      <c r="E337" t="s">
        <v>357</v>
      </c>
      <c r="F337" t="s">
        <v>628</v>
      </c>
      <c r="G337" t="s">
        <v>357</v>
      </c>
      <c r="H337" t="s">
        <v>354</v>
      </c>
      <c r="I337" t="s">
        <v>324</v>
      </c>
      <c r="J337" t="s">
        <v>281</v>
      </c>
      <c r="K337">
        <v>45351.5</v>
      </c>
      <c r="L337">
        <v>0</v>
      </c>
      <c r="M337">
        <v>306731.03513999988</v>
      </c>
      <c r="N337">
        <v>306731.03513999988</v>
      </c>
      <c r="O337">
        <v>0</v>
      </c>
      <c r="P337">
        <v>4148.2857142857001</v>
      </c>
      <c r="Q337">
        <v>175156.28571428571</v>
      </c>
      <c r="R337">
        <v>15550.714285714301</v>
      </c>
      <c r="S337">
        <v>289051.57142857142</v>
      </c>
      <c r="T337">
        <v>4820.2857142857001</v>
      </c>
      <c r="U337">
        <f t="shared" si="0"/>
        <v>1.6676213488349287E-2</v>
      </c>
      <c r="V337">
        <f t="shared" si="1"/>
        <v>2.2413943927949587E-2</v>
      </c>
      <c r="W337">
        <f t="shared" si="2"/>
        <v>1.3440667417461958</v>
      </c>
      <c r="X337">
        <f t="shared" si="3"/>
        <v>0.15159481434108885</v>
      </c>
      <c r="Y337">
        <f t="shared" si="4"/>
        <v>9.0904817479699123</v>
      </c>
    </row>
    <row r="338" spans="1:25">
      <c r="A338" t="s">
        <v>625</v>
      </c>
      <c r="B338" t="s">
        <v>626</v>
      </c>
      <c r="C338" t="s">
        <v>627</v>
      </c>
      <c r="D338">
        <v>7</v>
      </c>
      <c r="E338" t="s">
        <v>360</v>
      </c>
      <c r="F338" t="s">
        <v>628</v>
      </c>
      <c r="G338" t="s">
        <v>361</v>
      </c>
      <c r="H338" t="s">
        <v>333</v>
      </c>
      <c r="I338" t="s">
        <v>324</v>
      </c>
      <c r="J338" t="s">
        <v>281</v>
      </c>
      <c r="K338">
        <v>41609.5</v>
      </c>
      <c r="L338">
        <v>0</v>
      </c>
      <c r="M338">
        <v>281404.70186999999</v>
      </c>
      <c r="N338">
        <v>281404.70186999999</v>
      </c>
      <c r="O338">
        <v>0</v>
      </c>
      <c r="P338">
        <v>605.85714285710003</v>
      </c>
      <c r="Q338">
        <v>11767.4285714286</v>
      </c>
      <c r="R338">
        <v>546.14285714289997</v>
      </c>
      <c r="S338">
        <v>11723.5714285714</v>
      </c>
      <c r="T338">
        <v>203.28571428570001</v>
      </c>
      <c r="U338">
        <f t="shared" si="0"/>
        <v>1.733991348321335E-2</v>
      </c>
      <c r="V338">
        <f t="shared" si="1"/>
        <v>0.50703101200268197</v>
      </c>
      <c r="W338">
        <f t="shared" si="2"/>
        <v>29.240688685876965</v>
      </c>
      <c r="X338">
        <f t="shared" si="3"/>
        <v>3.4290465103271881</v>
      </c>
      <c r="Y338">
        <f t="shared" si="4"/>
        <v>197.75453399158098</v>
      </c>
    </row>
    <row r="339" spans="1:25">
      <c r="A339" t="s">
        <v>625</v>
      </c>
      <c r="B339" t="s">
        <v>626</v>
      </c>
      <c r="C339" t="s">
        <v>627</v>
      </c>
      <c r="D339">
        <v>7</v>
      </c>
      <c r="E339" t="s">
        <v>365</v>
      </c>
      <c r="F339" t="s">
        <v>628</v>
      </c>
      <c r="G339" t="s">
        <v>366</v>
      </c>
      <c r="H339" t="s">
        <v>367</v>
      </c>
      <c r="I339" t="s">
        <v>324</v>
      </c>
      <c r="J339" t="s">
        <v>368</v>
      </c>
      <c r="K339">
        <v>986323</v>
      </c>
      <c r="L339">
        <v>0</v>
      </c>
      <c r="M339">
        <v>143900.86392999999</v>
      </c>
      <c r="N339">
        <v>143900.86392999999</v>
      </c>
      <c r="O339">
        <v>0</v>
      </c>
      <c r="R339">
        <v>816.85714285710003</v>
      </c>
      <c r="S339">
        <v>14758.714285714301</v>
      </c>
      <c r="T339">
        <v>467.85714285709997</v>
      </c>
      <c r="U339">
        <f t="shared" si="0"/>
        <v>3.1700399763816986E-2</v>
      </c>
      <c r="V339">
        <f t="shared" si="1"/>
        <v>9.5471247011450764</v>
      </c>
      <c r="W339">
        <f t="shared" si="2"/>
        <v>301.16732824430238</v>
      </c>
      <c r="X339">
        <f t="shared" si="3"/>
        <v>1.392890049752687</v>
      </c>
      <c r="Y339">
        <f t="shared" si="4"/>
        <v>43.939195093133797</v>
      </c>
    </row>
    <row r="340" spans="1:25">
      <c r="A340" t="s">
        <v>625</v>
      </c>
      <c r="B340" t="s">
        <v>626</v>
      </c>
      <c r="C340" t="s">
        <v>627</v>
      </c>
      <c r="D340">
        <v>7</v>
      </c>
      <c r="E340" t="s">
        <v>370</v>
      </c>
      <c r="F340" t="s">
        <v>628</v>
      </c>
      <c r="G340" t="s">
        <v>371</v>
      </c>
      <c r="H340" t="s">
        <v>345</v>
      </c>
      <c r="I340" t="s">
        <v>324</v>
      </c>
      <c r="J340" t="s">
        <v>268</v>
      </c>
      <c r="K340">
        <v>935020</v>
      </c>
      <c r="L340">
        <v>0</v>
      </c>
      <c r="M340">
        <v>63240.74757</v>
      </c>
      <c r="N340">
        <v>63240.74757</v>
      </c>
      <c r="O340">
        <v>0</v>
      </c>
      <c r="P340">
        <v>1285</v>
      </c>
      <c r="Q340">
        <v>113667.2857142857</v>
      </c>
      <c r="R340">
        <v>31040.571428571398</v>
      </c>
      <c r="S340">
        <v>158997.71428571429</v>
      </c>
      <c r="T340">
        <v>971.71428571429999</v>
      </c>
      <c r="U340">
        <f t="shared" si="0"/>
        <v>6.1114984581989492E-3</v>
      </c>
      <c r="V340">
        <f t="shared" si="1"/>
        <v>0.84010192419657426</v>
      </c>
      <c r="W340">
        <f t="shared" si="2"/>
        <v>137.46251102616674</v>
      </c>
      <c r="X340">
        <f t="shared" si="3"/>
        <v>5.6820895511525769E-2</v>
      </c>
      <c r="Y340">
        <f t="shared" si="4"/>
        <v>9.2973754145838097</v>
      </c>
    </row>
    <row r="341" spans="1:25">
      <c r="A341" t="s">
        <v>625</v>
      </c>
      <c r="B341" t="s">
        <v>626</v>
      </c>
      <c r="C341" t="s">
        <v>627</v>
      </c>
      <c r="D341">
        <v>7</v>
      </c>
      <c r="E341" t="s">
        <v>369</v>
      </c>
      <c r="F341" t="s">
        <v>628</v>
      </c>
      <c r="G341" t="s">
        <v>369</v>
      </c>
      <c r="H341" t="s">
        <v>354</v>
      </c>
      <c r="I341" t="s">
        <v>324</v>
      </c>
      <c r="J341" t="s">
        <v>281</v>
      </c>
      <c r="K341">
        <v>9223.8799999999992</v>
      </c>
      <c r="L341">
        <v>0</v>
      </c>
      <c r="M341">
        <v>62390.100161000002</v>
      </c>
      <c r="N341">
        <v>62390.100161000002</v>
      </c>
      <c r="O341">
        <v>0</v>
      </c>
      <c r="P341">
        <v>221.42857142860001</v>
      </c>
      <c r="Q341">
        <v>1613.7142857143001</v>
      </c>
      <c r="R341">
        <v>365</v>
      </c>
      <c r="S341">
        <v>2431</v>
      </c>
      <c r="T341">
        <v>242.28571428570001</v>
      </c>
      <c r="U341">
        <f t="shared" si="0"/>
        <v>9.9665040841505556E-2</v>
      </c>
      <c r="V341">
        <f t="shared" si="1"/>
        <v>0.54203913733325493</v>
      </c>
      <c r="W341">
        <f t="shared" si="2"/>
        <v>5.4386084905663576</v>
      </c>
      <c r="X341">
        <f t="shared" si="3"/>
        <v>3.6663395522712583</v>
      </c>
      <c r="Y341">
        <f t="shared" si="4"/>
        <v>36.786615660969154</v>
      </c>
    </row>
    <row r="342" spans="1:25">
      <c r="A342" t="s">
        <v>625</v>
      </c>
      <c r="B342" t="s">
        <v>626</v>
      </c>
      <c r="C342" t="s">
        <v>627</v>
      </c>
      <c r="D342">
        <v>7</v>
      </c>
      <c r="E342" t="s">
        <v>375</v>
      </c>
      <c r="F342" t="s">
        <v>628</v>
      </c>
      <c r="G342" t="s">
        <v>376</v>
      </c>
      <c r="H342" t="s">
        <v>323</v>
      </c>
      <c r="I342" t="s">
        <v>324</v>
      </c>
      <c r="J342" t="s">
        <v>281</v>
      </c>
      <c r="K342">
        <v>4668.1000000000004</v>
      </c>
      <c r="L342">
        <v>0</v>
      </c>
      <c r="M342">
        <v>31573.850408999999</v>
      </c>
      <c r="N342">
        <v>31573.850408999999</v>
      </c>
      <c r="O342">
        <v>0</v>
      </c>
      <c r="P342">
        <v>509.71428571429999</v>
      </c>
      <c r="Q342">
        <v>31507</v>
      </c>
      <c r="R342">
        <v>2535.1428571429001</v>
      </c>
      <c r="S342">
        <v>35484.285714285703</v>
      </c>
      <c r="T342">
        <v>310.28571428570001</v>
      </c>
      <c r="U342">
        <f t="shared" si="0"/>
        <v>8.7443133781549207E-3</v>
      </c>
      <c r="V342">
        <f t="shared" si="1"/>
        <v>1.8793429687185483E-2</v>
      </c>
      <c r="W342">
        <f t="shared" si="2"/>
        <v>2.149217311233985</v>
      </c>
      <c r="X342">
        <f t="shared" si="3"/>
        <v>0.12711401589838564</v>
      </c>
      <c r="Y342">
        <f t="shared" si="4"/>
        <v>14.536763540055915</v>
      </c>
    </row>
    <row r="343" spans="1:25">
      <c r="A343" t="s">
        <v>625</v>
      </c>
      <c r="B343" t="s">
        <v>626</v>
      </c>
      <c r="C343" t="s">
        <v>627</v>
      </c>
      <c r="D343">
        <v>7</v>
      </c>
      <c r="E343" t="s">
        <v>380</v>
      </c>
      <c r="F343" t="s">
        <v>628</v>
      </c>
      <c r="G343" t="s">
        <v>380</v>
      </c>
      <c r="H343" t="s">
        <v>340</v>
      </c>
      <c r="I343" t="s">
        <v>324</v>
      </c>
      <c r="J343" t="s">
        <v>381</v>
      </c>
      <c r="K343">
        <v>230711</v>
      </c>
      <c r="L343">
        <v>0</v>
      </c>
      <c r="M343">
        <v>21464.955699999999</v>
      </c>
      <c r="N343">
        <v>21464.955699999999</v>
      </c>
      <c r="O343">
        <v>0</v>
      </c>
      <c r="P343">
        <v>107.7142857143</v>
      </c>
      <c r="Q343">
        <v>8714.8571428570995</v>
      </c>
      <c r="R343">
        <v>174.42857142860001</v>
      </c>
      <c r="S343">
        <v>9092.5714285714002</v>
      </c>
      <c r="T343">
        <v>130.28571428570001</v>
      </c>
      <c r="U343">
        <f t="shared" si="0"/>
        <v>1.432880844645398E-2</v>
      </c>
      <c r="V343">
        <f t="shared" si="1"/>
        <v>3.6247957516339979</v>
      </c>
      <c r="W343">
        <f t="shared" si="2"/>
        <v>252.97258771932593</v>
      </c>
      <c r="X343">
        <f t="shared" si="3"/>
        <v>0.33724477909753747</v>
      </c>
      <c r="Y343">
        <f t="shared" si="4"/>
        <v>23.536135635967486</v>
      </c>
    </row>
    <row r="344" spans="1:25">
      <c r="A344" t="s">
        <v>625</v>
      </c>
      <c r="B344" t="s">
        <v>626</v>
      </c>
      <c r="C344" t="s">
        <v>627</v>
      </c>
      <c r="D344">
        <v>7</v>
      </c>
      <c r="E344" t="s">
        <v>377</v>
      </c>
      <c r="F344" t="s">
        <v>628</v>
      </c>
      <c r="G344" t="s">
        <v>378</v>
      </c>
      <c r="H344" t="s">
        <v>345</v>
      </c>
      <c r="I344" t="s">
        <v>324</v>
      </c>
      <c r="J344" t="s">
        <v>268</v>
      </c>
      <c r="K344">
        <v>314891</v>
      </c>
      <c r="L344">
        <v>0</v>
      </c>
      <c r="M344">
        <v>21298.023827000001</v>
      </c>
      <c r="N344">
        <v>21298.023827000001</v>
      </c>
      <c r="O344">
        <v>0</v>
      </c>
      <c r="P344">
        <v>1502.7142857143001</v>
      </c>
      <c r="Q344">
        <v>29242.285714285699</v>
      </c>
      <c r="R344">
        <v>8734.2857142856992</v>
      </c>
      <c r="S344">
        <v>367799</v>
      </c>
      <c r="U344">
        <f t="shared" si="0"/>
        <v>0</v>
      </c>
      <c r="V344">
        <f t="shared" si="1"/>
        <v>0.1223070986365612</v>
      </c>
      <c r="W344" t="str">
        <f t="shared" si="2"/>
        <v/>
      </c>
      <c r="X344">
        <f t="shared" si="3"/>
        <v>8.2723847330432414E-3</v>
      </c>
      <c r="Y344" t="str">
        <f t="shared" si="4"/>
        <v/>
      </c>
    </row>
    <row r="345" spans="1:25">
      <c r="A345" t="s">
        <v>625</v>
      </c>
      <c r="B345" t="s">
        <v>626</v>
      </c>
      <c r="C345" t="s">
        <v>627</v>
      </c>
      <c r="D345">
        <v>7</v>
      </c>
      <c r="E345" t="s">
        <v>374</v>
      </c>
      <c r="F345" t="s">
        <v>628</v>
      </c>
      <c r="G345" t="s">
        <v>374</v>
      </c>
      <c r="H345" t="s">
        <v>349</v>
      </c>
      <c r="I345" t="s">
        <v>324</v>
      </c>
      <c r="J345" t="s">
        <v>281</v>
      </c>
      <c r="K345">
        <v>1019.2838299</v>
      </c>
      <c r="L345">
        <v>0</v>
      </c>
      <c r="M345">
        <v>6893.1200087999996</v>
      </c>
      <c r="N345">
        <v>6893.1200087999996</v>
      </c>
      <c r="O345">
        <v>0</v>
      </c>
      <c r="Q345">
        <v>1451.5714285714</v>
      </c>
      <c r="R345">
        <v>1228</v>
      </c>
      <c r="S345">
        <v>5067.1428571428996</v>
      </c>
      <c r="T345">
        <v>14.714285714300001</v>
      </c>
      <c r="U345">
        <f t="shared" si="0"/>
        <v>2.903862418948383E-3</v>
      </c>
      <c r="V345">
        <f t="shared" si="1"/>
        <v>2.87365049309273E-2</v>
      </c>
      <c r="W345">
        <f t="shared" si="2"/>
        <v>9.8959595135826248</v>
      </c>
      <c r="X345">
        <f t="shared" si="3"/>
        <v>0.19433662274598087</v>
      </c>
      <c r="Y345">
        <f t="shared" si="4"/>
        <v>66.923495231002974</v>
      </c>
    </row>
    <row r="346" spans="1:25">
      <c r="A346" t="s">
        <v>625</v>
      </c>
      <c r="B346" t="s">
        <v>626</v>
      </c>
      <c r="C346" t="s">
        <v>627</v>
      </c>
      <c r="D346">
        <v>7</v>
      </c>
      <c r="E346" t="s">
        <v>382</v>
      </c>
      <c r="F346" t="s">
        <v>628</v>
      </c>
      <c r="G346" t="s">
        <v>382</v>
      </c>
      <c r="H346" t="s">
        <v>276</v>
      </c>
      <c r="I346" t="s">
        <v>383</v>
      </c>
      <c r="J346" t="s">
        <v>281</v>
      </c>
      <c r="K346">
        <v>1018533.79</v>
      </c>
      <c r="L346">
        <v>420604.36</v>
      </c>
      <c r="M346">
        <v>9733775.7679999992</v>
      </c>
      <c r="N346">
        <v>6888896.6551000001</v>
      </c>
      <c r="O346">
        <v>2844879.1138999998</v>
      </c>
      <c r="Q346">
        <v>720510.14285714284</v>
      </c>
      <c r="R346">
        <v>31011</v>
      </c>
      <c r="S346">
        <v>721700.14285714284</v>
      </c>
      <c r="T346">
        <v>20869.285714285699</v>
      </c>
      <c r="U346">
        <f t="shared" si="0"/>
        <v>2.8916837443964144E-2</v>
      </c>
      <c r="V346">
        <f t="shared" si="1"/>
        <v>0.28487061603147013</v>
      </c>
      <c r="W346">
        <f t="shared" si="2"/>
        <v>9.8513752267515553</v>
      </c>
      <c r="X346">
        <f t="shared" si="3"/>
        <v>1.926755050821463</v>
      </c>
      <c r="Y346">
        <f t="shared" si="4"/>
        <v>66.630905075812066</v>
      </c>
    </row>
    <row r="347" spans="1:25">
      <c r="A347" t="s">
        <v>625</v>
      </c>
      <c r="B347" t="s">
        <v>626</v>
      </c>
      <c r="C347" t="s">
        <v>627</v>
      </c>
      <c r="D347">
        <v>7</v>
      </c>
      <c r="E347" t="s">
        <v>386</v>
      </c>
      <c r="F347" t="s">
        <v>628</v>
      </c>
      <c r="G347" t="s">
        <v>387</v>
      </c>
      <c r="H347" t="s">
        <v>388</v>
      </c>
      <c r="I347" t="s">
        <v>383</v>
      </c>
      <c r="J347" t="s">
        <v>268</v>
      </c>
      <c r="K347">
        <v>10615115</v>
      </c>
      <c r="L347">
        <v>32027580.68</v>
      </c>
      <c r="M347">
        <v>2884200.2034999998</v>
      </c>
      <c r="N347">
        <v>717946.26289999997</v>
      </c>
      <c r="O347">
        <v>2166253.9405</v>
      </c>
      <c r="P347">
        <v>26188</v>
      </c>
      <c r="R347">
        <v>0</v>
      </c>
      <c r="S347">
        <v>210167.1428571429</v>
      </c>
      <c r="U347">
        <f t="shared" si="0"/>
        <v>0</v>
      </c>
      <c r="V347">
        <f t="shared" si="1"/>
        <v>28.985566372343094</v>
      </c>
      <c r="W347" t="str">
        <f t="shared" si="2"/>
        <v/>
      </c>
      <c r="X347">
        <f t="shared" si="3"/>
        <v>1.9604805722656113</v>
      </c>
      <c r="Y347" t="str">
        <f t="shared" si="4"/>
        <v/>
      </c>
    </row>
    <row r="348" spans="1:25">
      <c r="A348" t="s">
        <v>625</v>
      </c>
      <c r="B348" t="s">
        <v>626</v>
      </c>
      <c r="C348" t="s">
        <v>627</v>
      </c>
      <c r="D348">
        <v>7</v>
      </c>
      <c r="E348" t="s">
        <v>391</v>
      </c>
      <c r="F348" t="s">
        <v>628</v>
      </c>
      <c r="G348" t="s">
        <v>392</v>
      </c>
      <c r="H348" t="s">
        <v>393</v>
      </c>
      <c r="I348" t="s">
        <v>383</v>
      </c>
      <c r="J348" t="s">
        <v>268</v>
      </c>
      <c r="K348">
        <v>16977082</v>
      </c>
      <c r="L348">
        <v>2022945.8</v>
      </c>
      <c r="M348">
        <v>1285074.1324999998</v>
      </c>
      <c r="N348">
        <v>1148243.9209999999</v>
      </c>
      <c r="O348">
        <v>136830.21144000001</v>
      </c>
      <c r="P348">
        <v>3878</v>
      </c>
      <c r="R348">
        <v>0</v>
      </c>
      <c r="S348">
        <v>38196.142857142899</v>
      </c>
      <c r="U348">
        <f t="shared" si="0"/>
        <v>0</v>
      </c>
      <c r="V348">
        <f t="shared" si="1"/>
        <v>71.061879097739791</v>
      </c>
      <c r="W348" t="str">
        <f t="shared" si="2"/>
        <v/>
      </c>
      <c r="X348">
        <f t="shared" si="3"/>
        <v>4.8062973168569689</v>
      </c>
      <c r="Y348" t="str">
        <f t="shared" si="4"/>
        <v/>
      </c>
    </row>
    <row r="349" spans="1:25">
      <c r="A349" t="s">
        <v>625</v>
      </c>
      <c r="B349" t="s">
        <v>626</v>
      </c>
      <c r="C349" t="s">
        <v>627</v>
      </c>
      <c r="D349">
        <v>7</v>
      </c>
      <c r="E349" t="s">
        <v>397</v>
      </c>
      <c r="F349" t="s">
        <v>628</v>
      </c>
      <c r="G349" t="s">
        <v>398</v>
      </c>
      <c r="H349" t="s">
        <v>388</v>
      </c>
      <c r="I349" t="s">
        <v>383</v>
      </c>
      <c r="J349" t="s">
        <v>268</v>
      </c>
      <c r="K349">
        <v>2693941</v>
      </c>
      <c r="L349">
        <v>15421081.57</v>
      </c>
      <c r="M349">
        <v>1225240.2289000002</v>
      </c>
      <c r="N349">
        <v>182206.98254999999</v>
      </c>
      <c r="O349">
        <v>1043033.2464999999</v>
      </c>
      <c r="P349">
        <v>17934.285714285699</v>
      </c>
      <c r="R349">
        <v>0</v>
      </c>
      <c r="S349">
        <v>160431.71428571429</v>
      </c>
      <c r="U349">
        <f t="shared" si="0"/>
        <v>0</v>
      </c>
      <c r="V349">
        <f t="shared" si="1"/>
        <v>16.130603469923116</v>
      </c>
      <c r="W349" t="str">
        <f t="shared" si="2"/>
        <v/>
      </c>
      <c r="X349">
        <f t="shared" si="3"/>
        <v>1.0910206824977606</v>
      </c>
      <c r="Y349" t="str">
        <f t="shared" si="4"/>
        <v/>
      </c>
    </row>
    <row r="350" spans="1:25">
      <c r="A350" t="s">
        <v>625</v>
      </c>
      <c r="B350" t="s">
        <v>626</v>
      </c>
      <c r="C350" t="s">
        <v>627</v>
      </c>
      <c r="D350">
        <v>7</v>
      </c>
      <c r="E350" t="s">
        <v>399</v>
      </c>
      <c r="F350" t="s">
        <v>628</v>
      </c>
      <c r="G350" t="s">
        <v>400</v>
      </c>
      <c r="H350" t="s">
        <v>393</v>
      </c>
      <c r="I350" t="s">
        <v>383</v>
      </c>
      <c r="J350" t="s">
        <v>268</v>
      </c>
      <c r="K350">
        <v>0</v>
      </c>
      <c r="L350">
        <v>17930446.149999999</v>
      </c>
      <c r="M350">
        <v>1212754.0586999999</v>
      </c>
      <c r="N350">
        <v>0</v>
      </c>
      <c r="O350">
        <v>1212754.0586999999</v>
      </c>
      <c r="P350">
        <v>4657.5714285714002</v>
      </c>
      <c r="R350">
        <v>0</v>
      </c>
      <c r="S350">
        <v>149107.1428571429</v>
      </c>
      <c r="U350">
        <f t="shared" si="0"/>
        <v>0</v>
      </c>
      <c r="V350">
        <f t="shared" si="1"/>
        <v>17.178870562874245</v>
      </c>
      <c r="W350" t="str">
        <f t="shared" si="2"/>
        <v/>
      </c>
      <c r="X350">
        <f t="shared" si="3"/>
        <v>1.1619200562395207</v>
      </c>
      <c r="Y350" t="str">
        <f t="shared" si="4"/>
        <v/>
      </c>
    </row>
    <row r="351" spans="1:25">
      <c r="A351" t="s">
        <v>625</v>
      </c>
      <c r="B351" t="s">
        <v>626</v>
      </c>
      <c r="C351" t="s">
        <v>627</v>
      </c>
      <c r="D351">
        <v>7</v>
      </c>
      <c r="E351" t="s">
        <v>394</v>
      </c>
      <c r="F351" t="s">
        <v>628</v>
      </c>
      <c r="G351" t="s">
        <v>395</v>
      </c>
      <c r="H351" t="s">
        <v>388</v>
      </c>
      <c r="I351" t="s">
        <v>383</v>
      </c>
      <c r="J351" t="s">
        <v>268</v>
      </c>
      <c r="K351">
        <v>14730574</v>
      </c>
      <c r="L351">
        <v>2977257.54</v>
      </c>
      <c r="M351">
        <v>1197757.1527999998</v>
      </c>
      <c r="N351">
        <v>996379.55859999999</v>
      </c>
      <c r="O351">
        <v>201377.59426000001</v>
      </c>
      <c r="P351">
        <v>1748.2857142856999</v>
      </c>
      <c r="R351">
        <v>0</v>
      </c>
      <c r="S351">
        <v>38743.428571428602</v>
      </c>
      <c r="U351">
        <f t="shared" si="0"/>
        <v>0</v>
      </c>
      <c r="V351">
        <f t="shared" si="1"/>
        <v>65.29340105603157</v>
      </c>
      <c r="W351" t="str">
        <f t="shared" si="2"/>
        <v/>
      </c>
      <c r="X351">
        <f t="shared" si="3"/>
        <v>4.416443536231025</v>
      </c>
      <c r="Y351" t="str">
        <f t="shared" si="4"/>
        <v/>
      </c>
    </row>
    <row r="352" spans="1:25">
      <c r="A352" t="s">
        <v>625</v>
      </c>
      <c r="B352" t="s">
        <v>626</v>
      </c>
      <c r="C352" t="s">
        <v>627</v>
      </c>
      <c r="D352">
        <v>7</v>
      </c>
      <c r="E352" t="s">
        <v>403</v>
      </c>
      <c r="F352" t="s">
        <v>628</v>
      </c>
      <c r="G352" t="s">
        <v>404</v>
      </c>
      <c r="H352" t="s">
        <v>393</v>
      </c>
      <c r="I352" t="s">
        <v>383</v>
      </c>
      <c r="J352" t="s">
        <v>268</v>
      </c>
      <c r="K352">
        <v>59590</v>
      </c>
      <c r="L352">
        <v>13071305.420000002</v>
      </c>
      <c r="M352">
        <v>888121.51789999998</v>
      </c>
      <c r="N352">
        <v>4030.224776</v>
      </c>
      <c r="O352">
        <v>884091.29309999989</v>
      </c>
      <c r="P352">
        <v>7683</v>
      </c>
      <c r="R352">
        <v>0</v>
      </c>
      <c r="S352">
        <v>76422</v>
      </c>
      <c r="U352">
        <f t="shared" si="0"/>
        <v>0</v>
      </c>
      <c r="V352">
        <f t="shared" si="1"/>
        <v>24.545840240469275</v>
      </c>
      <c r="W352" t="str">
        <f t="shared" si="2"/>
        <v/>
      </c>
      <c r="X352">
        <f t="shared" si="3"/>
        <v>1.6601829650773712</v>
      </c>
      <c r="Y352" t="str">
        <f t="shared" si="4"/>
        <v/>
      </c>
    </row>
    <row r="353" spans="1:25">
      <c r="A353" t="s">
        <v>625</v>
      </c>
      <c r="B353" t="s">
        <v>626</v>
      </c>
      <c r="C353" t="s">
        <v>627</v>
      </c>
      <c r="D353">
        <v>7</v>
      </c>
      <c r="E353" t="s">
        <v>405</v>
      </c>
      <c r="F353" t="s">
        <v>628</v>
      </c>
      <c r="G353" t="s">
        <v>406</v>
      </c>
      <c r="H353" t="s">
        <v>393</v>
      </c>
      <c r="I353" t="s">
        <v>383</v>
      </c>
      <c r="J353" t="s">
        <v>268</v>
      </c>
      <c r="K353">
        <v>1560785</v>
      </c>
      <c r="L353">
        <v>7347275.6100000003</v>
      </c>
      <c r="M353">
        <v>602488.75598999998</v>
      </c>
      <c r="N353">
        <v>105552.99773</v>
      </c>
      <c r="O353">
        <v>496935.75825000001</v>
      </c>
      <c r="P353">
        <v>4633.7142857142999</v>
      </c>
      <c r="R353">
        <v>0</v>
      </c>
      <c r="S353">
        <v>47338.857142857101</v>
      </c>
      <c r="U353">
        <f t="shared" si="0"/>
        <v>0</v>
      </c>
      <c r="V353">
        <f t="shared" si="1"/>
        <v>26.882357622249337</v>
      </c>
      <c r="W353" t="str">
        <f t="shared" si="2"/>
        <v/>
      </c>
      <c r="X353">
        <f t="shared" si="3"/>
        <v>1.8181643469876769</v>
      </c>
      <c r="Y353" t="str">
        <f t="shared" si="4"/>
        <v/>
      </c>
    </row>
    <row r="354" spans="1:25">
      <c r="A354" t="s">
        <v>625</v>
      </c>
      <c r="B354" t="s">
        <v>626</v>
      </c>
      <c r="C354" t="s">
        <v>627</v>
      </c>
      <c r="D354">
        <v>7</v>
      </c>
      <c r="E354" t="s">
        <v>407</v>
      </c>
      <c r="F354" t="s">
        <v>628</v>
      </c>
      <c r="G354" t="s">
        <v>408</v>
      </c>
      <c r="H354" t="s">
        <v>388</v>
      </c>
      <c r="I354" t="s">
        <v>383</v>
      </c>
      <c r="J354" t="s">
        <v>281</v>
      </c>
      <c r="K354">
        <v>16814.27</v>
      </c>
      <c r="L354">
        <v>57601.666899999997</v>
      </c>
      <c r="M354">
        <v>503329.28454999998</v>
      </c>
      <c r="N354">
        <v>113728.92415000001</v>
      </c>
      <c r="O354">
        <v>389600.36040000001</v>
      </c>
      <c r="P354">
        <v>21686.571428571398</v>
      </c>
      <c r="Q354">
        <v>175890.8571428571</v>
      </c>
      <c r="S354">
        <v>175890.8571428571</v>
      </c>
      <c r="U354">
        <f t="shared" si="0"/>
        <v>0</v>
      </c>
      <c r="V354">
        <f t="shared" si="1"/>
        <v>6.0440026851066746E-2</v>
      </c>
      <c r="W354" t="str">
        <f t="shared" si="2"/>
        <v/>
      </c>
      <c r="X354">
        <f t="shared" si="3"/>
        <v>0.40880000629448787</v>
      </c>
      <c r="Y354" t="str">
        <f t="shared" si="4"/>
        <v/>
      </c>
    </row>
    <row r="355" spans="1:25">
      <c r="A355" t="s">
        <v>625</v>
      </c>
      <c r="B355" t="s">
        <v>626</v>
      </c>
      <c r="C355" t="s">
        <v>627</v>
      </c>
      <c r="D355">
        <v>7</v>
      </c>
      <c r="E355" t="s">
        <v>413</v>
      </c>
      <c r="F355" t="s">
        <v>628</v>
      </c>
      <c r="G355" t="s">
        <v>414</v>
      </c>
      <c r="H355" t="s">
        <v>388</v>
      </c>
      <c r="I355" t="s">
        <v>383</v>
      </c>
      <c r="J355" t="s">
        <v>268</v>
      </c>
      <c r="K355">
        <v>2655365</v>
      </c>
      <c r="L355">
        <v>4706147.72</v>
      </c>
      <c r="M355">
        <v>497910.32575999998</v>
      </c>
      <c r="N355">
        <v>179599.50552999999</v>
      </c>
      <c r="O355">
        <v>318310.82023999997</v>
      </c>
      <c r="P355">
        <v>12930.5714285714</v>
      </c>
      <c r="R355">
        <v>0</v>
      </c>
      <c r="S355">
        <v>102130.7142857143</v>
      </c>
      <c r="U355">
        <f t="shared" si="0"/>
        <v>0</v>
      </c>
      <c r="V355">
        <f t="shared" si="1"/>
        <v>10.297046110376757</v>
      </c>
      <c r="W355" t="str">
        <f t="shared" si="2"/>
        <v/>
      </c>
      <c r="X355">
        <f t="shared" si="3"/>
        <v>0.69646087403397594</v>
      </c>
      <c r="Y355" t="str">
        <f t="shared" si="4"/>
        <v/>
      </c>
    </row>
    <row r="356" spans="1:25">
      <c r="A356" t="s">
        <v>625</v>
      </c>
      <c r="B356" t="s">
        <v>626</v>
      </c>
      <c r="C356" t="s">
        <v>627</v>
      </c>
      <c r="D356">
        <v>7</v>
      </c>
      <c r="E356" t="s">
        <v>410</v>
      </c>
      <c r="F356" t="s">
        <v>628</v>
      </c>
      <c r="G356" t="s">
        <v>411</v>
      </c>
      <c r="H356" t="s">
        <v>393</v>
      </c>
      <c r="I356" t="s">
        <v>383</v>
      </c>
      <c r="J356" t="s">
        <v>268</v>
      </c>
      <c r="K356">
        <v>77</v>
      </c>
      <c r="L356">
        <v>6763649.2699999996</v>
      </c>
      <c r="M356">
        <v>457538.26632000011</v>
      </c>
      <c r="N356">
        <v>5.2090649999999998</v>
      </c>
      <c r="O356">
        <v>457533.05726999999</v>
      </c>
      <c r="P356">
        <v>60030.714285714297</v>
      </c>
      <c r="R356">
        <v>0</v>
      </c>
      <c r="S356">
        <v>162735.28571428571</v>
      </c>
      <c r="U356">
        <f t="shared" si="0"/>
        <v>0</v>
      </c>
      <c r="V356">
        <f t="shared" si="1"/>
        <v>5.9375359545344013</v>
      </c>
      <c r="W356" t="str">
        <f t="shared" si="2"/>
        <v/>
      </c>
      <c r="X356">
        <f t="shared" si="3"/>
        <v>0.40164988918901612</v>
      </c>
      <c r="Y356" t="str">
        <f t="shared" si="4"/>
        <v/>
      </c>
    </row>
    <row r="357" spans="1:25">
      <c r="A357" t="s">
        <v>625</v>
      </c>
      <c r="B357" t="s">
        <v>626</v>
      </c>
      <c r="C357" t="s">
        <v>627</v>
      </c>
      <c r="D357">
        <v>7</v>
      </c>
      <c r="E357" t="s">
        <v>416</v>
      </c>
      <c r="F357" t="s">
        <v>628</v>
      </c>
      <c r="G357" t="s">
        <v>417</v>
      </c>
      <c r="H357" t="s">
        <v>393</v>
      </c>
      <c r="I357" t="s">
        <v>383</v>
      </c>
      <c r="J357" t="s">
        <v>268</v>
      </c>
      <c r="K357">
        <v>712852</v>
      </c>
      <c r="L357">
        <v>5871528.7000000002</v>
      </c>
      <c r="M357">
        <v>445344.56883000012</v>
      </c>
      <c r="N357">
        <v>48215.540767999999</v>
      </c>
      <c r="O357">
        <v>397129.02807</v>
      </c>
      <c r="P357">
        <v>2524.2857142857001</v>
      </c>
      <c r="R357">
        <v>0</v>
      </c>
      <c r="S357">
        <v>50483.285714285703</v>
      </c>
      <c r="U357">
        <f t="shared" si="0"/>
        <v>0</v>
      </c>
      <c r="V357">
        <f t="shared" si="1"/>
        <v>18.632420631439548</v>
      </c>
      <c r="W357" t="str">
        <f t="shared" si="2"/>
        <v/>
      </c>
      <c r="X357">
        <f t="shared" si="3"/>
        <v>1.2602320112455896</v>
      </c>
      <c r="Y357" t="str">
        <f t="shared" si="4"/>
        <v/>
      </c>
    </row>
    <row r="358" spans="1:25">
      <c r="A358" t="s">
        <v>625</v>
      </c>
      <c r="B358" t="s">
        <v>626</v>
      </c>
      <c r="C358" t="s">
        <v>627</v>
      </c>
      <c r="D358">
        <v>7</v>
      </c>
      <c r="E358" t="s">
        <v>419</v>
      </c>
      <c r="F358" t="s">
        <v>628</v>
      </c>
      <c r="G358" t="s">
        <v>420</v>
      </c>
      <c r="H358" t="s">
        <v>393</v>
      </c>
      <c r="I358" t="s">
        <v>383</v>
      </c>
      <c r="J358" t="s">
        <v>268</v>
      </c>
      <c r="K358">
        <v>418520</v>
      </c>
      <c r="L358">
        <v>4566548.5999999996</v>
      </c>
      <c r="M358">
        <v>337165.41539999988</v>
      </c>
      <c r="N358">
        <v>28305.920876</v>
      </c>
      <c r="O358">
        <v>308859.49452000012</v>
      </c>
      <c r="P358">
        <v>3893</v>
      </c>
      <c r="R358">
        <v>0</v>
      </c>
      <c r="S358">
        <v>47113.428571428602</v>
      </c>
      <c r="U358">
        <f t="shared" si="0"/>
        <v>0</v>
      </c>
      <c r="V358">
        <f t="shared" si="1"/>
        <v>15.115704348775285</v>
      </c>
      <c r="W358" t="str">
        <f t="shared" si="2"/>
        <v/>
      </c>
      <c r="X358">
        <f t="shared" si="3"/>
        <v>1.0223515752257459</v>
      </c>
      <c r="Y358" t="str">
        <f t="shared" si="4"/>
        <v/>
      </c>
    </row>
    <row r="359" spans="1:25">
      <c r="A359" t="s">
        <v>625</v>
      </c>
      <c r="B359" t="s">
        <v>626</v>
      </c>
      <c r="C359" t="s">
        <v>627</v>
      </c>
      <c r="D359">
        <v>7</v>
      </c>
      <c r="E359" t="s">
        <v>421</v>
      </c>
      <c r="F359" t="s">
        <v>628</v>
      </c>
      <c r="G359" t="s">
        <v>422</v>
      </c>
      <c r="H359" t="s">
        <v>393</v>
      </c>
      <c r="I359" t="s">
        <v>383</v>
      </c>
      <c r="J359" t="s">
        <v>268</v>
      </c>
      <c r="K359">
        <v>93504</v>
      </c>
      <c r="L359">
        <v>4527300.8100000005</v>
      </c>
      <c r="M359">
        <v>312529.62839999999</v>
      </c>
      <c r="N359">
        <v>6323.9898270000003</v>
      </c>
      <c r="O359">
        <v>306205.63858000003</v>
      </c>
      <c r="P359">
        <v>16508.714285714301</v>
      </c>
      <c r="R359">
        <v>0</v>
      </c>
      <c r="S359">
        <v>89677.857142857101</v>
      </c>
      <c r="U359">
        <f t="shared" si="0"/>
        <v>0</v>
      </c>
      <c r="V359">
        <f t="shared" si="1"/>
        <v>7.3609583668527865</v>
      </c>
      <c r="W359" t="str">
        <f t="shared" si="2"/>
        <v/>
      </c>
      <c r="X359">
        <f t="shared" si="3"/>
        <v>0.49786080080287398</v>
      </c>
      <c r="Y359" t="str">
        <f t="shared" si="4"/>
        <v/>
      </c>
    </row>
    <row r="360" spans="1:25">
      <c r="A360" t="s">
        <v>625</v>
      </c>
      <c r="B360" t="s">
        <v>626</v>
      </c>
      <c r="C360" t="s">
        <v>627</v>
      </c>
      <c r="D360">
        <v>7</v>
      </c>
      <c r="E360" t="s">
        <v>427</v>
      </c>
      <c r="F360" t="s">
        <v>628</v>
      </c>
      <c r="G360" t="s">
        <v>428</v>
      </c>
      <c r="H360" t="s">
        <v>388</v>
      </c>
      <c r="I360" t="s">
        <v>383</v>
      </c>
      <c r="J360" t="s">
        <v>268</v>
      </c>
      <c r="K360">
        <v>0</v>
      </c>
      <c r="L360">
        <v>4176633.29</v>
      </c>
      <c r="M360">
        <v>282526.74812</v>
      </c>
      <c r="N360">
        <v>0</v>
      </c>
      <c r="O360">
        <v>282526.74812</v>
      </c>
      <c r="P360">
        <v>41453.142857142899</v>
      </c>
      <c r="R360">
        <v>0</v>
      </c>
      <c r="S360">
        <v>131760.1428571429</v>
      </c>
      <c r="U360">
        <f t="shared" si="0"/>
        <v>0</v>
      </c>
      <c r="V360">
        <f t="shared" si="1"/>
        <v>4.5283944418483362</v>
      </c>
      <c r="W360" t="str">
        <f t="shared" si="2"/>
        <v/>
      </c>
      <c r="X360">
        <f t="shared" si="3"/>
        <v>0.30632149557475097</v>
      </c>
      <c r="Y360" t="str">
        <f t="shared" si="4"/>
        <v/>
      </c>
    </row>
    <row r="361" spans="1:25">
      <c r="A361" t="s">
        <v>625</v>
      </c>
      <c r="B361" t="s">
        <v>626</v>
      </c>
      <c r="C361" t="s">
        <v>627</v>
      </c>
      <c r="D361">
        <v>7</v>
      </c>
      <c r="E361" t="s">
        <v>429</v>
      </c>
      <c r="F361" t="s">
        <v>628</v>
      </c>
      <c r="G361" t="s">
        <v>430</v>
      </c>
      <c r="H361" t="s">
        <v>388</v>
      </c>
      <c r="I361" t="s">
        <v>383</v>
      </c>
      <c r="J361" t="s">
        <v>268</v>
      </c>
      <c r="K361">
        <v>453247</v>
      </c>
      <c r="L361">
        <v>3341660.15</v>
      </c>
      <c r="M361">
        <v>256674.26478999999</v>
      </c>
      <c r="N361">
        <v>30656.550508</v>
      </c>
      <c r="O361">
        <v>226017.71427999999</v>
      </c>
      <c r="P361">
        <v>6348.7142857142999</v>
      </c>
      <c r="R361">
        <v>0</v>
      </c>
      <c r="S361">
        <v>63384.714285714297</v>
      </c>
      <c r="U361">
        <f t="shared" si="0"/>
        <v>0</v>
      </c>
      <c r="V361">
        <f t="shared" si="1"/>
        <v>8.5530020757595882</v>
      </c>
      <c r="W361" t="str">
        <f t="shared" si="2"/>
        <v/>
      </c>
      <c r="X361">
        <f t="shared" si="3"/>
        <v>0.57849518651409859</v>
      </c>
      <c r="Y361" t="str">
        <f t="shared" si="4"/>
        <v/>
      </c>
    </row>
    <row r="362" spans="1:25">
      <c r="A362" t="s">
        <v>625</v>
      </c>
      <c r="B362" t="s">
        <v>626</v>
      </c>
      <c r="C362" t="s">
        <v>627</v>
      </c>
      <c r="D362">
        <v>7</v>
      </c>
      <c r="E362" t="s">
        <v>431</v>
      </c>
      <c r="F362" t="s">
        <v>628</v>
      </c>
      <c r="G362" t="s">
        <v>432</v>
      </c>
      <c r="H362" t="s">
        <v>393</v>
      </c>
      <c r="I362" t="s">
        <v>383</v>
      </c>
      <c r="J362" t="s">
        <v>268</v>
      </c>
      <c r="K362">
        <v>1064401</v>
      </c>
      <c r="L362">
        <v>2660317.46</v>
      </c>
      <c r="M362">
        <v>251926.66084</v>
      </c>
      <c r="N362">
        <v>71992.947541999994</v>
      </c>
      <c r="O362">
        <v>179933.71332000001</v>
      </c>
      <c r="P362">
        <v>460.85714285709997</v>
      </c>
      <c r="R362">
        <v>0</v>
      </c>
      <c r="S362">
        <v>12961.857142857099</v>
      </c>
      <c r="U362">
        <f t="shared" si="0"/>
        <v>0</v>
      </c>
      <c r="V362">
        <f t="shared" si="1"/>
        <v>41.051419659881333</v>
      </c>
      <c r="W362" t="str">
        <f t="shared" si="2"/>
        <v/>
      </c>
      <c r="X362">
        <f t="shared" si="3"/>
        <v>2.7765714882126771</v>
      </c>
      <c r="Y362" t="str">
        <f t="shared" si="4"/>
        <v/>
      </c>
    </row>
    <row r="363" spans="1:25">
      <c r="A363" t="s">
        <v>625</v>
      </c>
      <c r="B363" t="s">
        <v>626</v>
      </c>
      <c r="C363" t="s">
        <v>627</v>
      </c>
      <c r="D363">
        <v>7</v>
      </c>
      <c r="E363" t="s">
        <v>424</v>
      </c>
      <c r="F363" t="s">
        <v>628</v>
      </c>
      <c r="G363" t="s">
        <v>628</v>
      </c>
      <c r="H363" t="s">
        <v>628</v>
      </c>
      <c r="I363" t="s">
        <v>383</v>
      </c>
      <c r="J363" t="s">
        <v>268</v>
      </c>
      <c r="K363">
        <v>0</v>
      </c>
      <c r="L363">
        <v>3095671.49</v>
      </c>
      <c r="M363">
        <v>209389.71293000001</v>
      </c>
      <c r="N363">
        <v>0</v>
      </c>
      <c r="O363">
        <v>209389.71293000001</v>
      </c>
      <c r="P363">
        <v>20238.285714285699</v>
      </c>
      <c r="R363">
        <v>0</v>
      </c>
      <c r="S363">
        <v>45805.428571428602</v>
      </c>
      <c r="U363">
        <f t="shared" si="0"/>
        <v>0</v>
      </c>
      <c r="V363">
        <f t="shared" si="1"/>
        <v>9.6547242996775129</v>
      </c>
      <c r="W363" t="str">
        <f t="shared" si="2"/>
        <v/>
      </c>
      <c r="X363">
        <f t="shared" si="3"/>
        <v>0.65304085270616663</v>
      </c>
      <c r="Y363" t="str">
        <f t="shared" si="4"/>
        <v/>
      </c>
    </row>
    <row r="364" spans="1:25">
      <c r="A364" t="s">
        <v>625</v>
      </c>
      <c r="B364" t="s">
        <v>626</v>
      </c>
      <c r="C364" t="s">
        <v>627</v>
      </c>
      <c r="D364">
        <v>7</v>
      </c>
      <c r="E364" t="s">
        <v>433</v>
      </c>
      <c r="F364" t="s">
        <v>628</v>
      </c>
      <c r="G364" t="s">
        <v>434</v>
      </c>
      <c r="H364" t="s">
        <v>388</v>
      </c>
      <c r="I364" t="s">
        <v>383</v>
      </c>
      <c r="J364" t="s">
        <v>268</v>
      </c>
      <c r="K364">
        <v>0</v>
      </c>
      <c r="L364">
        <v>3010312.0999999996</v>
      </c>
      <c r="M364">
        <v>203630.59297</v>
      </c>
      <c r="N364">
        <v>0</v>
      </c>
      <c r="O364">
        <v>203630.59297</v>
      </c>
      <c r="P364">
        <v>19157.714285714301</v>
      </c>
      <c r="R364">
        <v>0</v>
      </c>
      <c r="S364">
        <v>64118.714285714297</v>
      </c>
      <c r="U364">
        <f t="shared" si="0"/>
        <v>0</v>
      </c>
      <c r="V364">
        <f t="shared" si="1"/>
        <v>6.7070057549500799</v>
      </c>
      <c r="W364" t="str">
        <f t="shared" si="2"/>
        <v/>
      </c>
      <c r="X364">
        <f t="shared" si="3"/>
        <v>0.45369101726485017</v>
      </c>
      <c r="Y364" t="str">
        <f t="shared" si="4"/>
        <v/>
      </c>
    </row>
    <row r="365" spans="1:25">
      <c r="A365" t="s">
        <v>625</v>
      </c>
      <c r="B365" t="s">
        <v>626</v>
      </c>
      <c r="C365" t="s">
        <v>627</v>
      </c>
      <c r="D365">
        <v>7</v>
      </c>
      <c r="E365" t="s">
        <v>435</v>
      </c>
      <c r="F365" t="s">
        <v>628</v>
      </c>
      <c r="G365" t="s">
        <v>436</v>
      </c>
      <c r="H365" t="s">
        <v>388</v>
      </c>
      <c r="I365" t="s">
        <v>383</v>
      </c>
      <c r="J365" t="s">
        <v>281</v>
      </c>
      <c r="K365">
        <v>2600</v>
      </c>
      <c r="L365">
        <v>25888.709500000001</v>
      </c>
      <c r="M365">
        <v>192689.98009999999</v>
      </c>
      <c r="N365">
        <v>17585.310421999999</v>
      </c>
      <c r="O365">
        <v>175104.66967999999</v>
      </c>
      <c r="P365">
        <v>3468.2857142857001</v>
      </c>
      <c r="Q365">
        <v>51580.714285714297</v>
      </c>
      <c r="S365">
        <v>51580.714285714297</v>
      </c>
      <c r="U365">
        <f t="shared" si="0"/>
        <v>0</v>
      </c>
      <c r="V365">
        <f t="shared" si="1"/>
        <v>7.8901886086992626E-2</v>
      </c>
      <c r="W365" t="str">
        <f t="shared" si="2"/>
        <v/>
      </c>
      <c r="X365">
        <f t="shared" si="3"/>
        <v>0.53367116751831378</v>
      </c>
      <c r="Y365" t="str">
        <f t="shared" si="4"/>
        <v/>
      </c>
    </row>
    <row r="366" spans="1:25">
      <c r="A366" t="s">
        <v>625</v>
      </c>
      <c r="B366" t="s">
        <v>626</v>
      </c>
      <c r="C366" t="s">
        <v>627</v>
      </c>
      <c r="D366">
        <v>7</v>
      </c>
      <c r="E366" t="s">
        <v>437</v>
      </c>
      <c r="F366" t="s">
        <v>628</v>
      </c>
      <c r="G366" t="s">
        <v>438</v>
      </c>
      <c r="H366" t="s">
        <v>388</v>
      </c>
      <c r="I366" t="s">
        <v>383</v>
      </c>
      <c r="J366" t="s">
        <v>281</v>
      </c>
      <c r="K366">
        <v>1763.22</v>
      </c>
      <c r="L366">
        <v>23275.253499999999</v>
      </c>
      <c r="M366">
        <v>169350.41073</v>
      </c>
      <c r="N366">
        <v>11925.122968</v>
      </c>
      <c r="O366">
        <v>157425.28776000001</v>
      </c>
      <c r="P366">
        <v>3378.7142857142999</v>
      </c>
      <c r="Q366">
        <v>45119.857142857101</v>
      </c>
      <c r="S366">
        <v>45119.857142857101</v>
      </c>
      <c r="U366">
        <f t="shared" si="0"/>
        <v>0</v>
      </c>
      <c r="V366">
        <f t="shared" si="1"/>
        <v>7.9276066286937411E-2</v>
      </c>
      <c r="W366" t="str">
        <f t="shared" si="2"/>
        <v/>
      </c>
      <c r="X366">
        <f t="shared" si="3"/>
        <v>0.53619220783373855</v>
      </c>
      <c r="Y366" t="str">
        <f t="shared" si="4"/>
        <v/>
      </c>
    </row>
    <row r="367" spans="1:25">
      <c r="A367" t="s">
        <v>625</v>
      </c>
      <c r="B367" t="s">
        <v>626</v>
      </c>
      <c r="C367" t="s">
        <v>627</v>
      </c>
      <c r="D367">
        <v>7</v>
      </c>
      <c r="E367" t="s">
        <v>439</v>
      </c>
      <c r="F367" t="s">
        <v>628</v>
      </c>
      <c r="G367" t="s">
        <v>440</v>
      </c>
      <c r="H367" t="s">
        <v>388</v>
      </c>
      <c r="I367" t="s">
        <v>383</v>
      </c>
      <c r="J367" t="s">
        <v>268</v>
      </c>
      <c r="K367">
        <v>0</v>
      </c>
      <c r="L367">
        <v>2096143.8299999998</v>
      </c>
      <c r="M367">
        <v>141792.21075999999</v>
      </c>
      <c r="N367">
        <v>0</v>
      </c>
      <c r="O367">
        <v>141792.21075999999</v>
      </c>
      <c r="P367">
        <v>18012.428571428602</v>
      </c>
      <c r="R367">
        <v>0</v>
      </c>
      <c r="S367">
        <v>68227.285714285696</v>
      </c>
      <c r="U367">
        <f t="shared" si="0"/>
        <v>0</v>
      </c>
      <c r="V367">
        <f t="shared" si="1"/>
        <v>4.3889935739995103</v>
      </c>
      <c r="W367" t="str">
        <f t="shared" si="2"/>
        <v/>
      </c>
      <c r="X367">
        <f t="shared" si="3"/>
        <v>0.29689045806977105</v>
      </c>
      <c r="Y367" t="str">
        <f t="shared" si="4"/>
        <v/>
      </c>
    </row>
    <row r="368" spans="1:25">
      <c r="A368" t="s">
        <v>625</v>
      </c>
      <c r="B368" t="s">
        <v>626</v>
      </c>
      <c r="C368" t="s">
        <v>627</v>
      </c>
      <c r="D368">
        <v>7</v>
      </c>
      <c r="E368" t="s">
        <v>445</v>
      </c>
      <c r="F368" t="s">
        <v>628</v>
      </c>
      <c r="G368" t="s">
        <v>446</v>
      </c>
      <c r="H368" t="s">
        <v>388</v>
      </c>
      <c r="I368" t="s">
        <v>383</v>
      </c>
      <c r="J368" t="s">
        <v>268</v>
      </c>
      <c r="K368">
        <v>334095</v>
      </c>
      <c r="L368">
        <v>1453320.78</v>
      </c>
      <c r="M368">
        <v>120889.60163999999</v>
      </c>
      <c r="N368">
        <v>22595.049003</v>
      </c>
      <c r="O368">
        <v>98294.552649999998</v>
      </c>
      <c r="P368">
        <v>431.57142857140002</v>
      </c>
      <c r="R368">
        <v>0</v>
      </c>
      <c r="S368">
        <v>7143.4285714285998</v>
      </c>
      <c r="U368">
        <f t="shared" si="0"/>
        <v>0</v>
      </c>
      <c r="V368">
        <f t="shared" si="1"/>
        <v>35.74545596352278</v>
      </c>
      <c r="W368" t="str">
        <f t="shared" si="2"/>
        <v/>
      </c>
      <c r="X368">
        <f t="shared" si="3"/>
        <v>2.4175986249099974</v>
      </c>
      <c r="Y368" t="str">
        <f t="shared" si="4"/>
        <v/>
      </c>
    </row>
    <row r="369" spans="1:25">
      <c r="A369" t="s">
        <v>625</v>
      </c>
      <c r="B369" t="s">
        <v>626</v>
      </c>
      <c r="C369" t="s">
        <v>627</v>
      </c>
      <c r="D369">
        <v>7</v>
      </c>
      <c r="E369" t="s">
        <v>443</v>
      </c>
      <c r="F369" t="s">
        <v>628</v>
      </c>
      <c r="G369" t="s">
        <v>444</v>
      </c>
      <c r="H369" t="s">
        <v>393</v>
      </c>
      <c r="I369" t="s">
        <v>383</v>
      </c>
      <c r="J369" t="s">
        <v>268</v>
      </c>
      <c r="K369">
        <v>2395</v>
      </c>
      <c r="L369">
        <v>1761496.5</v>
      </c>
      <c r="M369">
        <v>119301.1082</v>
      </c>
      <c r="N369">
        <v>162.11421300000001</v>
      </c>
      <c r="O369">
        <v>119138.99399</v>
      </c>
      <c r="P369">
        <v>2755.4285714286002</v>
      </c>
      <c r="R369">
        <v>0</v>
      </c>
      <c r="S369">
        <v>25510.857142857101</v>
      </c>
      <c r="U369">
        <f t="shared" si="0"/>
        <v>0</v>
      </c>
      <c r="V369">
        <f t="shared" si="1"/>
        <v>9.8775395349879211</v>
      </c>
      <c r="W369" t="str">
        <f t="shared" si="2"/>
        <v/>
      </c>
      <c r="X369">
        <f t="shared" si="3"/>
        <v>0.66806910335095526</v>
      </c>
      <c r="Y369" t="str">
        <f t="shared" si="4"/>
        <v/>
      </c>
    </row>
    <row r="370" spans="1:25">
      <c r="A370" t="s">
        <v>625</v>
      </c>
      <c r="B370" t="s">
        <v>626</v>
      </c>
      <c r="C370" t="s">
        <v>627</v>
      </c>
      <c r="D370">
        <v>7</v>
      </c>
      <c r="E370" t="s">
        <v>441</v>
      </c>
      <c r="F370" t="s">
        <v>628</v>
      </c>
      <c r="G370" t="s">
        <v>442</v>
      </c>
      <c r="H370" t="s">
        <v>388</v>
      </c>
      <c r="I370" t="s">
        <v>383</v>
      </c>
      <c r="J370" t="s">
        <v>268</v>
      </c>
      <c r="K370">
        <v>0</v>
      </c>
      <c r="L370">
        <v>1503783.93</v>
      </c>
      <c r="M370">
        <v>101729.9762</v>
      </c>
      <c r="N370">
        <v>0</v>
      </c>
      <c r="O370">
        <v>101729.9762</v>
      </c>
      <c r="P370">
        <v>2827.5714285713998</v>
      </c>
      <c r="R370">
        <v>0</v>
      </c>
      <c r="S370">
        <v>28356.142857142899</v>
      </c>
      <c r="U370">
        <f t="shared" si="0"/>
        <v>0</v>
      </c>
      <c r="V370">
        <f t="shared" si="1"/>
        <v>7.5760048465185053</v>
      </c>
      <c r="W370" t="str">
        <f t="shared" si="2"/>
        <v/>
      </c>
      <c r="X370">
        <f t="shared" si="3"/>
        <v>0.51251165633044926</v>
      </c>
      <c r="Y370" t="str">
        <f t="shared" si="4"/>
        <v/>
      </c>
    </row>
    <row r="371" spans="1:25">
      <c r="A371" t="s">
        <v>625</v>
      </c>
      <c r="B371" t="s">
        <v>626</v>
      </c>
      <c r="C371" t="s">
        <v>627</v>
      </c>
      <c r="D371">
        <v>7</v>
      </c>
      <c r="E371" t="s">
        <v>447</v>
      </c>
      <c r="F371" t="s">
        <v>628</v>
      </c>
      <c r="G371" t="s">
        <v>448</v>
      </c>
      <c r="H371" t="s">
        <v>388</v>
      </c>
      <c r="I371" t="s">
        <v>383</v>
      </c>
      <c r="J371" t="s">
        <v>268</v>
      </c>
      <c r="K371">
        <v>0</v>
      </c>
      <c r="L371">
        <v>1305405.5</v>
      </c>
      <c r="M371">
        <v>88305.013720000003</v>
      </c>
      <c r="N371">
        <v>0</v>
      </c>
      <c r="O371">
        <v>88305.013720000003</v>
      </c>
      <c r="P371">
        <v>2454.2857142857001</v>
      </c>
      <c r="R371">
        <v>0</v>
      </c>
      <c r="S371">
        <v>15230.5714285714</v>
      </c>
      <c r="U371">
        <f t="shared" si="0"/>
        <v>0</v>
      </c>
      <c r="V371">
        <f t="shared" si="1"/>
        <v>12.244222147185196</v>
      </c>
      <c r="W371" t="str">
        <f t="shared" si="2"/>
        <v/>
      </c>
      <c r="X371">
        <f t="shared" si="3"/>
        <v>0.82826846117770803</v>
      </c>
      <c r="Y371" t="str">
        <f t="shared" si="4"/>
        <v/>
      </c>
    </row>
    <row r="372" spans="1:25">
      <c r="A372" t="s">
        <v>625</v>
      </c>
      <c r="B372" t="s">
        <v>626</v>
      </c>
      <c r="C372" t="s">
        <v>627</v>
      </c>
      <c r="D372">
        <v>7</v>
      </c>
      <c r="E372" t="s">
        <v>449</v>
      </c>
      <c r="F372" t="s">
        <v>628</v>
      </c>
      <c r="G372" t="s">
        <v>450</v>
      </c>
      <c r="H372" t="s">
        <v>393</v>
      </c>
      <c r="I372" t="s">
        <v>383</v>
      </c>
      <c r="J372" t="s">
        <v>268</v>
      </c>
      <c r="K372">
        <v>0</v>
      </c>
      <c r="L372">
        <v>817364.85000000009</v>
      </c>
      <c r="M372">
        <v>55282.275511</v>
      </c>
      <c r="N372">
        <v>0</v>
      </c>
      <c r="O372">
        <v>55282.275511</v>
      </c>
      <c r="P372">
        <v>1334.5714285714</v>
      </c>
      <c r="R372">
        <v>0</v>
      </c>
      <c r="S372">
        <v>13983</v>
      </c>
      <c r="U372">
        <f t="shared" si="0"/>
        <v>0</v>
      </c>
      <c r="V372">
        <f t="shared" si="1"/>
        <v>8.3505976645109889</v>
      </c>
      <c r="W372" t="str">
        <f t="shared" si="2"/>
        <v/>
      </c>
      <c r="X372">
        <f t="shared" si="3"/>
        <v>0.56479066939446876</v>
      </c>
      <c r="Y372" t="str">
        <f t="shared" si="4"/>
        <v/>
      </c>
    </row>
    <row r="373" spans="1:25">
      <c r="A373" t="s">
        <v>625</v>
      </c>
      <c r="B373" t="s">
        <v>626</v>
      </c>
      <c r="C373" t="s">
        <v>627</v>
      </c>
      <c r="D373">
        <v>7</v>
      </c>
      <c r="E373" t="s">
        <v>452</v>
      </c>
      <c r="F373" t="s">
        <v>628</v>
      </c>
      <c r="G373" t="s">
        <v>453</v>
      </c>
      <c r="H373" t="s">
        <v>393</v>
      </c>
      <c r="I373" t="s">
        <v>383</v>
      </c>
      <c r="J373" t="s">
        <v>268</v>
      </c>
      <c r="K373">
        <v>0</v>
      </c>
      <c r="L373">
        <v>790534.2</v>
      </c>
      <c r="M373">
        <v>53467.942184</v>
      </c>
      <c r="N373">
        <v>0</v>
      </c>
      <c r="O373">
        <v>53467.942184</v>
      </c>
      <c r="P373">
        <v>473.57142857140002</v>
      </c>
      <c r="R373">
        <v>0</v>
      </c>
      <c r="S373">
        <v>13632.714285714301</v>
      </c>
      <c r="U373">
        <f t="shared" si="0"/>
        <v>0</v>
      </c>
      <c r="V373">
        <f t="shared" si="1"/>
        <v>8.2840038143541168</v>
      </c>
      <c r="W373" t="str">
        <f t="shared" si="2"/>
        <v/>
      </c>
      <c r="X373">
        <f t="shared" si="3"/>
        <v>0.5602902910436024</v>
      </c>
      <c r="Y373" t="str">
        <f t="shared" si="4"/>
        <v/>
      </c>
    </row>
    <row r="374" spans="1:25">
      <c r="A374" t="s">
        <v>625</v>
      </c>
      <c r="B374" t="s">
        <v>626</v>
      </c>
      <c r="C374" t="s">
        <v>627</v>
      </c>
      <c r="D374">
        <v>7</v>
      </c>
      <c r="E374" t="s">
        <v>454</v>
      </c>
      <c r="F374" t="s">
        <v>628</v>
      </c>
      <c r="G374" t="s">
        <v>455</v>
      </c>
      <c r="H374" t="s">
        <v>388</v>
      </c>
      <c r="I374" t="s">
        <v>383</v>
      </c>
      <c r="J374" t="s">
        <v>268</v>
      </c>
      <c r="K374">
        <v>80046</v>
      </c>
      <c r="L374">
        <v>574528.26</v>
      </c>
      <c r="M374">
        <v>44274.218008999997</v>
      </c>
      <c r="N374">
        <v>5414.7191780000003</v>
      </c>
      <c r="O374">
        <v>38859.498830999997</v>
      </c>
      <c r="P374">
        <v>926.71428571429999</v>
      </c>
      <c r="R374">
        <v>0</v>
      </c>
      <c r="S374">
        <v>11416.4285714286</v>
      </c>
      <c r="U374">
        <f t="shared" si="0"/>
        <v>0</v>
      </c>
      <c r="V374">
        <f t="shared" si="1"/>
        <v>8.1908810611274276</v>
      </c>
      <c r="W374" t="str">
        <f t="shared" si="2"/>
        <v/>
      </c>
      <c r="X374">
        <f t="shared" si="3"/>
        <v>0.55401636750297056</v>
      </c>
      <c r="Y374" t="str">
        <f t="shared" si="4"/>
        <v/>
      </c>
    </row>
    <row r="375" spans="1:25">
      <c r="A375" t="s">
        <v>625</v>
      </c>
      <c r="B375" t="s">
        <v>626</v>
      </c>
      <c r="C375" t="s">
        <v>627</v>
      </c>
      <c r="D375">
        <v>7</v>
      </c>
      <c r="E375" t="s">
        <v>456</v>
      </c>
      <c r="F375" t="s">
        <v>628</v>
      </c>
      <c r="G375" t="s">
        <v>457</v>
      </c>
      <c r="H375" t="s">
        <v>393</v>
      </c>
      <c r="I375" t="s">
        <v>383</v>
      </c>
      <c r="J375" t="s">
        <v>268</v>
      </c>
      <c r="K375">
        <v>288374</v>
      </c>
      <c r="L375">
        <v>154798.76999999999</v>
      </c>
      <c r="M375">
        <v>29977.162757999999</v>
      </c>
      <c r="N375">
        <v>19506.750386</v>
      </c>
      <c r="O375">
        <v>10470.412372999999</v>
      </c>
      <c r="P375">
        <v>107.1428571429</v>
      </c>
      <c r="R375">
        <v>0</v>
      </c>
      <c r="S375">
        <v>2164.2857142857001</v>
      </c>
      <c r="U375">
        <f t="shared" si="0"/>
        <v>0</v>
      </c>
      <c r="V375">
        <f t="shared" si="1"/>
        <v>29.252328052805474</v>
      </c>
      <c r="W375" t="str">
        <f t="shared" si="2"/>
        <v/>
      </c>
      <c r="X375">
        <f t="shared" si="3"/>
        <v>1.9786906110891218</v>
      </c>
      <c r="Y375" t="str">
        <f t="shared" si="4"/>
        <v/>
      </c>
    </row>
    <row r="376" spans="1:25">
      <c r="A376" t="s">
        <v>625</v>
      </c>
      <c r="B376" t="s">
        <v>626</v>
      </c>
      <c r="C376" t="s">
        <v>627</v>
      </c>
      <c r="D376">
        <v>7</v>
      </c>
      <c r="E376" t="s">
        <v>458</v>
      </c>
      <c r="F376" t="s">
        <v>628</v>
      </c>
      <c r="G376" t="s">
        <v>459</v>
      </c>
      <c r="H376" t="s">
        <v>388</v>
      </c>
      <c r="I376" t="s">
        <v>383</v>
      </c>
      <c r="J376" t="s">
        <v>268</v>
      </c>
      <c r="K376">
        <v>153171</v>
      </c>
      <c r="L376">
        <v>241166.94</v>
      </c>
      <c r="M376">
        <v>26671.505814</v>
      </c>
      <c r="N376">
        <v>10360.278</v>
      </c>
      <c r="O376">
        <v>16311.227814</v>
      </c>
      <c r="P376">
        <v>81</v>
      </c>
      <c r="R376">
        <v>0</v>
      </c>
      <c r="S376">
        <v>2332.5714285713998</v>
      </c>
      <c r="U376">
        <f t="shared" si="0"/>
        <v>0</v>
      </c>
      <c r="V376">
        <f t="shared" si="1"/>
        <v>24.151025232729353</v>
      </c>
      <c r="W376" t="str">
        <f t="shared" si="2"/>
        <v/>
      </c>
      <c r="X376">
        <f t="shared" si="3"/>
        <v>1.6334827176629305</v>
      </c>
      <c r="Y376" t="str">
        <f t="shared" si="4"/>
        <v/>
      </c>
    </row>
    <row r="377" spans="1:25">
      <c r="A377" t="s">
        <v>625</v>
      </c>
      <c r="B377" t="s">
        <v>626</v>
      </c>
      <c r="C377" t="s">
        <v>627</v>
      </c>
      <c r="D377">
        <v>7</v>
      </c>
      <c r="E377" t="s">
        <v>460</v>
      </c>
      <c r="F377" t="s">
        <v>628</v>
      </c>
      <c r="G377" t="s">
        <v>461</v>
      </c>
      <c r="H377" t="s">
        <v>388</v>
      </c>
      <c r="I377" t="s">
        <v>383</v>
      </c>
      <c r="J377" t="s">
        <v>268</v>
      </c>
      <c r="K377">
        <v>0</v>
      </c>
      <c r="L377">
        <v>297881.98</v>
      </c>
      <c r="M377">
        <v>20150.36076</v>
      </c>
      <c r="N377">
        <v>0</v>
      </c>
      <c r="O377">
        <v>20150.36076</v>
      </c>
      <c r="P377">
        <v>6089.5714285714002</v>
      </c>
      <c r="R377">
        <v>0</v>
      </c>
      <c r="S377">
        <v>17965.285714285699</v>
      </c>
      <c r="U377">
        <f t="shared" si="0"/>
        <v>0</v>
      </c>
      <c r="V377">
        <f t="shared" si="1"/>
        <v>2.3687109266283408</v>
      </c>
      <c r="W377" t="str">
        <f t="shared" si="2"/>
        <v/>
      </c>
      <c r="X377">
        <f t="shared" si="3"/>
        <v>0.16023251795128715</v>
      </c>
      <c r="Y377" t="str">
        <f t="shared" si="4"/>
        <v/>
      </c>
    </row>
    <row r="378" spans="1:25">
      <c r="A378" t="s">
        <v>625</v>
      </c>
      <c r="B378" t="s">
        <v>626</v>
      </c>
      <c r="C378" t="s">
        <v>627</v>
      </c>
      <c r="D378">
        <v>7</v>
      </c>
      <c r="E378" t="s">
        <v>462</v>
      </c>
      <c r="F378" t="s">
        <v>628</v>
      </c>
      <c r="G378" t="s">
        <v>463</v>
      </c>
      <c r="H378" t="s">
        <v>393</v>
      </c>
      <c r="I378" t="s">
        <v>383</v>
      </c>
      <c r="J378" t="s">
        <v>268</v>
      </c>
      <c r="K378">
        <v>104575</v>
      </c>
      <c r="L378">
        <v>185176.12</v>
      </c>
      <c r="M378">
        <v>19596.503386</v>
      </c>
      <c r="N378">
        <v>7072.6805130000002</v>
      </c>
      <c r="O378">
        <v>12523.822872999999</v>
      </c>
      <c r="P378">
        <v>91.714285714300004</v>
      </c>
      <c r="R378">
        <v>0</v>
      </c>
      <c r="S378">
        <v>1975.8571428570999</v>
      </c>
      <c r="U378">
        <f t="shared" si="0"/>
        <v>0</v>
      </c>
      <c r="V378">
        <f t="shared" si="1"/>
        <v>20.949397729737999</v>
      </c>
      <c r="W378" t="str">
        <f t="shared" si="2"/>
        <v/>
      </c>
      <c r="X378">
        <f t="shared" si="3"/>
        <v>1.4168536899718331</v>
      </c>
      <c r="Y378" t="str">
        <f t="shared" si="4"/>
        <v/>
      </c>
    </row>
    <row r="379" spans="1:25">
      <c r="A379" t="s">
        <v>625</v>
      </c>
      <c r="B379" t="s">
        <v>626</v>
      </c>
      <c r="C379" t="s">
        <v>627</v>
      </c>
      <c r="D379">
        <v>6</v>
      </c>
      <c r="E379" t="s">
        <v>296</v>
      </c>
      <c r="F379" t="s">
        <v>628</v>
      </c>
      <c r="G379" t="s">
        <v>628</v>
      </c>
      <c r="H379" t="s">
        <v>628</v>
      </c>
      <c r="I379" t="s">
        <v>465</v>
      </c>
      <c r="J379" t="s">
        <v>248</v>
      </c>
      <c r="K379">
        <v>117604</v>
      </c>
      <c r="L379">
        <v>0</v>
      </c>
      <c r="M379">
        <v>117604</v>
      </c>
      <c r="N379">
        <v>117604</v>
      </c>
      <c r="O379">
        <v>0</v>
      </c>
      <c r="Q379">
        <v>4152.3333333333003</v>
      </c>
      <c r="R379">
        <v>2885.5</v>
      </c>
      <c r="S379">
        <v>4005.3333333332998</v>
      </c>
      <c r="T379">
        <v>395.5</v>
      </c>
      <c r="U379">
        <f t="shared" si="0"/>
        <v>9.8743342210386983E-2</v>
      </c>
      <c r="V379">
        <f t="shared" si="1"/>
        <v>4.8936418109188162</v>
      </c>
      <c r="W379">
        <f t="shared" si="2"/>
        <v>49.559207753898022</v>
      </c>
      <c r="X379">
        <f t="shared" si="3"/>
        <v>4.8936418109188162</v>
      </c>
      <c r="Y379">
        <f t="shared" si="4"/>
        <v>49.559207753898022</v>
      </c>
    </row>
    <row r="380" spans="1:25">
      <c r="A380" t="s">
        <v>625</v>
      </c>
      <c r="B380" t="s">
        <v>626</v>
      </c>
      <c r="C380" t="s">
        <v>627</v>
      </c>
      <c r="D380">
        <v>7</v>
      </c>
      <c r="E380" t="s">
        <v>467</v>
      </c>
      <c r="F380" t="s">
        <v>628</v>
      </c>
      <c r="G380" t="s">
        <v>628</v>
      </c>
      <c r="H380" t="s">
        <v>628</v>
      </c>
      <c r="I380" t="s">
        <v>465</v>
      </c>
      <c r="J380" t="s">
        <v>268</v>
      </c>
      <c r="K380">
        <v>150959</v>
      </c>
      <c r="L380">
        <v>421330.73</v>
      </c>
      <c r="M380">
        <v>38706.442009999999</v>
      </c>
      <c r="N380">
        <v>10209.555480000001</v>
      </c>
      <c r="O380">
        <v>28496.88653</v>
      </c>
      <c r="P380">
        <v>117.8571428571</v>
      </c>
      <c r="R380">
        <v>0</v>
      </c>
      <c r="S380">
        <v>1445.5714285714</v>
      </c>
      <c r="U380">
        <f t="shared" si="0"/>
        <v>0</v>
      </c>
      <c r="V380">
        <f t="shared" si="1"/>
        <v>56.555957110387517</v>
      </c>
      <c r="W380" t="str">
        <f t="shared" si="2"/>
        <v/>
      </c>
      <c r="X380">
        <f t="shared" si="3"/>
        <v>3.8251252109893037</v>
      </c>
      <c r="Y380" t="str">
        <f t="shared" si="4"/>
        <v/>
      </c>
    </row>
    <row r="381" spans="1:25">
      <c r="A381" t="s">
        <v>625</v>
      </c>
      <c r="B381" t="s">
        <v>626</v>
      </c>
      <c r="C381" t="s">
        <v>627</v>
      </c>
      <c r="D381">
        <v>7</v>
      </c>
      <c r="E381" t="s">
        <v>466</v>
      </c>
      <c r="F381" t="s">
        <v>628</v>
      </c>
      <c r="G381" t="s">
        <v>628</v>
      </c>
      <c r="H381" t="s">
        <v>628</v>
      </c>
      <c r="I381" t="s">
        <v>465</v>
      </c>
      <c r="J381" t="s">
        <v>281</v>
      </c>
      <c r="K381">
        <v>5050</v>
      </c>
      <c r="L381">
        <v>0</v>
      </c>
      <c r="M381">
        <v>34154.2114</v>
      </c>
      <c r="N381">
        <v>34154.2114</v>
      </c>
      <c r="O381">
        <v>0</v>
      </c>
      <c r="P381">
        <v>647.28571428570001</v>
      </c>
      <c r="Q381">
        <v>7751</v>
      </c>
      <c r="R381">
        <v>881.42857142859998</v>
      </c>
      <c r="S381">
        <v>11305.857142857099</v>
      </c>
      <c r="T381">
        <v>244.71428571429999</v>
      </c>
      <c r="U381">
        <f t="shared" si="0"/>
        <v>2.1644912245234536E-2</v>
      </c>
      <c r="V381">
        <f t="shared" si="1"/>
        <v>6.3810161610290739E-2</v>
      </c>
      <c r="W381">
        <f t="shared" si="2"/>
        <v>2.9480443666081175</v>
      </c>
      <c r="X381">
        <f t="shared" si="3"/>
        <v>0.43156153447644241</v>
      </c>
      <c r="Y381">
        <f t="shared" si="4"/>
        <v>19.938243666081732</v>
      </c>
    </row>
    <row r="382" spans="1:25">
      <c r="A382" t="s">
        <v>625</v>
      </c>
      <c r="B382" t="s">
        <v>626</v>
      </c>
      <c r="C382" t="s">
        <v>627</v>
      </c>
      <c r="D382">
        <v>7</v>
      </c>
      <c r="E382" t="s">
        <v>468</v>
      </c>
      <c r="F382" t="s">
        <v>628</v>
      </c>
      <c r="G382" t="s">
        <v>469</v>
      </c>
      <c r="H382" t="s">
        <v>393</v>
      </c>
      <c r="I382" t="s">
        <v>465</v>
      </c>
      <c r="J382" t="s">
        <v>268</v>
      </c>
      <c r="K382">
        <v>323092</v>
      </c>
      <c r="L382">
        <v>103607.69</v>
      </c>
      <c r="M382">
        <v>28858.314499</v>
      </c>
      <c r="N382">
        <v>21850.958116000002</v>
      </c>
      <c r="O382">
        <v>7007.3563821999996</v>
      </c>
      <c r="P382">
        <v>185.28571428570001</v>
      </c>
      <c r="R382">
        <v>0</v>
      </c>
      <c r="S382">
        <v>2674.4285714286002</v>
      </c>
      <c r="U382">
        <f t="shared" si="0"/>
        <v>0</v>
      </c>
      <c r="V382">
        <f t="shared" si="1"/>
        <v>22.792569307194881</v>
      </c>
      <c r="W382" t="str">
        <f t="shared" si="2"/>
        <v/>
      </c>
      <c r="X382">
        <f t="shared" si="3"/>
        <v>1.5414942844399171</v>
      </c>
      <c r="Y382" t="str">
        <f t="shared" si="4"/>
        <v/>
      </c>
    </row>
    <row r="383" spans="1:25">
      <c r="A383" t="s">
        <v>625</v>
      </c>
      <c r="B383" t="s">
        <v>626</v>
      </c>
      <c r="C383" t="s">
        <v>627</v>
      </c>
      <c r="D383">
        <v>7</v>
      </c>
      <c r="E383" t="s">
        <v>470</v>
      </c>
      <c r="F383" t="s">
        <v>628</v>
      </c>
      <c r="G383" t="s">
        <v>471</v>
      </c>
      <c r="H383" t="s">
        <v>388</v>
      </c>
      <c r="I383" t="s">
        <v>465</v>
      </c>
      <c r="J383" t="s">
        <v>268</v>
      </c>
      <c r="K383">
        <v>259564</v>
      </c>
      <c r="L383">
        <v>106105.85</v>
      </c>
      <c r="M383">
        <v>24729.905626</v>
      </c>
      <c r="N383">
        <v>17552.666039</v>
      </c>
      <c r="O383">
        <v>7177.2395868000003</v>
      </c>
      <c r="P383">
        <v>556.71428571429999</v>
      </c>
      <c r="R383">
        <v>0</v>
      </c>
      <c r="S383">
        <v>3604</v>
      </c>
      <c r="U383">
        <f t="shared" si="0"/>
        <v>0</v>
      </c>
      <c r="V383">
        <f t="shared" si="1"/>
        <v>14.494603218645947</v>
      </c>
      <c r="W383" t="str">
        <f t="shared" si="2"/>
        <v/>
      </c>
      <c r="X383">
        <f t="shared" si="3"/>
        <v>0.98025628769621054</v>
      </c>
      <c r="Y383" t="str">
        <f t="shared" si="4"/>
        <v/>
      </c>
    </row>
    <row r="384" spans="1:25">
      <c r="A384" t="s">
        <v>625</v>
      </c>
      <c r="B384" t="s">
        <v>626</v>
      </c>
      <c r="C384" t="s">
        <v>627</v>
      </c>
      <c r="D384">
        <v>7</v>
      </c>
      <c r="E384" t="s">
        <v>472</v>
      </c>
      <c r="F384" t="s">
        <v>628</v>
      </c>
      <c r="G384" t="s">
        <v>473</v>
      </c>
      <c r="H384" t="s">
        <v>393</v>
      </c>
      <c r="I384" t="s">
        <v>465</v>
      </c>
      <c r="J384" t="s">
        <v>268</v>
      </c>
      <c r="K384">
        <v>129931</v>
      </c>
      <c r="L384">
        <v>149808</v>
      </c>
      <c r="M384">
        <v>18921.909249</v>
      </c>
      <c r="N384">
        <v>8788.2593649999999</v>
      </c>
      <c r="O384">
        <v>10133.649884</v>
      </c>
      <c r="P384">
        <v>39.571428571399998</v>
      </c>
      <c r="R384">
        <v>0</v>
      </c>
      <c r="S384">
        <v>1241.1428571429001</v>
      </c>
      <c r="U384">
        <f t="shared" si="0"/>
        <v>0</v>
      </c>
      <c r="V384">
        <f t="shared" si="1"/>
        <v>32.198319521177524</v>
      </c>
      <c r="W384" t="str">
        <f t="shared" si="2"/>
        <v/>
      </c>
      <c r="X384">
        <f t="shared" si="3"/>
        <v>2.1779361474446759</v>
      </c>
      <c r="Y384" t="str">
        <f t="shared" si="4"/>
        <v/>
      </c>
    </row>
    <row r="385" spans="1:25">
      <c r="A385" t="s">
        <v>625</v>
      </c>
      <c r="B385" t="s">
        <v>626</v>
      </c>
      <c r="C385" t="s">
        <v>627</v>
      </c>
      <c r="D385">
        <v>7</v>
      </c>
      <c r="E385" t="s">
        <v>474</v>
      </c>
      <c r="F385" t="s">
        <v>628</v>
      </c>
      <c r="G385" t="s">
        <v>628</v>
      </c>
      <c r="H385" t="s">
        <v>628</v>
      </c>
      <c r="I385" t="s">
        <v>465</v>
      </c>
      <c r="J385" t="s">
        <v>268</v>
      </c>
      <c r="K385">
        <v>0</v>
      </c>
      <c r="L385">
        <v>254731.26</v>
      </c>
      <c r="M385">
        <v>17231.344951999999</v>
      </c>
      <c r="N385">
        <v>0</v>
      </c>
      <c r="O385">
        <v>17231.344951999999</v>
      </c>
      <c r="P385">
        <v>880.14285714289997</v>
      </c>
      <c r="R385">
        <v>0</v>
      </c>
      <c r="S385">
        <v>4777.1428571428996</v>
      </c>
      <c r="U385">
        <f t="shared" si="0"/>
        <v>0</v>
      </c>
      <c r="V385">
        <f t="shared" si="1"/>
        <v>7.6175616028707456</v>
      </c>
      <c r="W385" t="str">
        <f t="shared" si="2"/>
        <v/>
      </c>
      <c r="X385">
        <f t="shared" si="3"/>
        <v>0.51529141602870354</v>
      </c>
      <c r="Y385" t="str">
        <f t="shared" si="4"/>
        <v/>
      </c>
    </row>
    <row r="386" spans="1:25">
      <c r="A386" t="s">
        <v>625</v>
      </c>
      <c r="B386" t="s">
        <v>626</v>
      </c>
      <c r="C386" t="s">
        <v>627</v>
      </c>
      <c r="D386">
        <v>7</v>
      </c>
      <c r="E386" t="s">
        <v>476</v>
      </c>
      <c r="F386" t="s">
        <v>628</v>
      </c>
      <c r="G386" t="s">
        <v>628</v>
      </c>
      <c r="H386" t="s">
        <v>628</v>
      </c>
      <c r="I386" t="s">
        <v>465</v>
      </c>
      <c r="J386" t="s">
        <v>268</v>
      </c>
      <c r="K386">
        <v>0</v>
      </c>
      <c r="L386">
        <v>202552.6</v>
      </c>
      <c r="M386">
        <v>13700.941126</v>
      </c>
      <c r="N386">
        <v>0</v>
      </c>
      <c r="O386">
        <v>13700.941126</v>
      </c>
      <c r="P386">
        <v>3089.2857142857001</v>
      </c>
      <c r="R386">
        <v>0</v>
      </c>
      <c r="S386">
        <v>11361</v>
      </c>
      <c r="U386">
        <f t="shared" si="0"/>
        <v>0</v>
      </c>
      <c r="V386">
        <f t="shared" si="1"/>
        <v>2.5469664390710074</v>
      </c>
      <c r="W386" t="str">
        <f t="shared" si="2"/>
        <v/>
      </c>
      <c r="X386">
        <f t="shared" si="3"/>
        <v>0.17228037177310848</v>
      </c>
      <c r="Y386" t="str">
        <f t="shared" si="4"/>
        <v/>
      </c>
    </row>
    <row r="387" spans="1:25">
      <c r="A387" t="s">
        <v>625</v>
      </c>
      <c r="B387" t="s">
        <v>626</v>
      </c>
      <c r="C387" t="s">
        <v>627</v>
      </c>
      <c r="D387">
        <v>7</v>
      </c>
      <c r="E387" t="s">
        <v>478</v>
      </c>
      <c r="F387" t="s">
        <v>628</v>
      </c>
      <c r="G387" t="s">
        <v>628</v>
      </c>
      <c r="H387" t="s">
        <v>628</v>
      </c>
      <c r="I387" t="s">
        <v>465</v>
      </c>
      <c r="J387" t="s">
        <v>268</v>
      </c>
      <c r="K387">
        <v>0</v>
      </c>
      <c r="L387">
        <v>195206.85</v>
      </c>
      <c r="M387">
        <v>13205.064998</v>
      </c>
      <c r="N387">
        <v>0</v>
      </c>
      <c r="O387">
        <v>13205.064998</v>
      </c>
      <c r="P387">
        <v>8255.5714285714002</v>
      </c>
      <c r="R387">
        <v>0</v>
      </c>
      <c r="S387">
        <v>28554.428571428602</v>
      </c>
      <c r="U387">
        <f t="shared" si="0"/>
        <v>0</v>
      </c>
      <c r="V387">
        <f t="shared" si="1"/>
        <v>0.97661533612499341</v>
      </c>
      <c r="W387" t="str">
        <f t="shared" si="2"/>
        <v/>
      </c>
      <c r="X387">
        <f t="shared" si="3"/>
        <v>6.6064633446900833E-2</v>
      </c>
      <c r="Y387" t="str">
        <f t="shared" si="4"/>
        <v/>
      </c>
    </row>
    <row r="388" spans="1:25">
      <c r="A388" t="s">
        <v>625</v>
      </c>
      <c r="B388" t="s">
        <v>626</v>
      </c>
      <c r="C388" t="s">
        <v>627</v>
      </c>
      <c r="D388">
        <v>7</v>
      </c>
      <c r="E388" t="s">
        <v>481</v>
      </c>
      <c r="F388" t="s">
        <v>628</v>
      </c>
      <c r="G388" t="s">
        <v>482</v>
      </c>
      <c r="H388" t="s">
        <v>388</v>
      </c>
      <c r="I388" t="s">
        <v>465</v>
      </c>
      <c r="J388" t="s">
        <v>268</v>
      </c>
      <c r="K388">
        <v>68937</v>
      </c>
      <c r="L388">
        <v>119415.33</v>
      </c>
      <c r="M388">
        <v>12739.779804</v>
      </c>
      <c r="N388">
        <v>4662.9050999999999</v>
      </c>
      <c r="O388">
        <v>8076.8747039999998</v>
      </c>
      <c r="P388">
        <v>12.4285714286</v>
      </c>
      <c r="R388">
        <v>0</v>
      </c>
      <c r="S388">
        <v>1076.1428571429001</v>
      </c>
      <c r="U388">
        <f t="shared" si="0"/>
        <v>0</v>
      </c>
      <c r="V388">
        <f t="shared" si="1"/>
        <v>25.003628036637792</v>
      </c>
      <c r="W388" t="str">
        <f t="shared" si="2"/>
        <v/>
      </c>
      <c r="X388">
        <f t="shared" si="3"/>
        <v>1.691196044603676</v>
      </c>
      <c r="Y388" t="str">
        <f t="shared" si="4"/>
        <v/>
      </c>
    </row>
    <row r="389" spans="1:25">
      <c r="A389" t="s">
        <v>625</v>
      </c>
      <c r="B389" t="s">
        <v>626</v>
      </c>
      <c r="C389" t="s">
        <v>627</v>
      </c>
      <c r="D389">
        <v>7</v>
      </c>
      <c r="E389" t="s">
        <v>483</v>
      </c>
      <c r="F389" t="s">
        <v>628</v>
      </c>
      <c r="G389" t="s">
        <v>628</v>
      </c>
      <c r="H389" t="s">
        <v>628</v>
      </c>
      <c r="I389" t="s">
        <v>465</v>
      </c>
      <c r="J389" t="s">
        <v>268</v>
      </c>
      <c r="K389">
        <v>0</v>
      </c>
      <c r="L389">
        <v>161826.41</v>
      </c>
      <c r="M389">
        <v>10945.397754</v>
      </c>
      <c r="N389">
        <v>0</v>
      </c>
      <c r="O389">
        <v>10945.397754</v>
      </c>
      <c r="P389">
        <v>20.571428571399998</v>
      </c>
      <c r="R389">
        <v>0</v>
      </c>
      <c r="S389">
        <v>890.28571428570001</v>
      </c>
      <c r="U389">
        <f t="shared" si="0"/>
        <v>0</v>
      </c>
      <c r="V389">
        <f t="shared" si="1"/>
        <v>25.967010590501062</v>
      </c>
      <c r="W389" t="str">
        <f t="shared" si="2"/>
        <v/>
      </c>
      <c r="X389">
        <f t="shared" si="3"/>
        <v>1.7563218475610036</v>
      </c>
      <c r="Y389" t="str">
        <f t="shared" si="4"/>
        <v/>
      </c>
    </row>
    <row r="390" spans="1:25">
      <c r="A390" t="s">
        <v>625</v>
      </c>
      <c r="B390" t="s">
        <v>626</v>
      </c>
      <c r="C390" t="s">
        <v>627</v>
      </c>
      <c r="D390">
        <v>7</v>
      </c>
      <c r="E390" t="s">
        <v>529</v>
      </c>
      <c r="F390" t="s">
        <v>628</v>
      </c>
      <c r="G390" t="s">
        <v>628</v>
      </c>
      <c r="H390" t="s">
        <v>628</v>
      </c>
      <c r="I390" t="s">
        <v>465</v>
      </c>
      <c r="J390" t="s">
        <v>268</v>
      </c>
      <c r="K390">
        <v>155679</v>
      </c>
      <c r="L390">
        <v>0</v>
      </c>
      <c r="M390">
        <v>10524.629446999999</v>
      </c>
      <c r="N390">
        <v>10524.629446999999</v>
      </c>
      <c r="O390">
        <v>0</v>
      </c>
      <c r="P390">
        <v>4.7142857142999999</v>
      </c>
      <c r="Q390">
        <v>89.857142857100001</v>
      </c>
      <c r="R390">
        <v>1.2857142856999999</v>
      </c>
      <c r="S390">
        <v>104.57142857140001</v>
      </c>
      <c r="T390">
        <v>1.1428571429000001</v>
      </c>
      <c r="U390">
        <f t="shared" si="0"/>
        <v>1.0928961749046702E-2</v>
      </c>
      <c r="V390">
        <f t="shared" si="1"/>
        <v>212.67622950825481</v>
      </c>
      <c r="W390">
        <f t="shared" si="2"/>
        <v>19459.874999270251</v>
      </c>
      <c r="X390">
        <f t="shared" si="3"/>
        <v>14.37790908060502</v>
      </c>
      <c r="Y390">
        <f t="shared" si="4"/>
        <v>1315.5786808256657</v>
      </c>
    </row>
    <row r="391" spans="1:25">
      <c r="A391" t="s">
        <v>625</v>
      </c>
      <c r="B391" t="s">
        <v>626</v>
      </c>
      <c r="C391" t="s">
        <v>627</v>
      </c>
      <c r="D391">
        <v>7</v>
      </c>
      <c r="E391" t="s">
        <v>484</v>
      </c>
      <c r="F391" t="s">
        <v>628</v>
      </c>
      <c r="G391" t="s">
        <v>628</v>
      </c>
      <c r="H391" t="s">
        <v>628</v>
      </c>
      <c r="I391" t="s">
        <v>465</v>
      </c>
      <c r="J391" t="s">
        <v>268</v>
      </c>
      <c r="K391">
        <v>3889</v>
      </c>
      <c r="L391">
        <v>135925.01999999999</v>
      </c>
      <c r="M391">
        <v>9456.4990980000002</v>
      </c>
      <c r="N391">
        <v>263.23866299999997</v>
      </c>
      <c r="O391">
        <v>9193.2604350000001</v>
      </c>
      <c r="P391">
        <v>485</v>
      </c>
      <c r="R391">
        <v>0</v>
      </c>
      <c r="S391">
        <v>7718.7142857142999</v>
      </c>
      <c r="U391">
        <f t="shared" si="0"/>
        <v>0</v>
      </c>
      <c r="V391">
        <f t="shared" si="1"/>
        <v>2.5876630082730236</v>
      </c>
      <c r="W391" t="str">
        <f t="shared" si="2"/>
        <v/>
      </c>
      <c r="X391">
        <f t="shared" si="3"/>
        <v>0.17501987929151752</v>
      </c>
      <c r="Y391" t="str">
        <f t="shared" si="4"/>
        <v/>
      </c>
    </row>
    <row r="392" spans="1:25">
      <c r="A392" t="s">
        <v>625</v>
      </c>
      <c r="B392" t="s">
        <v>626</v>
      </c>
      <c r="C392" t="s">
        <v>627</v>
      </c>
      <c r="D392">
        <v>7</v>
      </c>
      <c r="E392" t="s">
        <v>485</v>
      </c>
      <c r="F392" t="s">
        <v>628</v>
      </c>
      <c r="G392" t="s">
        <v>628</v>
      </c>
      <c r="H392" t="s">
        <v>628</v>
      </c>
      <c r="I392" t="s">
        <v>465</v>
      </c>
      <c r="J392" t="s">
        <v>268</v>
      </c>
      <c r="K392">
        <v>0</v>
      </c>
      <c r="L392">
        <v>104936.42</v>
      </c>
      <c r="M392">
        <v>7097.1772918999995</v>
      </c>
      <c r="N392">
        <v>0</v>
      </c>
      <c r="O392">
        <v>7097.1772918999995</v>
      </c>
      <c r="P392">
        <v>71.714285714300004</v>
      </c>
      <c r="R392">
        <v>0</v>
      </c>
      <c r="S392">
        <v>590.42857142859998</v>
      </c>
      <c r="U392">
        <f t="shared" si="0"/>
        <v>0</v>
      </c>
      <c r="V392">
        <f t="shared" si="1"/>
        <v>25.389891120250404</v>
      </c>
      <c r="W392" t="str">
        <f t="shared" si="2"/>
        <v/>
      </c>
      <c r="X392">
        <f t="shared" si="3"/>
        <v>1.7171975059036186</v>
      </c>
      <c r="Y392" t="str">
        <f t="shared" si="4"/>
        <v/>
      </c>
    </row>
    <row r="393" spans="1:25">
      <c r="A393" t="s">
        <v>625</v>
      </c>
      <c r="B393" t="s">
        <v>626</v>
      </c>
      <c r="C393" t="s">
        <v>627</v>
      </c>
      <c r="D393">
        <v>4</v>
      </c>
      <c r="E393" t="s">
        <v>431</v>
      </c>
      <c r="F393" t="s">
        <v>628</v>
      </c>
      <c r="G393" t="s">
        <v>432</v>
      </c>
      <c r="H393" t="s">
        <v>393</v>
      </c>
      <c r="I393" t="s">
        <v>465</v>
      </c>
      <c r="J393" t="s">
        <v>268</v>
      </c>
      <c r="K393">
        <v>787</v>
      </c>
      <c r="L393">
        <v>80484.05</v>
      </c>
      <c r="M393">
        <v>5494.7894779999997</v>
      </c>
      <c r="N393">
        <v>53.192608</v>
      </c>
      <c r="O393">
        <v>5441.5968700000003</v>
      </c>
      <c r="P393">
        <v>367.5</v>
      </c>
      <c r="R393">
        <v>0</v>
      </c>
      <c r="S393">
        <v>4433.5</v>
      </c>
      <c r="U393">
        <f t="shared" si="0"/>
        <v>0</v>
      </c>
      <c r="V393">
        <f t="shared" si="1"/>
        <v>4.5827816623435211</v>
      </c>
      <c r="W393" t="str">
        <f t="shared" si="2"/>
        <v/>
      </c>
      <c r="X393">
        <f t="shared" si="3"/>
        <v>0.30984490120672153</v>
      </c>
      <c r="Y393" t="str">
        <f t="shared" si="4"/>
        <v/>
      </c>
    </row>
    <row r="394" spans="1:25">
      <c r="A394" t="s">
        <v>625</v>
      </c>
      <c r="B394" t="s">
        <v>626</v>
      </c>
      <c r="C394" t="s">
        <v>627</v>
      </c>
      <c r="D394">
        <v>7</v>
      </c>
      <c r="E394" t="s">
        <v>486</v>
      </c>
      <c r="F394" t="s">
        <v>628</v>
      </c>
      <c r="G394" t="s">
        <v>628</v>
      </c>
      <c r="H394" t="s">
        <v>628</v>
      </c>
      <c r="I394" t="s">
        <v>465</v>
      </c>
      <c r="J394" t="s">
        <v>268</v>
      </c>
      <c r="K394">
        <v>0</v>
      </c>
      <c r="L394">
        <v>73467.62</v>
      </c>
      <c r="M394">
        <v>4970.3740601999998</v>
      </c>
      <c r="N394">
        <v>0</v>
      </c>
      <c r="O394">
        <v>4970.3740601999998</v>
      </c>
      <c r="P394">
        <v>1733.8571428570999</v>
      </c>
      <c r="R394">
        <v>0</v>
      </c>
      <c r="S394">
        <v>6853</v>
      </c>
      <c r="U394">
        <f t="shared" si="0"/>
        <v>0</v>
      </c>
      <c r="V394">
        <f t="shared" si="1"/>
        <v>1.5315006983385793</v>
      </c>
      <c r="W394" t="str">
        <f t="shared" si="2"/>
        <v/>
      </c>
      <c r="X394">
        <f t="shared" si="3"/>
        <v>0.1036120585395343</v>
      </c>
      <c r="Y394" t="str">
        <f t="shared" si="4"/>
        <v/>
      </c>
    </row>
    <row r="395" spans="1:25">
      <c r="A395" t="s">
        <v>625</v>
      </c>
      <c r="B395" t="s">
        <v>626</v>
      </c>
      <c r="C395" t="s">
        <v>627</v>
      </c>
      <c r="D395">
        <v>7</v>
      </c>
      <c r="E395" t="s">
        <v>488</v>
      </c>
      <c r="F395" t="s">
        <v>628</v>
      </c>
      <c r="G395" t="s">
        <v>628</v>
      </c>
      <c r="H395" t="s">
        <v>628</v>
      </c>
      <c r="I395" t="s">
        <v>465</v>
      </c>
      <c r="J395" t="s">
        <v>268</v>
      </c>
      <c r="K395">
        <v>15397</v>
      </c>
      <c r="L395">
        <v>55952.84</v>
      </c>
      <c r="M395">
        <v>4825.6461925000003</v>
      </c>
      <c r="N395">
        <v>1041.427551</v>
      </c>
      <c r="O395">
        <v>3784.2186415000001</v>
      </c>
      <c r="P395">
        <v>151.8571428571</v>
      </c>
      <c r="R395">
        <v>0</v>
      </c>
      <c r="S395">
        <v>1475.8571428570999</v>
      </c>
      <c r="U395">
        <f t="shared" si="0"/>
        <v>0</v>
      </c>
      <c r="V395">
        <f t="shared" si="1"/>
        <v>6.9063827315847517</v>
      </c>
      <c r="W395" t="str">
        <f t="shared" si="2"/>
        <v/>
      </c>
      <c r="X395">
        <f t="shared" si="3"/>
        <v>0.46710349361147424</v>
      </c>
      <c r="Y395" t="str">
        <f t="shared" si="4"/>
        <v/>
      </c>
    </row>
    <row r="396" spans="1:25">
      <c r="A396" t="s">
        <v>625</v>
      </c>
      <c r="B396" t="s">
        <v>626</v>
      </c>
      <c r="C396" t="s">
        <v>627</v>
      </c>
      <c r="D396">
        <v>7</v>
      </c>
      <c r="E396" t="s">
        <v>516</v>
      </c>
      <c r="F396" t="s">
        <v>628</v>
      </c>
      <c r="G396" t="s">
        <v>628</v>
      </c>
      <c r="H396" t="s">
        <v>628</v>
      </c>
      <c r="I396" t="s">
        <v>465</v>
      </c>
      <c r="J396" t="s">
        <v>268</v>
      </c>
      <c r="K396">
        <v>21735</v>
      </c>
      <c r="L396">
        <v>13145.77</v>
      </c>
      <c r="M396">
        <v>2358.9200899500001</v>
      </c>
      <c r="N396">
        <v>1469.922141</v>
      </c>
      <c r="O396">
        <v>888.99794914999995</v>
      </c>
      <c r="P396">
        <v>1.8571428570999999</v>
      </c>
      <c r="R396">
        <v>0</v>
      </c>
      <c r="S396">
        <v>131.71428571429999</v>
      </c>
      <c r="U396">
        <f t="shared" si="0"/>
        <v>0</v>
      </c>
      <c r="V396">
        <f t="shared" si="1"/>
        <v>37.831637744030616</v>
      </c>
      <c r="W396" t="str">
        <f t="shared" si="2"/>
        <v/>
      </c>
      <c r="X396">
        <f t="shared" si="3"/>
        <v>2.5584816593815018</v>
      </c>
      <c r="Y396" t="str">
        <f t="shared" si="4"/>
        <v/>
      </c>
    </row>
    <row r="397" spans="1:25">
      <c r="A397" t="s">
        <v>625</v>
      </c>
      <c r="B397" t="s">
        <v>626</v>
      </c>
      <c r="C397" t="s">
        <v>627</v>
      </c>
      <c r="D397">
        <v>7</v>
      </c>
      <c r="E397" t="s">
        <v>492</v>
      </c>
      <c r="F397" t="s">
        <v>628</v>
      </c>
      <c r="G397" t="s">
        <v>628</v>
      </c>
      <c r="H397" t="s">
        <v>628</v>
      </c>
      <c r="I397" t="s">
        <v>465</v>
      </c>
      <c r="J397" t="s">
        <v>268</v>
      </c>
      <c r="K397">
        <v>239</v>
      </c>
      <c r="L397">
        <v>23718.55</v>
      </c>
      <c r="M397">
        <v>1620.2103425</v>
      </c>
      <c r="N397">
        <v>16.181495000000002</v>
      </c>
      <c r="O397">
        <v>1604.0288476000001</v>
      </c>
      <c r="P397">
        <v>9.5714285714000003</v>
      </c>
      <c r="R397">
        <v>0</v>
      </c>
      <c r="S397">
        <v>1002.7142857143</v>
      </c>
      <c r="U397">
        <f t="shared" si="0"/>
        <v>0</v>
      </c>
      <c r="V397">
        <f t="shared" si="1"/>
        <v>3.4132426271548169</v>
      </c>
      <c r="W397" t="str">
        <f t="shared" si="2"/>
        <v/>
      </c>
      <c r="X397">
        <f t="shared" si="3"/>
        <v>0.23083207615044549</v>
      </c>
      <c r="Y397" t="str">
        <f t="shared" si="4"/>
        <v/>
      </c>
    </row>
    <row r="398" spans="1:25">
      <c r="A398" t="s">
        <v>625</v>
      </c>
      <c r="B398" t="s">
        <v>626</v>
      </c>
      <c r="C398" t="s">
        <v>627</v>
      </c>
      <c r="D398">
        <v>7</v>
      </c>
      <c r="E398" t="s">
        <v>503</v>
      </c>
      <c r="F398" t="s">
        <v>628</v>
      </c>
      <c r="G398" t="s">
        <v>628</v>
      </c>
      <c r="H398" t="s">
        <v>628</v>
      </c>
      <c r="I398" t="s">
        <v>465</v>
      </c>
      <c r="J398" t="s">
        <v>281</v>
      </c>
      <c r="K398">
        <v>219</v>
      </c>
      <c r="L398">
        <v>0</v>
      </c>
      <c r="M398">
        <v>1481.2950000000001</v>
      </c>
      <c r="N398">
        <v>1481.2950000000001</v>
      </c>
      <c r="O398">
        <v>0</v>
      </c>
      <c r="P398">
        <v>55.714285714299997</v>
      </c>
      <c r="Q398">
        <v>1552.1428571429001</v>
      </c>
      <c r="R398">
        <v>814.57142857140002</v>
      </c>
      <c r="S398">
        <v>3076.1428571429001</v>
      </c>
      <c r="T398">
        <v>15.857142857099999</v>
      </c>
      <c r="U398">
        <f t="shared" si="0"/>
        <v>5.154878558477613E-3</v>
      </c>
      <c r="V398">
        <f t="shared" si="1"/>
        <v>1.0170436074861698E-2</v>
      </c>
      <c r="W398">
        <f t="shared" si="2"/>
        <v>1.9729729729783054</v>
      </c>
      <c r="X398">
        <f t="shared" si="3"/>
        <v>6.8791854363069685E-2</v>
      </c>
      <c r="Y398">
        <f t="shared" si="4"/>
        <v>13.34500000003607</v>
      </c>
    </row>
    <row r="399" spans="1:25">
      <c r="A399" t="s">
        <v>625</v>
      </c>
      <c r="B399" t="s">
        <v>626</v>
      </c>
      <c r="C399" t="s">
        <v>627</v>
      </c>
      <c r="D399">
        <v>7</v>
      </c>
      <c r="E399" t="s">
        <v>496</v>
      </c>
      <c r="F399" t="s">
        <v>628</v>
      </c>
      <c r="G399" t="s">
        <v>496</v>
      </c>
      <c r="H399" t="s">
        <v>260</v>
      </c>
      <c r="I399" t="s">
        <v>465</v>
      </c>
      <c r="J399" t="s">
        <v>248</v>
      </c>
      <c r="K399">
        <v>1470</v>
      </c>
      <c r="L399">
        <v>0</v>
      </c>
      <c r="M399">
        <v>1470</v>
      </c>
      <c r="N399">
        <v>1470</v>
      </c>
      <c r="O399">
        <v>0</v>
      </c>
      <c r="Q399">
        <v>394.85714285709997</v>
      </c>
      <c r="R399">
        <v>241.57142857139999</v>
      </c>
      <c r="S399">
        <v>363.57142857140002</v>
      </c>
      <c r="T399">
        <v>9</v>
      </c>
      <c r="U399">
        <f t="shared" si="0"/>
        <v>2.4754420432221983E-2</v>
      </c>
      <c r="V399">
        <f t="shared" si="1"/>
        <v>0.57760314341851293</v>
      </c>
      <c r="W399">
        <f t="shared" si="2"/>
        <v>23.333333333333332</v>
      </c>
      <c r="X399">
        <f t="shared" si="3"/>
        <v>0.57760314341851293</v>
      </c>
      <c r="Y399">
        <f t="shared" si="4"/>
        <v>23.333333333333332</v>
      </c>
    </row>
    <row r="400" spans="1:25">
      <c r="A400" t="s">
        <v>625</v>
      </c>
      <c r="B400" t="s">
        <v>626</v>
      </c>
      <c r="C400" t="s">
        <v>627</v>
      </c>
      <c r="D400">
        <v>7</v>
      </c>
      <c r="E400" t="s">
        <v>495</v>
      </c>
      <c r="F400" t="s">
        <v>628</v>
      </c>
      <c r="G400" t="s">
        <v>628</v>
      </c>
      <c r="H400" t="s">
        <v>628</v>
      </c>
      <c r="I400" t="s">
        <v>465</v>
      </c>
      <c r="J400" t="s">
        <v>281</v>
      </c>
      <c r="K400">
        <v>216</v>
      </c>
      <c r="L400">
        <v>0</v>
      </c>
      <c r="M400">
        <v>1460.7528</v>
      </c>
      <c r="N400">
        <v>1460.7528</v>
      </c>
      <c r="O400">
        <v>0</v>
      </c>
      <c r="P400">
        <v>51.857142857100001</v>
      </c>
      <c r="Q400">
        <v>1617.4285714286</v>
      </c>
      <c r="R400">
        <v>619.28571428570001</v>
      </c>
      <c r="S400">
        <v>3088.2857142857001</v>
      </c>
      <c r="T400">
        <v>16.714285714300001</v>
      </c>
      <c r="U400">
        <f t="shared" si="0"/>
        <v>5.412156536224468E-3</v>
      </c>
      <c r="V400">
        <f t="shared" si="1"/>
        <v>9.9916736053289393E-3</v>
      </c>
      <c r="W400">
        <f t="shared" si="2"/>
        <v>1.8461538461522682</v>
      </c>
      <c r="X400">
        <f t="shared" si="3"/>
        <v>6.7571135165140475E-2</v>
      </c>
      <c r="Y400">
        <f t="shared" si="4"/>
        <v>12.485066666655996</v>
      </c>
    </row>
    <row r="401" spans="1:25">
      <c r="A401" t="s">
        <v>625</v>
      </c>
      <c r="B401" t="s">
        <v>626</v>
      </c>
      <c r="C401" t="s">
        <v>627</v>
      </c>
      <c r="D401">
        <v>7</v>
      </c>
      <c r="E401" t="s">
        <v>489</v>
      </c>
      <c r="F401" t="s">
        <v>628</v>
      </c>
      <c r="G401" t="s">
        <v>628</v>
      </c>
      <c r="H401" t="s">
        <v>628</v>
      </c>
      <c r="I401" t="s">
        <v>465</v>
      </c>
      <c r="J401" t="s">
        <v>268</v>
      </c>
      <c r="K401">
        <v>8052</v>
      </c>
      <c r="L401">
        <v>12700.91</v>
      </c>
      <c r="M401">
        <v>1403.4236015500001</v>
      </c>
      <c r="N401">
        <v>544.367256</v>
      </c>
      <c r="O401">
        <v>859.05634551000003</v>
      </c>
      <c r="P401">
        <v>1.8571428570999999</v>
      </c>
      <c r="R401">
        <v>0</v>
      </c>
      <c r="S401">
        <v>82.571428571400006</v>
      </c>
      <c r="U401">
        <f t="shared" si="0"/>
        <v>0</v>
      </c>
      <c r="V401">
        <f t="shared" si="1"/>
        <v>35.904688581327299</v>
      </c>
      <c r="W401" t="str">
        <f t="shared" si="2"/>
        <v/>
      </c>
      <c r="X401">
        <f t="shared" si="3"/>
        <v>2.4280685147932277</v>
      </c>
      <c r="Y401" t="str">
        <f t="shared" si="4"/>
        <v/>
      </c>
    </row>
    <row r="402" spans="1:25">
      <c r="A402" t="s">
        <v>625</v>
      </c>
      <c r="B402" t="s">
        <v>626</v>
      </c>
      <c r="C402" t="s">
        <v>627</v>
      </c>
      <c r="D402">
        <v>7</v>
      </c>
      <c r="E402" t="s">
        <v>494</v>
      </c>
      <c r="F402" t="s">
        <v>628</v>
      </c>
      <c r="G402" t="s">
        <v>628</v>
      </c>
      <c r="H402" t="s">
        <v>628</v>
      </c>
      <c r="I402" t="s">
        <v>465</v>
      </c>
      <c r="J402" t="s">
        <v>268</v>
      </c>
      <c r="K402">
        <v>2551</v>
      </c>
      <c r="L402">
        <v>14738.7</v>
      </c>
      <c r="M402">
        <v>1169.4060374999999</v>
      </c>
      <c r="N402">
        <v>172.607024</v>
      </c>
      <c r="O402">
        <v>996.7990135</v>
      </c>
      <c r="P402">
        <v>72.142857142899999</v>
      </c>
      <c r="R402">
        <v>0</v>
      </c>
      <c r="S402">
        <v>213.8571428571</v>
      </c>
      <c r="U402">
        <f t="shared" si="0"/>
        <v>0</v>
      </c>
      <c r="V402">
        <f t="shared" si="1"/>
        <v>11.549565798265508</v>
      </c>
      <c r="W402" t="str">
        <f t="shared" si="2"/>
        <v/>
      </c>
      <c r="X402">
        <f t="shared" si="3"/>
        <v>0.78116635771558729</v>
      </c>
      <c r="Y402" t="str">
        <f t="shared" si="4"/>
        <v/>
      </c>
    </row>
    <row r="403" spans="1:25">
      <c r="A403" t="s">
        <v>625</v>
      </c>
      <c r="B403" t="s">
        <v>626</v>
      </c>
      <c r="C403" t="s">
        <v>627</v>
      </c>
      <c r="D403">
        <v>7</v>
      </c>
      <c r="E403" t="s">
        <v>499</v>
      </c>
      <c r="F403" t="s">
        <v>628</v>
      </c>
      <c r="G403" t="s">
        <v>628</v>
      </c>
      <c r="H403" t="s">
        <v>628</v>
      </c>
      <c r="I403" t="s">
        <v>465</v>
      </c>
      <c r="J403" t="s">
        <v>268</v>
      </c>
      <c r="K403">
        <v>6090</v>
      </c>
      <c r="L403">
        <v>8447.17</v>
      </c>
      <c r="M403">
        <v>983.60896346000004</v>
      </c>
      <c r="N403">
        <v>412.2346</v>
      </c>
      <c r="O403">
        <v>571.37436339999999</v>
      </c>
      <c r="P403">
        <v>24.714285714300001</v>
      </c>
      <c r="R403">
        <v>0</v>
      </c>
      <c r="S403">
        <v>78.428571428599994</v>
      </c>
      <c r="U403">
        <f t="shared" si="0"/>
        <v>0</v>
      </c>
      <c r="V403">
        <f t="shared" si="1"/>
        <v>26.479362477221684</v>
      </c>
      <c r="W403" t="str">
        <f t="shared" si="2"/>
        <v/>
      </c>
      <c r="X403">
        <f t="shared" si="3"/>
        <v>1.791637456210641</v>
      </c>
      <c r="Y403" t="str">
        <f t="shared" si="4"/>
        <v/>
      </c>
    </row>
    <row r="404" spans="1:25">
      <c r="A404" t="s">
        <v>625</v>
      </c>
      <c r="B404" t="s">
        <v>626</v>
      </c>
      <c r="C404" t="s">
        <v>627</v>
      </c>
      <c r="D404">
        <v>7</v>
      </c>
      <c r="E404" t="s">
        <v>500</v>
      </c>
      <c r="F404" t="s">
        <v>628</v>
      </c>
      <c r="G404" t="s">
        <v>628</v>
      </c>
      <c r="H404" t="s">
        <v>628</v>
      </c>
      <c r="I404" t="s">
        <v>465</v>
      </c>
      <c r="J404" t="s">
        <v>268</v>
      </c>
      <c r="K404">
        <v>2697</v>
      </c>
      <c r="L404">
        <v>11184.41</v>
      </c>
      <c r="M404">
        <v>938.76798635</v>
      </c>
      <c r="N404">
        <v>182.39530600000001</v>
      </c>
      <c r="O404">
        <v>756.37268035</v>
      </c>
      <c r="P404">
        <v>21.428571428600002</v>
      </c>
      <c r="R404">
        <v>0</v>
      </c>
      <c r="S404">
        <v>114.42857142859999</v>
      </c>
      <c r="U404">
        <f t="shared" si="0"/>
        <v>0</v>
      </c>
      <c r="V404">
        <f t="shared" si="1"/>
        <v>17.330099875151728</v>
      </c>
      <c r="W404" t="str">
        <f t="shared" si="2"/>
        <v/>
      </c>
      <c r="X404">
        <f t="shared" si="3"/>
        <v>1.1719949892007062</v>
      </c>
      <c r="Y404" t="str">
        <f t="shared" si="4"/>
        <v/>
      </c>
    </row>
    <row r="405" spans="1:25">
      <c r="A405" t="s">
        <v>625</v>
      </c>
      <c r="B405" t="s">
        <v>626</v>
      </c>
      <c r="C405" t="s">
        <v>627</v>
      </c>
      <c r="D405">
        <v>7</v>
      </c>
      <c r="E405" t="s">
        <v>502</v>
      </c>
      <c r="F405" t="s">
        <v>628</v>
      </c>
      <c r="G405" t="s">
        <v>628</v>
      </c>
      <c r="H405" t="s">
        <v>628</v>
      </c>
      <c r="I405" t="s">
        <v>465</v>
      </c>
      <c r="J405" t="s">
        <v>281</v>
      </c>
      <c r="K405">
        <v>138</v>
      </c>
      <c r="L405">
        <v>0</v>
      </c>
      <c r="M405">
        <v>933.45050000000003</v>
      </c>
      <c r="N405">
        <v>933.45050000000003</v>
      </c>
      <c r="O405">
        <v>0</v>
      </c>
      <c r="P405">
        <v>71.714285714300004</v>
      </c>
      <c r="Q405">
        <v>1476.2857142856999</v>
      </c>
      <c r="R405">
        <v>772</v>
      </c>
      <c r="S405">
        <v>2991</v>
      </c>
      <c r="T405">
        <v>12</v>
      </c>
      <c r="U405">
        <f t="shared" si="0"/>
        <v>4.0120361083249749E-3</v>
      </c>
      <c r="V405">
        <f t="shared" si="1"/>
        <v>6.591202177962459E-3</v>
      </c>
      <c r="W405">
        <f t="shared" si="2"/>
        <v>1.642857142857143</v>
      </c>
      <c r="X405">
        <f t="shared" si="3"/>
        <v>4.4583775134928595E-2</v>
      </c>
      <c r="Y405">
        <f t="shared" si="4"/>
        <v>11.112505952380952</v>
      </c>
    </row>
    <row r="406" spans="1:25">
      <c r="A406" t="s">
        <v>625</v>
      </c>
      <c r="B406" t="s">
        <v>626</v>
      </c>
      <c r="C406" t="s">
        <v>627</v>
      </c>
      <c r="D406">
        <v>7</v>
      </c>
      <c r="E406" t="s">
        <v>504</v>
      </c>
      <c r="F406" t="s">
        <v>628</v>
      </c>
      <c r="G406" t="s">
        <v>628</v>
      </c>
      <c r="H406" t="s">
        <v>628</v>
      </c>
      <c r="I406" t="s">
        <v>465</v>
      </c>
      <c r="J406" t="s">
        <v>248</v>
      </c>
      <c r="K406">
        <v>918</v>
      </c>
      <c r="L406">
        <v>0</v>
      </c>
      <c r="M406">
        <v>918</v>
      </c>
      <c r="N406">
        <v>918</v>
      </c>
      <c r="O406">
        <v>0</v>
      </c>
      <c r="R406">
        <v>25.142857142899999</v>
      </c>
      <c r="S406">
        <v>194.71428571429999</v>
      </c>
      <c r="T406">
        <v>2</v>
      </c>
      <c r="U406">
        <f t="shared" si="0"/>
        <v>1.0271460014672761E-2</v>
      </c>
      <c r="V406">
        <f t="shared" si="1"/>
        <v>0.67351430667639955</v>
      </c>
      <c r="W406">
        <f t="shared" si="2"/>
        <v>65.571428571428569</v>
      </c>
      <c r="X406">
        <f t="shared" si="3"/>
        <v>0.67351430667639955</v>
      </c>
      <c r="Y406">
        <f t="shared" si="4"/>
        <v>65.571428571428569</v>
      </c>
    </row>
    <row r="407" spans="1:25">
      <c r="A407" t="s">
        <v>625</v>
      </c>
      <c r="B407" t="s">
        <v>626</v>
      </c>
      <c r="C407" t="s">
        <v>627</v>
      </c>
      <c r="D407">
        <v>7</v>
      </c>
      <c r="E407" t="s">
        <v>507</v>
      </c>
      <c r="F407" t="s">
        <v>628</v>
      </c>
      <c r="G407" t="s">
        <v>628</v>
      </c>
      <c r="H407" t="s">
        <v>628</v>
      </c>
      <c r="I407" t="s">
        <v>465</v>
      </c>
      <c r="J407" t="s">
        <v>248</v>
      </c>
      <c r="K407">
        <v>818</v>
      </c>
      <c r="L407">
        <v>0</v>
      </c>
      <c r="M407">
        <v>818</v>
      </c>
      <c r="N407">
        <v>818</v>
      </c>
      <c r="O407">
        <v>0</v>
      </c>
      <c r="Q407">
        <v>41.285714285700003</v>
      </c>
      <c r="R407">
        <v>2.7142857142999999</v>
      </c>
      <c r="S407">
        <v>43.142857142899999</v>
      </c>
      <c r="T407">
        <v>2</v>
      </c>
      <c r="U407">
        <f t="shared" si="0"/>
        <v>4.6357615893993682E-2</v>
      </c>
      <c r="V407">
        <f t="shared" si="1"/>
        <v>2.7086092715204884</v>
      </c>
      <c r="W407">
        <f t="shared" si="2"/>
        <v>58.428571428571431</v>
      </c>
      <c r="X407">
        <f t="shared" si="3"/>
        <v>2.7086092715204884</v>
      </c>
      <c r="Y407">
        <f t="shared" si="4"/>
        <v>58.428571428571431</v>
      </c>
    </row>
    <row r="408" spans="1:25">
      <c r="A408" t="s">
        <v>625</v>
      </c>
      <c r="B408" t="s">
        <v>626</v>
      </c>
      <c r="C408" t="s">
        <v>627</v>
      </c>
      <c r="D408">
        <v>7</v>
      </c>
      <c r="E408" t="s">
        <v>508</v>
      </c>
      <c r="F408" t="s">
        <v>628</v>
      </c>
      <c r="G408" t="s">
        <v>628</v>
      </c>
      <c r="H408" t="s">
        <v>628</v>
      </c>
      <c r="I408" t="s">
        <v>465</v>
      </c>
      <c r="J408" t="s">
        <v>248</v>
      </c>
      <c r="K408">
        <v>818</v>
      </c>
      <c r="L408">
        <v>0</v>
      </c>
      <c r="M408">
        <v>818</v>
      </c>
      <c r="N408">
        <v>818</v>
      </c>
      <c r="O408">
        <v>0</v>
      </c>
      <c r="Q408">
        <v>44.285714285700003</v>
      </c>
      <c r="R408">
        <v>3.4285714286000002</v>
      </c>
      <c r="S408">
        <v>43.428571428600002</v>
      </c>
      <c r="T408">
        <v>2</v>
      </c>
      <c r="U408">
        <f t="shared" si="0"/>
        <v>4.6052631578917071E-2</v>
      </c>
      <c r="V408">
        <f t="shared" si="1"/>
        <v>2.6907894736824405</v>
      </c>
      <c r="W408">
        <f t="shared" si="2"/>
        <v>58.428571428571431</v>
      </c>
      <c r="X408">
        <f t="shared" si="3"/>
        <v>2.6907894736824405</v>
      </c>
      <c r="Y408">
        <f t="shared" si="4"/>
        <v>58.428571428571431</v>
      </c>
    </row>
    <row r="409" spans="1:25">
      <c r="A409" t="s">
        <v>625</v>
      </c>
      <c r="B409" t="s">
        <v>626</v>
      </c>
      <c r="C409" t="s">
        <v>627</v>
      </c>
      <c r="D409">
        <v>7</v>
      </c>
      <c r="E409" t="s">
        <v>490</v>
      </c>
      <c r="F409" t="s">
        <v>628</v>
      </c>
      <c r="G409" t="s">
        <v>490</v>
      </c>
      <c r="H409" t="s">
        <v>491</v>
      </c>
      <c r="I409" t="s">
        <v>465</v>
      </c>
      <c r="J409" t="s">
        <v>248</v>
      </c>
      <c r="K409">
        <v>631.85</v>
      </c>
      <c r="L409">
        <v>176.92</v>
      </c>
      <c r="M409">
        <v>808.77</v>
      </c>
      <c r="N409">
        <v>631.85</v>
      </c>
      <c r="O409">
        <v>176.92</v>
      </c>
      <c r="P409">
        <v>1075</v>
      </c>
      <c r="Q409">
        <v>8004.2857142857001</v>
      </c>
      <c r="R409">
        <v>0</v>
      </c>
      <c r="S409">
        <v>8043.5714285714002</v>
      </c>
      <c r="T409">
        <v>4.1428571428999996</v>
      </c>
      <c r="U409">
        <f t="shared" si="0"/>
        <v>5.150519492105514E-4</v>
      </c>
      <c r="V409">
        <f t="shared" si="1"/>
        <v>1.4364088446852018E-2</v>
      </c>
      <c r="W409">
        <f t="shared" si="2"/>
        <v>27.888620689366672</v>
      </c>
      <c r="X409">
        <f t="shared" si="3"/>
        <v>1.4364088446852018E-2</v>
      </c>
      <c r="Y409">
        <f t="shared" si="4"/>
        <v>27.888620689366672</v>
      </c>
    </row>
    <row r="410" spans="1:25">
      <c r="A410" t="s">
        <v>625</v>
      </c>
      <c r="B410" t="s">
        <v>626</v>
      </c>
      <c r="C410" t="s">
        <v>627</v>
      </c>
      <c r="D410">
        <v>6</v>
      </c>
      <c r="E410" t="s">
        <v>480</v>
      </c>
      <c r="F410" t="s">
        <v>628</v>
      </c>
      <c r="G410" t="s">
        <v>480</v>
      </c>
      <c r="H410" t="s">
        <v>280</v>
      </c>
      <c r="I410" t="s">
        <v>465</v>
      </c>
      <c r="J410" t="s">
        <v>248</v>
      </c>
      <c r="K410">
        <v>722</v>
      </c>
      <c r="L410">
        <v>0</v>
      </c>
      <c r="M410">
        <v>722</v>
      </c>
      <c r="N410">
        <v>722</v>
      </c>
      <c r="O410">
        <v>0</v>
      </c>
      <c r="Q410">
        <v>63.833333333299997</v>
      </c>
      <c r="R410">
        <v>5.8333333332999997</v>
      </c>
      <c r="S410">
        <v>46.833333333299997</v>
      </c>
      <c r="T410">
        <v>0.83333333330000003</v>
      </c>
      <c r="U410">
        <f t="shared" si="0"/>
        <v>1.7793594305350744E-2</v>
      </c>
      <c r="V410">
        <f t="shared" si="1"/>
        <v>2.569395017795423</v>
      </c>
      <c r="W410">
        <f t="shared" si="2"/>
        <v>144.40000000577598</v>
      </c>
      <c r="X410">
        <f t="shared" si="3"/>
        <v>2.569395017795423</v>
      </c>
      <c r="Y410">
        <f t="shared" si="4"/>
        <v>144.40000000577598</v>
      </c>
    </row>
    <row r="411" spans="1:25">
      <c r="A411" t="s">
        <v>625</v>
      </c>
      <c r="B411" t="s">
        <v>626</v>
      </c>
      <c r="C411" t="s">
        <v>627</v>
      </c>
      <c r="D411">
        <v>7</v>
      </c>
      <c r="E411" t="s">
        <v>505</v>
      </c>
      <c r="F411" t="s">
        <v>628</v>
      </c>
      <c r="G411" t="s">
        <v>628</v>
      </c>
      <c r="H411" t="s">
        <v>628</v>
      </c>
      <c r="I411" t="s">
        <v>465</v>
      </c>
      <c r="J411" t="s">
        <v>281</v>
      </c>
      <c r="K411">
        <v>101</v>
      </c>
      <c r="L411">
        <v>0</v>
      </c>
      <c r="M411">
        <v>683.18920000000003</v>
      </c>
      <c r="N411">
        <v>683.18920000000003</v>
      </c>
      <c r="O411">
        <v>0</v>
      </c>
      <c r="P411">
        <v>63.142857142899999</v>
      </c>
      <c r="Q411">
        <v>1490.1428571429001</v>
      </c>
      <c r="R411">
        <v>719.42857142859998</v>
      </c>
      <c r="S411">
        <v>2953.1428571429001</v>
      </c>
      <c r="T411">
        <v>11</v>
      </c>
      <c r="U411">
        <f t="shared" si="0"/>
        <v>3.724845201238336E-3</v>
      </c>
      <c r="V411">
        <f t="shared" si="1"/>
        <v>4.8858359133126224E-3</v>
      </c>
      <c r="W411">
        <f t="shared" si="2"/>
        <v>1.3116883116883118</v>
      </c>
      <c r="X411">
        <f t="shared" si="3"/>
        <v>3.3049013157894255E-2</v>
      </c>
      <c r="Y411">
        <f t="shared" si="4"/>
        <v>8.8725870129870135</v>
      </c>
    </row>
    <row r="412" spans="1:25">
      <c r="A412" t="s">
        <v>625</v>
      </c>
      <c r="B412" t="s">
        <v>626</v>
      </c>
      <c r="C412" t="s">
        <v>627</v>
      </c>
      <c r="D412">
        <v>7</v>
      </c>
      <c r="E412" t="s">
        <v>506</v>
      </c>
      <c r="F412" t="s">
        <v>628</v>
      </c>
      <c r="G412" t="s">
        <v>628</v>
      </c>
      <c r="H412" t="s">
        <v>628</v>
      </c>
      <c r="I412" t="s">
        <v>465</v>
      </c>
      <c r="J412" t="s">
        <v>268</v>
      </c>
      <c r="K412">
        <v>199</v>
      </c>
      <c r="L412">
        <v>7176.24</v>
      </c>
      <c r="M412">
        <v>498.82011577999998</v>
      </c>
      <c r="N412">
        <v>13.47429</v>
      </c>
      <c r="O412">
        <v>485.34582577999998</v>
      </c>
      <c r="P412">
        <v>1.4285714286</v>
      </c>
      <c r="R412">
        <v>0</v>
      </c>
      <c r="S412">
        <v>72.428571428599994</v>
      </c>
      <c r="U412">
        <f t="shared" si="0"/>
        <v>0</v>
      </c>
      <c r="V412">
        <f t="shared" si="1"/>
        <v>14.546824457587949</v>
      </c>
      <c r="W412" t="str">
        <f t="shared" si="2"/>
        <v/>
      </c>
      <c r="X412">
        <f t="shared" si="3"/>
        <v>0.9838661060745626</v>
      </c>
      <c r="Y412" t="str">
        <f t="shared" si="4"/>
        <v/>
      </c>
    </row>
    <row r="413" spans="1:25">
      <c r="A413" t="s">
        <v>625</v>
      </c>
      <c r="B413" t="s">
        <v>626</v>
      </c>
      <c r="C413" t="s">
        <v>627</v>
      </c>
      <c r="D413">
        <v>7</v>
      </c>
      <c r="E413" t="s">
        <v>512</v>
      </c>
      <c r="F413" t="s">
        <v>628</v>
      </c>
      <c r="G413" t="s">
        <v>628</v>
      </c>
      <c r="H413" t="s">
        <v>628</v>
      </c>
      <c r="I413" t="s">
        <v>465</v>
      </c>
      <c r="J413" t="s">
        <v>268</v>
      </c>
      <c r="K413">
        <v>0</v>
      </c>
      <c r="L413">
        <v>7189.68</v>
      </c>
      <c r="M413">
        <v>486.42857384000001</v>
      </c>
      <c r="N413">
        <v>0</v>
      </c>
      <c r="O413">
        <v>486.42857384000001</v>
      </c>
      <c r="P413">
        <v>126.57142857140001</v>
      </c>
      <c r="R413">
        <v>0</v>
      </c>
      <c r="S413">
        <v>790.28571428570001</v>
      </c>
      <c r="U413">
        <f t="shared" si="0"/>
        <v>0</v>
      </c>
      <c r="V413">
        <f t="shared" si="1"/>
        <v>1.2996529284165095</v>
      </c>
      <c r="W413" t="str">
        <f t="shared" si="2"/>
        <v/>
      </c>
      <c r="X413">
        <f t="shared" si="3"/>
        <v>8.7929966348519295E-2</v>
      </c>
      <c r="Y413" t="str">
        <f t="shared" si="4"/>
        <v/>
      </c>
    </row>
    <row r="414" spans="1:25">
      <c r="A414" t="s">
        <v>625</v>
      </c>
      <c r="B414" t="s">
        <v>626</v>
      </c>
      <c r="C414" t="s">
        <v>627</v>
      </c>
      <c r="D414">
        <v>7</v>
      </c>
      <c r="E414" t="s">
        <v>510</v>
      </c>
      <c r="F414" t="s">
        <v>628</v>
      </c>
      <c r="G414" t="s">
        <v>628</v>
      </c>
      <c r="H414" t="s">
        <v>628</v>
      </c>
      <c r="I414" t="s">
        <v>465</v>
      </c>
      <c r="J414" t="s">
        <v>268</v>
      </c>
      <c r="K414">
        <v>0</v>
      </c>
      <c r="L414">
        <v>6576.07</v>
      </c>
      <c r="M414">
        <v>444.87361974999999</v>
      </c>
      <c r="N414">
        <v>0</v>
      </c>
      <c r="O414">
        <v>444.87361974999999</v>
      </c>
      <c r="P414">
        <v>44</v>
      </c>
      <c r="R414">
        <v>0</v>
      </c>
      <c r="S414">
        <v>440.57142857140002</v>
      </c>
      <c r="U414">
        <f t="shared" si="0"/>
        <v>0</v>
      </c>
      <c r="V414">
        <f t="shared" si="1"/>
        <v>2.1323184176395675</v>
      </c>
      <c r="W414" t="str">
        <f t="shared" si="2"/>
        <v/>
      </c>
      <c r="X414">
        <f t="shared" si="3"/>
        <v>0.14425214648185111</v>
      </c>
      <c r="Y414" t="str">
        <f t="shared" si="4"/>
        <v/>
      </c>
    </row>
    <row r="415" spans="1:25">
      <c r="A415" t="s">
        <v>625</v>
      </c>
      <c r="B415" t="s">
        <v>626</v>
      </c>
      <c r="C415" t="s">
        <v>627</v>
      </c>
      <c r="D415">
        <v>7</v>
      </c>
      <c r="E415" t="s">
        <v>517</v>
      </c>
      <c r="F415" t="s">
        <v>628</v>
      </c>
      <c r="G415" t="s">
        <v>628</v>
      </c>
      <c r="H415" t="s">
        <v>628</v>
      </c>
      <c r="I415" t="s">
        <v>465</v>
      </c>
      <c r="J415" t="s">
        <v>268</v>
      </c>
      <c r="K415">
        <v>0</v>
      </c>
      <c r="L415">
        <v>6035.69</v>
      </c>
      <c r="M415">
        <v>408.23059439000002</v>
      </c>
      <c r="N415">
        <v>0</v>
      </c>
      <c r="O415">
        <v>408.23059439000002</v>
      </c>
      <c r="P415">
        <v>0.71428571429999999</v>
      </c>
      <c r="R415">
        <v>0</v>
      </c>
      <c r="S415">
        <v>26.142857142899999</v>
      </c>
      <c r="U415">
        <f t="shared" si="0"/>
        <v>0</v>
      </c>
      <c r="V415">
        <f t="shared" si="1"/>
        <v>32.981912568251943</v>
      </c>
      <c r="W415" t="str">
        <f t="shared" si="2"/>
        <v/>
      </c>
      <c r="X415">
        <f t="shared" si="3"/>
        <v>2.2307682753515343</v>
      </c>
      <c r="Y415" t="str">
        <f t="shared" si="4"/>
        <v/>
      </c>
    </row>
    <row r="416" spans="1:25">
      <c r="A416" t="s">
        <v>625</v>
      </c>
      <c r="B416" t="s">
        <v>626</v>
      </c>
      <c r="C416" t="s">
        <v>627</v>
      </c>
      <c r="D416">
        <v>7</v>
      </c>
      <c r="E416" t="s">
        <v>509</v>
      </c>
      <c r="F416" t="s">
        <v>628</v>
      </c>
      <c r="G416" t="s">
        <v>628</v>
      </c>
      <c r="H416" t="s">
        <v>628</v>
      </c>
      <c r="I416" t="s">
        <v>465</v>
      </c>
      <c r="J416" t="s">
        <v>268</v>
      </c>
      <c r="K416">
        <v>0</v>
      </c>
      <c r="L416">
        <v>5484</v>
      </c>
      <c r="M416">
        <v>370.90689300000003</v>
      </c>
      <c r="N416">
        <v>0</v>
      </c>
      <c r="O416">
        <v>370.90689300000003</v>
      </c>
      <c r="P416">
        <v>42.714285714299997</v>
      </c>
      <c r="R416">
        <v>0</v>
      </c>
      <c r="S416">
        <v>161.8571428571</v>
      </c>
      <c r="U416">
        <f t="shared" si="0"/>
        <v>0</v>
      </c>
      <c r="V416">
        <f t="shared" si="1"/>
        <v>4.8402471315105489</v>
      </c>
      <c r="W416" t="str">
        <f t="shared" si="2"/>
        <v/>
      </c>
      <c r="X416">
        <f t="shared" si="3"/>
        <v>0.32736707237431439</v>
      </c>
      <c r="Y416" t="str">
        <f t="shared" si="4"/>
        <v/>
      </c>
    </row>
    <row r="417" spans="1:25">
      <c r="A417" t="s">
        <v>625</v>
      </c>
      <c r="B417" t="s">
        <v>626</v>
      </c>
      <c r="C417" t="s">
        <v>627</v>
      </c>
      <c r="D417">
        <v>7</v>
      </c>
      <c r="E417" t="s">
        <v>497</v>
      </c>
      <c r="F417" t="s">
        <v>628</v>
      </c>
      <c r="G417" t="s">
        <v>497</v>
      </c>
      <c r="H417" t="s">
        <v>498</v>
      </c>
      <c r="I417" t="s">
        <v>465</v>
      </c>
      <c r="J417" t="s">
        <v>268</v>
      </c>
      <c r="K417">
        <v>4658</v>
      </c>
      <c r="L417">
        <v>0</v>
      </c>
      <c r="M417">
        <v>314.920006</v>
      </c>
      <c r="N417">
        <v>314.920006</v>
      </c>
      <c r="O417">
        <v>0</v>
      </c>
      <c r="P417">
        <v>516</v>
      </c>
      <c r="Q417">
        <v>33.142857142899999</v>
      </c>
      <c r="R417">
        <v>33.142857142899999</v>
      </c>
      <c r="S417">
        <v>514.57142857140002</v>
      </c>
      <c r="T417">
        <v>2.1428571429000001</v>
      </c>
      <c r="U417">
        <f t="shared" si="0"/>
        <v>4.164353137229548E-3</v>
      </c>
      <c r="V417">
        <f t="shared" si="1"/>
        <v>1.2931704608551522</v>
      </c>
      <c r="W417">
        <f t="shared" si="2"/>
        <v>310.53333332712265</v>
      </c>
      <c r="X417">
        <f t="shared" si="3"/>
        <v>8.7429207662414618E-2</v>
      </c>
      <c r="Y417">
        <f t="shared" si="4"/>
        <v>20.994667066246773</v>
      </c>
    </row>
    <row r="418" spans="1:25">
      <c r="A418" t="s">
        <v>625</v>
      </c>
      <c r="B418" t="s">
        <v>626</v>
      </c>
      <c r="C418" t="s">
        <v>627</v>
      </c>
      <c r="D418">
        <v>7</v>
      </c>
      <c r="E418" t="s">
        <v>514</v>
      </c>
      <c r="F418" t="s">
        <v>628</v>
      </c>
      <c r="G418" t="s">
        <v>628</v>
      </c>
      <c r="H418" t="s">
        <v>628</v>
      </c>
      <c r="I418" t="s">
        <v>465</v>
      </c>
      <c r="J418" t="s">
        <v>268</v>
      </c>
      <c r="K418">
        <v>799</v>
      </c>
      <c r="L418">
        <v>2656.42</v>
      </c>
      <c r="M418">
        <v>233.65678405</v>
      </c>
      <c r="N418">
        <v>54.002012999999998</v>
      </c>
      <c r="O418">
        <v>179.65477104999999</v>
      </c>
      <c r="P418">
        <v>2</v>
      </c>
      <c r="R418">
        <v>0</v>
      </c>
      <c r="S418">
        <v>39</v>
      </c>
      <c r="U418">
        <f t="shared" si="0"/>
        <v>0</v>
      </c>
      <c r="V418">
        <f t="shared" si="1"/>
        <v>12.657216117216118</v>
      </c>
      <c r="W418" t="str">
        <f t="shared" si="2"/>
        <v/>
      </c>
      <c r="X418">
        <f t="shared" si="3"/>
        <v>0.85588565586080589</v>
      </c>
      <c r="Y418" t="str">
        <f t="shared" si="4"/>
        <v/>
      </c>
    </row>
    <row r="419" spans="1:25">
      <c r="A419" t="s">
        <v>625</v>
      </c>
      <c r="B419" t="s">
        <v>626</v>
      </c>
      <c r="C419" t="s">
        <v>627</v>
      </c>
      <c r="D419">
        <v>7</v>
      </c>
      <c r="E419" t="s">
        <v>518</v>
      </c>
      <c r="F419" t="s">
        <v>628</v>
      </c>
      <c r="G419" t="s">
        <v>628</v>
      </c>
      <c r="H419" t="s">
        <v>628</v>
      </c>
      <c r="I419" t="s">
        <v>465</v>
      </c>
      <c r="J419" t="s">
        <v>268</v>
      </c>
      <c r="K419">
        <v>0</v>
      </c>
      <c r="L419">
        <v>2966</v>
      </c>
      <c r="M419">
        <v>200.59188900000001</v>
      </c>
      <c r="N419">
        <v>0</v>
      </c>
      <c r="O419">
        <v>200.59188900000001</v>
      </c>
      <c r="P419">
        <v>0</v>
      </c>
      <c r="R419">
        <v>0</v>
      </c>
      <c r="S419">
        <v>0</v>
      </c>
      <c r="U419" t="str">
        <f t="shared" si="0"/>
        <v/>
      </c>
      <c r="V419" t="str">
        <f t="shared" si="1"/>
        <v/>
      </c>
      <c r="W419" t="str">
        <f t="shared" si="2"/>
        <v/>
      </c>
      <c r="X419" t="str">
        <f t="shared" si="3"/>
        <v/>
      </c>
      <c r="Y419" t="str">
        <f t="shared" si="4"/>
        <v/>
      </c>
    </row>
    <row r="420" spans="1:25">
      <c r="A420" t="s">
        <v>625</v>
      </c>
      <c r="B420" t="s">
        <v>626</v>
      </c>
      <c r="C420" t="s">
        <v>627</v>
      </c>
      <c r="D420">
        <v>7</v>
      </c>
      <c r="E420" t="s">
        <v>515</v>
      </c>
      <c r="F420" t="s">
        <v>628</v>
      </c>
      <c r="G420" t="s">
        <v>628</v>
      </c>
      <c r="H420" t="s">
        <v>628</v>
      </c>
      <c r="I420" t="s">
        <v>465</v>
      </c>
      <c r="J420" t="s">
        <v>268</v>
      </c>
      <c r="K420">
        <v>199</v>
      </c>
      <c r="L420">
        <v>2561.64</v>
      </c>
      <c r="M420">
        <v>186.68457595999999</v>
      </c>
      <c r="N420">
        <v>13.448022</v>
      </c>
      <c r="O420">
        <v>173.23655396000001</v>
      </c>
      <c r="P420">
        <v>0.71428571429999999</v>
      </c>
      <c r="R420">
        <v>0</v>
      </c>
      <c r="S420">
        <v>47.714285714299997</v>
      </c>
      <c r="U420">
        <f t="shared" si="0"/>
        <v>0</v>
      </c>
      <c r="V420">
        <f t="shared" si="1"/>
        <v>8.2653892215544111</v>
      </c>
      <c r="W420" t="str">
        <f t="shared" si="2"/>
        <v/>
      </c>
      <c r="X420">
        <f t="shared" si="3"/>
        <v>0.5589358561674973</v>
      </c>
      <c r="Y420" t="str">
        <f t="shared" si="4"/>
        <v/>
      </c>
    </row>
    <row r="421" spans="1:25">
      <c r="A421" t="s">
        <v>625</v>
      </c>
      <c r="B421" t="s">
        <v>626</v>
      </c>
      <c r="C421" t="s">
        <v>627</v>
      </c>
      <c r="D421">
        <v>7</v>
      </c>
      <c r="E421" t="s">
        <v>524</v>
      </c>
      <c r="F421" t="s">
        <v>628</v>
      </c>
      <c r="G421" t="s">
        <v>628</v>
      </c>
      <c r="H421" t="s">
        <v>628</v>
      </c>
      <c r="I421" t="s">
        <v>465</v>
      </c>
      <c r="J421" t="s">
        <v>268</v>
      </c>
      <c r="K421">
        <v>0</v>
      </c>
      <c r="L421">
        <v>1658.15</v>
      </c>
      <c r="M421">
        <v>112.13051464</v>
      </c>
      <c r="N421">
        <v>0</v>
      </c>
      <c r="O421">
        <v>112.13051464</v>
      </c>
      <c r="P421">
        <v>2.8571428570999999</v>
      </c>
      <c r="R421">
        <v>0</v>
      </c>
      <c r="S421">
        <v>77.714285714300004</v>
      </c>
      <c r="U421">
        <f t="shared" si="0"/>
        <v>0</v>
      </c>
      <c r="V421">
        <f t="shared" si="1"/>
        <v>3.0480698529406163</v>
      </c>
      <c r="W421" t="str">
        <f t="shared" si="2"/>
        <v/>
      </c>
      <c r="X421">
        <f t="shared" si="3"/>
        <v>0.20612226955878563</v>
      </c>
      <c r="Y421" t="str">
        <f t="shared" si="4"/>
        <v/>
      </c>
    </row>
    <row r="422" spans="1:25">
      <c r="A422" t="s">
        <v>625</v>
      </c>
      <c r="B422" t="s">
        <v>626</v>
      </c>
      <c r="C422" t="s">
        <v>627</v>
      </c>
      <c r="D422">
        <v>7</v>
      </c>
      <c r="E422" t="s">
        <v>522</v>
      </c>
      <c r="F422" t="s">
        <v>628</v>
      </c>
      <c r="G422" t="s">
        <v>628</v>
      </c>
      <c r="H422" t="s">
        <v>628</v>
      </c>
      <c r="I422" t="s">
        <v>465</v>
      </c>
      <c r="J422" t="s">
        <v>268</v>
      </c>
      <c r="K422">
        <v>0</v>
      </c>
      <c r="L422">
        <v>1627.57</v>
      </c>
      <c r="M422">
        <v>110.08522209</v>
      </c>
      <c r="N422">
        <v>0</v>
      </c>
      <c r="O422">
        <v>110.08522209</v>
      </c>
      <c r="P422">
        <v>0</v>
      </c>
      <c r="R422">
        <v>0</v>
      </c>
      <c r="S422">
        <v>0</v>
      </c>
      <c r="U422" t="str">
        <f t="shared" si="0"/>
        <v/>
      </c>
      <c r="V422" t="str">
        <f t="shared" si="1"/>
        <v/>
      </c>
      <c r="W422" t="str">
        <f t="shared" si="2"/>
        <v/>
      </c>
      <c r="X422" t="str">
        <f t="shared" si="3"/>
        <v/>
      </c>
      <c r="Y422" t="str">
        <f t="shared" si="4"/>
        <v/>
      </c>
    </row>
    <row r="423" spans="1:25">
      <c r="A423" t="s">
        <v>625</v>
      </c>
      <c r="B423" t="s">
        <v>626</v>
      </c>
      <c r="C423" t="s">
        <v>627</v>
      </c>
      <c r="D423">
        <v>2</v>
      </c>
      <c r="E423" t="s">
        <v>538</v>
      </c>
      <c r="F423" t="s">
        <v>628</v>
      </c>
      <c r="G423" t="s">
        <v>628</v>
      </c>
      <c r="H423" t="s">
        <v>628</v>
      </c>
      <c r="I423" t="s">
        <v>465</v>
      </c>
      <c r="J423" t="s">
        <v>268</v>
      </c>
      <c r="K423">
        <v>999</v>
      </c>
      <c r="L423">
        <v>593.82000000000005</v>
      </c>
      <c r="M423">
        <v>107.76217353</v>
      </c>
      <c r="N423">
        <v>67.563368999999994</v>
      </c>
      <c r="O423">
        <v>40.198804529999997</v>
      </c>
      <c r="P423">
        <v>1</v>
      </c>
      <c r="R423">
        <v>0</v>
      </c>
      <c r="S423">
        <v>12</v>
      </c>
      <c r="U423">
        <f t="shared" si="0"/>
        <v>0</v>
      </c>
      <c r="V423">
        <f t="shared" si="1"/>
        <v>66.367500000000007</v>
      </c>
      <c r="W423" t="str">
        <f t="shared" si="2"/>
        <v/>
      </c>
      <c r="X423">
        <f t="shared" si="3"/>
        <v>4.4900905637499999</v>
      </c>
      <c r="Y423" t="str">
        <f t="shared" si="4"/>
        <v/>
      </c>
    </row>
    <row r="424" spans="1:25">
      <c r="A424" t="s">
        <v>625</v>
      </c>
      <c r="B424" t="s">
        <v>626</v>
      </c>
      <c r="C424" t="s">
        <v>627</v>
      </c>
      <c r="D424">
        <v>6</v>
      </c>
      <c r="E424" t="s">
        <v>534</v>
      </c>
      <c r="F424" t="s">
        <v>628</v>
      </c>
      <c r="G424" t="s">
        <v>628</v>
      </c>
      <c r="H424" t="s">
        <v>628</v>
      </c>
      <c r="I424" t="s">
        <v>465</v>
      </c>
      <c r="J424" t="s">
        <v>268</v>
      </c>
      <c r="K424">
        <v>0</v>
      </c>
      <c r="L424">
        <v>1435.16</v>
      </c>
      <c r="M424">
        <v>97.076927589999997</v>
      </c>
      <c r="N424">
        <v>0</v>
      </c>
      <c r="O424">
        <v>97.076927589999997</v>
      </c>
      <c r="P424">
        <v>0</v>
      </c>
      <c r="R424">
        <v>0</v>
      </c>
      <c r="S424">
        <v>17</v>
      </c>
      <c r="U424">
        <f t="shared" si="0"/>
        <v>0</v>
      </c>
      <c r="V424">
        <f t="shared" si="1"/>
        <v>14.070196078431374</v>
      </c>
      <c r="W424" t="str">
        <f t="shared" si="2"/>
        <v/>
      </c>
      <c r="X424">
        <f t="shared" si="3"/>
        <v>0.95173458421568635</v>
      </c>
      <c r="Y424" t="str">
        <f t="shared" si="4"/>
        <v/>
      </c>
    </row>
    <row r="425" spans="1:25">
      <c r="A425" t="s">
        <v>625</v>
      </c>
      <c r="B425" t="s">
        <v>626</v>
      </c>
      <c r="C425" t="s">
        <v>627</v>
      </c>
      <c r="D425">
        <v>6</v>
      </c>
      <c r="E425" t="s">
        <v>526</v>
      </c>
      <c r="F425" t="s">
        <v>628</v>
      </c>
      <c r="G425" t="s">
        <v>628</v>
      </c>
      <c r="H425" t="s">
        <v>628</v>
      </c>
      <c r="I425" t="s">
        <v>465</v>
      </c>
      <c r="J425" t="s">
        <v>268</v>
      </c>
      <c r="K425">
        <v>0</v>
      </c>
      <c r="L425">
        <v>1410.16</v>
      </c>
      <c r="M425">
        <v>95.382260110000004</v>
      </c>
      <c r="N425">
        <v>0</v>
      </c>
      <c r="O425">
        <v>95.382260110000004</v>
      </c>
      <c r="P425">
        <v>0.33333333329999998</v>
      </c>
      <c r="R425">
        <v>0</v>
      </c>
      <c r="S425">
        <v>19.5</v>
      </c>
      <c r="U425">
        <f t="shared" si="0"/>
        <v>0</v>
      </c>
      <c r="V425">
        <f t="shared" si="1"/>
        <v>12.052649572649573</v>
      </c>
      <c r="W425" t="str">
        <f t="shared" si="2"/>
        <v/>
      </c>
      <c r="X425">
        <f t="shared" si="3"/>
        <v>0.81523299239316238</v>
      </c>
      <c r="Y425" t="str">
        <f t="shared" si="4"/>
        <v/>
      </c>
    </row>
    <row r="426" spans="1:25">
      <c r="A426" t="s">
        <v>625</v>
      </c>
      <c r="B426" t="s">
        <v>626</v>
      </c>
      <c r="C426" t="s">
        <v>627</v>
      </c>
      <c r="D426">
        <v>6</v>
      </c>
      <c r="E426" t="s">
        <v>520</v>
      </c>
      <c r="F426" t="s">
        <v>628</v>
      </c>
      <c r="G426" t="s">
        <v>628</v>
      </c>
      <c r="H426" t="s">
        <v>628</v>
      </c>
      <c r="I426" t="s">
        <v>465</v>
      </c>
      <c r="J426" t="s">
        <v>268</v>
      </c>
      <c r="K426">
        <v>0</v>
      </c>
      <c r="L426">
        <v>1376.47</v>
      </c>
      <c r="M426">
        <v>93.101253529999994</v>
      </c>
      <c r="N426">
        <v>0</v>
      </c>
      <c r="O426">
        <v>93.101253529999994</v>
      </c>
      <c r="P426">
        <v>0.83333333330000003</v>
      </c>
      <c r="R426">
        <v>0</v>
      </c>
      <c r="S426">
        <v>29.666666666699999</v>
      </c>
      <c r="U426">
        <f t="shared" si="0"/>
        <v>0</v>
      </c>
      <c r="V426">
        <f t="shared" si="1"/>
        <v>7.7329775280811992</v>
      </c>
      <c r="W426" t="str">
        <f t="shared" si="2"/>
        <v/>
      </c>
      <c r="X426">
        <f t="shared" si="3"/>
        <v>0.5230407501679516</v>
      </c>
      <c r="Y426" t="str">
        <f t="shared" si="4"/>
        <v/>
      </c>
    </row>
    <row r="427" spans="1:25">
      <c r="A427" t="s">
        <v>625</v>
      </c>
      <c r="B427" t="s">
        <v>626</v>
      </c>
      <c r="C427" t="s">
        <v>627</v>
      </c>
      <c r="D427">
        <v>7</v>
      </c>
      <c r="E427" t="s">
        <v>542</v>
      </c>
      <c r="F427" t="s">
        <v>628</v>
      </c>
      <c r="G427" t="s">
        <v>628</v>
      </c>
      <c r="H427" t="s">
        <v>628</v>
      </c>
      <c r="I427" t="s">
        <v>465</v>
      </c>
      <c r="J427" t="s">
        <v>268</v>
      </c>
      <c r="K427">
        <v>0</v>
      </c>
      <c r="L427">
        <v>1320</v>
      </c>
      <c r="M427">
        <v>89.288736</v>
      </c>
      <c r="N427">
        <v>0</v>
      </c>
      <c r="O427">
        <v>89.288736</v>
      </c>
      <c r="P427">
        <v>4.8571428571000004</v>
      </c>
      <c r="R427">
        <v>0</v>
      </c>
      <c r="S427">
        <v>55.857142857100001</v>
      </c>
      <c r="U427">
        <f t="shared" si="0"/>
        <v>0</v>
      </c>
      <c r="V427">
        <f t="shared" si="1"/>
        <v>3.3759590792864778</v>
      </c>
      <c r="W427" t="str">
        <f t="shared" si="2"/>
        <v/>
      </c>
      <c r="X427">
        <f t="shared" si="3"/>
        <v>0.22835993861910106</v>
      </c>
      <c r="Y427" t="str">
        <f t="shared" si="4"/>
        <v/>
      </c>
    </row>
    <row r="428" spans="1:25">
      <c r="A428" t="s">
        <v>625</v>
      </c>
      <c r="B428" t="s">
        <v>626</v>
      </c>
      <c r="C428" t="s">
        <v>627</v>
      </c>
      <c r="D428">
        <v>7</v>
      </c>
      <c r="E428" t="s">
        <v>543</v>
      </c>
      <c r="F428" t="s">
        <v>628</v>
      </c>
      <c r="G428" t="s">
        <v>628</v>
      </c>
      <c r="H428" t="s">
        <v>628</v>
      </c>
      <c r="I428" t="s">
        <v>465</v>
      </c>
      <c r="J428" t="s">
        <v>268</v>
      </c>
      <c r="K428">
        <v>0</v>
      </c>
      <c r="L428">
        <v>1305.99</v>
      </c>
      <c r="M428">
        <v>88.331814210000005</v>
      </c>
      <c r="N428">
        <v>0</v>
      </c>
      <c r="O428">
        <v>88.331814210000005</v>
      </c>
      <c r="P428">
        <v>0</v>
      </c>
      <c r="R428">
        <v>0</v>
      </c>
      <c r="S428">
        <v>0</v>
      </c>
      <c r="U428" t="str">
        <f t="shared" si="0"/>
        <v/>
      </c>
      <c r="V428" t="str">
        <f t="shared" si="1"/>
        <v/>
      </c>
      <c r="W428" t="str">
        <f t="shared" si="2"/>
        <v/>
      </c>
      <c r="X428" t="str">
        <f t="shared" si="3"/>
        <v/>
      </c>
      <c r="Y428" t="str">
        <f t="shared" si="4"/>
        <v/>
      </c>
    </row>
    <row r="429" spans="1:25">
      <c r="A429" t="s">
        <v>625</v>
      </c>
      <c r="B429" t="s">
        <v>626</v>
      </c>
      <c r="C429" t="s">
        <v>627</v>
      </c>
      <c r="D429">
        <v>6</v>
      </c>
      <c r="E429" t="s">
        <v>531</v>
      </c>
      <c r="F429" t="s">
        <v>628</v>
      </c>
      <c r="G429" t="s">
        <v>628</v>
      </c>
      <c r="H429" t="s">
        <v>628</v>
      </c>
      <c r="I429" t="s">
        <v>465</v>
      </c>
      <c r="J429" t="s">
        <v>268</v>
      </c>
      <c r="K429">
        <v>0</v>
      </c>
      <c r="L429">
        <v>1258</v>
      </c>
      <c r="M429">
        <v>85.080020000000005</v>
      </c>
      <c r="N429">
        <v>0</v>
      </c>
      <c r="O429">
        <v>85.080020000000005</v>
      </c>
      <c r="P429">
        <v>1.1666666667000001</v>
      </c>
      <c r="R429">
        <v>0</v>
      </c>
      <c r="S429">
        <v>45.5</v>
      </c>
      <c r="U429">
        <f t="shared" si="0"/>
        <v>0</v>
      </c>
      <c r="V429">
        <f t="shared" si="1"/>
        <v>4.6080586080586077</v>
      </c>
      <c r="W429" t="str">
        <f t="shared" si="2"/>
        <v/>
      </c>
      <c r="X429">
        <f t="shared" si="3"/>
        <v>0.31164842490842493</v>
      </c>
      <c r="Y429" t="str">
        <f t="shared" si="4"/>
        <v/>
      </c>
    </row>
    <row r="430" spans="1:25">
      <c r="A430" t="s">
        <v>625</v>
      </c>
      <c r="B430" t="s">
        <v>626</v>
      </c>
      <c r="C430" t="s">
        <v>627</v>
      </c>
      <c r="D430">
        <v>7</v>
      </c>
      <c r="E430" t="s">
        <v>527</v>
      </c>
      <c r="F430" t="s">
        <v>628</v>
      </c>
      <c r="G430" t="s">
        <v>628</v>
      </c>
      <c r="H430" t="s">
        <v>628</v>
      </c>
      <c r="I430" t="s">
        <v>465</v>
      </c>
      <c r="J430" t="s">
        <v>268</v>
      </c>
      <c r="K430">
        <v>0</v>
      </c>
      <c r="L430">
        <v>1155.32</v>
      </c>
      <c r="M430">
        <v>78.150527949999997</v>
      </c>
      <c r="N430">
        <v>0</v>
      </c>
      <c r="O430">
        <v>78.150527949999997</v>
      </c>
      <c r="P430">
        <v>935.85714285710003</v>
      </c>
      <c r="R430">
        <v>0</v>
      </c>
      <c r="S430">
        <v>2007.7142857143001</v>
      </c>
      <c r="U430">
        <f t="shared" si="0"/>
        <v>0</v>
      </c>
      <c r="V430">
        <f t="shared" si="1"/>
        <v>8.2205777714529069E-2</v>
      </c>
      <c r="W430" t="str">
        <f t="shared" si="2"/>
        <v/>
      </c>
      <c r="X430">
        <f t="shared" si="3"/>
        <v>5.5607320300269988E-3</v>
      </c>
      <c r="Y430" t="str">
        <f t="shared" si="4"/>
        <v/>
      </c>
    </row>
    <row r="431" spans="1:25">
      <c r="A431" t="s">
        <v>625</v>
      </c>
      <c r="B431" t="s">
        <v>626</v>
      </c>
      <c r="C431" t="s">
        <v>627</v>
      </c>
      <c r="D431">
        <v>7</v>
      </c>
      <c r="E431" t="s">
        <v>521</v>
      </c>
      <c r="F431" t="s">
        <v>628</v>
      </c>
      <c r="G431" t="s">
        <v>521</v>
      </c>
      <c r="H431" t="s">
        <v>260</v>
      </c>
      <c r="I431" t="s">
        <v>465</v>
      </c>
      <c r="J431" t="s">
        <v>248</v>
      </c>
      <c r="K431">
        <v>60</v>
      </c>
      <c r="L431">
        <v>0</v>
      </c>
      <c r="M431">
        <v>60</v>
      </c>
      <c r="N431">
        <v>60</v>
      </c>
      <c r="O431">
        <v>0</v>
      </c>
      <c r="Q431">
        <v>45.428571428600002</v>
      </c>
      <c r="R431">
        <v>1.7142857143000001</v>
      </c>
      <c r="S431">
        <v>42.571428571399998</v>
      </c>
      <c r="T431">
        <v>0.57142857140000003</v>
      </c>
      <c r="U431">
        <f t="shared" si="0"/>
        <v>1.3422818791284178E-2</v>
      </c>
      <c r="V431">
        <f t="shared" si="1"/>
        <v>0.20134228187932976</v>
      </c>
      <c r="W431">
        <f t="shared" si="2"/>
        <v>15.000000000749999</v>
      </c>
      <c r="X431">
        <f t="shared" si="3"/>
        <v>0.20134228187932976</v>
      </c>
      <c r="Y431">
        <f t="shared" si="4"/>
        <v>15.000000000749999</v>
      </c>
    </row>
    <row r="432" spans="1:25">
      <c r="A432" t="s">
        <v>625</v>
      </c>
      <c r="B432" t="s">
        <v>626</v>
      </c>
      <c r="C432" t="s">
        <v>627</v>
      </c>
      <c r="D432">
        <v>4</v>
      </c>
      <c r="E432" t="s">
        <v>535</v>
      </c>
      <c r="F432" t="s">
        <v>628</v>
      </c>
      <c r="G432" t="s">
        <v>628</v>
      </c>
      <c r="H432" t="s">
        <v>628</v>
      </c>
      <c r="I432" t="s">
        <v>465</v>
      </c>
      <c r="J432" t="s">
        <v>268</v>
      </c>
      <c r="K432">
        <v>0</v>
      </c>
      <c r="L432">
        <v>622.25</v>
      </c>
      <c r="M432">
        <v>42.086041109999996</v>
      </c>
      <c r="N432">
        <v>0</v>
      </c>
      <c r="O432">
        <v>42.086041109999996</v>
      </c>
      <c r="P432">
        <v>0</v>
      </c>
      <c r="R432">
        <v>0</v>
      </c>
      <c r="S432">
        <v>0</v>
      </c>
      <c r="U432" t="str">
        <f t="shared" si="0"/>
        <v/>
      </c>
      <c r="V432" t="str">
        <f t="shared" si="1"/>
        <v/>
      </c>
      <c r="W432" t="str">
        <f t="shared" si="2"/>
        <v/>
      </c>
      <c r="X432" t="str">
        <f t="shared" si="3"/>
        <v/>
      </c>
      <c r="Y432" t="str">
        <f t="shared" si="4"/>
        <v/>
      </c>
    </row>
    <row r="433" spans="1:25">
      <c r="A433" t="s">
        <v>625</v>
      </c>
      <c r="B433" t="s">
        <v>626</v>
      </c>
      <c r="C433" t="s">
        <v>627</v>
      </c>
      <c r="D433">
        <v>7</v>
      </c>
      <c r="E433" t="s">
        <v>537</v>
      </c>
      <c r="F433" t="s">
        <v>628</v>
      </c>
      <c r="G433" t="s">
        <v>537</v>
      </c>
      <c r="H433" t="s">
        <v>345</v>
      </c>
      <c r="I433" t="s">
        <v>465</v>
      </c>
      <c r="J433" t="s">
        <v>248</v>
      </c>
      <c r="K433">
        <v>33</v>
      </c>
      <c r="L433">
        <v>0</v>
      </c>
      <c r="M433">
        <v>33</v>
      </c>
      <c r="N433">
        <v>33</v>
      </c>
      <c r="O433">
        <v>0</v>
      </c>
      <c r="Q433">
        <v>215.57142857139999</v>
      </c>
      <c r="R433">
        <v>4.7142857142999999</v>
      </c>
      <c r="S433">
        <v>217.8571428571</v>
      </c>
      <c r="T433">
        <v>0.85714285710000004</v>
      </c>
      <c r="U433">
        <f t="shared" si="0"/>
        <v>3.9344262293122493E-3</v>
      </c>
      <c r="V433">
        <f t="shared" si="1"/>
        <v>2.163934426229934E-2</v>
      </c>
      <c r="W433">
        <f t="shared" si="2"/>
        <v>5.5000000002749996</v>
      </c>
      <c r="X433">
        <f t="shared" si="3"/>
        <v>2.163934426229934E-2</v>
      </c>
      <c r="Y433">
        <f t="shared" si="4"/>
        <v>5.5000000002749996</v>
      </c>
    </row>
    <row r="434" spans="1:25">
      <c r="A434" t="s">
        <v>625</v>
      </c>
      <c r="B434" t="s">
        <v>626</v>
      </c>
      <c r="C434" t="s">
        <v>627</v>
      </c>
      <c r="D434">
        <v>7</v>
      </c>
      <c r="E434" t="s">
        <v>539</v>
      </c>
      <c r="F434" t="s">
        <v>628</v>
      </c>
      <c r="G434" t="s">
        <v>628</v>
      </c>
      <c r="H434" t="s">
        <v>628</v>
      </c>
      <c r="I434" t="s">
        <v>465</v>
      </c>
      <c r="J434" t="s">
        <v>268</v>
      </c>
      <c r="K434">
        <v>444</v>
      </c>
      <c r="L434">
        <v>0</v>
      </c>
      <c r="M434">
        <v>30.018288999999999</v>
      </c>
      <c r="N434">
        <v>30.018288999999999</v>
      </c>
      <c r="O434">
        <v>0</v>
      </c>
      <c r="Q434">
        <v>633.28571428570001</v>
      </c>
      <c r="R434">
        <v>313.85714285709997</v>
      </c>
      <c r="S434">
        <v>639</v>
      </c>
      <c r="T434">
        <v>0.85714285710000004</v>
      </c>
      <c r="U434">
        <f t="shared" si="0"/>
        <v>1.3413816230046949E-3</v>
      </c>
      <c r="V434">
        <f t="shared" si="1"/>
        <v>9.9262240107310537E-2</v>
      </c>
      <c r="W434">
        <f t="shared" si="2"/>
        <v>74.000000003699995</v>
      </c>
      <c r="X434">
        <f t="shared" si="3"/>
        <v>6.7109968701095455E-3</v>
      </c>
      <c r="Y434">
        <f t="shared" si="4"/>
        <v>5.0030481669168188</v>
      </c>
    </row>
    <row r="435" spans="1:25">
      <c r="A435" t="s">
        <v>625</v>
      </c>
      <c r="B435" t="s">
        <v>626</v>
      </c>
      <c r="C435" t="s">
        <v>627</v>
      </c>
      <c r="D435">
        <v>7</v>
      </c>
      <c r="E435" t="s">
        <v>544</v>
      </c>
      <c r="F435" t="s">
        <v>628</v>
      </c>
      <c r="G435" t="s">
        <v>544</v>
      </c>
      <c r="H435" t="s">
        <v>491</v>
      </c>
      <c r="I435" t="s">
        <v>465</v>
      </c>
      <c r="J435" t="s">
        <v>268</v>
      </c>
      <c r="K435">
        <v>98</v>
      </c>
      <c r="L435">
        <v>0</v>
      </c>
      <c r="M435">
        <v>6.6331559999999996</v>
      </c>
      <c r="N435">
        <v>6.6331559999999996</v>
      </c>
      <c r="O435">
        <v>0</v>
      </c>
      <c r="R435">
        <v>14.142857142900001</v>
      </c>
      <c r="S435">
        <v>65.571428571400006</v>
      </c>
      <c r="T435">
        <v>0.57142857140000003</v>
      </c>
      <c r="U435">
        <f t="shared" si="0"/>
        <v>8.7145969494591344E-3</v>
      </c>
      <c r="V435">
        <f t="shared" si="1"/>
        <v>0.21350762527242417</v>
      </c>
      <c r="W435">
        <f t="shared" si="2"/>
        <v>24.500000001224997</v>
      </c>
      <c r="X435">
        <f t="shared" si="3"/>
        <v>1.4451320261444203E-2</v>
      </c>
      <c r="Y435">
        <f t="shared" si="4"/>
        <v>1.6582890000829142</v>
      </c>
    </row>
    <row r="436" spans="1:25">
      <c r="A436" t="s">
        <v>625</v>
      </c>
      <c r="B436" t="s">
        <v>626</v>
      </c>
      <c r="C436" t="s">
        <v>627</v>
      </c>
      <c r="D436">
        <v>7</v>
      </c>
      <c r="E436" t="s">
        <v>533</v>
      </c>
      <c r="F436" t="s">
        <v>628</v>
      </c>
      <c r="G436" t="s">
        <v>533</v>
      </c>
      <c r="H436" t="s">
        <v>307</v>
      </c>
      <c r="I436" t="s">
        <v>465</v>
      </c>
      <c r="J436" t="s">
        <v>281</v>
      </c>
      <c r="K436">
        <v>0.16</v>
      </c>
      <c r="L436">
        <v>0</v>
      </c>
      <c r="M436">
        <v>1.0820959999999999</v>
      </c>
      <c r="N436">
        <v>1.0820959999999999</v>
      </c>
      <c r="O436">
        <v>0</v>
      </c>
      <c r="R436">
        <v>1.5714285714</v>
      </c>
      <c r="S436">
        <v>33</v>
      </c>
      <c r="T436">
        <v>0.14285714290000001</v>
      </c>
      <c r="U436">
        <f t="shared" si="0"/>
        <v>4.3290043303030306E-3</v>
      </c>
      <c r="V436">
        <f t="shared" si="1"/>
        <v>6.9264069264069264E-4</v>
      </c>
      <c r="W436">
        <f t="shared" si="2"/>
        <v>0.15999999995199998</v>
      </c>
      <c r="X436">
        <f t="shared" si="3"/>
        <v>4.6843982683982682E-3</v>
      </c>
      <c r="Y436">
        <f t="shared" si="4"/>
        <v>1.082095999675371</v>
      </c>
    </row>
    <row r="437" spans="1:25">
      <c r="A437" t="s">
        <v>625</v>
      </c>
      <c r="B437" t="s">
        <v>626</v>
      </c>
      <c r="C437" t="s">
        <v>627</v>
      </c>
      <c r="D437">
        <v>7</v>
      </c>
      <c r="E437" t="s">
        <v>545</v>
      </c>
      <c r="F437" t="s">
        <v>628</v>
      </c>
      <c r="G437" t="s">
        <v>628</v>
      </c>
      <c r="H437" t="s">
        <v>628</v>
      </c>
      <c r="I437" t="s">
        <v>465</v>
      </c>
      <c r="J437" t="s">
        <v>268</v>
      </c>
      <c r="K437">
        <v>0</v>
      </c>
      <c r="L437">
        <v>0</v>
      </c>
      <c r="M437">
        <v>0</v>
      </c>
      <c r="N437">
        <v>0</v>
      </c>
      <c r="O437">
        <v>0</v>
      </c>
      <c r="Q437">
        <v>22453.571428571398</v>
      </c>
      <c r="R437">
        <v>2554.5714285713998</v>
      </c>
      <c r="S437">
        <v>22923</v>
      </c>
      <c r="T437">
        <v>0</v>
      </c>
      <c r="U437">
        <f t="shared" si="0"/>
        <v>0</v>
      </c>
      <c r="V437">
        <f t="shared" si="1"/>
        <v>0</v>
      </c>
      <c r="W437" t="str">
        <f t="shared" si="2"/>
        <v/>
      </c>
      <c r="X437">
        <f t="shared" si="3"/>
        <v>0</v>
      </c>
      <c r="Y437" t="str">
        <f t="shared" si="4"/>
        <v/>
      </c>
    </row>
    <row r="438" spans="1:25">
      <c r="A438" t="s">
        <v>625</v>
      </c>
      <c r="B438" t="s">
        <v>626</v>
      </c>
      <c r="C438" t="s">
        <v>627</v>
      </c>
      <c r="D438">
        <v>6</v>
      </c>
      <c r="E438" t="s">
        <v>546</v>
      </c>
      <c r="F438" t="s">
        <v>628</v>
      </c>
      <c r="G438" t="s">
        <v>546</v>
      </c>
      <c r="H438" t="s">
        <v>288</v>
      </c>
      <c r="I438" t="s">
        <v>465</v>
      </c>
      <c r="J438" t="s">
        <v>248</v>
      </c>
      <c r="K438">
        <v>0</v>
      </c>
      <c r="L438">
        <v>0</v>
      </c>
      <c r="M438">
        <v>0</v>
      </c>
      <c r="N438">
        <v>0</v>
      </c>
      <c r="O438">
        <v>0</v>
      </c>
      <c r="Q438">
        <v>29.333333333300001</v>
      </c>
      <c r="R438">
        <v>5</v>
      </c>
      <c r="S438">
        <v>28.166666666699999</v>
      </c>
      <c r="T438">
        <v>0</v>
      </c>
      <c r="U438">
        <f t="shared" si="0"/>
        <v>0</v>
      </c>
      <c r="V438">
        <f t="shared" si="1"/>
        <v>0</v>
      </c>
      <c r="W438" t="str">
        <f t="shared" si="2"/>
        <v/>
      </c>
      <c r="X438">
        <f t="shared" si="3"/>
        <v>0</v>
      </c>
      <c r="Y438" t="str">
        <f t="shared" si="4"/>
        <v/>
      </c>
    </row>
    <row r="439" spans="1:25">
      <c r="A439" t="s">
        <v>625</v>
      </c>
      <c r="B439" t="s">
        <v>626</v>
      </c>
      <c r="C439" t="s">
        <v>627</v>
      </c>
      <c r="D439">
        <v>7</v>
      </c>
      <c r="E439" t="s">
        <v>547</v>
      </c>
      <c r="F439" t="s">
        <v>628</v>
      </c>
      <c r="G439" t="s">
        <v>628</v>
      </c>
      <c r="H439" t="s">
        <v>628</v>
      </c>
      <c r="I439" t="s">
        <v>465</v>
      </c>
      <c r="J439" t="s">
        <v>281</v>
      </c>
      <c r="K439">
        <v>0</v>
      </c>
      <c r="L439">
        <v>0</v>
      </c>
      <c r="M439">
        <v>0</v>
      </c>
      <c r="N439">
        <v>0</v>
      </c>
      <c r="O439">
        <v>0</v>
      </c>
      <c r="R439">
        <v>0</v>
      </c>
      <c r="S439">
        <v>0</v>
      </c>
      <c r="T439">
        <v>0</v>
      </c>
      <c r="U439" t="str">
        <f t="shared" si="0"/>
        <v/>
      </c>
      <c r="V439" t="str">
        <f t="shared" si="1"/>
        <v/>
      </c>
      <c r="W439" t="str">
        <f t="shared" si="2"/>
        <v/>
      </c>
      <c r="X439" t="str">
        <f t="shared" si="3"/>
        <v/>
      </c>
      <c r="Y439" t="str">
        <f t="shared" si="4"/>
        <v/>
      </c>
    </row>
    <row r="440" spans="1:25">
      <c r="A440" t="s">
        <v>625</v>
      </c>
      <c r="B440" t="s">
        <v>626</v>
      </c>
      <c r="C440" t="s">
        <v>627</v>
      </c>
      <c r="D440">
        <v>7</v>
      </c>
      <c r="E440" t="s">
        <v>549</v>
      </c>
      <c r="F440" t="s">
        <v>628</v>
      </c>
      <c r="G440" t="s">
        <v>628</v>
      </c>
      <c r="H440" t="s">
        <v>628</v>
      </c>
      <c r="I440" t="s">
        <v>465</v>
      </c>
      <c r="J440" t="s">
        <v>281</v>
      </c>
      <c r="K440">
        <v>0</v>
      </c>
      <c r="L440">
        <v>0</v>
      </c>
      <c r="M440">
        <v>0</v>
      </c>
      <c r="N440">
        <v>0</v>
      </c>
      <c r="O440">
        <v>0</v>
      </c>
      <c r="R440">
        <v>0</v>
      </c>
      <c r="S440">
        <v>0</v>
      </c>
      <c r="T440">
        <v>0</v>
      </c>
      <c r="U440" t="str">
        <f t="shared" si="0"/>
        <v/>
      </c>
      <c r="V440" t="str">
        <f t="shared" si="1"/>
        <v/>
      </c>
      <c r="W440" t="str">
        <f t="shared" si="2"/>
        <v/>
      </c>
      <c r="X440" t="str">
        <f t="shared" si="3"/>
        <v/>
      </c>
      <c r="Y440" t="str">
        <f t="shared" si="4"/>
        <v/>
      </c>
    </row>
    <row r="441" spans="1:25">
      <c r="A441" t="s">
        <v>625</v>
      </c>
      <c r="B441" t="s">
        <v>626</v>
      </c>
      <c r="C441" t="s">
        <v>627</v>
      </c>
      <c r="D441">
        <v>7</v>
      </c>
      <c r="E441" t="s">
        <v>550</v>
      </c>
      <c r="F441" t="s">
        <v>628</v>
      </c>
      <c r="G441" t="s">
        <v>628</v>
      </c>
      <c r="H441" t="s">
        <v>628</v>
      </c>
      <c r="I441" t="s">
        <v>465</v>
      </c>
      <c r="J441" t="s">
        <v>248</v>
      </c>
      <c r="K441">
        <v>0</v>
      </c>
      <c r="L441">
        <v>0</v>
      </c>
      <c r="M441">
        <v>0</v>
      </c>
      <c r="N441">
        <v>0</v>
      </c>
      <c r="O441">
        <v>0</v>
      </c>
      <c r="R441">
        <v>0</v>
      </c>
      <c r="S441">
        <v>0</v>
      </c>
      <c r="T441">
        <v>0</v>
      </c>
      <c r="U441" t="str">
        <f t="shared" si="0"/>
        <v/>
      </c>
      <c r="V441" t="str">
        <f t="shared" si="1"/>
        <v/>
      </c>
      <c r="W441" t="str">
        <f t="shared" si="2"/>
        <v/>
      </c>
      <c r="X441" t="str">
        <f t="shared" si="3"/>
        <v/>
      </c>
      <c r="Y441" t="str">
        <f t="shared" si="4"/>
        <v/>
      </c>
    </row>
    <row r="442" spans="1:25">
      <c r="A442" t="s">
        <v>625</v>
      </c>
      <c r="B442" t="s">
        <v>626</v>
      </c>
      <c r="C442" t="s">
        <v>627</v>
      </c>
      <c r="D442">
        <v>7</v>
      </c>
      <c r="E442" t="s">
        <v>552</v>
      </c>
      <c r="F442" t="s">
        <v>628</v>
      </c>
      <c r="G442" t="s">
        <v>552</v>
      </c>
      <c r="H442" t="s">
        <v>280</v>
      </c>
      <c r="I442" t="s">
        <v>465</v>
      </c>
      <c r="J442" t="s">
        <v>281</v>
      </c>
      <c r="K442">
        <v>0</v>
      </c>
      <c r="L442">
        <v>0</v>
      </c>
      <c r="M442">
        <v>0</v>
      </c>
      <c r="N442">
        <v>0</v>
      </c>
      <c r="O442">
        <v>0</v>
      </c>
      <c r="Q442">
        <v>0</v>
      </c>
      <c r="R442">
        <v>0</v>
      </c>
      <c r="S442">
        <v>0</v>
      </c>
      <c r="T442">
        <v>0</v>
      </c>
      <c r="U442" t="str">
        <f t="shared" si="0"/>
        <v/>
      </c>
      <c r="V442" t="str">
        <f t="shared" si="1"/>
        <v/>
      </c>
      <c r="W442" t="str">
        <f t="shared" si="2"/>
        <v/>
      </c>
      <c r="X442" t="str">
        <f t="shared" si="3"/>
        <v/>
      </c>
      <c r="Y442" t="str">
        <f t="shared" si="4"/>
        <v/>
      </c>
    </row>
    <row r="443" spans="1:25">
      <c r="A443" t="s">
        <v>625</v>
      </c>
      <c r="B443" t="s">
        <v>626</v>
      </c>
      <c r="C443" t="s">
        <v>627</v>
      </c>
      <c r="D443">
        <v>7</v>
      </c>
      <c r="E443" t="s">
        <v>553</v>
      </c>
      <c r="F443" t="s">
        <v>628</v>
      </c>
      <c r="G443" t="s">
        <v>628</v>
      </c>
      <c r="H443" t="s">
        <v>628</v>
      </c>
      <c r="I443" t="s">
        <v>465</v>
      </c>
      <c r="J443" t="s">
        <v>281</v>
      </c>
      <c r="K443">
        <v>0</v>
      </c>
      <c r="L443">
        <v>0</v>
      </c>
      <c r="M443">
        <v>0</v>
      </c>
      <c r="N443">
        <v>0</v>
      </c>
      <c r="O443">
        <v>0</v>
      </c>
      <c r="Q443">
        <v>0</v>
      </c>
      <c r="R443">
        <v>0</v>
      </c>
      <c r="S443">
        <v>0</v>
      </c>
      <c r="T443">
        <v>0</v>
      </c>
      <c r="U443" t="str">
        <f t="shared" si="0"/>
        <v/>
      </c>
      <c r="V443" t="str">
        <f t="shared" si="1"/>
        <v/>
      </c>
      <c r="W443" t="str">
        <f t="shared" si="2"/>
        <v/>
      </c>
      <c r="X443" t="str">
        <f t="shared" si="3"/>
        <v/>
      </c>
      <c r="Y443" t="str">
        <f t="shared" si="4"/>
        <v/>
      </c>
    </row>
    <row r="444" spans="1:25">
      <c r="A444" t="s">
        <v>625</v>
      </c>
      <c r="B444" t="s">
        <v>626</v>
      </c>
      <c r="C444" t="s">
        <v>627</v>
      </c>
      <c r="D444">
        <v>7</v>
      </c>
      <c r="E444" t="s">
        <v>554</v>
      </c>
      <c r="F444" t="s">
        <v>628</v>
      </c>
      <c r="G444" t="s">
        <v>554</v>
      </c>
      <c r="H444" t="s">
        <v>555</v>
      </c>
      <c r="I444" t="s">
        <v>556</v>
      </c>
      <c r="J444" t="s">
        <v>281</v>
      </c>
      <c r="K444">
        <v>40398.699999999997</v>
      </c>
      <c r="L444">
        <v>0</v>
      </c>
      <c r="M444">
        <v>273237.43802</v>
      </c>
      <c r="N444">
        <v>273237.43802</v>
      </c>
      <c r="O444">
        <v>0</v>
      </c>
      <c r="Q444">
        <v>77259.571428571406</v>
      </c>
      <c r="R444">
        <v>22624.142857142899</v>
      </c>
      <c r="S444">
        <v>78012.714285714304</v>
      </c>
      <c r="T444">
        <v>4966.1428571428996</v>
      </c>
      <c r="U444">
        <f t="shared" si="0"/>
        <v>6.3658121661487946E-2</v>
      </c>
      <c r="V444">
        <f t="shared" si="1"/>
        <v>7.3978234317116781E-2</v>
      </c>
      <c r="W444">
        <f t="shared" si="2"/>
        <v>1.1621177688922029</v>
      </c>
      <c r="X444">
        <f t="shared" si="3"/>
        <v>0.5003533087463764</v>
      </c>
      <c r="Y444">
        <f t="shared" si="4"/>
        <v>7.8600074222592324</v>
      </c>
    </row>
    <row r="445" spans="1:25">
      <c r="A445" t="s">
        <v>625</v>
      </c>
      <c r="B445" t="s">
        <v>626</v>
      </c>
      <c r="C445" t="s">
        <v>627</v>
      </c>
      <c r="D445">
        <v>7</v>
      </c>
      <c r="E445" t="s">
        <v>557</v>
      </c>
      <c r="F445" t="s">
        <v>628</v>
      </c>
      <c r="G445" t="s">
        <v>557</v>
      </c>
      <c r="H445" t="s">
        <v>556</v>
      </c>
      <c r="I445" t="s">
        <v>556</v>
      </c>
      <c r="J445" t="s">
        <v>268</v>
      </c>
      <c r="K445">
        <v>302275</v>
      </c>
      <c r="L445">
        <v>0</v>
      </c>
      <c r="M445">
        <v>20443.563687999998</v>
      </c>
      <c r="N445">
        <v>20443.563687999998</v>
      </c>
      <c r="O445">
        <v>0</v>
      </c>
      <c r="P445">
        <v>485.14285714290003</v>
      </c>
      <c r="Q445">
        <v>5448.4285714285998</v>
      </c>
      <c r="R445">
        <v>459.28571428570001</v>
      </c>
      <c r="S445">
        <v>5690</v>
      </c>
      <c r="T445">
        <v>41.714285714299997</v>
      </c>
      <c r="U445">
        <f t="shared" si="0"/>
        <v>7.3311574190333918E-3</v>
      </c>
      <c r="V445">
        <f t="shared" si="1"/>
        <v>7.5891287973889021</v>
      </c>
      <c r="W445">
        <f t="shared" si="2"/>
        <v>1035.1883561640291</v>
      </c>
      <c r="X445">
        <f t="shared" si="3"/>
        <v>0.51327049179010797</v>
      </c>
      <c r="Y445">
        <f t="shared" si="4"/>
        <v>70.012204410934928</v>
      </c>
    </row>
    <row r="446" spans="1:25">
      <c r="A446" t="s">
        <v>625</v>
      </c>
      <c r="B446" t="s">
        <v>626</v>
      </c>
      <c r="C446" t="s">
        <v>627</v>
      </c>
      <c r="D446">
        <v>7</v>
      </c>
      <c r="E446" t="s">
        <v>558</v>
      </c>
      <c r="F446" t="s">
        <v>628</v>
      </c>
      <c r="G446" t="s">
        <v>558</v>
      </c>
      <c r="H446" t="s">
        <v>555</v>
      </c>
      <c r="I446" t="s">
        <v>556</v>
      </c>
      <c r="J446" t="s">
        <v>281</v>
      </c>
      <c r="K446">
        <v>5.94</v>
      </c>
      <c r="L446">
        <v>205.59191720999999</v>
      </c>
      <c r="M446">
        <v>1430.7816157</v>
      </c>
      <c r="N446">
        <v>40.167566999999998</v>
      </c>
      <c r="O446">
        <v>1390.6140487</v>
      </c>
      <c r="P446">
        <v>1654.2857142856999</v>
      </c>
      <c r="Q446">
        <v>2809.1428571429001</v>
      </c>
      <c r="R446">
        <v>1654.5714285714</v>
      </c>
      <c r="S446">
        <v>2810.5714285713998</v>
      </c>
      <c r="T446">
        <v>0.57142857140000003</v>
      </c>
      <c r="U446">
        <f t="shared" si="0"/>
        <v>2.0331401849141208E-4</v>
      </c>
      <c r="V446">
        <f t="shared" si="1"/>
        <v>1.0751851032327038E-2</v>
      </c>
      <c r="W446">
        <f t="shared" si="2"/>
        <v>52.88297930514414</v>
      </c>
      <c r="X446">
        <f t="shared" si="3"/>
        <v>7.2724489971536785E-2</v>
      </c>
      <c r="Y446">
        <f t="shared" si="4"/>
        <v>357.69540394288475</v>
      </c>
    </row>
    <row r="447" spans="1:25">
      <c r="A447" t="s">
        <v>625</v>
      </c>
      <c r="B447" t="s">
        <v>626</v>
      </c>
      <c r="C447" t="s">
        <v>627</v>
      </c>
      <c r="D447">
        <v>7</v>
      </c>
      <c r="E447" t="s">
        <v>559</v>
      </c>
      <c r="F447" t="s">
        <v>628</v>
      </c>
      <c r="G447" t="s">
        <v>559</v>
      </c>
      <c r="H447" t="s">
        <v>555</v>
      </c>
      <c r="I447" t="s">
        <v>556</v>
      </c>
      <c r="J447" t="s">
        <v>268</v>
      </c>
      <c r="K447">
        <v>1000</v>
      </c>
      <c r="L447">
        <v>0</v>
      </c>
      <c r="M447">
        <v>67.605999999999995</v>
      </c>
      <c r="N447">
        <v>67.605999999999995</v>
      </c>
      <c r="O447">
        <v>0</v>
      </c>
      <c r="Q447">
        <v>208.28571428570001</v>
      </c>
      <c r="R447">
        <v>35.285714285700003</v>
      </c>
      <c r="S447">
        <v>210</v>
      </c>
      <c r="T447">
        <v>0.14285714290000001</v>
      </c>
      <c r="U447">
        <f t="shared" si="0"/>
        <v>6.8027210904761913E-4</v>
      </c>
      <c r="V447">
        <f t="shared" si="1"/>
        <v>0.68027210884353739</v>
      </c>
      <c r="W447">
        <f t="shared" si="2"/>
        <v>999.99999969999999</v>
      </c>
      <c r="X447">
        <f t="shared" si="3"/>
        <v>4.5990476190476186E-2</v>
      </c>
      <c r="Y447">
        <f t="shared" si="4"/>
        <v>67.605999979718192</v>
      </c>
    </row>
    <row r="448" spans="1:25">
      <c r="A448" t="s">
        <v>629</v>
      </c>
      <c r="B448" t="s">
        <v>630</v>
      </c>
      <c r="C448" t="s">
        <v>631</v>
      </c>
      <c r="D448">
        <v>7</v>
      </c>
      <c r="E448" t="s">
        <v>245</v>
      </c>
      <c r="F448" t="s">
        <v>245</v>
      </c>
      <c r="G448" t="s">
        <v>245</v>
      </c>
      <c r="H448" t="s">
        <v>246</v>
      </c>
      <c r="I448" t="s">
        <v>247</v>
      </c>
      <c r="J448" t="s">
        <v>248</v>
      </c>
      <c r="K448">
        <v>32299846</v>
      </c>
      <c r="L448">
        <v>0</v>
      </c>
      <c r="M448">
        <v>32299846</v>
      </c>
      <c r="N448">
        <v>32299846</v>
      </c>
      <c r="O448">
        <v>0</v>
      </c>
      <c r="P448">
        <v>394550.14289999998</v>
      </c>
      <c r="Q448">
        <v>903985.57140000002</v>
      </c>
      <c r="R448">
        <v>194260.14290000001</v>
      </c>
      <c r="S448">
        <v>875383.42859999998</v>
      </c>
      <c r="T448">
        <v>19395.14286</v>
      </c>
      <c r="U448">
        <f t="shared" si="0"/>
        <v>2.2156168630035226E-2</v>
      </c>
      <c r="V448">
        <f t="shared" si="1"/>
        <v>5.2711344121116195</v>
      </c>
      <c r="W448">
        <f t="shared" si="2"/>
        <v>237.90820967872543</v>
      </c>
      <c r="X448">
        <f t="shared" si="3"/>
        <v>5.2711344121116195</v>
      </c>
      <c r="Y448">
        <f t="shared" si="4"/>
        <v>237.90820967872543</v>
      </c>
    </row>
    <row r="449" spans="1:25">
      <c r="A449" t="s">
        <v>629</v>
      </c>
      <c r="B449" t="s">
        <v>630</v>
      </c>
      <c r="C449" t="s">
        <v>631</v>
      </c>
      <c r="D449">
        <v>7</v>
      </c>
      <c r="E449" t="s">
        <v>253</v>
      </c>
      <c r="F449" t="s">
        <v>253</v>
      </c>
      <c r="G449" t="s">
        <v>253</v>
      </c>
      <c r="H449" t="s">
        <v>254</v>
      </c>
      <c r="I449" t="s">
        <v>247</v>
      </c>
      <c r="J449" t="s">
        <v>248</v>
      </c>
      <c r="K449">
        <v>29113326</v>
      </c>
      <c r="L449">
        <v>0</v>
      </c>
      <c r="M449">
        <v>29113326</v>
      </c>
      <c r="N449">
        <v>29113326</v>
      </c>
      <c r="O449">
        <v>0</v>
      </c>
      <c r="P449">
        <v>264417.28570000001</v>
      </c>
      <c r="Q449">
        <v>474726.85710000002</v>
      </c>
      <c r="R449">
        <v>116879.5714</v>
      </c>
      <c r="S449">
        <v>454976.85710000002</v>
      </c>
      <c r="T449">
        <v>15531.42857</v>
      </c>
      <c r="U449">
        <f t="shared" si="0"/>
        <v>3.4136744161003173E-2</v>
      </c>
      <c r="V449">
        <f t="shared" si="1"/>
        <v>9.1412266503798207</v>
      </c>
      <c r="W449">
        <f t="shared" si="2"/>
        <v>267.78261591867022</v>
      </c>
      <c r="X449">
        <f t="shared" si="3"/>
        <v>9.1412266503798207</v>
      </c>
      <c r="Y449">
        <f t="shared" si="4"/>
        <v>267.78261591867022</v>
      </c>
    </row>
    <row r="450" spans="1:25">
      <c r="A450" t="s">
        <v>629</v>
      </c>
      <c r="B450" t="s">
        <v>630</v>
      </c>
      <c r="C450" t="s">
        <v>631</v>
      </c>
      <c r="D450">
        <v>7</v>
      </c>
      <c r="E450" t="s">
        <v>259</v>
      </c>
      <c r="F450" t="s">
        <v>259</v>
      </c>
      <c r="G450" t="s">
        <v>259</v>
      </c>
      <c r="H450" t="s">
        <v>260</v>
      </c>
      <c r="I450" t="s">
        <v>247</v>
      </c>
      <c r="J450" t="s">
        <v>248</v>
      </c>
      <c r="K450">
        <v>7518799</v>
      </c>
      <c r="L450">
        <v>0</v>
      </c>
      <c r="M450">
        <v>7518799</v>
      </c>
      <c r="N450">
        <v>7518799</v>
      </c>
      <c r="O450">
        <v>0</v>
      </c>
      <c r="Q450">
        <v>606053.28570000001</v>
      </c>
      <c r="R450">
        <v>153631.28570000001</v>
      </c>
      <c r="S450">
        <v>581816.14289999998</v>
      </c>
      <c r="T450">
        <v>10860.14286</v>
      </c>
      <c r="U450">
        <f t="shared" si="0"/>
        <v>1.8665935953355962E-2</v>
      </c>
      <c r="V450">
        <f t="shared" si="1"/>
        <v>1.8461401526319579</v>
      </c>
      <c r="W450">
        <f t="shared" si="2"/>
        <v>98.904236961128063</v>
      </c>
      <c r="X450">
        <f t="shared" si="3"/>
        <v>1.8461401526319579</v>
      </c>
      <c r="Y450">
        <f t="shared" si="4"/>
        <v>98.904236961128063</v>
      </c>
    </row>
    <row r="451" spans="1:25">
      <c r="A451" t="s">
        <v>629</v>
      </c>
      <c r="B451" t="s">
        <v>630</v>
      </c>
      <c r="C451" t="s">
        <v>631</v>
      </c>
      <c r="D451">
        <v>7</v>
      </c>
      <c r="E451" t="s">
        <v>264</v>
      </c>
      <c r="F451" t="s">
        <v>264</v>
      </c>
      <c r="G451" t="s">
        <v>264</v>
      </c>
      <c r="H451" t="s">
        <v>265</v>
      </c>
      <c r="I451" t="s">
        <v>247</v>
      </c>
      <c r="J451" t="s">
        <v>248</v>
      </c>
      <c r="K451">
        <v>5900541</v>
      </c>
      <c r="L451">
        <v>0</v>
      </c>
      <c r="M451">
        <v>5900541</v>
      </c>
      <c r="N451">
        <v>5900541</v>
      </c>
      <c r="O451">
        <v>0</v>
      </c>
      <c r="Q451">
        <v>73880.857139999993</v>
      </c>
      <c r="R451">
        <v>25396.85714</v>
      </c>
      <c r="S451">
        <v>85395.285709999996</v>
      </c>
      <c r="T451">
        <v>3216.4285709999999</v>
      </c>
      <c r="U451">
        <f t="shared" si="0"/>
        <v>3.7665177231479753E-2</v>
      </c>
      <c r="V451">
        <f t="shared" si="1"/>
        <v>9.8709714659660523</v>
      </c>
      <c r="W451">
        <f t="shared" si="2"/>
        <v>262.07155233338727</v>
      </c>
      <c r="X451">
        <f t="shared" si="3"/>
        <v>9.8709714659660523</v>
      </c>
      <c r="Y451">
        <f t="shared" si="4"/>
        <v>262.07155233338727</v>
      </c>
    </row>
    <row r="452" spans="1:25">
      <c r="A452" t="s">
        <v>629</v>
      </c>
      <c r="B452" t="s">
        <v>630</v>
      </c>
      <c r="C452" t="s">
        <v>631</v>
      </c>
      <c r="D452">
        <v>7</v>
      </c>
      <c r="E452" t="s">
        <v>266</v>
      </c>
      <c r="G452" t="s">
        <v>267</v>
      </c>
      <c r="H452" t="s">
        <v>265</v>
      </c>
      <c r="I452" t="s">
        <v>247</v>
      </c>
      <c r="J452" t="s">
        <v>268</v>
      </c>
      <c r="K452">
        <v>24163521</v>
      </c>
      <c r="L452">
        <v>0</v>
      </c>
      <c r="M452">
        <v>1636396.406</v>
      </c>
      <c r="N452">
        <v>1636396.406</v>
      </c>
      <c r="O452">
        <v>0</v>
      </c>
      <c r="Q452">
        <v>21504.85714</v>
      </c>
      <c r="R452">
        <v>4945.1428569999998</v>
      </c>
      <c r="S452">
        <v>21956.71429</v>
      </c>
      <c r="T452">
        <v>1259.7142859999999</v>
      </c>
      <c r="U452">
        <f t="shared" si="0"/>
        <v>5.7372622759577746E-2</v>
      </c>
      <c r="V452">
        <f t="shared" si="1"/>
        <v>157.21530670919759</v>
      </c>
      <c r="W452">
        <f t="shared" si="2"/>
        <v>2740.2496024630873</v>
      </c>
      <c r="X452">
        <f t="shared" si="3"/>
        <v>10.646898805315608</v>
      </c>
      <c r="Y452">
        <f t="shared" si="4"/>
        <v>185.57455269095612</v>
      </c>
    </row>
    <row r="453" spans="1:25">
      <c r="A453" t="s">
        <v>629</v>
      </c>
      <c r="B453" t="s">
        <v>630</v>
      </c>
      <c r="C453" t="s">
        <v>631</v>
      </c>
      <c r="D453">
        <v>7</v>
      </c>
      <c r="E453" t="s">
        <v>275</v>
      </c>
      <c r="F453" t="s">
        <v>275</v>
      </c>
      <c r="G453" t="s">
        <v>275</v>
      </c>
      <c r="H453" t="s">
        <v>276</v>
      </c>
      <c r="I453" t="s">
        <v>247</v>
      </c>
      <c r="J453" t="s">
        <v>248</v>
      </c>
      <c r="K453">
        <v>191694</v>
      </c>
      <c r="L453">
        <v>0</v>
      </c>
      <c r="M453">
        <v>191694</v>
      </c>
      <c r="N453">
        <v>191694</v>
      </c>
      <c r="O453">
        <v>0</v>
      </c>
      <c r="Q453">
        <v>27154</v>
      </c>
      <c r="R453">
        <v>4873.2857139999996</v>
      </c>
      <c r="S453">
        <v>25252.57143</v>
      </c>
      <c r="T453">
        <v>1046</v>
      </c>
      <c r="U453">
        <f t="shared" si="0"/>
        <v>4.142152425544094E-2</v>
      </c>
      <c r="V453">
        <f t="shared" si="1"/>
        <v>1.0844383598227938</v>
      </c>
      <c r="W453">
        <f t="shared" si="2"/>
        <v>26.18055176181371</v>
      </c>
      <c r="X453">
        <f t="shared" si="3"/>
        <v>1.0844383598227938</v>
      </c>
      <c r="Y453">
        <f t="shared" si="4"/>
        <v>26.18055176181371</v>
      </c>
    </row>
    <row r="454" spans="1:25">
      <c r="A454" t="s">
        <v>629</v>
      </c>
      <c r="B454" t="s">
        <v>630</v>
      </c>
      <c r="C454" t="s">
        <v>631</v>
      </c>
      <c r="D454">
        <v>7</v>
      </c>
      <c r="E454" t="s">
        <v>282</v>
      </c>
      <c r="F454" t="s">
        <v>283</v>
      </c>
      <c r="G454" t="s">
        <v>284</v>
      </c>
      <c r="H454" t="s">
        <v>280</v>
      </c>
      <c r="I454" t="s">
        <v>247</v>
      </c>
      <c r="J454" t="s">
        <v>281</v>
      </c>
      <c r="K454">
        <v>27619.64</v>
      </c>
      <c r="L454">
        <v>0</v>
      </c>
      <c r="M454">
        <v>187059.73190000001</v>
      </c>
      <c r="N454">
        <v>187059.73190000001</v>
      </c>
      <c r="O454">
        <v>0</v>
      </c>
      <c r="Q454">
        <v>946.28571399999998</v>
      </c>
      <c r="R454">
        <v>51.428570999999998</v>
      </c>
      <c r="S454">
        <v>991.28571399999998</v>
      </c>
      <c r="T454">
        <v>102.42857100000001</v>
      </c>
      <c r="U454">
        <f t="shared" si="0"/>
        <v>0.10332900954123909</v>
      </c>
      <c r="V454">
        <f t="shared" si="1"/>
        <v>3.9803487545699232</v>
      </c>
      <c r="W454">
        <f t="shared" si="2"/>
        <v>38.521115921287787</v>
      </c>
      <c r="X454">
        <f t="shared" si="3"/>
        <v>26.957736266596843</v>
      </c>
      <c r="Y454">
        <f t="shared" si="4"/>
        <v>260.89223526175272</v>
      </c>
    </row>
    <row r="455" spans="1:25">
      <c r="A455" t="s">
        <v>629</v>
      </c>
      <c r="B455" t="s">
        <v>630</v>
      </c>
      <c r="C455" t="s">
        <v>631</v>
      </c>
      <c r="D455">
        <v>7</v>
      </c>
      <c r="E455" t="s">
        <v>286</v>
      </c>
      <c r="F455" t="s">
        <v>286</v>
      </c>
      <c r="G455" t="s">
        <v>286</v>
      </c>
      <c r="H455" t="s">
        <v>260</v>
      </c>
      <c r="I455" t="s">
        <v>247</v>
      </c>
      <c r="J455" t="s">
        <v>248</v>
      </c>
      <c r="K455">
        <v>161264</v>
      </c>
      <c r="L455">
        <v>0</v>
      </c>
      <c r="M455">
        <v>161264</v>
      </c>
      <c r="N455">
        <v>161264</v>
      </c>
      <c r="O455">
        <v>0</v>
      </c>
      <c r="Q455">
        <v>1805.142857</v>
      </c>
      <c r="R455">
        <v>678.71428600000002</v>
      </c>
      <c r="S455">
        <v>1759.4285709999999</v>
      </c>
      <c r="T455">
        <v>170.85714300000001</v>
      </c>
      <c r="U455">
        <f t="shared" si="0"/>
        <v>9.7109451225343327E-2</v>
      </c>
      <c r="V455">
        <f t="shared" si="1"/>
        <v>13.093861646580189</v>
      </c>
      <c r="W455">
        <f t="shared" si="2"/>
        <v>134.83612028859855</v>
      </c>
      <c r="X455">
        <f t="shared" si="3"/>
        <v>13.093861646580189</v>
      </c>
      <c r="Y455">
        <f t="shared" si="4"/>
        <v>134.83612028859855</v>
      </c>
    </row>
    <row r="456" spans="1:25">
      <c r="A456" t="s">
        <v>629</v>
      </c>
      <c r="B456" t="s">
        <v>630</v>
      </c>
      <c r="C456" t="s">
        <v>631</v>
      </c>
      <c r="D456">
        <v>7</v>
      </c>
      <c r="E456" t="s">
        <v>285</v>
      </c>
      <c r="F456" t="s">
        <v>285</v>
      </c>
      <c r="G456" t="s">
        <v>279</v>
      </c>
      <c r="H456" t="s">
        <v>280</v>
      </c>
      <c r="I456" t="s">
        <v>247</v>
      </c>
      <c r="J456" t="s">
        <v>281</v>
      </c>
      <c r="K456">
        <v>16969.93</v>
      </c>
      <c r="L456">
        <v>0</v>
      </c>
      <c r="M456">
        <v>114932.5735</v>
      </c>
      <c r="N456">
        <v>114932.5735</v>
      </c>
      <c r="O456">
        <v>0</v>
      </c>
      <c r="Q456">
        <v>907.28571399999998</v>
      </c>
      <c r="R456">
        <v>206.14285699999999</v>
      </c>
      <c r="S456">
        <v>952.14285700000005</v>
      </c>
      <c r="T456">
        <v>108.285714</v>
      </c>
      <c r="U456">
        <f t="shared" si="0"/>
        <v>0.11372843182501551</v>
      </c>
      <c r="V456">
        <f t="shared" si="1"/>
        <v>2.5461260318898913</v>
      </c>
      <c r="W456">
        <f t="shared" si="2"/>
        <v>22.38777050761945</v>
      </c>
      <c r="X456">
        <f t="shared" si="3"/>
        <v>17.244197076855844</v>
      </c>
      <c r="Y456">
        <f t="shared" si="4"/>
        <v>151.62608681167833</v>
      </c>
    </row>
    <row r="457" spans="1:25">
      <c r="A457" t="s">
        <v>629</v>
      </c>
      <c r="B457" t="s">
        <v>630</v>
      </c>
      <c r="C457" t="s">
        <v>631</v>
      </c>
      <c r="D457">
        <v>7</v>
      </c>
      <c r="E457" t="s">
        <v>277</v>
      </c>
      <c r="F457" t="s">
        <v>278</v>
      </c>
      <c r="G457" t="s">
        <v>279</v>
      </c>
      <c r="H457" t="s">
        <v>280</v>
      </c>
      <c r="I457" t="s">
        <v>247</v>
      </c>
      <c r="J457" t="s">
        <v>281</v>
      </c>
      <c r="K457">
        <v>13546.31</v>
      </c>
      <c r="L457">
        <v>0</v>
      </c>
      <c r="M457">
        <v>91737.582280000002</v>
      </c>
      <c r="N457">
        <v>91737.582280000002</v>
      </c>
      <c r="O457">
        <v>0</v>
      </c>
      <c r="Q457">
        <v>1268.2857140000001</v>
      </c>
      <c r="R457">
        <v>39.428570999999998</v>
      </c>
      <c r="S457">
        <v>1307.4285709999999</v>
      </c>
      <c r="T457">
        <v>99.285713999999999</v>
      </c>
      <c r="U457">
        <f t="shared" si="0"/>
        <v>7.5939685121046666E-2</v>
      </c>
      <c r="V457">
        <f t="shared" si="1"/>
        <v>1.4801475092264471</v>
      </c>
      <c r="W457">
        <f t="shared" si="2"/>
        <v>19.491093581269332</v>
      </c>
      <c r="X457">
        <f t="shared" si="3"/>
        <v>10.023774290873179</v>
      </c>
      <c r="Y457">
        <f t="shared" si="4"/>
        <v>131.99652164603316</v>
      </c>
    </row>
    <row r="458" spans="1:25">
      <c r="A458" t="s">
        <v>629</v>
      </c>
      <c r="B458" t="s">
        <v>630</v>
      </c>
      <c r="C458" t="s">
        <v>631</v>
      </c>
      <c r="D458">
        <v>7</v>
      </c>
      <c r="E458" t="s">
        <v>287</v>
      </c>
      <c r="F458" t="s">
        <v>287</v>
      </c>
      <c r="G458" t="s">
        <v>287</v>
      </c>
      <c r="H458" t="s">
        <v>288</v>
      </c>
      <c r="I458" t="s">
        <v>247</v>
      </c>
      <c r="J458" t="s">
        <v>248</v>
      </c>
      <c r="K458">
        <v>82847</v>
      </c>
      <c r="L458">
        <v>0</v>
      </c>
      <c r="M458">
        <v>82847</v>
      </c>
      <c r="N458">
        <v>82847</v>
      </c>
      <c r="O458">
        <v>0</v>
      </c>
      <c r="P458">
        <v>481.71428600000002</v>
      </c>
      <c r="Q458">
        <v>25283.85714</v>
      </c>
      <c r="R458">
        <v>524.28571399999998</v>
      </c>
      <c r="S458">
        <v>27560.85714</v>
      </c>
      <c r="T458">
        <v>334.85714300000001</v>
      </c>
      <c r="U458">
        <f t="shared" si="0"/>
        <v>1.2149736174714631E-2</v>
      </c>
      <c r="V458">
        <f t="shared" si="1"/>
        <v>0.42942371691005082</v>
      </c>
      <c r="W458">
        <f t="shared" si="2"/>
        <v>35.344283261371892</v>
      </c>
      <c r="X458">
        <f t="shared" si="3"/>
        <v>0.42942371691005082</v>
      </c>
      <c r="Y458">
        <f t="shared" si="4"/>
        <v>35.344283261371892</v>
      </c>
    </row>
    <row r="459" spans="1:25">
      <c r="A459" t="s">
        <v>629</v>
      </c>
      <c r="B459" t="s">
        <v>630</v>
      </c>
      <c r="C459" t="s">
        <v>631</v>
      </c>
      <c r="D459">
        <v>7</v>
      </c>
      <c r="E459" t="s">
        <v>298</v>
      </c>
      <c r="F459" t="s">
        <v>298</v>
      </c>
      <c r="G459" t="s">
        <v>298</v>
      </c>
      <c r="H459" t="s">
        <v>254</v>
      </c>
      <c r="I459" t="s">
        <v>247</v>
      </c>
      <c r="J459" t="s">
        <v>248</v>
      </c>
      <c r="K459">
        <v>45546</v>
      </c>
      <c r="L459">
        <v>0</v>
      </c>
      <c r="M459">
        <v>45546</v>
      </c>
      <c r="N459">
        <v>45546</v>
      </c>
      <c r="O459">
        <v>0</v>
      </c>
      <c r="P459">
        <v>114.42857100000001</v>
      </c>
      <c r="Q459">
        <v>507.42857099999998</v>
      </c>
      <c r="R459">
        <v>125.714286</v>
      </c>
      <c r="S459">
        <v>588.57142899999997</v>
      </c>
      <c r="T459">
        <v>78.857142999999994</v>
      </c>
      <c r="U459">
        <f t="shared" si="0"/>
        <v>0.13398058266943161</v>
      </c>
      <c r="V459">
        <f t="shared" si="1"/>
        <v>11.054854360882388</v>
      </c>
      <c r="W459">
        <f t="shared" si="2"/>
        <v>82.510869415741183</v>
      </c>
      <c r="X459">
        <f t="shared" si="3"/>
        <v>11.054854360882388</v>
      </c>
      <c r="Y459">
        <f t="shared" si="4"/>
        <v>82.510869415741183</v>
      </c>
    </row>
    <row r="460" spans="1:25">
      <c r="A460" t="s">
        <v>629</v>
      </c>
      <c r="B460" t="s">
        <v>630</v>
      </c>
      <c r="C460" t="s">
        <v>631</v>
      </c>
      <c r="D460">
        <v>7</v>
      </c>
      <c r="E460" t="s">
        <v>289</v>
      </c>
      <c r="F460" t="s">
        <v>289</v>
      </c>
      <c r="G460" t="s">
        <v>289</v>
      </c>
      <c r="H460" t="s">
        <v>260</v>
      </c>
      <c r="I460" t="s">
        <v>247</v>
      </c>
      <c r="J460" t="s">
        <v>248</v>
      </c>
      <c r="K460">
        <v>32784</v>
      </c>
      <c r="L460">
        <v>0</v>
      </c>
      <c r="M460">
        <v>32784</v>
      </c>
      <c r="N460">
        <v>32784</v>
      </c>
      <c r="O460">
        <v>0</v>
      </c>
      <c r="Q460">
        <v>30399.57143</v>
      </c>
      <c r="R460">
        <v>826.85714299999995</v>
      </c>
      <c r="S460">
        <v>31065.57143</v>
      </c>
      <c r="T460">
        <v>184.14285699999999</v>
      </c>
      <c r="U460">
        <f t="shared" si="0"/>
        <v>5.9275541547635386E-3</v>
      </c>
      <c r="V460">
        <f t="shared" si="1"/>
        <v>0.15075945349924541</v>
      </c>
      <c r="W460">
        <f t="shared" si="2"/>
        <v>25.43366953098035</v>
      </c>
      <c r="X460">
        <f t="shared" si="3"/>
        <v>0.15075945349924541</v>
      </c>
      <c r="Y460">
        <f t="shared" si="4"/>
        <v>25.43366953098035</v>
      </c>
    </row>
    <row r="461" spans="1:25">
      <c r="A461" t="s">
        <v>629</v>
      </c>
      <c r="B461" t="s">
        <v>630</v>
      </c>
      <c r="C461" t="s">
        <v>631</v>
      </c>
      <c r="D461">
        <v>7</v>
      </c>
      <c r="E461" t="s">
        <v>290</v>
      </c>
      <c r="F461" t="s">
        <v>290</v>
      </c>
      <c r="G461" t="s">
        <v>290</v>
      </c>
      <c r="H461" t="s">
        <v>254</v>
      </c>
      <c r="I461" t="s">
        <v>247</v>
      </c>
      <c r="J461" t="s">
        <v>268</v>
      </c>
      <c r="K461">
        <v>328235</v>
      </c>
      <c r="L461">
        <v>0</v>
      </c>
      <c r="M461">
        <v>22227.570889999999</v>
      </c>
      <c r="N461">
        <v>22227.570889999999</v>
      </c>
      <c r="O461">
        <v>0</v>
      </c>
      <c r="P461">
        <v>1405.7142859999999</v>
      </c>
      <c r="Q461">
        <v>7071.1428569999998</v>
      </c>
      <c r="R461">
        <v>899.85714299999995</v>
      </c>
      <c r="S461">
        <v>8069</v>
      </c>
      <c r="T461">
        <v>39.857143000000001</v>
      </c>
      <c r="U461">
        <f t="shared" si="0"/>
        <v>4.9395393481224438E-3</v>
      </c>
      <c r="V461">
        <f t="shared" si="1"/>
        <v>5.8112175344794004</v>
      </c>
      <c r="W461">
        <f t="shared" si="2"/>
        <v>1176.4695298334425</v>
      </c>
      <c r="X461">
        <f t="shared" si="3"/>
        <v>0.39352674061221959</v>
      </c>
      <c r="Y461">
        <f t="shared" si="4"/>
        <v>79.668712581832565</v>
      </c>
    </row>
    <row r="462" spans="1:25">
      <c r="A462" t="s">
        <v>629</v>
      </c>
      <c r="B462" t="s">
        <v>630</v>
      </c>
      <c r="C462" t="s">
        <v>631</v>
      </c>
      <c r="D462">
        <v>7</v>
      </c>
      <c r="E462" t="s">
        <v>293</v>
      </c>
      <c r="F462" t="s">
        <v>294</v>
      </c>
      <c r="G462" t="s">
        <v>294</v>
      </c>
      <c r="H462" t="s">
        <v>295</v>
      </c>
      <c r="I462" t="s">
        <v>247</v>
      </c>
      <c r="J462" t="s">
        <v>248</v>
      </c>
      <c r="K462">
        <v>9788</v>
      </c>
      <c r="L462">
        <v>0</v>
      </c>
      <c r="M462">
        <v>9788</v>
      </c>
      <c r="N462">
        <v>9788</v>
      </c>
      <c r="O462">
        <v>0</v>
      </c>
      <c r="R462">
        <v>15.714286</v>
      </c>
      <c r="S462">
        <v>812.14285700000005</v>
      </c>
      <c r="T462">
        <v>19.571428999999998</v>
      </c>
      <c r="U462">
        <f t="shared" si="0"/>
        <v>2.4098505369234562E-2</v>
      </c>
      <c r="V462">
        <f t="shared" si="1"/>
        <v>1.7217238349554482</v>
      </c>
      <c r="W462">
        <f t="shared" si="2"/>
        <v>71.445253909957941</v>
      </c>
      <c r="X462">
        <f t="shared" si="3"/>
        <v>1.7217238349554482</v>
      </c>
      <c r="Y462">
        <f t="shared" si="4"/>
        <v>71.445253909957941</v>
      </c>
    </row>
    <row r="463" spans="1:25">
      <c r="A463" t="s">
        <v>629</v>
      </c>
      <c r="B463" t="s">
        <v>630</v>
      </c>
      <c r="C463" t="s">
        <v>631</v>
      </c>
      <c r="D463">
        <v>7</v>
      </c>
      <c r="E463" t="s">
        <v>291</v>
      </c>
      <c r="F463" t="s">
        <v>291</v>
      </c>
      <c r="G463" t="s">
        <v>291</v>
      </c>
      <c r="H463" t="s">
        <v>280</v>
      </c>
      <c r="I463" t="s">
        <v>247</v>
      </c>
      <c r="J463" t="s">
        <v>292</v>
      </c>
      <c r="K463">
        <v>2233500</v>
      </c>
      <c r="L463">
        <v>0</v>
      </c>
      <c r="M463">
        <v>9712.65</v>
      </c>
      <c r="N463">
        <v>9712.65</v>
      </c>
      <c r="O463">
        <v>0</v>
      </c>
      <c r="Q463">
        <v>261.85714300000001</v>
      </c>
      <c r="R463">
        <v>0.85714299999999999</v>
      </c>
      <c r="S463">
        <v>274.42857099999998</v>
      </c>
      <c r="T463">
        <v>6.5714290000000002</v>
      </c>
      <c r="U463">
        <f t="shared" si="0"/>
        <v>2.3945863129535446E-2</v>
      </c>
      <c r="V463">
        <f t="shared" si="1"/>
        <v>1162.6756915606597</v>
      </c>
      <c r="W463">
        <f t="shared" si="2"/>
        <v>48554.344659499264</v>
      </c>
      <c r="X463">
        <f t="shared" si="3"/>
        <v>5.0560385294992791</v>
      </c>
      <c r="Y463">
        <f t="shared" si="4"/>
        <v>211.14455144709444</v>
      </c>
    </row>
    <row r="464" spans="1:25">
      <c r="A464" t="s">
        <v>629</v>
      </c>
      <c r="B464" t="s">
        <v>630</v>
      </c>
      <c r="C464" t="s">
        <v>631</v>
      </c>
      <c r="D464">
        <v>7</v>
      </c>
      <c r="E464" t="s">
        <v>299</v>
      </c>
      <c r="F464" t="s">
        <v>299</v>
      </c>
      <c r="G464" t="s">
        <v>299</v>
      </c>
      <c r="H464" t="s">
        <v>300</v>
      </c>
      <c r="I464" t="s">
        <v>301</v>
      </c>
      <c r="J464" t="s">
        <v>248</v>
      </c>
      <c r="K464">
        <v>16387397</v>
      </c>
      <c r="L464">
        <v>0</v>
      </c>
      <c r="M464">
        <v>16387397</v>
      </c>
      <c r="N464">
        <v>16387397</v>
      </c>
      <c r="O464">
        <v>0</v>
      </c>
      <c r="P464">
        <v>1192.2857140000001</v>
      </c>
      <c r="Q464">
        <v>1009619.571</v>
      </c>
      <c r="R464">
        <v>1060.7142859999999</v>
      </c>
      <c r="S464">
        <v>1030987.286</v>
      </c>
      <c r="T464">
        <v>7971.4285710000004</v>
      </c>
      <c r="U464">
        <f t="shared" si="0"/>
        <v>7.7318398386146542E-3</v>
      </c>
      <c r="V464">
        <f t="shared" si="1"/>
        <v>2.2706940677886442</v>
      </c>
      <c r="W464">
        <f t="shared" si="2"/>
        <v>293.68094983657778</v>
      </c>
      <c r="X464">
        <f t="shared" si="3"/>
        <v>2.2706940677886442</v>
      </c>
      <c r="Y464">
        <f t="shared" si="4"/>
        <v>293.68094983657778</v>
      </c>
    </row>
    <row r="465" spans="1:25">
      <c r="A465" t="s">
        <v>629</v>
      </c>
      <c r="B465" t="s">
        <v>630</v>
      </c>
      <c r="C465" t="s">
        <v>631</v>
      </c>
      <c r="D465">
        <v>7</v>
      </c>
      <c r="E465" t="s">
        <v>303</v>
      </c>
      <c r="F465" t="s">
        <v>304</v>
      </c>
      <c r="G465" t="s">
        <v>304</v>
      </c>
      <c r="H465" t="s">
        <v>305</v>
      </c>
      <c r="I465" t="s">
        <v>301</v>
      </c>
      <c r="J465" t="s">
        <v>248</v>
      </c>
      <c r="K465">
        <v>7416442</v>
      </c>
      <c r="L465">
        <v>0</v>
      </c>
      <c r="M465">
        <v>7416442</v>
      </c>
      <c r="N465">
        <v>7416442</v>
      </c>
      <c r="O465">
        <v>0</v>
      </c>
      <c r="Q465">
        <v>18877.71429</v>
      </c>
      <c r="R465">
        <v>1286.2857140000001</v>
      </c>
      <c r="S465">
        <v>47115.285709999996</v>
      </c>
      <c r="T465">
        <v>1703.4285709999999</v>
      </c>
      <c r="U465">
        <f t="shared" si="0"/>
        <v>3.6154478219336261E-2</v>
      </c>
      <c r="V465">
        <f t="shared" si="1"/>
        <v>22.487218284252965</v>
      </c>
      <c r="W465">
        <f t="shared" si="2"/>
        <v>621.97601491663272</v>
      </c>
      <c r="X465">
        <f t="shared" si="3"/>
        <v>22.487218284252965</v>
      </c>
      <c r="Y465">
        <f t="shared" si="4"/>
        <v>621.97601491663272</v>
      </c>
    </row>
    <row r="466" spans="1:25">
      <c r="A466" t="s">
        <v>629</v>
      </c>
      <c r="B466" t="s">
        <v>630</v>
      </c>
      <c r="C466" t="s">
        <v>631</v>
      </c>
      <c r="D466">
        <v>7</v>
      </c>
      <c r="E466" t="s">
        <v>306</v>
      </c>
      <c r="F466" t="s">
        <v>306</v>
      </c>
      <c r="G466" t="s">
        <v>306</v>
      </c>
      <c r="H466" t="s">
        <v>307</v>
      </c>
      <c r="I466" t="s">
        <v>301</v>
      </c>
      <c r="J466" t="s">
        <v>248</v>
      </c>
      <c r="K466">
        <v>7298431</v>
      </c>
      <c r="L466">
        <v>0</v>
      </c>
      <c r="M466">
        <v>7298431</v>
      </c>
      <c r="N466">
        <v>7298431</v>
      </c>
      <c r="O466">
        <v>0</v>
      </c>
      <c r="Q466">
        <v>29963</v>
      </c>
      <c r="R466">
        <v>3953</v>
      </c>
      <c r="S466">
        <v>43639.714290000004</v>
      </c>
      <c r="T466">
        <v>4249.7142860000004</v>
      </c>
      <c r="U466">
        <f t="shared" si="0"/>
        <v>9.738180817956954E-2</v>
      </c>
      <c r="V466">
        <f t="shared" si="1"/>
        <v>23.891838362445885</v>
      </c>
      <c r="W466">
        <f t="shared" si="2"/>
        <v>245.34190532167929</v>
      </c>
      <c r="X466">
        <f t="shared" si="3"/>
        <v>23.891838362445885</v>
      </c>
      <c r="Y466">
        <f t="shared" si="4"/>
        <v>245.34190532167929</v>
      </c>
    </row>
    <row r="467" spans="1:25">
      <c r="A467" t="s">
        <v>629</v>
      </c>
      <c r="B467" t="s">
        <v>630</v>
      </c>
      <c r="C467" t="s">
        <v>631</v>
      </c>
      <c r="D467">
        <v>7</v>
      </c>
      <c r="E467" t="s">
        <v>311</v>
      </c>
      <c r="F467" t="s">
        <v>311</v>
      </c>
      <c r="G467" t="s">
        <v>311</v>
      </c>
      <c r="H467" t="s">
        <v>276</v>
      </c>
      <c r="I467" t="s">
        <v>301</v>
      </c>
      <c r="J467" t="s">
        <v>248</v>
      </c>
      <c r="K467">
        <v>2732442</v>
      </c>
      <c r="L467">
        <v>0</v>
      </c>
      <c r="M467">
        <v>2732442</v>
      </c>
      <c r="N467">
        <v>2732442</v>
      </c>
      <c r="O467">
        <v>0</v>
      </c>
      <c r="P467">
        <v>1660.142857</v>
      </c>
      <c r="Q467">
        <v>14150.57143</v>
      </c>
      <c r="R467">
        <v>1706</v>
      </c>
      <c r="S467">
        <v>98559.142860000007</v>
      </c>
      <c r="T467">
        <v>2146.2857140000001</v>
      </c>
      <c r="U467">
        <f t="shared" si="0"/>
        <v>2.1776627228269708E-2</v>
      </c>
      <c r="V467">
        <f t="shared" si="1"/>
        <v>3.9605545037798753</v>
      </c>
      <c r="W467">
        <f t="shared" si="2"/>
        <v>181.87180513603192</v>
      </c>
      <c r="X467">
        <f t="shared" si="3"/>
        <v>3.9605545037798753</v>
      </c>
      <c r="Y467">
        <f t="shared" si="4"/>
        <v>181.87180513603192</v>
      </c>
    </row>
    <row r="468" spans="1:25">
      <c r="A468" t="s">
        <v>629</v>
      </c>
      <c r="B468" t="s">
        <v>630</v>
      </c>
      <c r="C468" t="s">
        <v>631</v>
      </c>
      <c r="D468">
        <v>7</v>
      </c>
      <c r="E468" t="s">
        <v>308</v>
      </c>
      <c r="F468" t="s">
        <v>308</v>
      </c>
      <c r="G468" t="s">
        <v>309</v>
      </c>
      <c r="H468" t="s">
        <v>310</v>
      </c>
      <c r="I468" t="s">
        <v>301</v>
      </c>
      <c r="J468" t="s">
        <v>248</v>
      </c>
      <c r="K468">
        <v>2721781</v>
      </c>
      <c r="L468">
        <v>0</v>
      </c>
      <c r="M468">
        <v>2721781</v>
      </c>
      <c r="N468">
        <v>2721781</v>
      </c>
      <c r="O468">
        <v>0</v>
      </c>
      <c r="R468">
        <v>15639.57143</v>
      </c>
      <c r="S468">
        <v>54498.14286</v>
      </c>
      <c r="T468">
        <v>2162.5714290000001</v>
      </c>
      <c r="U468">
        <f t="shared" si="0"/>
        <v>3.9681561893868914E-2</v>
      </c>
      <c r="V468">
        <f t="shared" si="1"/>
        <v>7.1346625176147729</v>
      </c>
      <c r="W468">
        <f t="shared" si="2"/>
        <v>179.79792571413702</v>
      </c>
      <c r="X468">
        <f t="shared" si="3"/>
        <v>7.1346625176147729</v>
      </c>
      <c r="Y468">
        <f t="shared" si="4"/>
        <v>179.79792571413702</v>
      </c>
    </row>
    <row r="469" spans="1:25">
      <c r="A469" t="s">
        <v>629</v>
      </c>
      <c r="B469" t="s">
        <v>630</v>
      </c>
      <c r="C469" t="s">
        <v>631</v>
      </c>
      <c r="D469">
        <v>7</v>
      </c>
      <c r="E469" t="s">
        <v>312</v>
      </c>
      <c r="F469" t="s">
        <v>313</v>
      </c>
      <c r="G469" t="s">
        <v>313</v>
      </c>
      <c r="H469" t="s">
        <v>314</v>
      </c>
      <c r="I469" t="s">
        <v>301</v>
      </c>
      <c r="J469" t="s">
        <v>248</v>
      </c>
      <c r="K469">
        <v>1304829</v>
      </c>
      <c r="L469">
        <v>0</v>
      </c>
      <c r="M469">
        <v>1304829</v>
      </c>
      <c r="N469">
        <v>1304829</v>
      </c>
      <c r="O469">
        <v>0</v>
      </c>
      <c r="Q469">
        <v>7271.7142860000004</v>
      </c>
      <c r="R469">
        <v>489.71428600000002</v>
      </c>
      <c r="S469">
        <v>27525.28571</v>
      </c>
      <c r="T469">
        <v>1036.4285709999999</v>
      </c>
      <c r="U469">
        <f t="shared" si="0"/>
        <v>3.7653689844296984E-2</v>
      </c>
      <c r="V469">
        <f t="shared" si="1"/>
        <v>6.7721056493674041</v>
      </c>
      <c r="W469">
        <f t="shared" si="2"/>
        <v>179.85237774494243</v>
      </c>
      <c r="X469">
        <f t="shared" si="3"/>
        <v>6.7721056493674041</v>
      </c>
      <c r="Y469">
        <f t="shared" si="4"/>
        <v>179.85237774494243</v>
      </c>
    </row>
    <row r="470" spans="1:25">
      <c r="A470" t="s">
        <v>629</v>
      </c>
      <c r="B470" t="s">
        <v>630</v>
      </c>
      <c r="C470" t="s">
        <v>631</v>
      </c>
      <c r="D470">
        <v>7</v>
      </c>
      <c r="E470" t="s">
        <v>315</v>
      </c>
      <c r="F470" t="s">
        <v>315</v>
      </c>
      <c r="G470" t="s">
        <v>309</v>
      </c>
      <c r="H470" t="s">
        <v>310</v>
      </c>
      <c r="I470" t="s">
        <v>301</v>
      </c>
      <c r="J470" t="s">
        <v>248</v>
      </c>
      <c r="K470">
        <v>933900</v>
      </c>
      <c r="L470">
        <v>0</v>
      </c>
      <c r="M470">
        <v>933900</v>
      </c>
      <c r="N470">
        <v>933900</v>
      </c>
      <c r="O470">
        <v>0</v>
      </c>
      <c r="R470">
        <v>210</v>
      </c>
      <c r="S470">
        <v>7091.5714289999996</v>
      </c>
      <c r="T470">
        <v>748.42857100000003</v>
      </c>
      <c r="U470">
        <f t="shared" si="0"/>
        <v>0.10553776105806464</v>
      </c>
      <c r="V470">
        <f t="shared" si="1"/>
        <v>18.813077898180151</v>
      </c>
      <c r="W470">
        <f t="shared" si="2"/>
        <v>178.25920987493367</v>
      </c>
      <c r="X470">
        <f t="shared" si="3"/>
        <v>18.813077898180151</v>
      </c>
      <c r="Y470">
        <f t="shared" si="4"/>
        <v>178.25920987493367</v>
      </c>
    </row>
    <row r="471" spans="1:25">
      <c r="A471" t="s">
        <v>629</v>
      </c>
      <c r="B471" t="s">
        <v>630</v>
      </c>
      <c r="C471" t="s">
        <v>631</v>
      </c>
      <c r="D471">
        <v>7</v>
      </c>
      <c r="E471" t="s">
        <v>316</v>
      </c>
      <c r="F471" t="s">
        <v>317</v>
      </c>
      <c r="G471" t="s">
        <v>317</v>
      </c>
      <c r="H471" t="s">
        <v>307</v>
      </c>
      <c r="I471" t="s">
        <v>301</v>
      </c>
      <c r="J471" t="s">
        <v>281</v>
      </c>
      <c r="K471">
        <v>33016.07</v>
      </c>
      <c r="L471">
        <v>0</v>
      </c>
      <c r="M471">
        <v>223577.2506</v>
      </c>
      <c r="N471">
        <v>223577.2506</v>
      </c>
      <c r="O471">
        <v>0</v>
      </c>
      <c r="R471">
        <v>2993.2857140000001</v>
      </c>
      <c r="S471">
        <v>13468</v>
      </c>
      <c r="T471">
        <v>1072</v>
      </c>
      <c r="U471">
        <f t="shared" si="0"/>
        <v>7.9596079596079602E-2</v>
      </c>
      <c r="V471">
        <f t="shared" si="1"/>
        <v>0.35020652127794988</v>
      </c>
      <c r="W471">
        <f t="shared" si="2"/>
        <v>4.3997961087420041</v>
      </c>
      <c r="X471">
        <f t="shared" si="3"/>
        <v>2.3715182082396367</v>
      </c>
      <c r="Y471">
        <f t="shared" si="4"/>
        <v>29.794409728144991</v>
      </c>
    </row>
    <row r="472" spans="1:25">
      <c r="A472" t="s">
        <v>629</v>
      </c>
      <c r="B472" t="s">
        <v>630</v>
      </c>
      <c r="C472" t="s">
        <v>631</v>
      </c>
      <c r="D472">
        <v>7</v>
      </c>
      <c r="E472" t="s">
        <v>318</v>
      </c>
      <c r="F472" t="s">
        <v>318</v>
      </c>
      <c r="G472" t="s">
        <v>317</v>
      </c>
      <c r="H472" t="s">
        <v>307</v>
      </c>
      <c r="I472" t="s">
        <v>301</v>
      </c>
      <c r="J472" t="s">
        <v>281</v>
      </c>
      <c r="K472">
        <v>7947.27</v>
      </c>
      <c r="L472">
        <v>0</v>
      </c>
      <c r="M472">
        <v>53820.47105</v>
      </c>
      <c r="N472">
        <v>53820.47105</v>
      </c>
      <c r="O472">
        <v>0</v>
      </c>
      <c r="R472">
        <v>1794.857143</v>
      </c>
      <c r="S472">
        <v>10533.85714</v>
      </c>
      <c r="T472">
        <v>386.14285699999999</v>
      </c>
      <c r="U472">
        <f t="shared" si="0"/>
        <v>3.6657309081372255E-2</v>
      </c>
      <c r="V472">
        <f t="shared" si="1"/>
        <v>0.1077785915097654</v>
      </c>
      <c r="W472">
        <f t="shared" si="2"/>
        <v>2.9401664827747562</v>
      </c>
      <c r="X472">
        <f t="shared" si="3"/>
        <v>0.72989775912497057</v>
      </c>
      <c r="Y472">
        <f t="shared" si="4"/>
        <v>19.911384043622412</v>
      </c>
    </row>
    <row r="473" spans="1:25">
      <c r="A473" t="s">
        <v>629</v>
      </c>
      <c r="B473" t="s">
        <v>630</v>
      </c>
      <c r="C473" t="s">
        <v>631</v>
      </c>
      <c r="D473">
        <v>7</v>
      </c>
      <c r="E473" t="s">
        <v>319</v>
      </c>
      <c r="F473" t="s">
        <v>319</v>
      </c>
      <c r="G473" t="s">
        <v>319</v>
      </c>
      <c r="H473" t="s">
        <v>320</v>
      </c>
      <c r="I473" t="s">
        <v>301</v>
      </c>
      <c r="J473" t="s">
        <v>248</v>
      </c>
      <c r="K473">
        <v>4976</v>
      </c>
      <c r="L473">
        <v>0</v>
      </c>
      <c r="M473">
        <v>4976</v>
      </c>
      <c r="N473">
        <v>4976</v>
      </c>
      <c r="O473">
        <v>0</v>
      </c>
      <c r="Q473">
        <v>378.28571399999998</v>
      </c>
      <c r="R473">
        <v>5</v>
      </c>
      <c r="S473">
        <v>362.85714300000001</v>
      </c>
      <c r="T473">
        <v>7.4285709999999998</v>
      </c>
      <c r="U473">
        <f t="shared" si="0"/>
        <v>2.047243975571951E-2</v>
      </c>
      <c r="V473">
        <f t="shared" si="1"/>
        <v>1.9590551173389548</v>
      </c>
      <c r="W473">
        <f t="shared" si="2"/>
        <v>95.692313213018082</v>
      </c>
      <c r="X473">
        <f t="shared" si="3"/>
        <v>1.9590551173389548</v>
      </c>
      <c r="Y473">
        <f t="shared" si="4"/>
        <v>95.692313213018082</v>
      </c>
    </row>
    <row r="474" spans="1:25">
      <c r="A474" t="s">
        <v>629</v>
      </c>
      <c r="B474" t="s">
        <v>630</v>
      </c>
      <c r="C474" t="s">
        <v>631</v>
      </c>
      <c r="D474">
        <v>7</v>
      </c>
      <c r="E474" t="s">
        <v>321</v>
      </c>
      <c r="F474" t="s">
        <v>322</v>
      </c>
      <c r="G474" t="s">
        <v>322</v>
      </c>
      <c r="H474" t="s">
        <v>323</v>
      </c>
      <c r="I474" t="s">
        <v>324</v>
      </c>
      <c r="J474" t="s">
        <v>281</v>
      </c>
      <c r="K474">
        <v>4649537</v>
      </c>
      <c r="L474">
        <v>0</v>
      </c>
      <c r="M474">
        <v>31488256.809999999</v>
      </c>
      <c r="N474">
        <v>31488256.809999999</v>
      </c>
      <c r="O474">
        <v>0</v>
      </c>
      <c r="P474">
        <v>1713400.7139999999</v>
      </c>
      <c r="Q474">
        <v>6608174.1430000002</v>
      </c>
      <c r="R474">
        <v>948665.85710000002</v>
      </c>
      <c r="S474">
        <v>17607471.710000001</v>
      </c>
      <c r="T474">
        <v>154323.42860000001</v>
      </c>
      <c r="U474">
        <f t="shared" si="0"/>
        <v>8.7646557746478421E-3</v>
      </c>
      <c r="V474">
        <f t="shared" si="1"/>
        <v>3.7723733558596838E-2</v>
      </c>
      <c r="W474">
        <f t="shared" si="2"/>
        <v>4.3040747438951819</v>
      </c>
      <c r="X474">
        <f t="shared" si="3"/>
        <v>0.25547804224917708</v>
      </c>
      <c r="Y474">
        <f t="shared" si="4"/>
        <v>29.148668107212924</v>
      </c>
    </row>
    <row r="475" spans="1:25">
      <c r="A475" t="s">
        <v>629</v>
      </c>
      <c r="B475" t="s">
        <v>630</v>
      </c>
      <c r="C475" t="s">
        <v>631</v>
      </c>
      <c r="D475">
        <v>7</v>
      </c>
      <c r="E475" t="s">
        <v>331</v>
      </c>
      <c r="F475" t="s">
        <v>332</v>
      </c>
      <c r="G475" t="s">
        <v>332</v>
      </c>
      <c r="H475" t="s">
        <v>333</v>
      </c>
      <c r="I475" t="s">
        <v>324</v>
      </c>
      <c r="J475" t="s">
        <v>334</v>
      </c>
      <c r="K475">
        <v>30360896</v>
      </c>
      <c r="L475">
        <v>0</v>
      </c>
      <c r="M475">
        <v>6505896.04</v>
      </c>
      <c r="N475">
        <v>6505896.04</v>
      </c>
      <c r="O475">
        <v>0</v>
      </c>
      <c r="P475">
        <v>507.57142900000002</v>
      </c>
      <c r="Q475">
        <v>19651.28571</v>
      </c>
      <c r="R475">
        <v>561</v>
      </c>
      <c r="S475">
        <v>24038.85714</v>
      </c>
      <c r="T475">
        <v>2108.8571430000002</v>
      </c>
      <c r="U475">
        <f t="shared" si="0"/>
        <v>8.7727013423234648E-2</v>
      </c>
      <c r="V475">
        <f t="shared" si="1"/>
        <v>180.42749835747213</v>
      </c>
      <c r="W475">
        <f t="shared" si="2"/>
        <v>2056.6925889407471</v>
      </c>
      <c r="X475">
        <f t="shared" si="3"/>
        <v>38.662974474501162</v>
      </c>
      <c r="Y475">
        <f t="shared" si="4"/>
        <v>440.7191464272646</v>
      </c>
    </row>
    <row r="476" spans="1:25">
      <c r="A476" t="s">
        <v>629</v>
      </c>
      <c r="B476" t="s">
        <v>630</v>
      </c>
      <c r="C476" t="s">
        <v>631</v>
      </c>
      <c r="D476">
        <v>7</v>
      </c>
      <c r="E476" t="s">
        <v>339</v>
      </c>
      <c r="F476" t="s">
        <v>339</v>
      </c>
      <c r="G476" t="s">
        <v>339</v>
      </c>
      <c r="H476" t="s">
        <v>340</v>
      </c>
      <c r="I476" t="s">
        <v>324</v>
      </c>
      <c r="J476" t="s">
        <v>248</v>
      </c>
      <c r="K476">
        <v>5387722</v>
      </c>
      <c r="L476">
        <v>0</v>
      </c>
      <c r="M476">
        <v>5387722</v>
      </c>
      <c r="N476">
        <v>5387722</v>
      </c>
      <c r="O476">
        <v>0</v>
      </c>
      <c r="P476">
        <v>23475.28571</v>
      </c>
      <c r="Q476">
        <v>462575.85710000002</v>
      </c>
      <c r="R476">
        <v>15881.57143</v>
      </c>
      <c r="S476">
        <v>488349.14289999998</v>
      </c>
      <c r="T476">
        <v>6175.7142860000004</v>
      </c>
      <c r="U476">
        <f t="shared" si="0"/>
        <v>1.2646104484439754E-2</v>
      </c>
      <c r="V476">
        <f t="shared" si="1"/>
        <v>1.5760743775610127</v>
      </c>
      <c r="W476">
        <f t="shared" si="2"/>
        <v>124.62923894866393</v>
      </c>
      <c r="X476">
        <f t="shared" si="3"/>
        <v>1.5760743775610127</v>
      </c>
      <c r="Y476">
        <f t="shared" si="4"/>
        <v>124.62923894866393</v>
      </c>
    </row>
    <row r="477" spans="1:25">
      <c r="A477" t="s">
        <v>629</v>
      </c>
      <c r="B477" t="s">
        <v>630</v>
      </c>
      <c r="C477" t="s">
        <v>631</v>
      </c>
      <c r="D477">
        <v>7</v>
      </c>
      <c r="E477" t="s">
        <v>336</v>
      </c>
      <c r="F477" t="s">
        <v>336</v>
      </c>
      <c r="G477" t="s">
        <v>336</v>
      </c>
      <c r="H477" t="s">
        <v>337</v>
      </c>
      <c r="I477" t="s">
        <v>324</v>
      </c>
      <c r="J477" t="s">
        <v>334</v>
      </c>
      <c r="K477">
        <v>22385688</v>
      </c>
      <c r="L477">
        <v>0</v>
      </c>
      <c r="M477">
        <v>4797149.7220000001</v>
      </c>
      <c r="N477">
        <v>4797149.7220000001</v>
      </c>
      <c r="O477">
        <v>0</v>
      </c>
      <c r="P477">
        <v>515.42857100000003</v>
      </c>
      <c r="Q477">
        <v>19339.71429</v>
      </c>
      <c r="R477">
        <v>622.28571399999998</v>
      </c>
      <c r="S477">
        <v>20232.42857</v>
      </c>
      <c r="T477">
        <v>2454</v>
      </c>
      <c r="U477">
        <f t="shared" si="0"/>
        <v>0.12129043191773393</v>
      </c>
      <c r="V477">
        <f t="shared" si="1"/>
        <v>158.06087823353323</v>
      </c>
      <c r="W477">
        <f t="shared" si="2"/>
        <v>1303.1603213412504</v>
      </c>
      <c r="X477">
        <f t="shared" si="3"/>
        <v>33.87171741503186</v>
      </c>
      <c r="Y477">
        <f t="shared" si="4"/>
        <v>279.26124822447321</v>
      </c>
    </row>
    <row r="478" spans="1:25">
      <c r="A478" t="s">
        <v>629</v>
      </c>
      <c r="B478" t="s">
        <v>630</v>
      </c>
      <c r="C478" t="s">
        <v>631</v>
      </c>
      <c r="D478">
        <v>7</v>
      </c>
      <c r="E478" t="s">
        <v>343</v>
      </c>
      <c r="F478" t="s">
        <v>343</v>
      </c>
      <c r="G478" t="s">
        <v>344</v>
      </c>
      <c r="H478" t="s">
        <v>345</v>
      </c>
      <c r="I478" t="s">
        <v>324</v>
      </c>
      <c r="J478" t="s">
        <v>248</v>
      </c>
      <c r="K478">
        <v>2496624</v>
      </c>
      <c r="L478">
        <v>0</v>
      </c>
      <c r="M478">
        <v>2496624</v>
      </c>
      <c r="N478">
        <v>2496624</v>
      </c>
      <c r="O478">
        <v>0</v>
      </c>
      <c r="P478">
        <v>2806.8571430000002</v>
      </c>
      <c r="Q478">
        <v>329974.85710000002</v>
      </c>
      <c r="R478">
        <v>976.71428600000002</v>
      </c>
      <c r="S478">
        <v>334521.71429999999</v>
      </c>
      <c r="T478">
        <v>3932</v>
      </c>
      <c r="U478">
        <f t="shared" si="0"/>
        <v>1.1754094971765485E-2</v>
      </c>
      <c r="V478">
        <f t="shared" si="1"/>
        <v>1.0661806279897192</v>
      </c>
      <c r="W478">
        <f t="shared" si="2"/>
        <v>90.707164656299952</v>
      </c>
      <c r="X478">
        <f t="shared" si="3"/>
        <v>1.0661806279897192</v>
      </c>
      <c r="Y478">
        <f t="shared" si="4"/>
        <v>90.707164656299952</v>
      </c>
    </row>
    <row r="479" spans="1:25">
      <c r="A479" t="s">
        <v>629</v>
      </c>
      <c r="B479" t="s">
        <v>630</v>
      </c>
      <c r="C479" t="s">
        <v>631</v>
      </c>
      <c r="D479">
        <v>7</v>
      </c>
      <c r="E479" t="s">
        <v>348</v>
      </c>
      <c r="F479" t="s">
        <v>348</v>
      </c>
      <c r="G479" t="s">
        <v>348</v>
      </c>
      <c r="H479" t="s">
        <v>349</v>
      </c>
      <c r="I479" t="s">
        <v>324</v>
      </c>
      <c r="J479" t="s">
        <v>281</v>
      </c>
      <c r="K479">
        <v>334592.61430000002</v>
      </c>
      <c r="L479">
        <v>0</v>
      </c>
      <c r="M479">
        <v>2265839.9730000002</v>
      </c>
      <c r="N479">
        <v>2265839.9730000002</v>
      </c>
      <c r="O479">
        <v>0</v>
      </c>
      <c r="P479">
        <v>10645</v>
      </c>
      <c r="Q479">
        <v>162454.42860000001</v>
      </c>
      <c r="R479">
        <v>14738</v>
      </c>
      <c r="S479">
        <v>221229.14290000001</v>
      </c>
      <c r="T479">
        <v>974</v>
      </c>
      <c r="U479">
        <f t="shared" si="0"/>
        <v>4.40267492443465E-3</v>
      </c>
      <c r="V479">
        <f t="shared" si="1"/>
        <v>0.21606079684359705</v>
      </c>
      <c r="W479">
        <f t="shared" si="2"/>
        <v>49.074892094455855</v>
      </c>
      <c r="X479">
        <f t="shared" si="3"/>
        <v>1.4631500193471381</v>
      </c>
      <c r="Y479">
        <f t="shared" si="4"/>
        <v>332.33205822821947</v>
      </c>
    </row>
    <row r="480" spans="1:25">
      <c r="A480" t="s">
        <v>629</v>
      </c>
      <c r="B480" t="s">
        <v>630</v>
      </c>
      <c r="C480" t="s">
        <v>631</v>
      </c>
      <c r="D480">
        <v>7</v>
      </c>
      <c r="E480" t="s">
        <v>353</v>
      </c>
      <c r="F480" t="s">
        <v>353</v>
      </c>
      <c r="G480" t="s">
        <v>353</v>
      </c>
      <c r="H480" t="s">
        <v>354</v>
      </c>
      <c r="I480" t="s">
        <v>324</v>
      </c>
      <c r="J480" t="s">
        <v>281</v>
      </c>
      <c r="K480">
        <v>106166.9</v>
      </c>
      <c r="L480">
        <v>0</v>
      </c>
      <c r="M480">
        <v>719011.59510000004</v>
      </c>
      <c r="N480">
        <v>719011.59510000004</v>
      </c>
      <c r="O480">
        <v>0</v>
      </c>
      <c r="P480">
        <v>8922</v>
      </c>
      <c r="Q480">
        <v>171051.71429999999</v>
      </c>
      <c r="R480">
        <v>39082.85714</v>
      </c>
      <c r="S480">
        <v>525790.28570000001</v>
      </c>
      <c r="T480">
        <v>6446.8571430000002</v>
      </c>
      <c r="U480">
        <f t="shared" si="0"/>
        <v>1.2261270925568947E-2</v>
      </c>
      <c r="V480">
        <f t="shared" si="1"/>
        <v>2.884553102727664E-2</v>
      </c>
      <c r="W480">
        <f t="shared" si="2"/>
        <v>2.3525726820964237</v>
      </c>
      <c r="X480">
        <f t="shared" si="3"/>
        <v>0.19535534404252852</v>
      </c>
      <c r="Y480">
        <f t="shared" si="4"/>
        <v>15.932715721593409</v>
      </c>
    </row>
    <row r="481" spans="1:25">
      <c r="A481" t="s">
        <v>629</v>
      </c>
      <c r="B481" t="s">
        <v>630</v>
      </c>
      <c r="C481" t="s">
        <v>631</v>
      </c>
      <c r="D481">
        <v>7</v>
      </c>
      <c r="E481" t="s">
        <v>360</v>
      </c>
      <c r="F481" t="s">
        <v>361</v>
      </c>
      <c r="G481" t="s">
        <v>361</v>
      </c>
      <c r="H481" t="s">
        <v>333</v>
      </c>
      <c r="I481" t="s">
        <v>324</v>
      </c>
      <c r="J481" t="s">
        <v>281</v>
      </c>
      <c r="K481">
        <v>46851.08</v>
      </c>
      <c r="L481">
        <v>0</v>
      </c>
      <c r="M481">
        <v>317293.2892</v>
      </c>
      <c r="N481">
        <v>317293.2892</v>
      </c>
      <c r="O481">
        <v>0</v>
      </c>
      <c r="P481">
        <v>606.57142899999997</v>
      </c>
      <c r="Q481">
        <v>11885.42857</v>
      </c>
      <c r="R481">
        <v>538</v>
      </c>
      <c r="S481">
        <v>11851.85714</v>
      </c>
      <c r="T481">
        <v>217.14285699999999</v>
      </c>
      <c r="U481">
        <f t="shared" si="0"/>
        <v>1.8321420384586243E-2</v>
      </c>
      <c r="V481">
        <f t="shared" si="1"/>
        <v>0.56472258731355485</v>
      </c>
      <c r="W481">
        <f t="shared" si="2"/>
        <v>30.823078967646765</v>
      </c>
      <c r="X481">
        <f t="shared" si="3"/>
        <v>3.8245156187275087</v>
      </c>
      <c r="Y481">
        <f t="shared" si="4"/>
        <v>208.74558513733263</v>
      </c>
    </row>
    <row r="482" spans="1:25">
      <c r="A482" t="s">
        <v>629</v>
      </c>
      <c r="B482" t="s">
        <v>630</v>
      </c>
      <c r="C482" t="s">
        <v>631</v>
      </c>
      <c r="D482">
        <v>7</v>
      </c>
      <c r="E482" t="s">
        <v>362</v>
      </c>
      <c r="F482" t="s">
        <v>363</v>
      </c>
      <c r="G482" t="s">
        <v>344</v>
      </c>
      <c r="H482" t="s">
        <v>345</v>
      </c>
      <c r="I482" t="s">
        <v>324</v>
      </c>
      <c r="J482" t="s">
        <v>248</v>
      </c>
      <c r="K482">
        <v>307353</v>
      </c>
      <c r="L482">
        <v>0</v>
      </c>
      <c r="M482">
        <v>307353</v>
      </c>
      <c r="N482">
        <v>307353</v>
      </c>
      <c r="O482">
        <v>0</v>
      </c>
      <c r="P482">
        <v>1433.4285709999999</v>
      </c>
      <c r="Q482">
        <v>163968.28570000001</v>
      </c>
      <c r="R482">
        <v>1163.5714290000001</v>
      </c>
      <c r="S482">
        <v>171449.57139999999</v>
      </c>
      <c r="T482">
        <v>1467</v>
      </c>
      <c r="U482">
        <f t="shared" si="0"/>
        <v>8.5564518360761559E-3</v>
      </c>
      <c r="V482">
        <f t="shared" si="1"/>
        <v>0.25609612826696998</v>
      </c>
      <c r="W482">
        <f t="shared" si="2"/>
        <v>29.930178206251824</v>
      </c>
      <c r="X482">
        <f t="shared" si="3"/>
        <v>0.25609612826696998</v>
      </c>
      <c r="Y482">
        <f t="shared" si="4"/>
        <v>29.930178206251824</v>
      </c>
    </row>
    <row r="483" spans="1:25">
      <c r="A483" t="s">
        <v>629</v>
      </c>
      <c r="B483" t="s">
        <v>630</v>
      </c>
      <c r="C483" t="s">
        <v>631</v>
      </c>
      <c r="D483">
        <v>7</v>
      </c>
      <c r="E483" t="s">
        <v>357</v>
      </c>
      <c r="F483" t="s">
        <v>357</v>
      </c>
      <c r="G483" t="s">
        <v>357</v>
      </c>
      <c r="H483" t="s">
        <v>354</v>
      </c>
      <c r="I483" t="s">
        <v>324</v>
      </c>
      <c r="J483" t="s">
        <v>281</v>
      </c>
      <c r="K483">
        <v>42900.28</v>
      </c>
      <c r="L483">
        <v>0</v>
      </c>
      <c r="M483">
        <v>290539.83909999998</v>
      </c>
      <c r="N483">
        <v>290539.83909999998</v>
      </c>
      <c r="O483">
        <v>0</v>
      </c>
      <c r="P483">
        <v>3956.7142859999999</v>
      </c>
      <c r="Q483">
        <v>172992</v>
      </c>
      <c r="R483">
        <v>16038.57143</v>
      </c>
      <c r="S483">
        <v>287114.71429999999</v>
      </c>
      <c r="T483">
        <v>4441.1428569999998</v>
      </c>
      <c r="U483">
        <f t="shared" si="0"/>
        <v>1.5468182701216578E-2</v>
      </c>
      <c r="V483">
        <f t="shared" si="1"/>
        <v>2.134551495736918E-2</v>
      </c>
      <c r="W483">
        <f t="shared" si="2"/>
        <v>1.3799626866115531</v>
      </c>
      <c r="X483">
        <f t="shared" si="3"/>
        <v>0.1445613520755735</v>
      </c>
      <c r="Y483">
        <f t="shared" si="4"/>
        <v>9.3457230799455004</v>
      </c>
    </row>
    <row r="484" spans="1:25">
      <c r="A484" t="s">
        <v>629</v>
      </c>
      <c r="B484" t="s">
        <v>630</v>
      </c>
      <c r="C484" t="s">
        <v>631</v>
      </c>
      <c r="D484">
        <v>7</v>
      </c>
      <c r="E484" t="s">
        <v>365</v>
      </c>
      <c r="F484" t="s">
        <v>366</v>
      </c>
      <c r="G484" t="s">
        <v>366</v>
      </c>
      <c r="H484" t="s">
        <v>367</v>
      </c>
      <c r="I484" t="s">
        <v>324</v>
      </c>
      <c r="J484" t="s">
        <v>368</v>
      </c>
      <c r="K484">
        <v>984372</v>
      </c>
      <c r="L484">
        <v>0</v>
      </c>
      <c r="M484">
        <v>144571.82079999999</v>
      </c>
      <c r="N484">
        <v>144571.82079999999</v>
      </c>
      <c r="O484">
        <v>0</v>
      </c>
      <c r="R484">
        <v>741.42857100000003</v>
      </c>
      <c r="S484">
        <v>14247.71429</v>
      </c>
      <c r="T484">
        <v>490.71428600000002</v>
      </c>
      <c r="U484">
        <f t="shared" si="0"/>
        <v>3.4441614704782235E-2</v>
      </c>
      <c r="V484">
        <f t="shared" si="1"/>
        <v>9.8699741282200719</v>
      </c>
      <c r="W484">
        <f t="shared" si="2"/>
        <v>286.5711788724476</v>
      </c>
      <c r="X484">
        <f t="shared" si="3"/>
        <v>1.449574074603573</v>
      </c>
      <c r="Y484">
        <f t="shared" si="4"/>
        <v>42.087866292816372</v>
      </c>
    </row>
    <row r="485" spans="1:25">
      <c r="A485" t="s">
        <v>629</v>
      </c>
      <c r="B485" t="s">
        <v>630</v>
      </c>
      <c r="C485" t="s">
        <v>631</v>
      </c>
      <c r="D485">
        <v>7</v>
      </c>
      <c r="E485" t="s">
        <v>369</v>
      </c>
      <c r="F485" t="s">
        <v>369</v>
      </c>
      <c r="G485" t="s">
        <v>369</v>
      </c>
      <c r="H485" t="s">
        <v>354</v>
      </c>
      <c r="I485" t="s">
        <v>324</v>
      </c>
      <c r="J485" t="s">
        <v>281</v>
      </c>
      <c r="K485">
        <v>12620.56</v>
      </c>
      <c r="L485">
        <v>0</v>
      </c>
      <c r="M485">
        <v>85469.874039999995</v>
      </c>
      <c r="N485">
        <v>85469.874039999995</v>
      </c>
      <c r="O485">
        <v>0</v>
      </c>
      <c r="P485">
        <v>233.42857100000001</v>
      </c>
      <c r="Q485">
        <v>1620.857143</v>
      </c>
      <c r="R485">
        <v>379.71428600000002</v>
      </c>
      <c r="S485">
        <v>2367.7142859999999</v>
      </c>
      <c r="T485">
        <v>252.14285699999999</v>
      </c>
      <c r="U485">
        <f t="shared" si="0"/>
        <v>0.10649209598087461</v>
      </c>
      <c r="V485">
        <f t="shared" si="1"/>
        <v>0.76146735842144719</v>
      </c>
      <c r="W485">
        <f t="shared" si="2"/>
        <v>7.1504589275639994</v>
      </c>
      <c r="X485">
        <f t="shared" si="3"/>
        <v>5.1568646090072559</v>
      </c>
      <c r="Y485">
        <f t="shared" si="4"/>
        <v>48.42485784046734</v>
      </c>
    </row>
    <row r="486" spans="1:25">
      <c r="A486" t="s">
        <v>629</v>
      </c>
      <c r="B486" t="s">
        <v>630</v>
      </c>
      <c r="C486" t="s">
        <v>631</v>
      </c>
      <c r="D486">
        <v>7</v>
      </c>
      <c r="E486" t="s">
        <v>374</v>
      </c>
      <c r="F486" t="s">
        <v>374</v>
      </c>
      <c r="G486" t="s">
        <v>374</v>
      </c>
      <c r="H486" t="s">
        <v>349</v>
      </c>
      <c r="I486" t="s">
        <v>324</v>
      </c>
      <c r="J486" t="s">
        <v>281</v>
      </c>
      <c r="K486">
        <v>11815.78426</v>
      </c>
      <c r="L486">
        <v>0</v>
      </c>
      <c r="M486">
        <v>80035.424769999998</v>
      </c>
      <c r="N486">
        <v>80035.424769999998</v>
      </c>
      <c r="O486">
        <v>0</v>
      </c>
      <c r="Q486">
        <v>1486.857143</v>
      </c>
      <c r="R486">
        <v>1330</v>
      </c>
      <c r="S486">
        <v>5393.7142860000004</v>
      </c>
      <c r="T486">
        <v>13.142856999999999</v>
      </c>
      <c r="U486">
        <f t="shared" si="0"/>
        <v>2.436698776224351E-3</v>
      </c>
      <c r="V486">
        <f t="shared" si="1"/>
        <v>0.31295116695026215</v>
      </c>
      <c r="W486">
        <f t="shared" si="2"/>
        <v>128.43243900470043</v>
      </c>
      <c r="X486">
        <f t="shared" si="3"/>
        <v>2.119806779472412</v>
      </c>
      <c r="Y486">
        <f t="shared" si="4"/>
        <v>869.95027869511182</v>
      </c>
    </row>
    <row r="487" spans="1:25">
      <c r="A487" t="s">
        <v>629</v>
      </c>
      <c r="B487" t="s">
        <v>630</v>
      </c>
      <c r="C487" t="s">
        <v>631</v>
      </c>
      <c r="D487">
        <v>7</v>
      </c>
      <c r="E487" t="s">
        <v>370</v>
      </c>
      <c r="F487" t="s">
        <v>371</v>
      </c>
      <c r="G487" t="s">
        <v>371</v>
      </c>
      <c r="H487" t="s">
        <v>345</v>
      </c>
      <c r="I487" t="s">
        <v>324</v>
      </c>
      <c r="J487" t="s">
        <v>268</v>
      </c>
      <c r="K487">
        <v>919353</v>
      </c>
      <c r="L487">
        <v>0</v>
      </c>
      <c r="M487">
        <v>62262.898209999999</v>
      </c>
      <c r="N487">
        <v>62262.898209999999</v>
      </c>
      <c r="O487">
        <v>0</v>
      </c>
      <c r="P487">
        <v>1364.7142859999999</v>
      </c>
      <c r="Q487">
        <v>114106.5714</v>
      </c>
      <c r="R487">
        <v>35029.428569999996</v>
      </c>
      <c r="S487">
        <v>164263</v>
      </c>
      <c r="T487">
        <v>957.14285700000005</v>
      </c>
      <c r="U487">
        <f t="shared" si="0"/>
        <v>5.8268925868881008E-3</v>
      </c>
      <c r="V487">
        <f t="shared" si="1"/>
        <v>0.79954793749744535</v>
      </c>
      <c r="W487">
        <f t="shared" si="2"/>
        <v>137.21686569212193</v>
      </c>
      <c r="X487">
        <f t="shared" si="3"/>
        <v>5.4149137324203948E-2</v>
      </c>
      <c r="Y487">
        <f t="shared" si="4"/>
        <v>9.2929698834765624</v>
      </c>
    </row>
    <row r="488" spans="1:25">
      <c r="A488" t="s">
        <v>629</v>
      </c>
      <c r="B488" t="s">
        <v>630</v>
      </c>
      <c r="C488" t="s">
        <v>631</v>
      </c>
      <c r="D488">
        <v>7</v>
      </c>
      <c r="E488" t="s">
        <v>375</v>
      </c>
      <c r="F488" t="s">
        <v>376</v>
      </c>
      <c r="G488" t="s">
        <v>376</v>
      </c>
      <c r="H488" t="s">
        <v>323</v>
      </c>
      <c r="I488" t="s">
        <v>324</v>
      </c>
      <c r="J488" t="s">
        <v>281</v>
      </c>
      <c r="K488">
        <v>4173.04</v>
      </c>
      <c r="L488">
        <v>0</v>
      </c>
      <c r="M488">
        <v>28261.464629999999</v>
      </c>
      <c r="N488">
        <v>28261.464629999999</v>
      </c>
      <c r="O488">
        <v>0</v>
      </c>
      <c r="P488">
        <v>582.14285700000005</v>
      </c>
      <c r="Q488">
        <v>31872.71429</v>
      </c>
      <c r="R488">
        <v>3116.8571430000002</v>
      </c>
      <c r="S488">
        <v>36345.714290000004</v>
      </c>
      <c r="T488">
        <v>312.28571399999998</v>
      </c>
      <c r="U488">
        <f t="shared" si="0"/>
        <v>8.5920918078069217E-3</v>
      </c>
      <c r="V488">
        <f t="shared" si="1"/>
        <v>1.6402169638817448E-2</v>
      </c>
      <c r="W488">
        <f t="shared" si="2"/>
        <v>1.9089844482241398</v>
      </c>
      <c r="X488">
        <f t="shared" si="3"/>
        <v>0.11108192998454343</v>
      </c>
      <c r="Y488">
        <f t="shared" si="4"/>
        <v>12.928391882825609</v>
      </c>
    </row>
    <row r="489" spans="1:25">
      <c r="A489" t="s">
        <v>629</v>
      </c>
      <c r="B489" t="s">
        <v>630</v>
      </c>
      <c r="C489" t="s">
        <v>631</v>
      </c>
      <c r="D489">
        <v>7</v>
      </c>
      <c r="E489" t="s">
        <v>377</v>
      </c>
      <c r="F489" t="s">
        <v>378</v>
      </c>
      <c r="G489" t="s">
        <v>378</v>
      </c>
      <c r="H489" t="s">
        <v>345</v>
      </c>
      <c r="I489" t="s">
        <v>324</v>
      </c>
      <c r="J489" t="s">
        <v>268</v>
      </c>
      <c r="K489">
        <v>362702</v>
      </c>
      <c r="L489">
        <v>0</v>
      </c>
      <c r="M489">
        <v>24563.903610000001</v>
      </c>
      <c r="N489">
        <v>24563.903610000001</v>
      </c>
      <c r="O489">
        <v>0</v>
      </c>
      <c r="P489">
        <v>1492.2857140000001</v>
      </c>
      <c r="Q489">
        <v>29519.14286</v>
      </c>
      <c r="R489">
        <v>8517.1428570000007</v>
      </c>
      <c r="S489">
        <v>383505.42859999998</v>
      </c>
      <c r="U489">
        <f t="shared" si="0"/>
        <v>0</v>
      </c>
      <c r="V489">
        <f t="shared" si="1"/>
        <v>0.13510779134919246</v>
      </c>
      <c r="W489" t="str">
        <f t="shared" si="2"/>
        <v/>
      </c>
      <c r="X489">
        <f t="shared" si="3"/>
        <v>9.1501418896547462E-3</v>
      </c>
      <c r="Y489" t="str">
        <f t="shared" si="4"/>
        <v/>
      </c>
    </row>
    <row r="490" spans="1:25">
      <c r="A490" t="s">
        <v>629</v>
      </c>
      <c r="B490" t="s">
        <v>630</v>
      </c>
      <c r="C490" t="s">
        <v>631</v>
      </c>
      <c r="D490">
        <v>7</v>
      </c>
      <c r="E490" t="s">
        <v>380</v>
      </c>
      <c r="F490" t="s">
        <v>380</v>
      </c>
      <c r="G490" t="s">
        <v>380</v>
      </c>
      <c r="H490" t="s">
        <v>340</v>
      </c>
      <c r="I490" t="s">
        <v>324</v>
      </c>
      <c r="J490" t="s">
        <v>381</v>
      </c>
      <c r="K490">
        <v>174583</v>
      </c>
      <c r="L490">
        <v>0</v>
      </c>
      <c r="M490">
        <v>16282.970799999999</v>
      </c>
      <c r="N490">
        <v>16282.970799999999</v>
      </c>
      <c r="O490">
        <v>0</v>
      </c>
      <c r="P490">
        <v>106.285714</v>
      </c>
      <c r="Q490">
        <v>8757.8571429999993</v>
      </c>
      <c r="R490">
        <v>170</v>
      </c>
      <c r="S490">
        <v>9160.4285710000004</v>
      </c>
      <c r="T490">
        <v>133.71428599999999</v>
      </c>
      <c r="U490">
        <f t="shared" si="0"/>
        <v>1.459694652533086E-2</v>
      </c>
      <c r="V490">
        <f t="shared" si="1"/>
        <v>2.7226268266950684</v>
      </c>
      <c r="W490">
        <f t="shared" si="2"/>
        <v>186.52029874675154</v>
      </c>
      <c r="X490">
        <f t="shared" si="3"/>
        <v>0.25393339052698405</v>
      </c>
      <c r="Y490">
        <f t="shared" si="4"/>
        <v>17.396336287614666</v>
      </c>
    </row>
    <row r="491" spans="1:25">
      <c r="A491" t="s">
        <v>629</v>
      </c>
      <c r="B491" t="s">
        <v>630</v>
      </c>
      <c r="C491" t="s">
        <v>631</v>
      </c>
      <c r="D491">
        <v>7</v>
      </c>
      <c r="E491" t="s">
        <v>382</v>
      </c>
      <c r="F491" t="s">
        <v>382</v>
      </c>
      <c r="G491" t="s">
        <v>382</v>
      </c>
      <c r="H491" t="s">
        <v>276</v>
      </c>
      <c r="I491" t="s">
        <v>383</v>
      </c>
      <c r="J491" t="s">
        <v>281</v>
      </c>
      <c r="K491">
        <v>1022789.36</v>
      </c>
      <c r="L491">
        <v>398073.93</v>
      </c>
      <c r="M491">
        <v>9622329.784</v>
      </c>
      <c r="N491">
        <v>6926507.7300000004</v>
      </c>
      <c r="O491">
        <v>2695822.054</v>
      </c>
      <c r="Q491">
        <v>707595.42859999998</v>
      </c>
      <c r="R491">
        <v>30716.57143</v>
      </c>
      <c r="S491">
        <v>708769.42859999998</v>
      </c>
      <c r="T491">
        <v>20987.42857</v>
      </c>
      <c r="U491">
        <f t="shared" si="0"/>
        <v>2.9611080448906372E-2</v>
      </c>
      <c r="V491">
        <f t="shared" si="1"/>
        <v>0.28638434702373955</v>
      </c>
      <c r="W491">
        <f t="shared" si="2"/>
        <v>9.6715264246400245</v>
      </c>
      <c r="X491">
        <f t="shared" si="3"/>
        <v>1.9394438940272156</v>
      </c>
      <c r="Y491">
        <f t="shared" si="4"/>
        <v>65.497234975052905</v>
      </c>
    </row>
    <row r="492" spans="1:25">
      <c r="A492" t="s">
        <v>629</v>
      </c>
      <c r="B492" t="s">
        <v>630</v>
      </c>
      <c r="C492" t="s">
        <v>631</v>
      </c>
      <c r="D492">
        <v>7</v>
      </c>
      <c r="E492" t="s">
        <v>386</v>
      </c>
      <c r="G492" t="s">
        <v>387</v>
      </c>
      <c r="H492" t="s">
        <v>388</v>
      </c>
      <c r="I492" t="s">
        <v>383</v>
      </c>
      <c r="J492" t="s">
        <v>268</v>
      </c>
      <c r="K492">
        <v>10640816</v>
      </c>
      <c r="L492">
        <v>31084233.920000002</v>
      </c>
      <c r="M492">
        <v>2825733.3969999999</v>
      </c>
      <c r="N492">
        <v>720624.27009999997</v>
      </c>
      <c r="O492">
        <v>2105109.1260000002</v>
      </c>
      <c r="P492">
        <v>25364.28571</v>
      </c>
      <c r="R492">
        <v>0</v>
      </c>
      <c r="S492">
        <v>210127.57139999999</v>
      </c>
      <c r="U492">
        <f t="shared" si="0"/>
        <v>0</v>
      </c>
      <c r="V492">
        <f t="shared" si="1"/>
        <v>28.367155140226679</v>
      </c>
      <c r="W492" t="str">
        <f t="shared" si="2"/>
        <v/>
      </c>
      <c r="X492">
        <f t="shared" si="3"/>
        <v>1.9211005813367934</v>
      </c>
      <c r="Y492" t="str">
        <f t="shared" si="4"/>
        <v/>
      </c>
    </row>
    <row r="493" spans="1:25">
      <c r="A493" t="s">
        <v>629</v>
      </c>
      <c r="B493" t="s">
        <v>630</v>
      </c>
      <c r="C493" t="s">
        <v>631</v>
      </c>
      <c r="D493">
        <v>7</v>
      </c>
      <c r="E493" t="s">
        <v>394</v>
      </c>
      <c r="G493" t="s">
        <v>395</v>
      </c>
      <c r="H493" t="s">
        <v>388</v>
      </c>
      <c r="I493" t="s">
        <v>383</v>
      </c>
      <c r="J493" t="s">
        <v>268</v>
      </c>
      <c r="K493">
        <v>22004083</v>
      </c>
      <c r="L493">
        <v>2945903.32</v>
      </c>
      <c r="M493">
        <v>1689768.139</v>
      </c>
      <c r="N493">
        <v>1490276.331</v>
      </c>
      <c r="O493">
        <v>199491.80780000001</v>
      </c>
      <c r="P493">
        <v>1702.142857</v>
      </c>
      <c r="R493">
        <v>0</v>
      </c>
      <c r="S493">
        <v>39762.714290000004</v>
      </c>
      <c r="U493">
        <f t="shared" si="0"/>
        <v>0</v>
      </c>
      <c r="V493">
        <f t="shared" si="1"/>
        <v>89.638844421050706</v>
      </c>
      <c r="W493" t="str">
        <f t="shared" si="2"/>
        <v/>
      </c>
      <c r="X493">
        <f t="shared" si="3"/>
        <v>6.0708996540832327</v>
      </c>
      <c r="Y493" t="str">
        <f t="shared" si="4"/>
        <v/>
      </c>
    </row>
    <row r="494" spans="1:25">
      <c r="A494" t="s">
        <v>629</v>
      </c>
      <c r="B494" t="s">
        <v>630</v>
      </c>
      <c r="C494" t="s">
        <v>631</v>
      </c>
      <c r="D494">
        <v>7</v>
      </c>
      <c r="E494" t="s">
        <v>391</v>
      </c>
      <c r="G494" t="s">
        <v>392</v>
      </c>
      <c r="H494" t="s">
        <v>393</v>
      </c>
      <c r="I494" t="s">
        <v>383</v>
      </c>
      <c r="J494" t="s">
        <v>268</v>
      </c>
      <c r="K494">
        <v>21642759</v>
      </c>
      <c r="L494">
        <v>2154550.29</v>
      </c>
      <c r="M494">
        <v>1611662.93</v>
      </c>
      <c r="N494">
        <v>1465753.959</v>
      </c>
      <c r="O494">
        <v>145908.97070000001</v>
      </c>
      <c r="P494">
        <v>4554.1428569999998</v>
      </c>
      <c r="R494">
        <v>0</v>
      </c>
      <c r="S494">
        <v>40111.714290000004</v>
      </c>
      <c r="U494">
        <f t="shared" si="0"/>
        <v>0</v>
      </c>
      <c r="V494">
        <f t="shared" si="1"/>
        <v>84.753685376759861</v>
      </c>
      <c r="W494" t="str">
        <f t="shared" si="2"/>
        <v/>
      </c>
      <c r="X494">
        <f t="shared" si="3"/>
        <v>5.7399082912287911</v>
      </c>
      <c r="Y494" t="str">
        <f t="shared" si="4"/>
        <v/>
      </c>
    </row>
    <row r="495" spans="1:25">
      <c r="A495" t="s">
        <v>629</v>
      </c>
      <c r="B495" t="s">
        <v>630</v>
      </c>
      <c r="C495" t="s">
        <v>631</v>
      </c>
      <c r="D495">
        <v>7</v>
      </c>
      <c r="E495" t="s">
        <v>399</v>
      </c>
      <c r="G495" t="s">
        <v>400</v>
      </c>
      <c r="H495" t="s">
        <v>393</v>
      </c>
      <c r="I495" t="s">
        <v>383</v>
      </c>
      <c r="J495" t="s">
        <v>268</v>
      </c>
      <c r="K495">
        <v>0</v>
      </c>
      <c r="L495">
        <v>19076656.75</v>
      </c>
      <c r="M495">
        <v>1291923.8370000001</v>
      </c>
      <c r="N495">
        <v>0</v>
      </c>
      <c r="O495">
        <v>1291923.8370000001</v>
      </c>
      <c r="P495">
        <v>6124.2857139999996</v>
      </c>
      <c r="R495">
        <v>0</v>
      </c>
      <c r="S495">
        <v>163199.57139999999</v>
      </c>
      <c r="U495">
        <f t="shared" si="0"/>
        <v>0</v>
      </c>
      <c r="V495">
        <f t="shared" si="1"/>
        <v>16.698798012722165</v>
      </c>
      <c r="W495" t="str">
        <f t="shared" si="2"/>
        <v/>
      </c>
      <c r="X495">
        <f t="shared" si="3"/>
        <v>1.1308886816283463</v>
      </c>
      <c r="Y495" t="str">
        <f t="shared" si="4"/>
        <v/>
      </c>
    </row>
    <row r="496" spans="1:25">
      <c r="A496" t="s">
        <v>629</v>
      </c>
      <c r="B496" t="s">
        <v>630</v>
      </c>
      <c r="C496" t="s">
        <v>631</v>
      </c>
      <c r="D496">
        <v>7</v>
      </c>
      <c r="E496" t="s">
        <v>397</v>
      </c>
      <c r="G496" t="s">
        <v>398</v>
      </c>
      <c r="H496" t="s">
        <v>388</v>
      </c>
      <c r="I496" t="s">
        <v>383</v>
      </c>
      <c r="J496" t="s">
        <v>268</v>
      </c>
      <c r="K496">
        <v>2679440</v>
      </c>
      <c r="L496">
        <v>15650110.130000001</v>
      </c>
      <c r="M496">
        <v>1241329.1440000001</v>
      </c>
      <c r="N496">
        <v>181458.7849</v>
      </c>
      <c r="O496">
        <v>1059870.3589999999</v>
      </c>
      <c r="P496">
        <v>17704.57143</v>
      </c>
      <c r="R496">
        <v>0</v>
      </c>
      <c r="S496">
        <v>162688.85709999999</v>
      </c>
      <c r="U496">
        <f t="shared" si="0"/>
        <v>0</v>
      </c>
      <c r="V496">
        <f t="shared" si="1"/>
        <v>16.095184440438064</v>
      </c>
      <c r="W496" t="str">
        <f t="shared" si="2"/>
        <v/>
      </c>
      <c r="X496">
        <f t="shared" si="3"/>
        <v>1.0900115596001865</v>
      </c>
      <c r="Y496" t="str">
        <f t="shared" si="4"/>
        <v/>
      </c>
    </row>
    <row r="497" spans="1:25">
      <c r="A497" t="s">
        <v>629</v>
      </c>
      <c r="B497" t="s">
        <v>630</v>
      </c>
      <c r="C497" t="s">
        <v>631</v>
      </c>
      <c r="D497">
        <v>7</v>
      </c>
      <c r="E497" t="s">
        <v>403</v>
      </c>
      <c r="G497" t="s">
        <v>404</v>
      </c>
      <c r="H497" t="s">
        <v>393</v>
      </c>
      <c r="I497" t="s">
        <v>383</v>
      </c>
      <c r="J497" t="s">
        <v>268</v>
      </c>
      <c r="K497">
        <v>65970</v>
      </c>
      <c r="L497">
        <v>13133557.17</v>
      </c>
      <c r="M497">
        <v>893911.52740000002</v>
      </c>
      <c r="N497">
        <v>4467.7015140000003</v>
      </c>
      <c r="O497">
        <v>889443.82590000005</v>
      </c>
      <c r="P497">
        <v>8539</v>
      </c>
      <c r="R497">
        <v>0</v>
      </c>
      <c r="S497">
        <v>78186.571429999996</v>
      </c>
      <c r="U497">
        <f t="shared" si="0"/>
        <v>0</v>
      </c>
      <c r="V497">
        <f t="shared" si="1"/>
        <v>24.117271087396862</v>
      </c>
      <c r="W497" t="str">
        <f t="shared" si="2"/>
        <v/>
      </c>
      <c r="X497">
        <f t="shared" si="3"/>
        <v>1.6332938564234032</v>
      </c>
      <c r="Y497" t="str">
        <f t="shared" si="4"/>
        <v/>
      </c>
    </row>
    <row r="498" spans="1:25">
      <c r="A498" t="s">
        <v>629</v>
      </c>
      <c r="B498" t="s">
        <v>630</v>
      </c>
      <c r="C498" t="s">
        <v>631</v>
      </c>
      <c r="D498">
        <v>7</v>
      </c>
      <c r="E498" t="s">
        <v>405</v>
      </c>
      <c r="G498" t="s">
        <v>406</v>
      </c>
      <c r="H498" t="s">
        <v>393</v>
      </c>
      <c r="I498" t="s">
        <v>383</v>
      </c>
      <c r="J498" t="s">
        <v>268</v>
      </c>
      <c r="K498">
        <v>1734628</v>
      </c>
      <c r="L498">
        <v>7568683.3600000003</v>
      </c>
      <c r="M498">
        <v>630043.10320000001</v>
      </c>
      <c r="N498">
        <v>117476.552</v>
      </c>
      <c r="O498">
        <v>512566.55119999999</v>
      </c>
      <c r="P498">
        <v>5745</v>
      </c>
      <c r="R498">
        <v>0</v>
      </c>
      <c r="S498">
        <v>49992.428569999996</v>
      </c>
      <c r="U498">
        <f t="shared" si="0"/>
        <v>0</v>
      </c>
      <c r="V498">
        <f t="shared" si="1"/>
        <v>26.584915316507498</v>
      </c>
      <c r="W498" t="str">
        <f t="shared" si="2"/>
        <v/>
      </c>
      <c r="X498">
        <f t="shared" si="3"/>
        <v>1.8003957834129283</v>
      </c>
      <c r="Y498" t="str">
        <f t="shared" si="4"/>
        <v/>
      </c>
    </row>
    <row r="499" spans="1:25">
      <c r="A499" t="s">
        <v>629</v>
      </c>
      <c r="B499" t="s">
        <v>630</v>
      </c>
      <c r="C499" t="s">
        <v>631</v>
      </c>
      <c r="D499">
        <v>7</v>
      </c>
      <c r="E499" t="s">
        <v>413</v>
      </c>
      <c r="G499" t="s">
        <v>414</v>
      </c>
      <c r="H499" t="s">
        <v>388</v>
      </c>
      <c r="I499" t="s">
        <v>383</v>
      </c>
      <c r="J499" t="s">
        <v>268</v>
      </c>
      <c r="K499">
        <v>2783390</v>
      </c>
      <c r="L499">
        <v>4760494.07</v>
      </c>
      <c r="M499">
        <v>510898.29310000001</v>
      </c>
      <c r="N499">
        <v>188504.57310000001</v>
      </c>
      <c r="O499">
        <v>322393.71990000003</v>
      </c>
      <c r="P499">
        <v>12073.42857</v>
      </c>
      <c r="R499">
        <v>0</v>
      </c>
      <c r="S499">
        <v>103604.14290000001</v>
      </c>
      <c r="U499">
        <f t="shared" si="0"/>
        <v>0</v>
      </c>
      <c r="V499">
        <f t="shared" si="1"/>
        <v>10.402071713733701</v>
      </c>
      <c r="W499" t="str">
        <f t="shared" si="2"/>
        <v/>
      </c>
      <c r="X499">
        <f t="shared" si="3"/>
        <v>0.70446478683100167</v>
      </c>
      <c r="Y499" t="str">
        <f t="shared" si="4"/>
        <v/>
      </c>
    </row>
    <row r="500" spans="1:25">
      <c r="A500" t="s">
        <v>629</v>
      </c>
      <c r="B500" t="s">
        <v>630</v>
      </c>
      <c r="C500" t="s">
        <v>631</v>
      </c>
      <c r="D500">
        <v>7</v>
      </c>
      <c r="E500" t="s">
        <v>407</v>
      </c>
      <c r="F500" t="s">
        <v>408</v>
      </c>
      <c r="G500" t="s">
        <v>408</v>
      </c>
      <c r="H500" t="s">
        <v>388</v>
      </c>
      <c r="I500" t="s">
        <v>383</v>
      </c>
      <c r="J500" t="s">
        <v>281</v>
      </c>
      <c r="K500">
        <v>16892.02</v>
      </c>
      <c r="L500">
        <v>55145.428500000002</v>
      </c>
      <c r="M500">
        <v>487849.88040000002</v>
      </c>
      <c r="N500">
        <v>114396.07150000001</v>
      </c>
      <c r="O500">
        <v>373453.8089</v>
      </c>
      <c r="P500">
        <v>24352.71429</v>
      </c>
      <c r="Q500">
        <v>183907.57139999999</v>
      </c>
      <c r="S500">
        <v>183907.57139999999</v>
      </c>
      <c r="U500">
        <f t="shared" si="0"/>
        <v>0</v>
      </c>
      <c r="V500">
        <f t="shared" si="1"/>
        <v>5.595780528820888E-2</v>
      </c>
      <c r="W500" t="str">
        <f t="shared" si="2"/>
        <v/>
      </c>
      <c r="X500">
        <f t="shared" si="3"/>
        <v>0.37895579571088212</v>
      </c>
      <c r="Y500" t="str">
        <f t="shared" si="4"/>
        <v/>
      </c>
    </row>
    <row r="501" spans="1:25">
      <c r="A501" t="s">
        <v>629</v>
      </c>
      <c r="B501" t="s">
        <v>630</v>
      </c>
      <c r="C501" t="s">
        <v>631</v>
      </c>
      <c r="D501">
        <v>7</v>
      </c>
      <c r="E501" t="s">
        <v>416</v>
      </c>
      <c r="G501" t="s">
        <v>417</v>
      </c>
      <c r="H501" t="s">
        <v>393</v>
      </c>
      <c r="I501" t="s">
        <v>383</v>
      </c>
      <c r="J501" t="s">
        <v>268</v>
      </c>
      <c r="K501">
        <v>791666</v>
      </c>
      <c r="L501">
        <v>5726907.2000000002</v>
      </c>
      <c r="M501">
        <v>441454.07569999999</v>
      </c>
      <c r="N501">
        <v>53615.416649999999</v>
      </c>
      <c r="O501">
        <v>387838.65899999999</v>
      </c>
      <c r="P501">
        <v>2439.8571430000002</v>
      </c>
      <c r="R501">
        <v>0</v>
      </c>
      <c r="S501">
        <v>51453.285709999996</v>
      </c>
      <c r="U501">
        <f t="shared" si="0"/>
        <v>0</v>
      </c>
      <c r="V501">
        <f t="shared" si="1"/>
        <v>18.098450468366465</v>
      </c>
      <c r="W501" t="str">
        <f t="shared" si="2"/>
        <v/>
      </c>
      <c r="X501">
        <f t="shared" si="3"/>
        <v>1.2256723178493951</v>
      </c>
      <c r="Y501" t="str">
        <f t="shared" si="4"/>
        <v/>
      </c>
    </row>
    <row r="502" spans="1:25">
      <c r="A502" t="s">
        <v>629</v>
      </c>
      <c r="B502" t="s">
        <v>630</v>
      </c>
      <c r="C502" t="s">
        <v>631</v>
      </c>
      <c r="D502">
        <v>7</v>
      </c>
      <c r="E502" t="s">
        <v>410</v>
      </c>
      <c r="G502" t="s">
        <v>411</v>
      </c>
      <c r="H502" t="s">
        <v>393</v>
      </c>
      <c r="I502" t="s">
        <v>383</v>
      </c>
      <c r="J502" t="s">
        <v>268</v>
      </c>
      <c r="K502">
        <v>372</v>
      </c>
      <c r="L502">
        <v>6299315.4299999997</v>
      </c>
      <c r="M502">
        <v>426594.90340000001</v>
      </c>
      <c r="N502">
        <v>25.199228000000002</v>
      </c>
      <c r="O502">
        <v>426569.70419999998</v>
      </c>
      <c r="P502">
        <v>61945.14286</v>
      </c>
      <c r="R502">
        <v>0</v>
      </c>
      <c r="S502">
        <v>150903.14290000001</v>
      </c>
      <c r="U502">
        <f t="shared" si="0"/>
        <v>0</v>
      </c>
      <c r="V502">
        <f t="shared" si="1"/>
        <v>5.9637945893495177</v>
      </c>
      <c r="W502" t="str">
        <f t="shared" si="2"/>
        <v/>
      </c>
      <c r="X502">
        <f t="shared" si="3"/>
        <v>0.40384930284406195</v>
      </c>
      <c r="Y502" t="str">
        <f t="shared" si="4"/>
        <v/>
      </c>
    </row>
    <row r="503" spans="1:25">
      <c r="A503" t="s">
        <v>629</v>
      </c>
      <c r="B503" t="s">
        <v>630</v>
      </c>
      <c r="C503" t="s">
        <v>631</v>
      </c>
      <c r="D503">
        <v>7</v>
      </c>
      <c r="E503" t="s">
        <v>421</v>
      </c>
      <c r="G503" t="s">
        <v>422</v>
      </c>
      <c r="H503" t="s">
        <v>393</v>
      </c>
      <c r="I503" t="s">
        <v>383</v>
      </c>
      <c r="J503" t="s">
        <v>268</v>
      </c>
      <c r="K503">
        <v>97315</v>
      </c>
      <c r="L503">
        <v>5066670.32</v>
      </c>
      <c r="M503">
        <v>349721.83289999998</v>
      </c>
      <c r="N503">
        <v>6590.5894250000001</v>
      </c>
      <c r="O503">
        <v>343131.24349999998</v>
      </c>
      <c r="P503">
        <v>13397.28571</v>
      </c>
      <c r="R503">
        <v>0</v>
      </c>
      <c r="S503">
        <v>84669.857139999993</v>
      </c>
      <c r="U503">
        <f t="shared" si="0"/>
        <v>0</v>
      </c>
      <c r="V503">
        <f t="shared" si="1"/>
        <v>8.7128077628811358</v>
      </c>
      <c r="W503" t="str">
        <f t="shared" si="2"/>
        <v/>
      </c>
      <c r="X503">
        <f t="shared" si="3"/>
        <v>0.59005959771786076</v>
      </c>
      <c r="Y503" t="str">
        <f t="shared" si="4"/>
        <v/>
      </c>
    </row>
    <row r="504" spans="1:25">
      <c r="A504" t="s">
        <v>629</v>
      </c>
      <c r="B504" t="s">
        <v>630</v>
      </c>
      <c r="C504" t="s">
        <v>631</v>
      </c>
      <c r="D504">
        <v>7</v>
      </c>
      <c r="E504" t="s">
        <v>427</v>
      </c>
      <c r="G504" t="s">
        <v>428</v>
      </c>
      <c r="H504" t="s">
        <v>388</v>
      </c>
      <c r="I504" t="s">
        <v>383</v>
      </c>
      <c r="J504" t="s">
        <v>268</v>
      </c>
      <c r="K504">
        <v>0</v>
      </c>
      <c r="L504">
        <v>4854509.62</v>
      </c>
      <c r="M504">
        <v>328737.2696</v>
      </c>
      <c r="N504">
        <v>0</v>
      </c>
      <c r="O504">
        <v>328737.2696</v>
      </c>
      <c r="P504">
        <v>46615.85714</v>
      </c>
      <c r="R504">
        <v>0</v>
      </c>
      <c r="S504">
        <v>130517.85709999999</v>
      </c>
      <c r="U504">
        <f t="shared" si="0"/>
        <v>0</v>
      </c>
      <c r="V504">
        <f t="shared" si="1"/>
        <v>5.3134597034823248</v>
      </c>
      <c r="W504" t="str">
        <f t="shared" si="2"/>
        <v/>
      </c>
      <c r="X504">
        <f t="shared" si="3"/>
        <v>0.35981641232228206</v>
      </c>
      <c r="Y504" t="str">
        <f t="shared" si="4"/>
        <v/>
      </c>
    </row>
    <row r="505" spans="1:25">
      <c r="A505" t="s">
        <v>629</v>
      </c>
      <c r="B505" t="s">
        <v>630</v>
      </c>
      <c r="C505" t="s">
        <v>631</v>
      </c>
      <c r="D505">
        <v>7</v>
      </c>
      <c r="E505" t="s">
        <v>419</v>
      </c>
      <c r="G505" t="s">
        <v>420</v>
      </c>
      <c r="H505" t="s">
        <v>393</v>
      </c>
      <c r="I505" t="s">
        <v>383</v>
      </c>
      <c r="J505" t="s">
        <v>268</v>
      </c>
      <c r="K505">
        <v>421652</v>
      </c>
      <c r="L505">
        <v>4336445.03</v>
      </c>
      <c r="M505">
        <v>322234.91529999999</v>
      </c>
      <c r="N505">
        <v>28556.643220000002</v>
      </c>
      <c r="O505">
        <v>293678.2721</v>
      </c>
      <c r="P505">
        <v>3792.7142859999999</v>
      </c>
      <c r="R505">
        <v>0</v>
      </c>
      <c r="S505">
        <v>48522.14286</v>
      </c>
      <c r="U505">
        <f t="shared" si="0"/>
        <v>0</v>
      </c>
      <c r="V505">
        <f t="shared" si="1"/>
        <v>14.008617655326223</v>
      </c>
      <c r="W505" t="str">
        <f t="shared" si="2"/>
        <v/>
      </c>
      <c r="X505">
        <f t="shared" si="3"/>
        <v>0.94871241489460112</v>
      </c>
      <c r="Y505" t="str">
        <f t="shared" si="4"/>
        <v/>
      </c>
    </row>
    <row r="506" spans="1:25">
      <c r="A506" t="s">
        <v>629</v>
      </c>
      <c r="B506" t="s">
        <v>630</v>
      </c>
      <c r="C506" t="s">
        <v>631</v>
      </c>
      <c r="D506">
        <v>7</v>
      </c>
      <c r="E506" t="s">
        <v>431</v>
      </c>
      <c r="G506" t="s">
        <v>432</v>
      </c>
      <c r="H506" t="s">
        <v>393</v>
      </c>
      <c r="I506" t="s">
        <v>383</v>
      </c>
      <c r="J506" t="s">
        <v>268</v>
      </c>
      <c r="K506">
        <v>1234032</v>
      </c>
      <c r="L506">
        <v>2980206.46</v>
      </c>
      <c r="M506">
        <v>285396.29499999998</v>
      </c>
      <c r="N506">
        <v>83568.186570000005</v>
      </c>
      <c r="O506">
        <v>201828.1084</v>
      </c>
      <c r="P506">
        <v>358.28571399999998</v>
      </c>
      <c r="R506">
        <v>0</v>
      </c>
      <c r="S506">
        <v>9010.8571429999993</v>
      </c>
      <c r="U506">
        <f t="shared" si="0"/>
        <v>0</v>
      </c>
      <c r="V506">
        <f t="shared" si="1"/>
        <v>66.812075273213082</v>
      </c>
      <c r="W506" t="str">
        <f t="shared" si="2"/>
        <v/>
      </c>
      <c r="X506">
        <f t="shared" si="3"/>
        <v>4.5246416227325028</v>
      </c>
      <c r="Y506" t="str">
        <f t="shared" si="4"/>
        <v/>
      </c>
    </row>
    <row r="507" spans="1:25">
      <c r="A507" t="s">
        <v>629</v>
      </c>
      <c r="B507" t="s">
        <v>630</v>
      </c>
      <c r="C507" t="s">
        <v>631</v>
      </c>
      <c r="D507">
        <v>7</v>
      </c>
      <c r="E507" t="s">
        <v>429</v>
      </c>
      <c r="G507" t="s">
        <v>430</v>
      </c>
      <c r="H507" t="s">
        <v>388</v>
      </c>
      <c r="I507" t="s">
        <v>383</v>
      </c>
      <c r="J507" t="s">
        <v>268</v>
      </c>
      <c r="K507">
        <v>440758</v>
      </c>
      <c r="L507">
        <v>3167664.7</v>
      </c>
      <c r="M507">
        <v>244373.59669999999</v>
      </c>
      <c r="N507">
        <v>29852.23993</v>
      </c>
      <c r="O507">
        <v>214521.35680000001</v>
      </c>
      <c r="P507">
        <v>5747.8571430000002</v>
      </c>
      <c r="R507">
        <v>0</v>
      </c>
      <c r="S507">
        <v>62034.14286</v>
      </c>
      <c r="U507">
        <f t="shared" si="0"/>
        <v>0</v>
      </c>
      <c r="V507">
        <f t="shared" si="1"/>
        <v>8.3097619049274822</v>
      </c>
      <c r="W507" t="str">
        <f t="shared" si="2"/>
        <v/>
      </c>
      <c r="X507">
        <f t="shared" si="3"/>
        <v>0.56276289483152064</v>
      </c>
      <c r="Y507" t="str">
        <f t="shared" si="4"/>
        <v/>
      </c>
    </row>
    <row r="508" spans="1:25">
      <c r="A508" t="s">
        <v>629</v>
      </c>
      <c r="B508" t="s">
        <v>630</v>
      </c>
      <c r="C508" t="s">
        <v>631</v>
      </c>
      <c r="D508">
        <v>7</v>
      </c>
      <c r="E508" t="s">
        <v>433</v>
      </c>
      <c r="G508" t="s">
        <v>434</v>
      </c>
      <c r="H508" t="s">
        <v>388</v>
      </c>
      <c r="I508" t="s">
        <v>383</v>
      </c>
      <c r="J508" t="s">
        <v>268</v>
      </c>
      <c r="K508">
        <v>0</v>
      </c>
      <c r="L508">
        <v>2867510.3</v>
      </c>
      <c r="M508">
        <v>194186.02309999999</v>
      </c>
      <c r="N508">
        <v>0</v>
      </c>
      <c r="O508">
        <v>194186.02309999999</v>
      </c>
      <c r="P508">
        <v>21712.28571</v>
      </c>
      <c r="R508">
        <v>0</v>
      </c>
      <c r="S508">
        <v>64689.14286</v>
      </c>
      <c r="U508">
        <f t="shared" si="0"/>
        <v>0</v>
      </c>
      <c r="V508">
        <f t="shared" si="1"/>
        <v>6.3325051231236635</v>
      </c>
      <c r="W508" t="str">
        <f t="shared" si="2"/>
        <v/>
      </c>
      <c r="X508">
        <f t="shared" si="3"/>
        <v>0.42883332838238108</v>
      </c>
      <c r="Y508" t="str">
        <f t="shared" si="4"/>
        <v/>
      </c>
    </row>
    <row r="509" spans="1:25">
      <c r="A509" t="s">
        <v>629</v>
      </c>
      <c r="B509" t="s">
        <v>630</v>
      </c>
      <c r="C509" t="s">
        <v>631</v>
      </c>
      <c r="D509">
        <v>7</v>
      </c>
      <c r="E509" t="s">
        <v>435</v>
      </c>
      <c r="F509" t="s">
        <v>436</v>
      </c>
      <c r="G509" t="s">
        <v>436</v>
      </c>
      <c r="H509" t="s">
        <v>388</v>
      </c>
      <c r="I509" t="s">
        <v>383</v>
      </c>
      <c r="J509" t="s">
        <v>281</v>
      </c>
      <c r="K509">
        <v>2901.24</v>
      </c>
      <c r="L509">
        <v>25469.197499999998</v>
      </c>
      <c r="M509">
        <v>192129.99119999999</v>
      </c>
      <c r="N509">
        <v>19646.49725</v>
      </c>
      <c r="O509">
        <v>172483.4939</v>
      </c>
      <c r="P509">
        <v>3634.4285709999999</v>
      </c>
      <c r="Q509">
        <v>52567.428569999996</v>
      </c>
      <c r="S509">
        <v>52567.428569999996</v>
      </c>
      <c r="U509">
        <f t="shared" si="0"/>
        <v>0</v>
      </c>
      <c r="V509">
        <f t="shared" si="1"/>
        <v>7.7099446427366741E-2</v>
      </c>
      <c r="W509" t="str">
        <f t="shared" si="2"/>
        <v/>
      </c>
      <c r="X509">
        <f t="shared" si="3"/>
        <v>0.52213209484749201</v>
      </c>
      <c r="Y509" t="str">
        <f t="shared" si="4"/>
        <v/>
      </c>
    </row>
    <row r="510" spans="1:25">
      <c r="A510" t="s">
        <v>629</v>
      </c>
      <c r="B510" t="s">
        <v>630</v>
      </c>
      <c r="C510" t="s">
        <v>631</v>
      </c>
      <c r="D510">
        <v>7</v>
      </c>
      <c r="E510" t="s">
        <v>437</v>
      </c>
      <c r="F510" t="s">
        <v>438</v>
      </c>
      <c r="G510" t="s">
        <v>438</v>
      </c>
      <c r="H510" t="s">
        <v>388</v>
      </c>
      <c r="I510" t="s">
        <v>383</v>
      </c>
      <c r="J510" t="s">
        <v>281</v>
      </c>
      <c r="K510">
        <v>2045.64</v>
      </c>
      <c r="L510">
        <v>23992.609100000001</v>
      </c>
      <c r="M510">
        <v>176337.9339</v>
      </c>
      <c r="N510">
        <v>13853.58527</v>
      </c>
      <c r="O510">
        <v>162484.3487</v>
      </c>
      <c r="P510">
        <v>3728.7142859999999</v>
      </c>
      <c r="Q510">
        <v>46825</v>
      </c>
      <c r="S510">
        <v>46825</v>
      </c>
      <c r="U510">
        <f t="shared" si="0"/>
        <v>0</v>
      </c>
      <c r="V510">
        <f t="shared" si="1"/>
        <v>7.9439399283044776E-2</v>
      </c>
      <c r="W510" t="str">
        <f t="shared" si="2"/>
        <v/>
      </c>
      <c r="X510">
        <f t="shared" si="3"/>
        <v>0.5379846965143773</v>
      </c>
      <c r="Y510" t="str">
        <f t="shared" si="4"/>
        <v/>
      </c>
    </row>
    <row r="511" spans="1:25">
      <c r="A511" t="s">
        <v>629</v>
      </c>
      <c r="B511" t="s">
        <v>630</v>
      </c>
      <c r="C511" t="s">
        <v>631</v>
      </c>
      <c r="D511">
        <v>7</v>
      </c>
      <c r="E511" t="s">
        <v>439</v>
      </c>
      <c r="G511" t="s">
        <v>440</v>
      </c>
      <c r="H511" t="s">
        <v>388</v>
      </c>
      <c r="I511" t="s">
        <v>383</v>
      </c>
      <c r="J511" t="s">
        <v>268</v>
      </c>
      <c r="K511">
        <v>0</v>
      </c>
      <c r="L511">
        <v>2106059.4300000002</v>
      </c>
      <c r="M511">
        <v>142614.4472</v>
      </c>
      <c r="N511">
        <v>0</v>
      </c>
      <c r="O511">
        <v>142614.4472</v>
      </c>
      <c r="P511">
        <v>18625.28571</v>
      </c>
      <c r="R511">
        <v>0</v>
      </c>
      <c r="S511">
        <v>66556.571429999996</v>
      </c>
      <c r="U511">
        <f t="shared" si="0"/>
        <v>0</v>
      </c>
      <c r="V511">
        <f t="shared" si="1"/>
        <v>4.5204496925382402</v>
      </c>
      <c r="W511" t="str">
        <f t="shared" si="2"/>
        <v/>
      </c>
      <c r="X511">
        <f t="shared" si="3"/>
        <v>0.30610790218619377</v>
      </c>
      <c r="Y511" t="str">
        <f t="shared" si="4"/>
        <v/>
      </c>
    </row>
    <row r="512" spans="1:25">
      <c r="A512" t="s">
        <v>629</v>
      </c>
      <c r="B512" t="s">
        <v>630</v>
      </c>
      <c r="C512" t="s">
        <v>631</v>
      </c>
      <c r="D512">
        <v>7</v>
      </c>
      <c r="E512" t="s">
        <v>443</v>
      </c>
      <c r="G512" t="s">
        <v>444</v>
      </c>
      <c r="H512" t="s">
        <v>393</v>
      </c>
      <c r="I512" t="s">
        <v>383</v>
      </c>
      <c r="J512" t="s">
        <v>268</v>
      </c>
      <c r="K512">
        <v>1692</v>
      </c>
      <c r="L512">
        <v>1920494.2</v>
      </c>
      <c r="M512">
        <v>130175.9656</v>
      </c>
      <c r="N512">
        <v>114.581249</v>
      </c>
      <c r="O512">
        <v>130061.3844</v>
      </c>
      <c r="P512">
        <v>3282.4285709999999</v>
      </c>
      <c r="R512">
        <v>0</v>
      </c>
      <c r="S512">
        <v>26963.57143</v>
      </c>
      <c r="U512">
        <f t="shared" si="0"/>
        <v>0</v>
      </c>
      <c r="V512">
        <f t="shared" si="1"/>
        <v>10.184037722314018</v>
      </c>
      <c r="W512" t="str">
        <f t="shared" si="2"/>
        <v/>
      </c>
      <c r="X512">
        <f t="shared" si="3"/>
        <v>0.68969225989087435</v>
      </c>
      <c r="Y512" t="str">
        <f t="shared" si="4"/>
        <v/>
      </c>
    </row>
    <row r="513" spans="1:25">
      <c r="A513" t="s">
        <v>629</v>
      </c>
      <c r="B513" t="s">
        <v>630</v>
      </c>
      <c r="C513" t="s">
        <v>631</v>
      </c>
      <c r="D513">
        <v>7</v>
      </c>
      <c r="E513" t="s">
        <v>445</v>
      </c>
      <c r="G513" t="s">
        <v>446</v>
      </c>
      <c r="H513" t="s">
        <v>388</v>
      </c>
      <c r="I513" t="s">
        <v>383</v>
      </c>
      <c r="J513" t="s">
        <v>268</v>
      </c>
      <c r="K513">
        <v>258033</v>
      </c>
      <c r="L513">
        <v>1486696.04</v>
      </c>
      <c r="M513">
        <v>118158.4829</v>
      </c>
      <c r="N513">
        <v>17474.888470000002</v>
      </c>
      <c r="O513">
        <v>100683.5944</v>
      </c>
      <c r="P513">
        <v>458.14285699999999</v>
      </c>
      <c r="R513">
        <v>0</v>
      </c>
      <c r="S513">
        <v>7510</v>
      </c>
      <c r="U513">
        <f t="shared" si="0"/>
        <v>0</v>
      </c>
      <c r="V513">
        <f t="shared" si="1"/>
        <v>33.188682518546699</v>
      </c>
      <c r="W513" t="str">
        <f t="shared" si="2"/>
        <v/>
      </c>
      <c r="X513">
        <f t="shared" si="3"/>
        <v>2.2476409149705154</v>
      </c>
      <c r="Y513" t="str">
        <f t="shared" si="4"/>
        <v/>
      </c>
    </row>
    <row r="514" spans="1:25">
      <c r="A514" t="s">
        <v>629</v>
      </c>
      <c r="B514" t="s">
        <v>630</v>
      </c>
      <c r="C514" t="s">
        <v>631</v>
      </c>
      <c r="D514">
        <v>7</v>
      </c>
      <c r="E514" t="s">
        <v>441</v>
      </c>
      <c r="G514" t="s">
        <v>442</v>
      </c>
      <c r="H514" t="s">
        <v>388</v>
      </c>
      <c r="I514" t="s">
        <v>383</v>
      </c>
      <c r="J514" t="s">
        <v>268</v>
      </c>
      <c r="K514">
        <v>0</v>
      </c>
      <c r="L514">
        <v>1503410.34</v>
      </c>
      <c r="M514">
        <v>101797.1566</v>
      </c>
      <c r="N514">
        <v>0</v>
      </c>
      <c r="O514">
        <v>101797.1566</v>
      </c>
      <c r="P514">
        <v>3192.2857140000001</v>
      </c>
      <c r="R514">
        <v>0</v>
      </c>
      <c r="S514">
        <v>29368.71429</v>
      </c>
      <c r="U514">
        <f t="shared" si="0"/>
        <v>0</v>
      </c>
      <c r="V514">
        <f t="shared" si="1"/>
        <v>7.3129829107777988</v>
      </c>
      <c r="W514" t="str">
        <f t="shared" si="2"/>
        <v/>
      </c>
      <c r="X514">
        <f t="shared" si="3"/>
        <v>0.49516811663113303</v>
      </c>
      <c r="Y514" t="str">
        <f t="shared" si="4"/>
        <v/>
      </c>
    </row>
    <row r="515" spans="1:25">
      <c r="A515" t="s">
        <v>629</v>
      </c>
      <c r="B515" t="s">
        <v>630</v>
      </c>
      <c r="C515" t="s">
        <v>631</v>
      </c>
      <c r="D515">
        <v>7</v>
      </c>
      <c r="E515" t="s">
        <v>447</v>
      </c>
      <c r="G515" t="s">
        <v>448</v>
      </c>
      <c r="H515" t="s">
        <v>388</v>
      </c>
      <c r="I515" t="s">
        <v>383</v>
      </c>
      <c r="J515" t="s">
        <v>268</v>
      </c>
      <c r="K515">
        <v>0</v>
      </c>
      <c r="L515">
        <v>1318300.6000000001</v>
      </c>
      <c r="M515">
        <v>89264.994130000006</v>
      </c>
      <c r="N515">
        <v>0</v>
      </c>
      <c r="O515">
        <v>89264.994130000006</v>
      </c>
      <c r="P515">
        <v>2906.1428569999998</v>
      </c>
      <c r="R515">
        <v>0</v>
      </c>
      <c r="S515">
        <v>16072</v>
      </c>
      <c r="U515">
        <f t="shared" si="0"/>
        <v>0</v>
      </c>
      <c r="V515">
        <f t="shared" si="1"/>
        <v>11.71781092227832</v>
      </c>
      <c r="W515" t="str">
        <f t="shared" si="2"/>
        <v/>
      </c>
      <c r="X515">
        <f t="shared" si="3"/>
        <v>0.79343840334565885</v>
      </c>
      <c r="Y515" t="str">
        <f t="shared" si="4"/>
        <v/>
      </c>
    </row>
    <row r="516" spans="1:25">
      <c r="A516" t="s">
        <v>629</v>
      </c>
      <c r="B516" t="s">
        <v>630</v>
      </c>
      <c r="C516" t="s">
        <v>631</v>
      </c>
      <c r="D516">
        <v>7</v>
      </c>
      <c r="E516" t="s">
        <v>449</v>
      </c>
      <c r="G516" t="s">
        <v>450</v>
      </c>
      <c r="H516" t="s">
        <v>393</v>
      </c>
      <c r="I516" t="s">
        <v>383</v>
      </c>
      <c r="J516" t="s">
        <v>268</v>
      </c>
      <c r="K516">
        <v>0</v>
      </c>
      <c r="L516">
        <v>969788.93</v>
      </c>
      <c r="M516">
        <v>65677.241680000006</v>
      </c>
      <c r="N516">
        <v>0</v>
      </c>
      <c r="O516">
        <v>65677.241680000006</v>
      </c>
      <c r="P516">
        <v>2068.1428569999998</v>
      </c>
      <c r="R516">
        <v>0</v>
      </c>
      <c r="S516">
        <v>15852.14286</v>
      </c>
      <c r="U516">
        <f t="shared" si="0"/>
        <v>0</v>
      </c>
      <c r="V516">
        <f t="shared" si="1"/>
        <v>8.7395929331339453</v>
      </c>
      <c r="W516" t="str">
        <f t="shared" si="2"/>
        <v/>
      </c>
      <c r="X516">
        <f t="shared" si="3"/>
        <v>0.59187348865103895</v>
      </c>
      <c r="Y516" t="str">
        <f t="shared" si="4"/>
        <v/>
      </c>
    </row>
    <row r="517" spans="1:25">
      <c r="A517" t="s">
        <v>629</v>
      </c>
      <c r="B517" t="s">
        <v>630</v>
      </c>
      <c r="C517" t="s">
        <v>631</v>
      </c>
      <c r="D517">
        <v>7</v>
      </c>
      <c r="E517" t="s">
        <v>452</v>
      </c>
      <c r="G517" t="s">
        <v>453</v>
      </c>
      <c r="H517" t="s">
        <v>393</v>
      </c>
      <c r="I517" t="s">
        <v>383</v>
      </c>
      <c r="J517" t="s">
        <v>268</v>
      </c>
      <c r="K517">
        <v>0</v>
      </c>
      <c r="L517">
        <v>810678.9</v>
      </c>
      <c r="M517">
        <v>54901.922960000004</v>
      </c>
      <c r="N517">
        <v>0</v>
      </c>
      <c r="O517">
        <v>54901.922960000004</v>
      </c>
      <c r="P517">
        <v>645.57142899999997</v>
      </c>
      <c r="R517">
        <v>0</v>
      </c>
      <c r="S517">
        <v>13965.14286</v>
      </c>
      <c r="U517">
        <f t="shared" si="0"/>
        <v>0</v>
      </c>
      <c r="V517">
        <f t="shared" si="1"/>
        <v>8.2928812536738654</v>
      </c>
      <c r="W517" t="str">
        <f t="shared" si="2"/>
        <v/>
      </c>
      <c r="X517">
        <f t="shared" si="3"/>
        <v>0.56162202779131276</v>
      </c>
      <c r="Y517" t="str">
        <f t="shared" si="4"/>
        <v/>
      </c>
    </row>
    <row r="518" spans="1:25">
      <c r="A518" t="s">
        <v>629</v>
      </c>
      <c r="B518" t="s">
        <v>630</v>
      </c>
      <c r="C518" t="s">
        <v>631</v>
      </c>
      <c r="D518">
        <v>7</v>
      </c>
      <c r="E518" t="s">
        <v>454</v>
      </c>
      <c r="G518" t="s">
        <v>455</v>
      </c>
      <c r="H518" t="s">
        <v>388</v>
      </c>
      <c r="I518" t="s">
        <v>383</v>
      </c>
      <c r="J518" t="s">
        <v>268</v>
      </c>
      <c r="K518">
        <v>103302</v>
      </c>
      <c r="L518">
        <v>556333.49</v>
      </c>
      <c r="M518">
        <v>44671.261700000003</v>
      </c>
      <c r="N518">
        <v>6995.4592709999997</v>
      </c>
      <c r="O518">
        <v>37675.802430000003</v>
      </c>
      <c r="P518">
        <v>894.14285700000005</v>
      </c>
      <c r="R518">
        <v>0</v>
      </c>
      <c r="S518">
        <v>11610</v>
      </c>
      <c r="U518">
        <f t="shared" si="0"/>
        <v>0</v>
      </c>
      <c r="V518">
        <f t="shared" si="1"/>
        <v>8.1165927156392268</v>
      </c>
      <c r="W518" t="str">
        <f t="shared" si="2"/>
        <v/>
      </c>
      <c r="X518">
        <f t="shared" si="3"/>
        <v>0.54966484188507447</v>
      </c>
      <c r="Y518" t="str">
        <f t="shared" si="4"/>
        <v/>
      </c>
    </row>
    <row r="519" spans="1:25">
      <c r="A519" t="s">
        <v>629</v>
      </c>
      <c r="B519" t="s">
        <v>630</v>
      </c>
      <c r="C519" t="s">
        <v>631</v>
      </c>
      <c r="D519">
        <v>7</v>
      </c>
      <c r="E519" t="s">
        <v>470</v>
      </c>
      <c r="G519" t="s">
        <v>471</v>
      </c>
      <c r="H519" t="s">
        <v>388</v>
      </c>
      <c r="I519" t="s">
        <v>383</v>
      </c>
      <c r="J519" t="s">
        <v>268</v>
      </c>
      <c r="K519">
        <v>306542</v>
      </c>
      <c r="L519">
        <v>105491.92</v>
      </c>
      <c r="M519">
        <v>27905.906480000001</v>
      </c>
      <c r="N519">
        <v>20761.955109999999</v>
      </c>
      <c r="O519">
        <v>7143.9513790000001</v>
      </c>
      <c r="P519">
        <v>591.85714299999995</v>
      </c>
      <c r="R519">
        <v>0</v>
      </c>
      <c r="S519">
        <v>3662.2857140000001</v>
      </c>
      <c r="U519">
        <f t="shared" si="0"/>
        <v>0</v>
      </c>
      <c r="V519">
        <f t="shared" si="1"/>
        <v>16.072473085978505</v>
      </c>
      <c r="W519" t="str">
        <f t="shared" si="2"/>
        <v/>
      </c>
      <c r="X519">
        <f t="shared" si="3"/>
        <v>1.0885437073715514</v>
      </c>
      <c r="Y519" t="str">
        <f t="shared" si="4"/>
        <v/>
      </c>
    </row>
    <row r="520" spans="1:25">
      <c r="A520" t="s">
        <v>629</v>
      </c>
      <c r="B520" t="s">
        <v>630</v>
      </c>
      <c r="C520" t="s">
        <v>631</v>
      </c>
      <c r="D520">
        <v>7</v>
      </c>
      <c r="E520" t="s">
        <v>460</v>
      </c>
      <c r="G520" t="s">
        <v>461</v>
      </c>
      <c r="H520" t="s">
        <v>388</v>
      </c>
      <c r="I520" t="s">
        <v>383</v>
      </c>
      <c r="J520" t="s">
        <v>268</v>
      </c>
      <c r="K520">
        <v>0</v>
      </c>
      <c r="L520">
        <v>378432.29</v>
      </c>
      <c r="M520">
        <v>25624.94486</v>
      </c>
      <c r="N520">
        <v>0</v>
      </c>
      <c r="O520">
        <v>25624.94486</v>
      </c>
      <c r="P520">
        <v>8560.8571429999993</v>
      </c>
      <c r="R520">
        <v>0</v>
      </c>
      <c r="S520">
        <v>21719.71429</v>
      </c>
      <c r="U520">
        <f t="shared" si="0"/>
        <v>0</v>
      </c>
      <c r="V520">
        <f t="shared" si="1"/>
        <v>2.4890638519667982</v>
      </c>
      <c r="W520" t="str">
        <f t="shared" si="2"/>
        <v/>
      </c>
      <c r="X520">
        <f t="shared" si="3"/>
        <v>0.16854302776242591</v>
      </c>
      <c r="Y520" t="str">
        <f t="shared" si="4"/>
        <v/>
      </c>
    </row>
    <row r="521" spans="1:25">
      <c r="A521" t="s">
        <v>629</v>
      </c>
      <c r="B521" t="s">
        <v>630</v>
      </c>
      <c r="C521" t="s">
        <v>631</v>
      </c>
      <c r="D521">
        <v>7</v>
      </c>
      <c r="E521" t="s">
        <v>456</v>
      </c>
      <c r="G521" t="s">
        <v>457</v>
      </c>
      <c r="H521" t="s">
        <v>393</v>
      </c>
      <c r="I521" t="s">
        <v>383</v>
      </c>
      <c r="J521" t="s">
        <v>268</v>
      </c>
      <c r="K521">
        <v>198517</v>
      </c>
      <c r="L521">
        <v>147007.91</v>
      </c>
      <c r="M521">
        <v>23399.185870000001</v>
      </c>
      <c r="N521">
        <v>13443.73885</v>
      </c>
      <c r="O521">
        <v>9955.4470139999994</v>
      </c>
      <c r="P521">
        <v>111.57142899999999</v>
      </c>
      <c r="R521">
        <v>0</v>
      </c>
      <c r="S521">
        <v>2167.4285709999999</v>
      </c>
      <c r="U521">
        <f t="shared" si="0"/>
        <v>0</v>
      </c>
      <c r="V521">
        <f t="shared" si="1"/>
        <v>22.773853814152492</v>
      </c>
      <c r="W521" t="str">
        <f t="shared" si="2"/>
        <v/>
      </c>
      <c r="X521">
        <f t="shared" si="3"/>
        <v>1.5422611306766929</v>
      </c>
      <c r="Y521" t="str">
        <f t="shared" si="4"/>
        <v/>
      </c>
    </row>
    <row r="522" spans="1:25">
      <c r="A522" t="s">
        <v>629</v>
      </c>
      <c r="B522" t="s">
        <v>630</v>
      </c>
      <c r="C522" t="s">
        <v>631</v>
      </c>
      <c r="D522">
        <v>7</v>
      </c>
      <c r="E522" t="s">
        <v>472</v>
      </c>
      <c r="G522" t="s">
        <v>473</v>
      </c>
      <c r="H522" t="s">
        <v>393</v>
      </c>
      <c r="I522" t="s">
        <v>383</v>
      </c>
      <c r="J522" t="s">
        <v>268</v>
      </c>
      <c r="K522">
        <v>167982</v>
      </c>
      <c r="L522">
        <v>171624.3</v>
      </c>
      <c r="M522">
        <v>22999.973669999999</v>
      </c>
      <c r="N522">
        <v>11376.961869999999</v>
      </c>
      <c r="O522">
        <v>11623.0118</v>
      </c>
      <c r="P522">
        <v>67.571428999999995</v>
      </c>
      <c r="R522">
        <v>0</v>
      </c>
      <c r="S522">
        <v>1311.5714290000001</v>
      </c>
      <c r="U522">
        <f t="shared" si="0"/>
        <v>0</v>
      </c>
      <c r="V522">
        <f t="shared" si="1"/>
        <v>36.990120889775582</v>
      </c>
      <c r="W522" t="str">
        <f t="shared" si="2"/>
        <v/>
      </c>
      <c r="X522">
        <f t="shared" si="3"/>
        <v>2.5051708596541209</v>
      </c>
      <c r="Y522" t="str">
        <f t="shared" si="4"/>
        <v/>
      </c>
    </row>
    <row r="523" spans="1:25">
      <c r="A523" t="s">
        <v>629</v>
      </c>
      <c r="B523" t="s">
        <v>630</v>
      </c>
      <c r="C523" t="s">
        <v>631</v>
      </c>
      <c r="D523">
        <v>7</v>
      </c>
      <c r="E523" t="s">
        <v>458</v>
      </c>
      <c r="G523" t="s">
        <v>459</v>
      </c>
      <c r="H523" t="s">
        <v>388</v>
      </c>
      <c r="I523" t="s">
        <v>383</v>
      </c>
      <c r="J523" t="s">
        <v>268</v>
      </c>
      <c r="K523">
        <v>99565</v>
      </c>
      <c r="L523">
        <v>224824.56</v>
      </c>
      <c r="M523">
        <v>21968.304260000001</v>
      </c>
      <c r="N523">
        <v>6742.8659299999999</v>
      </c>
      <c r="O523">
        <v>15225.438330000001</v>
      </c>
      <c r="P523">
        <v>83.142857000000006</v>
      </c>
      <c r="R523">
        <v>0</v>
      </c>
      <c r="S523">
        <v>2345</v>
      </c>
      <c r="U523">
        <f t="shared" si="0"/>
        <v>0</v>
      </c>
      <c r="V523">
        <f t="shared" si="1"/>
        <v>19.761776424002434</v>
      </c>
      <c r="W523" t="str">
        <f t="shared" si="2"/>
        <v/>
      </c>
      <c r="X523">
        <f t="shared" si="3"/>
        <v>1.3383066865671642</v>
      </c>
      <c r="Y523" t="str">
        <f t="shared" si="4"/>
        <v/>
      </c>
    </row>
    <row r="524" spans="1:25">
      <c r="A524" t="s">
        <v>629</v>
      </c>
      <c r="B524" t="s">
        <v>630</v>
      </c>
      <c r="C524" t="s">
        <v>631</v>
      </c>
      <c r="D524">
        <v>7</v>
      </c>
      <c r="E524" t="s">
        <v>462</v>
      </c>
      <c r="G524" t="s">
        <v>463</v>
      </c>
      <c r="H524" t="s">
        <v>393</v>
      </c>
      <c r="I524" t="s">
        <v>383</v>
      </c>
      <c r="J524" t="s">
        <v>268</v>
      </c>
      <c r="K524">
        <v>117587</v>
      </c>
      <c r="L524">
        <v>176013.44</v>
      </c>
      <c r="M524">
        <v>19882.341550000001</v>
      </c>
      <c r="N524">
        <v>7963.0121779999999</v>
      </c>
      <c r="O524">
        <v>11919.329369999999</v>
      </c>
      <c r="P524">
        <v>82.428571000000005</v>
      </c>
      <c r="R524">
        <v>0</v>
      </c>
      <c r="S524">
        <v>2036</v>
      </c>
      <c r="U524">
        <f t="shared" si="0"/>
        <v>0</v>
      </c>
      <c r="V524">
        <f t="shared" si="1"/>
        <v>20.600648330058938</v>
      </c>
      <c r="W524" t="str">
        <f t="shared" si="2"/>
        <v/>
      </c>
      <c r="X524">
        <f t="shared" si="3"/>
        <v>1.3950562412293011</v>
      </c>
      <c r="Y524" t="str">
        <f t="shared" si="4"/>
        <v/>
      </c>
    </row>
    <row r="525" spans="1:25">
      <c r="A525" t="s">
        <v>629</v>
      </c>
      <c r="B525" t="s">
        <v>630</v>
      </c>
      <c r="C525" t="s">
        <v>631</v>
      </c>
      <c r="D525">
        <v>7</v>
      </c>
      <c r="E525" t="s">
        <v>481</v>
      </c>
      <c r="G525" t="s">
        <v>482</v>
      </c>
      <c r="H525" t="s">
        <v>388</v>
      </c>
      <c r="I525" t="s">
        <v>383</v>
      </c>
      <c r="J525" t="s">
        <v>268</v>
      </c>
      <c r="K525">
        <v>61757</v>
      </c>
      <c r="L525">
        <v>140297.17000000001</v>
      </c>
      <c r="M525">
        <v>13684.796259999999</v>
      </c>
      <c r="N525">
        <v>4183.1566000000003</v>
      </c>
      <c r="O525">
        <v>9501.6396609999993</v>
      </c>
      <c r="P525">
        <v>18.428571000000002</v>
      </c>
      <c r="R525">
        <v>0</v>
      </c>
      <c r="S525">
        <v>1234.5714290000001</v>
      </c>
      <c r="U525">
        <f t="shared" si="0"/>
        <v>0</v>
      </c>
      <c r="V525">
        <f t="shared" si="1"/>
        <v>23.380487147634636</v>
      </c>
      <c r="W525" t="str">
        <f t="shared" si="2"/>
        <v/>
      </c>
      <c r="X525">
        <f t="shared" si="3"/>
        <v>1.5835218994734359</v>
      </c>
      <c r="Y525" t="str">
        <f t="shared" si="4"/>
        <v/>
      </c>
    </row>
    <row r="526" spans="1:25">
      <c r="A526" t="s">
        <v>629</v>
      </c>
      <c r="B526" t="s">
        <v>630</v>
      </c>
      <c r="C526" t="s">
        <v>631</v>
      </c>
      <c r="D526">
        <v>7</v>
      </c>
      <c r="E526" t="s">
        <v>468</v>
      </c>
      <c r="G526" t="s">
        <v>469</v>
      </c>
      <c r="H526" t="s">
        <v>393</v>
      </c>
      <c r="I526" t="s">
        <v>383</v>
      </c>
      <c r="J526" t="s">
        <v>268</v>
      </c>
      <c r="K526">
        <v>77335</v>
      </c>
      <c r="L526">
        <v>71266.960000000006</v>
      </c>
      <c r="M526">
        <v>10064.05395</v>
      </c>
      <c r="N526">
        <v>5237.762334</v>
      </c>
      <c r="O526">
        <v>4826.2916130000003</v>
      </c>
      <c r="P526">
        <v>233.14285699999999</v>
      </c>
      <c r="R526">
        <v>0</v>
      </c>
      <c r="S526">
        <v>2850.7142859999999</v>
      </c>
      <c r="U526">
        <f t="shared" si="0"/>
        <v>0</v>
      </c>
      <c r="V526">
        <f t="shared" si="1"/>
        <v>7.4468534194490754</v>
      </c>
      <c r="W526" t="str">
        <f t="shared" si="2"/>
        <v/>
      </c>
      <c r="X526">
        <f t="shared" si="3"/>
        <v>0.50433745672720243</v>
      </c>
      <c r="Y526" t="str">
        <f t="shared" si="4"/>
        <v/>
      </c>
    </row>
    <row r="527" spans="1:25">
      <c r="A527" t="s">
        <v>629</v>
      </c>
      <c r="B527" t="s">
        <v>630</v>
      </c>
      <c r="C527" t="s">
        <v>631</v>
      </c>
      <c r="D527">
        <v>7</v>
      </c>
      <c r="E527" t="s">
        <v>424</v>
      </c>
      <c r="G527" t="s">
        <v>1311</v>
      </c>
      <c r="H527" t="s">
        <v>1311</v>
      </c>
      <c r="I527" t="s">
        <v>465</v>
      </c>
      <c r="J527" t="s">
        <v>268</v>
      </c>
      <c r="K527">
        <v>0</v>
      </c>
      <c r="L527">
        <v>1981246.56</v>
      </c>
      <c r="M527">
        <v>134170.14259999999</v>
      </c>
      <c r="N527">
        <v>0</v>
      </c>
      <c r="O527">
        <v>134170.14259999999</v>
      </c>
      <c r="P527">
        <v>3378.8571430000002</v>
      </c>
      <c r="R527">
        <v>0</v>
      </c>
      <c r="S527">
        <v>16144.57143</v>
      </c>
      <c r="U527">
        <f t="shared" si="0"/>
        <v>0</v>
      </c>
      <c r="V527">
        <f t="shared" si="1"/>
        <v>17.531293666377792</v>
      </c>
      <c r="W527" t="str">
        <f t="shared" si="2"/>
        <v/>
      </c>
      <c r="X527">
        <f t="shared" si="3"/>
        <v>1.1872203180912451</v>
      </c>
      <c r="Y527" t="str">
        <f t="shared" si="4"/>
        <v/>
      </c>
    </row>
    <row r="528" spans="1:25">
      <c r="A528" t="s">
        <v>629</v>
      </c>
      <c r="B528" t="s">
        <v>630</v>
      </c>
      <c r="C528" t="s">
        <v>631</v>
      </c>
      <c r="D528">
        <v>7</v>
      </c>
      <c r="E528" t="s">
        <v>467</v>
      </c>
      <c r="G528" t="s">
        <v>1311</v>
      </c>
      <c r="H528" t="s">
        <v>1311</v>
      </c>
      <c r="I528" t="s">
        <v>465</v>
      </c>
      <c r="J528" t="s">
        <v>268</v>
      </c>
      <c r="K528">
        <v>137241</v>
      </c>
      <c r="L528">
        <v>455081.22</v>
      </c>
      <c r="M528">
        <v>40114.098960000003</v>
      </c>
      <c r="N528">
        <v>9295.1095210000003</v>
      </c>
      <c r="O528">
        <v>30818.989440000001</v>
      </c>
      <c r="P528">
        <v>176.57142899999999</v>
      </c>
      <c r="R528">
        <v>0</v>
      </c>
      <c r="S528">
        <v>1544.142857</v>
      </c>
      <c r="U528">
        <f t="shared" si="0"/>
        <v>0</v>
      </c>
      <c r="V528">
        <f t="shared" si="1"/>
        <v>54.798984184919874</v>
      </c>
      <c r="W528" t="str">
        <f t="shared" si="2"/>
        <v/>
      </c>
      <c r="X528">
        <f t="shared" si="3"/>
        <v>3.7111757760857786</v>
      </c>
      <c r="Y528" t="str">
        <f t="shared" si="4"/>
        <v/>
      </c>
    </row>
    <row r="529" spans="1:25">
      <c r="A529" t="s">
        <v>629</v>
      </c>
      <c r="B529" t="s">
        <v>630</v>
      </c>
      <c r="C529" t="s">
        <v>631</v>
      </c>
      <c r="D529">
        <v>7</v>
      </c>
      <c r="E529" t="s">
        <v>466</v>
      </c>
      <c r="G529" t="s">
        <v>1311</v>
      </c>
      <c r="H529" t="s">
        <v>1311</v>
      </c>
      <c r="I529" t="s">
        <v>465</v>
      </c>
      <c r="J529" t="s">
        <v>281</v>
      </c>
      <c r="K529">
        <v>5502</v>
      </c>
      <c r="L529">
        <v>0</v>
      </c>
      <c r="M529">
        <v>37262.497300000003</v>
      </c>
      <c r="N529">
        <v>37262.497300000003</v>
      </c>
      <c r="O529">
        <v>0</v>
      </c>
      <c r="P529">
        <v>721</v>
      </c>
      <c r="Q529">
        <v>7766.5714289999996</v>
      </c>
      <c r="R529">
        <v>974.57142899999997</v>
      </c>
      <c r="S529">
        <v>11368.14286</v>
      </c>
      <c r="T529">
        <v>263</v>
      </c>
      <c r="U529">
        <f t="shared" si="0"/>
        <v>2.3134825383431187E-2</v>
      </c>
      <c r="V529">
        <f t="shared" si="1"/>
        <v>6.9140580803714491E-2</v>
      </c>
      <c r="W529">
        <f t="shared" si="2"/>
        <v>2.9885931558935361</v>
      </c>
      <c r="X529">
        <f t="shared" si="3"/>
        <v>0.46825712568499517</v>
      </c>
      <c r="Y529">
        <f t="shared" si="4"/>
        <v>20.240357034220533</v>
      </c>
    </row>
    <row r="530" spans="1:25">
      <c r="A530" t="s">
        <v>629</v>
      </c>
      <c r="B530" t="s">
        <v>630</v>
      </c>
      <c r="C530" t="s">
        <v>631</v>
      </c>
      <c r="D530">
        <v>7</v>
      </c>
      <c r="E530" t="s">
        <v>474</v>
      </c>
      <c r="G530" t="s">
        <v>1311</v>
      </c>
      <c r="H530" t="s">
        <v>1311</v>
      </c>
      <c r="I530" t="s">
        <v>465</v>
      </c>
      <c r="J530" t="s">
        <v>268</v>
      </c>
      <c r="K530">
        <v>0</v>
      </c>
      <c r="L530">
        <v>288370.39</v>
      </c>
      <c r="M530">
        <v>19525.676769999998</v>
      </c>
      <c r="N530">
        <v>0</v>
      </c>
      <c r="O530">
        <v>19525.676769999998</v>
      </c>
      <c r="P530">
        <v>1150.857143</v>
      </c>
      <c r="R530">
        <v>0</v>
      </c>
      <c r="S530">
        <v>5164.8571430000002</v>
      </c>
      <c r="U530">
        <f t="shared" si="0"/>
        <v>0</v>
      </c>
      <c r="V530">
        <f t="shared" si="1"/>
        <v>7.9761683352332753</v>
      </c>
      <c r="W530" t="str">
        <f t="shared" si="2"/>
        <v/>
      </c>
      <c r="X530">
        <f t="shared" si="3"/>
        <v>0.54006961247607255</v>
      </c>
      <c r="Y530" t="str">
        <f t="shared" si="4"/>
        <v/>
      </c>
    </row>
    <row r="531" spans="1:25">
      <c r="A531" t="s">
        <v>629</v>
      </c>
      <c r="B531" t="s">
        <v>630</v>
      </c>
      <c r="C531" t="s">
        <v>631</v>
      </c>
      <c r="D531">
        <v>7</v>
      </c>
      <c r="E531" t="s">
        <v>476</v>
      </c>
      <c r="G531" t="s">
        <v>1311</v>
      </c>
      <c r="H531" t="s">
        <v>1311</v>
      </c>
      <c r="I531" t="s">
        <v>465</v>
      </c>
      <c r="J531" t="s">
        <v>268</v>
      </c>
      <c r="K531">
        <v>0</v>
      </c>
      <c r="L531">
        <v>281578.26</v>
      </c>
      <c r="M531">
        <v>19067.69973</v>
      </c>
      <c r="N531">
        <v>0</v>
      </c>
      <c r="O531">
        <v>19067.69973</v>
      </c>
      <c r="P531">
        <v>4830.7142860000004</v>
      </c>
      <c r="R531">
        <v>0</v>
      </c>
      <c r="S531">
        <v>14210.85714</v>
      </c>
      <c r="U531">
        <f t="shared" si="0"/>
        <v>0</v>
      </c>
      <c r="V531">
        <f t="shared" si="1"/>
        <v>2.8306150232881531</v>
      </c>
      <c r="W531" t="str">
        <f t="shared" si="2"/>
        <v/>
      </c>
      <c r="X531">
        <f t="shared" si="3"/>
        <v>0.19168140791581514</v>
      </c>
      <c r="Y531" t="str">
        <f t="shared" si="4"/>
        <v/>
      </c>
    </row>
    <row r="532" spans="1:25">
      <c r="A532" t="s">
        <v>629</v>
      </c>
      <c r="B532" t="s">
        <v>630</v>
      </c>
      <c r="C532" t="s">
        <v>631</v>
      </c>
      <c r="D532">
        <v>7</v>
      </c>
      <c r="E532" t="s">
        <v>478</v>
      </c>
      <c r="G532" t="s">
        <v>1311</v>
      </c>
      <c r="H532" t="s">
        <v>1311</v>
      </c>
      <c r="I532" t="s">
        <v>465</v>
      </c>
      <c r="J532" t="s">
        <v>268</v>
      </c>
      <c r="K532">
        <v>0</v>
      </c>
      <c r="L532">
        <v>226116.81</v>
      </c>
      <c r="M532">
        <v>15311.0221</v>
      </c>
      <c r="N532">
        <v>0</v>
      </c>
      <c r="O532">
        <v>15311.0221</v>
      </c>
      <c r="P532">
        <v>9163.2857139999996</v>
      </c>
      <c r="R532">
        <v>0</v>
      </c>
      <c r="S532">
        <v>29839.57143</v>
      </c>
      <c r="U532">
        <f t="shared" si="0"/>
        <v>0</v>
      </c>
      <c r="V532">
        <f t="shared" si="1"/>
        <v>1.0825357027780687</v>
      </c>
      <c r="W532" t="str">
        <f t="shared" si="2"/>
        <v/>
      </c>
      <c r="X532">
        <f t="shared" si="3"/>
        <v>7.3301618173695446E-2</v>
      </c>
      <c r="Y532" t="str">
        <f t="shared" si="4"/>
        <v/>
      </c>
    </row>
    <row r="533" spans="1:25">
      <c r="A533" t="s">
        <v>629</v>
      </c>
      <c r="B533" t="s">
        <v>630</v>
      </c>
      <c r="C533" t="s">
        <v>631</v>
      </c>
      <c r="D533">
        <v>7</v>
      </c>
      <c r="E533" t="s">
        <v>483</v>
      </c>
      <c r="G533" t="s">
        <v>1311</v>
      </c>
      <c r="H533" t="s">
        <v>1311</v>
      </c>
      <c r="I533" t="s">
        <v>465</v>
      </c>
      <c r="J533" t="s">
        <v>268</v>
      </c>
      <c r="K533">
        <v>0</v>
      </c>
      <c r="L533">
        <v>185794.12</v>
      </c>
      <c r="M533">
        <v>12581.57598</v>
      </c>
      <c r="N533">
        <v>0</v>
      </c>
      <c r="O533">
        <v>12581.57598</v>
      </c>
      <c r="P533">
        <v>19.714286000000001</v>
      </c>
      <c r="R533">
        <v>0</v>
      </c>
      <c r="S533">
        <v>1016.571429</v>
      </c>
      <c r="U533">
        <f t="shared" si="0"/>
        <v>0</v>
      </c>
      <c r="V533">
        <f t="shared" si="1"/>
        <v>26.10934793727824</v>
      </c>
      <c r="W533" t="str">
        <f t="shared" si="2"/>
        <v/>
      </c>
      <c r="X533">
        <f t="shared" si="3"/>
        <v>1.768068574296767</v>
      </c>
      <c r="Y533" t="str">
        <f t="shared" si="4"/>
        <v/>
      </c>
    </row>
    <row r="534" spans="1:25">
      <c r="A534" t="s">
        <v>629</v>
      </c>
      <c r="B534" t="s">
        <v>630</v>
      </c>
      <c r="C534" t="s">
        <v>631</v>
      </c>
      <c r="D534">
        <v>7</v>
      </c>
      <c r="E534" t="s">
        <v>484</v>
      </c>
      <c r="G534" t="s">
        <v>1311</v>
      </c>
      <c r="H534" t="s">
        <v>1311</v>
      </c>
      <c r="I534" t="s">
        <v>465</v>
      </c>
      <c r="J534" t="s">
        <v>268</v>
      </c>
      <c r="K534">
        <v>5949</v>
      </c>
      <c r="L534">
        <v>147141.47</v>
      </c>
      <c r="M534">
        <v>10367.831539999999</v>
      </c>
      <c r="N534">
        <v>402.99726700000002</v>
      </c>
      <c r="O534">
        <v>9964.8342740000007</v>
      </c>
      <c r="P534">
        <v>541.42857100000003</v>
      </c>
      <c r="R534">
        <v>0</v>
      </c>
      <c r="S534">
        <v>8038.2857139999996</v>
      </c>
      <c r="U534">
        <f t="shared" si="0"/>
        <v>0</v>
      </c>
      <c r="V534">
        <f t="shared" si="1"/>
        <v>2.720737719582027</v>
      </c>
      <c r="W534" t="str">
        <f t="shared" si="2"/>
        <v/>
      </c>
      <c r="X534">
        <f t="shared" si="3"/>
        <v>0.18425804258847864</v>
      </c>
      <c r="Y534" t="str">
        <f t="shared" si="4"/>
        <v/>
      </c>
    </row>
    <row r="535" spans="1:25">
      <c r="A535" t="s">
        <v>629</v>
      </c>
      <c r="B535" t="s">
        <v>630</v>
      </c>
      <c r="C535" t="s">
        <v>631</v>
      </c>
      <c r="D535">
        <v>7</v>
      </c>
      <c r="E535" t="s">
        <v>485</v>
      </c>
      <c r="G535" t="s">
        <v>1311</v>
      </c>
      <c r="H535" t="s">
        <v>1311</v>
      </c>
      <c r="I535" t="s">
        <v>465</v>
      </c>
      <c r="J535" t="s">
        <v>268</v>
      </c>
      <c r="K535">
        <v>0</v>
      </c>
      <c r="L535">
        <v>97730.71</v>
      </c>
      <c r="M535">
        <v>6618.5946160000003</v>
      </c>
      <c r="N535">
        <v>0</v>
      </c>
      <c r="O535">
        <v>6618.5946160000003</v>
      </c>
      <c r="P535">
        <v>71.571428999999995</v>
      </c>
      <c r="R535">
        <v>0</v>
      </c>
      <c r="S535">
        <v>592.71428600000002</v>
      </c>
      <c r="U535">
        <f t="shared" si="0"/>
        <v>0</v>
      </c>
      <c r="V535">
        <f t="shared" si="1"/>
        <v>23.555244625907331</v>
      </c>
      <c r="W535" t="str">
        <f t="shared" si="2"/>
        <v/>
      </c>
      <c r="X535">
        <f t="shared" si="3"/>
        <v>1.5952264672956247</v>
      </c>
      <c r="Y535" t="str">
        <f t="shared" si="4"/>
        <v/>
      </c>
    </row>
    <row r="536" spans="1:25">
      <c r="A536" t="s">
        <v>629</v>
      </c>
      <c r="B536" t="s">
        <v>630</v>
      </c>
      <c r="C536" t="s">
        <v>631</v>
      </c>
      <c r="D536">
        <v>7</v>
      </c>
      <c r="E536" t="s">
        <v>486</v>
      </c>
      <c r="G536" t="s">
        <v>1311</v>
      </c>
      <c r="H536" t="s">
        <v>1311</v>
      </c>
      <c r="I536" t="s">
        <v>465</v>
      </c>
      <c r="J536" t="s">
        <v>268</v>
      </c>
      <c r="K536">
        <v>0</v>
      </c>
      <c r="L536">
        <v>76796.38</v>
      </c>
      <c r="M536">
        <v>5199.227664</v>
      </c>
      <c r="N536">
        <v>0</v>
      </c>
      <c r="O536">
        <v>5199.227664</v>
      </c>
      <c r="P536">
        <v>1936.857143</v>
      </c>
      <c r="R536">
        <v>0</v>
      </c>
      <c r="S536">
        <v>7199.5714289999996</v>
      </c>
      <c r="U536">
        <f t="shared" si="0"/>
        <v>0</v>
      </c>
      <c r="V536">
        <f t="shared" si="1"/>
        <v>1.5238284023935655</v>
      </c>
      <c r="W536" t="str">
        <f t="shared" si="2"/>
        <v/>
      </c>
      <c r="X536">
        <f t="shared" si="3"/>
        <v>0.10316541984027827</v>
      </c>
      <c r="Y536" t="str">
        <f t="shared" si="4"/>
        <v/>
      </c>
    </row>
    <row r="537" spans="1:25">
      <c r="A537" t="s">
        <v>629</v>
      </c>
      <c r="B537" t="s">
        <v>630</v>
      </c>
      <c r="C537" t="s">
        <v>631</v>
      </c>
      <c r="D537">
        <v>7</v>
      </c>
      <c r="E537" t="s">
        <v>516</v>
      </c>
      <c r="G537" t="s">
        <v>1311</v>
      </c>
      <c r="H537" t="s">
        <v>1311</v>
      </c>
      <c r="I537" t="s">
        <v>465</v>
      </c>
      <c r="J537" t="s">
        <v>268</v>
      </c>
      <c r="K537">
        <v>36184</v>
      </c>
      <c r="L537">
        <v>22639.43</v>
      </c>
      <c r="M537">
        <v>3983.5699949999998</v>
      </c>
      <c r="N537">
        <v>2450.3878450000002</v>
      </c>
      <c r="O537">
        <v>1533.1821500000001</v>
      </c>
      <c r="P537">
        <v>13.142856999999999</v>
      </c>
      <c r="R537">
        <v>0</v>
      </c>
      <c r="S537">
        <v>217.14285699999999</v>
      </c>
      <c r="U537">
        <f t="shared" si="0"/>
        <v>0</v>
      </c>
      <c r="V537">
        <f t="shared" si="1"/>
        <v>38.699625025460278</v>
      </c>
      <c r="W537" t="str">
        <f t="shared" si="2"/>
        <v/>
      </c>
      <c r="X537">
        <f t="shared" si="3"/>
        <v>2.6207697352768218</v>
      </c>
      <c r="Y537" t="str">
        <f t="shared" si="4"/>
        <v/>
      </c>
    </row>
    <row r="538" spans="1:25">
      <c r="A538" t="s">
        <v>629</v>
      </c>
      <c r="B538" t="s">
        <v>630</v>
      </c>
      <c r="C538" t="s">
        <v>631</v>
      </c>
      <c r="D538">
        <v>7</v>
      </c>
      <c r="E538" t="s">
        <v>488</v>
      </c>
      <c r="G538" t="s">
        <v>1311</v>
      </c>
      <c r="H538" t="s">
        <v>1311</v>
      </c>
      <c r="I538" t="s">
        <v>465</v>
      </c>
      <c r="J538" t="s">
        <v>268</v>
      </c>
      <c r="K538">
        <v>18059</v>
      </c>
      <c r="L538">
        <v>40155.9</v>
      </c>
      <c r="M538">
        <v>3942.4067759999998</v>
      </c>
      <c r="N538">
        <v>1223.1195399999999</v>
      </c>
      <c r="O538">
        <v>2719.2872360000001</v>
      </c>
      <c r="P538">
        <v>162.42857100000001</v>
      </c>
      <c r="R538">
        <v>0</v>
      </c>
      <c r="S538">
        <v>1400.5714290000001</v>
      </c>
      <c r="U538">
        <f t="shared" si="0"/>
        <v>0</v>
      </c>
      <c r="V538">
        <f t="shared" si="1"/>
        <v>5.9378722952046488</v>
      </c>
      <c r="W538" t="str">
        <f t="shared" si="2"/>
        <v/>
      </c>
      <c r="X538">
        <f t="shared" si="3"/>
        <v>0.40212227405075812</v>
      </c>
      <c r="Y538" t="str">
        <f t="shared" si="4"/>
        <v/>
      </c>
    </row>
    <row r="539" spans="1:25">
      <c r="A539" t="s">
        <v>629</v>
      </c>
      <c r="B539" t="s">
        <v>630</v>
      </c>
      <c r="C539" t="s">
        <v>631</v>
      </c>
      <c r="D539">
        <v>5</v>
      </c>
      <c r="E539" t="s">
        <v>632</v>
      </c>
      <c r="F539" t="s">
        <v>632</v>
      </c>
      <c r="G539" t="s">
        <v>632</v>
      </c>
      <c r="H539" t="s">
        <v>280</v>
      </c>
      <c r="I539" t="s">
        <v>465</v>
      </c>
      <c r="J539" t="s">
        <v>248</v>
      </c>
      <c r="K539">
        <v>3120</v>
      </c>
      <c r="L539">
        <v>0</v>
      </c>
      <c r="M539">
        <v>3120</v>
      </c>
      <c r="N539">
        <v>3120</v>
      </c>
      <c r="O539">
        <v>0</v>
      </c>
      <c r="Q539">
        <v>286.2</v>
      </c>
      <c r="R539">
        <v>21.6</v>
      </c>
      <c r="S539">
        <v>242.8</v>
      </c>
      <c r="T539">
        <v>7</v>
      </c>
      <c r="U539">
        <f t="shared" si="0"/>
        <v>2.8830313014827018E-2</v>
      </c>
      <c r="V539">
        <f t="shared" si="1"/>
        <v>2.5700164744645799</v>
      </c>
      <c r="W539">
        <f t="shared" si="2"/>
        <v>89.142857142857139</v>
      </c>
      <c r="X539">
        <f t="shared" si="3"/>
        <v>2.5700164744645799</v>
      </c>
      <c r="Y539">
        <f t="shared" si="4"/>
        <v>89.142857142857139</v>
      </c>
    </row>
    <row r="540" spans="1:25">
      <c r="A540" t="s">
        <v>629</v>
      </c>
      <c r="B540" t="s">
        <v>630</v>
      </c>
      <c r="C540" t="s">
        <v>631</v>
      </c>
      <c r="D540">
        <v>7</v>
      </c>
      <c r="E540" t="s">
        <v>529</v>
      </c>
      <c r="F540" t="s">
        <v>530</v>
      </c>
      <c r="G540" t="s">
        <v>1311</v>
      </c>
      <c r="H540" t="s">
        <v>1311</v>
      </c>
      <c r="I540" t="s">
        <v>465</v>
      </c>
      <c r="J540" t="s">
        <v>268</v>
      </c>
      <c r="K540">
        <v>40575</v>
      </c>
      <c r="L540">
        <v>0</v>
      </c>
      <c r="M540">
        <v>2747.2354369999998</v>
      </c>
      <c r="N540">
        <v>2747.2354369999998</v>
      </c>
      <c r="O540">
        <v>0</v>
      </c>
      <c r="P540">
        <v>2.8571430000000002</v>
      </c>
      <c r="Q540">
        <v>88.428571000000005</v>
      </c>
      <c r="R540">
        <v>0.42857099999999998</v>
      </c>
      <c r="S540">
        <v>102.57142899999999</v>
      </c>
      <c r="T540">
        <v>1.857143</v>
      </c>
      <c r="U540">
        <f t="shared" si="0"/>
        <v>1.8105850899279175E-2</v>
      </c>
      <c r="V540">
        <f t="shared" si="1"/>
        <v>56.511141825162362</v>
      </c>
      <c r="W540">
        <f t="shared" si="2"/>
        <v>3121.1536060651074</v>
      </c>
      <c r="X540">
        <f t="shared" si="3"/>
        <v>3.8262331831772989</v>
      </c>
      <c r="Y540">
        <f t="shared" si="4"/>
        <v>211.3257865903241</v>
      </c>
    </row>
    <row r="541" spans="1:25">
      <c r="A541" t="s">
        <v>629</v>
      </c>
      <c r="B541" t="s">
        <v>630</v>
      </c>
      <c r="C541" t="s">
        <v>631</v>
      </c>
      <c r="D541">
        <v>7</v>
      </c>
      <c r="E541" t="s">
        <v>503</v>
      </c>
      <c r="F541" t="s">
        <v>322</v>
      </c>
      <c r="G541" t="s">
        <v>1311</v>
      </c>
      <c r="H541" t="s">
        <v>1311</v>
      </c>
      <c r="I541" t="s">
        <v>465</v>
      </c>
      <c r="J541" t="s">
        <v>281</v>
      </c>
      <c r="K541">
        <v>322</v>
      </c>
      <c r="L541">
        <v>0</v>
      </c>
      <c r="M541">
        <v>2180.8445999999999</v>
      </c>
      <c r="N541">
        <v>2180.8445999999999</v>
      </c>
      <c r="O541">
        <v>0</v>
      </c>
      <c r="P541">
        <v>59.285713999999999</v>
      </c>
      <c r="Q541">
        <v>1644.142857</v>
      </c>
      <c r="R541">
        <v>956</v>
      </c>
      <c r="S541">
        <v>3397.8571430000002</v>
      </c>
      <c r="T541">
        <v>13.428571</v>
      </c>
      <c r="U541">
        <f t="shared" si="0"/>
        <v>3.9520705064556624E-3</v>
      </c>
      <c r="V541">
        <f t="shared" si="1"/>
        <v>1.3537944081835696E-2</v>
      </c>
      <c r="W541">
        <f t="shared" si="2"/>
        <v>3.4255320242191072</v>
      </c>
      <c r="X541">
        <f t="shared" si="3"/>
        <v>9.1689913807370613E-2</v>
      </c>
      <c r="Y541">
        <f t="shared" si="4"/>
        <v>23.200475208525805</v>
      </c>
    </row>
    <row r="542" spans="1:25">
      <c r="A542" t="s">
        <v>629</v>
      </c>
      <c r="B542" t="s">
        <v>630</v>
      </c>
      <c r="C542" t="s">
        <v>631</v>
      </c>
      <c r="D542">
        <v>7</v>
      </c>
      <c r="E542" t="s">
        <v>500</v>
      </c>
      <c r="G542" t="s">
        <v>1311</v>
      </c>
      <c r="H542" t="s">
        <v>1311</v>
      </c>
      <c r="I542" t="s">
        <v>465</v>
      </c>
      <c r="J542" t="s">
        <v>268</v>
      </c>
      <c r="K542">
        <v>12689</v>
      </c>
      <c r="L542">
        <v>18016.009999999998</v>
      </c>
      <c r="M542">
        <v>2078.5791389999999</v>
      </c>
      <c r="N542">
        <v>858.56301299999996</v>
      </c>
      <c r="O542">
        <v>1220.016126</v>
      </c>
      <c r="P542">
        <v>28.714286000000001</v>
      </c>
      <c r="R542">
        <v>0</v>
      </c>
      <c r="S542">
        <v>126.14285700000001</v>
      </c>
      <c r="U542">
        <f t="shared" si="0"/>
        <v>0</v>
      </c>
      <c r="V542">
        <f t="shared" si="1"/>
        <v>34.773510798157993</v>
      </c>
      <c r="W542" t="str">
        <f t="shared" si="2"/>
        <v/>
      </c>
      <c r="X542">
        <f t="shared" si="3"/>
        <v>2.3539967625753073</v>
      </c>
      <c r="Y542" t="str">
        <f t="shared" si="4"/>
        <v/>
      </c>
    </row>
    <row r="543" spans="1:25">
      <c r="A543" t="s">
        <v>629</v>
      </c>
      <c r="B543" t="s">
        <v>630</v>
      </c>
      <c r="C543" t="s">
        <v>631</v>
      </c>
      <c r="D543">
        <v>7</v>
      </c>
      <c r="E543" t="s">
        <v>490</v>
      </c>
      <c r="F543" t="s">
        <v>633</v>
      </c>
      <c r="G543" t="s">
        <v>490</v>
      </c>
      <c r="H543" t="s">
        <v>491</v>
      </c>
      <c r="I543" t="s">
        <v>465</v>
      </c>
      <c r="J543" t="s">
        <v>248</v>
      </c>
      <c r="K543">
        <v>1641.6</v>
      </c>
      <c r="L543">
        <v>178.06</v>
      </c>
      <c r="M543">
        <v>1819.66</v>
      </c>
      <c r="N543">
        <v>1641.6</v>
      </c>
      <c r="O543">
        <v>178.06</v>
      </c>
      <c r="P543">
        <v>1101.7142859999999</v>
      </c>
      <c r="Q543">
        <v>8095.8571430000002</v>
      </c>
      <c r="R543">
        <v>0</v>
      </c>
      <c r="S543">
        <v>8131.5714289999996</v>
      </c>
      <c r="T543">
        <v>5.5714290000000002</v>
      </c>
      <c r="U543">
        <f t="shared" si="0"/>
        <v>6.851601868896281E-4</v>
      </c>
      <c r="V543">
        <f t="shared" si="1"/>
        <v>3.1968166404386704E-2</v>
      </c>
      <c r="W543">
        <f t="shared" si="2"/>
        <v>46.657945128876008</v>
      </c>
      <c r="X543">
        <f t="shared" si="3"/>
        <v>3.1968166404386711E-2</v>
      </c>
      <c r="Y543">
        <f t="shared" si="4"/>
        <v>46.657945128876023</v>
      </c>
    </row>
    <row r="544" spans="1:25">
      <c r="A544" t="s">
        <v>629</v>
      </c>
      <c r="B544" t="s">
        <v>630</v>
      </c>
      <c r="C544" t="s">
        <v>631</v>
      </c>
      <c r="D544">
        <v>7</v>
      </c>
      <c r="E544" t="s">
        <v>492</v>
      </c>
      <c r="G544" t="s">
        <v>1311</v>
      </c>
      <c r="H544" t="s">
        <v>1311</v>
      </c>
      <c r="I544" t="s">
        <v>465</v>
      </c>
      <c r="J544" t="s">
        <v>268</v>
      </c>
      <c r="K544">
        <v>0</v>
      </c>
      <c r="L544">
        <v>24682.37</v>
      </c>
      <c r="M544">
        <v>1671.559205</v>
      </c>
      <c r="N544">
        <v>0</v>
      </c>
      <c r="O544">
        <v>1671.559205</v>
      </c>
      <c r="P544">
        <v>11</v>
      </c>
      <c r="R544">
        <v>0</v>
      </c>
      <c r="S544">
        <v>1052.5714290000001</v>
      </c>
      <c r="U544">
        <f t="shared" si="0"/>
        <v>0</v>
      </c>
      <c r="V544">
        <f t="shared" si="1"/>
        <v>3.3499416381582754</v>
      </c>
      <c r="W544" t="str">
        <f t="shared" si="2"/>
        <v/>
      </c>
      <c r="X544">
        <f t="shared" si="3"/>
        <v>0.22686742729633519</v>
      </c>
      <c r="Y544" t="str">
        <f t="shared" si="4"/>
        <v/>
      </c>
    </row>
    <row r="545" spans="1:25">
      <c r="A545" t="s">
        <v>629</v>
      </c>
      <c r="B545" t="s">
        <v>630</v>
      </c>
      <c r="C545" t="s">
        <v>631</v>
      </c>
      <c r="D545">
        <v>7</v>
      </c>
      <c r="E545" t="s">
        <v>496</v>
      </c>
      <c r="F545" t="s">
        <v>496</v>
      </c>
      <c r="G545" t="s">
        <v>496</v>
      </c>
      <c r="H545" t="s">
        <v>260</v>
      </c>
      <c r="I545" t="s">
        <v>465</v>
      </c>
      <c r="J545" t="s">
        <v>248</v>
      </c>
      <c r="K545">
        <v>1620</v>
      </c>
      <c r="L545">
        <v>0</v>
      </c>
      <c r="M545">
        <v>1620</v>
      </c>
      <c r="N545">
        <v>1620</v>
      </c>
      <c r="O545">
        <v>0</v>
      </c>
      <c r="Q545">
        <v>377.28571399999998</v>
      </c>
      <c r="R545">
        <v>226.14285699999999</v>
      </c>
      <c r="S545">
        <v>346</v>
      </c>
      <c r="T545">
        <v>10</v>
      </c>
      <c r="U545">
        <f t="shared" si="0"/>
        <v>2.8901734104046242E-2</v>
      </c>
      <c r="V545">
        <f t="shared" si="1"/>
        <v>0.66886870355078443</v>
      </c>
      <c r="W545">
        <f t="shared" si="2"/>
        <v>23.142857142857142</v>
      </c>
      <c r="X545">
        <f t="shared" si="3"/>
        <v>0.66886870355078443</v>
      </c>
      <c r="Y545">
        <f t="shared" si="4"/>
        <v>23.142857142857142</v>
      </c>
    </row>
    <row r="546" spans="1:25">
      <c r="A546" t="s">
        <v>629</v>
      </c>
      <c r="B546" t="s">
        <v>630</v>
      </c>
      <c r="C546" t="s">
        <v>631</v>
      </c>
      <c r="D546">
        <v>7</v>
      </c>
      <c r="E546" t="s">
        <v>495</v>
      </c>
      <c r="F546" t="s">
        <v>322</v>
      </c>
      <c r="G546" t="s">
        <v>1311</v>
      </c>
      <c r="H546" t="s">
        <v>1311</v>
      </c>
      <c r="I546" t="s">
        <v>465</v>
      </c>
      <c r="J546" t="s">
        <v>281</v>
      </c>
      <c r="K546">
        <v>209</v>
      </c>
      <c r="L546">
        <v>0</v>
      </c>
      <c r="M546">
        <v>1415.2956999999999</v>
      </c>
      <c r="N546">
        <v>1415.2956999999999</v>
      </c>
      <c r="O546">
        <v>0</v>
      </c>
      <c r="P546">
        <v>55.285713999999999</v>
      </c>
      <c r="Q546">
        <v>1697.857143</v>
      </c>
      <c r="R546">
        <v>709</v>
      </c>
      <c r="S546">
        <v>3323</v>
      </c>
      <c r="T546">
        <v>17.857143000000001</v>
      </c>
      <c r="U546">
        <f t="shared" si="0"/>
        <v>5.3738016852241952E-3</v>
      </c>
      <c r="V546">
        <f t="shared" si="1"/>
        <v>8.984996345814884E-3</v>
      </c>
      <c r="W546">
        <f t="shared" si="2"/>
        <v>1.6719999866240001</v>
      </c>
      <c r="X546">
        <f t="shared" si="3"/>
        <v>6.0844146855251274E-2</v>
      </c>
      <c r="Y546">
        <f t="shared" si="4"/>
        <v>11.322365509421074</v>
      </c>
    </row>
    <row r="547" spans="1:25">
      <c r="A547" t="s">
        <v>629</v>
      </c>
      <c r="B547" t="s">
        <v>630</v>
      </c>
      <c r="C547" t="s">
        <v>631</v>
      </c>
      <c r="D547">
        <v>7</v>
      </c>
      <c r="E547" t="s">
        <v>502</v>
      </c>
      <c r="G547" t="s">
        <v>1311</v>
      </c>
      <c r="H547" t="s">
        <v>1311</v>
      </c>
      <c r="I547" t="s">
        <v>465</v>
      </c>
      <c r="J547" t="s">
        <v>281</v>
      </c>
      <c r="K547">
        <v>189</v>
      </c>
      <c r="L547">
        <v>0</v>
      </c>
      <c r="M547">
        <v>1280.1079</v>
      </c>
      <c r="N547">
        <v>1280.1079</v>
      </c>
      <c r="O547">
        <v>0</v>
      </c>
      <c r="P547">
        <v>72.571428999999995</v>
      </c>
      <c r="Q547">
        <v>1560.4285709999999</v>
      </c>
      <c r="R547">
        <v>882.71428600000002</v>
      </c>
      <c r="S547">
        <v>3258.2857140000001</v>
      </c>
      <c r="T547">
        <v>13.142856999999999</v>
      </c>
      <c r="U547">
        <f t="shared" si="0"/>
        <v>4.0336723521600905E-3</v>
      </c>
      <c r="V547">
        <f t="shared" si="1"/>
        <v>8.2865661178785129E-3</v>
      </c>
      <c r="W547">
        <f t="shared" si="2"/>
        <v>2.0543478484168247</v>
      </c>
      <c r="X547">
        <f t="shared" si="3"/>
        <v>5.612539021888157E-2</v>
      </c>
      <c r="Y547">
        <f t="shared" si="4"/>
        <v>13.91421645558931</v>
      </c>
    </row>
    <row r="548" spans="1:25">
      <c r="A548" t="s">
        <v>629</v>
      </c>
      <c r="B548" t="s">
        <v>630</v>
      </c>
      <c r="C548" t="s">
        <v>631</v>
      </c>
      <c r="D548">
        <v>7</v>
      </c>
      <c r="E548" t="s">
        <v>494</v>
      </c>
      <c r="G548" t="s">
        <v>1311</v>
      </c>
      <c r="H548" t="s">
        <v>1311</v>
      </c>
      <c r="I548" t="s">
        <v>465</v>
      </c>
      <c r="J548" t="s">
        <v>268</v>
      </c>
      <c r="K548">
        <v>1017</v>
      </c>
      <c r="L548">
        <v>17263.669999999998</v>
      </c>
      <c r="M548">
        <v>1238.0858929999999</v>
      </c>
      <c r="N548">
        <v>68.918021999999993</v>
      </c>
      <c r="O548">
        <v>1169.1678710000001</v>
      </c>
      <c r="P548">
        <v>8.5714290000000002</v>
      </c>
      <c r="R548">
        <v>0</v>
      </c>
      <c r="S548">
        <v>132.28571400000001</v>
      </c>
      <c r="U548">
        <f t="shared" si="0"/>
        <v>0</v>
      </c>
      <c r="V548">
        <f t="shared" si="1"/>
        <v>19.741544319096203</v>
      </c>
      <c r="W548" t="str">
        <f t="shared" si="2"/>
        <v/>
      </c>
      <c r="X548">
        <f t="shared" si="3"/>
        <v>1.3370258052635544</v>
      </c>
      <c r="Y548" t="str">
        <f t="shared" si="4"/>
        <v/>
      </c>
    </row>
    <row r="549" spans="1:25">
      <c r="A549" t="s">
        <v>629</v>
      </c>
      <c r="B549" t="s">
        <v>630</v>
      </c>
      <c r="C549" t="s">
        <v>631</v>
      </c>
      <c r="D549">
        <v>7</v>
      </c>
      <c r="E549" t="s">
        <v>489</v>
      </c>
      <c r="G549" t="s">
        <v>1311</v>
      </c>
      <c r="H549" t="s">
        <v>1311</v>
      </c>
      <c r="I549" t="s">
        <v>465</v>
      </c>
      <c r="J549" t="s">
        <v>268</v>
      </c>
      <c r="K549">
        <v>7943</v>
      </c>
      <c r="L549">
        <v>9872.06</v>
      </c>
      <c r="M549">
        <v>1206.6367660000001</v>
      </c>
      <c r="N549">
        <v>538.07947000000001</v>
      </c>
      <c r="O549">
        <v>668.55729599999995</v>
      </c>
      <c r="P549">
        <v>2.285714</v>
      </c>
      <c r="R549">
        <v>0</v>
      </c>
      <c r="S549">
        <v>83.571428999999995</v>
      </c>
      <c r="U549">
        <f t="shared" si="0"/>
        <v>0</v>
      </c>
      <c r="V549">
        <f t="shared" si="1"/>
        <v>30.453093860924302</v>
      </c>
      <c r="W549" t="str">
        <f t="shared" si="2"/>
        <v/>
      </c>
      <c r="X549">
        <f t="shared" si="3"/>
        <v>2.0626269398497765</v>
      </c>
      <c r="Y549" t="str">
        <f t="shared" si="4"/>
        <v/>
      </c>
    </row>
    <row r="550" spans="1:25">
      <c r="A550" t="s">
        <v>629</v>
      </c>
      <c r="B550" t="s">
        <v>630</v>
      </c>
      <c r="C550" t="s">
        <v>631</v>
      </c>
      <c r="D550">
        <v>7</v>
      </c>
      <c r="E550" t="s">
        <v>499</v>
      </c>
      <c r="G550" t="s">
        <v>1311</v>
      </c>
      <c r="H550" t="s">
        <v>1311</v>
      </c>
      <c r="I550" t="s">
        <v>465</v>
      </c>
      <c r="J550" t="s">
        <v>268</v>
      </c>
      <c r="K550">
        <v>3794</v>
      </c>
      <c r="L550">
        <v>13361.89</v>
      </c>
      <c r="M550">
        <v>1161.7692300000001</v>
      </c>
      <c r="N550">
        <v>256.80607099999997</v>
      </c>
      <c r="O550">
        <v>904.96315900000002</v>
      </c>
      <c r="P550">
        <v>28.428571000000002</v>
      </c>
      <c r="R550">
        <v>0</v>
      </c>
      <c r="S550">
        <v>74.285713999999999</v>
      </c>
      <c r="U550">
        <f t="shared" si="0"/>
        <v>0</v>
      </c>
      <c r="V550">
        <f t="shared" si="1"/>
        <v>32.992096280738828</v>
      </c>
      <c r="W550" t="str">
        <f t="shared" si="2"/>
        <v/>
      </c>
      <c r="X550">
        <f t="shared" si="3"/>
        <v>2.2341716047468139</v>
      </c>
      <c r="Y550" t="str">
        <f t="shared" si="4"/>
        <v/>
      </c>
    </row>
    <row r="551" spans="1:25">
      <c r="A551" t="s">
        <v>629</v>
      </c>
      <c r="B551" t="s">
        <v>630</v>
      </c>
      <c r="C551" t="s">
        <v>631</v>
      </c>
      <c r="D551">
        <v>7</v>
      </c>
      <c r="E551" t="s">
        <v>521</v>
      </c>
      <c r="F551" t="s">
        <v>521</v>
      </c>
      <c r="G551" t="s">
        <v>521</v>
      </c>
      <c r="H551" t="s">
        <v>260</v>
      </c>
      <c r="I551" t="s">
        <v>465</v>
      </c>
      <c r="J551" t="s">
        <v>248</v>
      </c>
      <c r="K551">
        <v>930</v>
      </c>
      <c r="L551">
        <v>0</v>
      </c>
      <c r="M551">
        <v>930</v>
      </c>
      <c r="N551">
        <v>930</v>
      </c>
      <c r="O551">
        <v>0</v>
      </c>
      <c r="Q551">
        <v>151.57142899999999</v>
      </c>
      <c r="R551">
        <v>26.714286000000001</v>
      </c>
      <c r="S551">
        <v>142.28571400000001</v>
      </c>
      <c r="T551">
        <v>2</v>
      </c>
      <c r="U551">
        <f t="shared" si="0"/>
        <v>1.4056224927823744E-2</v>
      </c>
      <c r="V551">
        <f t="shared" si="1"/>
        <v>0.93373494163400583</v>
      </c>
      <c r="W551">
        <f t="shared" si="2"/>
        <v>66.428571428571431</v>
      </c>
      <c r="X551">
        <f t="shared" si="3"/>
        <v>0.93373494163400583</v>
      </c>
      <c r="Y551">
        <f t="shared" si="4"/>
        <v>66.428571428571431</v>
      </c>
    </row>
    <row r="552" spans="1:25">
      <c r="A552" t="s">
        <v>629</v>
      </c>
      <c r="B552" t="s">
        <v>630</v>
      </c>
      <c r="C552" t="s">
        <v>631</v>
      </c>
      <c r="D552">
        <v>7</v>
      </c>
      <c r="E552" t="s">
        <v>480</v>
      </c>
      <c r="F552" t="s">
        <v>480</v>
      </c>
      <c r="G552" t="s">
        <v>480</v>
      </c>
      <c r="H552" t="s">
        <v>280</v>
      </c>
      <c r="I552" t="s">
        <v>465</v>
      </c>
      <c r="J552" t="s">
        <v>248</v>
      </c>
      <c r="K552">
        <v>904</v>
      </c>
      <c r="L552">
        <v>0</v>
      </c>
      <c r="M552">
        <v>904</v>
      </c>
      <c r="N552">
        <v>904</v>
      </c>
      <c r="O552">
        <v>0</v>
      </c>
      <c r="Q552">
        <v>13.714286</v>
      </c>
      <c r="R552">
        <v>3.714286</v>
      </c>
      <c r="S552">
        <v>37.428570999999998</v>
      </c>
      <c r="T552">
        <v>2.1428569999999998</v>
      </c>
      <c r="U552">
        <f t="shared" si="0"/>
        <v>5.7251905235708833E-2</v>
      </c>
      <c r="V552">
        <f t="shared" si="1"/>
        <v>3.4503817188975008</v>
      </c>
      <c r="W552">
        <f t="shared" si="2"/>
        <v>60.266670684444719</v>
      </c>
      <c r="X552">
        <f t="shared" si="3"/>
        <v>3.4503817188975008</v>
      </c>
      <c r="Y552">
        <f t="shared" si="4"/>
        <v>60.266670684444719</v>
      </c>
    </row>
    <row r="553" spans="1:25">
      <c r="A553" t="s">
        <v>629</v>
      </c>
      <c r="B553" t="s">
        <v>630</v>
      </c>
      <c r="C553" t="s">
        <v>631</v>
      </c>
      <c r="D553">
        <v>7</v>
      </c>
      <c r="E553" t="s">
        <v>504</v>
      </c>
      <c r="G553" t="s">
        <v>1311</v>
      </c>
      <c r="H553" t="s">
        <v>1311</v>
      </c>
      <c r="I553" t="s">
        <v>465</v>
      </c>
      <c r="J553" t="s">
        <v>248</v>
      </c>
      <c r="K553">
        <v>802</v>
      </c>
      <c r="L553">
        <v>0</v>
      </c>
      <c r="M553">
        <v>802</v>
      </c>
      <c r="N553">
        <v>802</v>
      </c>
      <c r="O553">
        <v>0</v>
      </c>
      <c r="R553">
        <v>25.142856999999999</v>
      </c>
      <c r="S553">
        <v>196.42857100000001</v>
      </c>
      <c r="T553">
        <v>2.1428569999999998</v>
      </c>
      <c r="U553">
        <f t="shared" si="0"/>
        <v>1.0909090205619832E-2</v>
      </c>
      <c r="V553">
        <f t="shared" si="1"/>
        <v>0.58327272854532231</v>
      </c>
      <c r="W553">
        <f t="shared" si="2"/>
        <v>53.466670231111351</v>
      </c>
      <c r="X553">
        <f t="shared" si="3"/>
        <v>0.58327272854532231</v>
      </c>
      <c r="Y553">
        <f t="shared" si="4"/>
        <v>53.466670231111351</v>
      </c>
    </row>
    <row r="554" spans="1:25">
      <c r="A554" t="s">
        <v>629</v>
      </c>
      <c r="B554" t="s">
        <v>630</v>
      </c>
      <c r="C554" t="s">
        <v>631</v>
      </c>
      <c r="D554">
        <v>7</v>
      </c>
      <c r="E554" t="s">
        <v>497</v>
      </c>
      <c r="F554" t="s">
        <v>497</v>
      </c>
      <c r="G554" t="s">
        <v>497</v>
      </c>
      <c r="H554" t="s">
        <v>498</v>
      </c>
      <c r="I554" t="s">
        <v>465</v>
      </c>
      <c r="J554" t="s">
        <v>268</v>
      </c>
      <c r="K554">
        <v>10172</v>
      </c>
      <c r="L554">
        <v>0</v>
      </c>
      <c r="M554">
        <v>689.10803899999996</v>
      </c>
      <c r="N554">
        <v>689.10803899999996</v>
      </c>
      <c r="O554">
        <v>0</v>
      </c>
      <c r="P554">
        <v>549</v>
      </c>
      <c r="Q554">
        <v>35.571429000000002</v>
      </c>
      <c r="R554">
        <v>35.714286000000001</v>
      </c>
      <c r="S554">
        <v>546</v>
      </c>
      <c r="T554">
        <v>3.1428569999999998</v>
      </c>
      <c r="U554">
        <f t="shared" si="0"/>
        <v>5.7561483516483511E-3</v>
      </c>
      <c r="V554">
        <f t="shared" si="1"/>
        <v>2.6614338042909469</v>
      </c>
      <c r="W554">
        <f t="shared" si="2"/>
        <v>462.36365738016627</v>
      </c>
      <c r="X554">
        <f t="shared" si="3"/>
        <v>0.18030037650444791</v>
      </c>
      <c r="Y554">
        <f t="shared" si="4"/>
        <v>31.323094105595185</v>
      </c>
    </row>
    <row r="555" spans="1:25">
      <c r="A555" t="s">
        <v>629</v>
      </c>
      <c r="B555" t="s">
        <v>630</v>
      </c>
      <c r="C555" t="s">
        <v>631</v>
      </c>
      <c r="D555">
        <v>7</v>
      </c>
      <c r="E555" t="s">
        <v>505</v>
      </c>
      <c r="G555" t="s">
        <v>1311</v>
      </c>
      <c r="H555" t="s">
        <v>1311</v>
      </c>
      <c r="I555" t="s">
        <v>465</v>
      </c>
      <c r="J555" t="s">
        <v>281</v>
      </c>
      <c r="K555">
        <v>99</v>
      </c>
      <c r="L555">
        <v>0</v>
      </c>
      <c r="M555">
        <v>670.42430000000002</v>
      </c>
      <c r="N555">
        <v>670.42430000000002</v>
      </c>
      <c r="O555">
        <v>0</v>
      </c>
      <c r="P555">
        <v>75.571428999999995</v>
      </c>
      <c r="Q555">
        <v>1569.2857140000001</v>
      </c>
      <c r="R555">
        <v>829.57142899999997</v>
      </c>
      <c r="S555">
        <v>3175.4285709999999</v>
      </c>
      <c r="T555">
        <v>10.142856999999999</v>
      </c>
      <c r="U555">
        <f t="shared" si="0"/>
        <v>3.194169471368657E-3</v>
      </c>
      <c r="V555">
        <f t="shared" si="1"/>
        <v>4.4538420016808312E-3</v>
      </c>
      <c r="W555">
        <f t="shared" si="2"/>
        <v>1.3943662168220594</v>
      </c>
      <c r="X555">
        <f t="shared" si="3"/>
        <v>3.0161251578661317E-2</v>
      </c>
      <c r="Y555">
        <f t="shared" si="4"/>
        <v>9.4425959076421968</v>
      </c>
    </row>
    <row r="556" spans="1:25">
      <c r="A556" t="s">
        <v>629</v>
      </c>
      <c r="B556" t="s">
        <v>630</v>
      </c>
      <c r="C556" t="s">
        <v>631</v>
      </c>
      <c r="D556">
        <v>7</v>
      </c>
      <c r="E556" t="s">
        <v>512</v>
      </c>
      <c r="G556" t="s">
        <v>1311</v>
      </c>
      <c r="H556" t="s">
        <v>1311</v>
      </c>
      <c r="I556" t="s">
        <v>465</v>
      </c>
      <c r="J556" t="s">
        <v>268</v>
      </c>
      <c r="K556">
        <v>0</v>
      </c>
      <c r="L556">
        <v>6660.4</v>
      </c>
      <c r="M556">
        <v>450.93161900000001</v>
      </c>
      <c r="N556">
        <v>0</v>
      </c>
      <c r="O556">
        <v>450.93161900000001</v>
      </c>
      <c r="P556">
        <v>125.285714</v>
      </c>
      <c r="R556">
        <v>0</v>
      </c>
      <c r="S556">
        <v>793.57142899999997</v>
      </c>
      <c r="U556">
        <f t="shared" si="0"/>
        <v>0</v>
      </c>
      <c r="V556">
        <f t="shared" si="1"/>
        <v>1.1989918985423986</v>
      </c>
      <c r="W556" t="str">
        <f t="shared" si="2"/>
        <v/>
      </c>
      <c r="X556">
        <f t="shared" si="3"/>
        <v>8.117580895706078E-2</v>
      </c>
      <c r="Y556" t="str">
        <f t="shared" si="4"/>
        <v/>
      </c>
    </row>
    <row r="557" spans="1:25">
      <c r="A557" t="s">
        <v>629</v>
      </c>
      <c r="B557" t="s">
        <v>630</v>
      </c>
      <c r="C557" t="s">
        <v>631</v>
      </c>
      <c r="D557">
        <v>7</v>
      </c>
      <c r="E557" t="s">
        <v>510</v>
      </c>
      <c r="G557" t="s">
        <v>1311</v>
      </c>
      <c r="H557" t="s">
        <v>1311</v>
      </c>
      <c r="I557" t="s">
        <v>465</v>
      </c>
      <c r="J557" t="s">
        <v>268</v>
      </c>
      <c r="K557">
        <v>0</v>
      </c>
      <c r="L557">
        <v>6657.4</v>
      </c>
      <c r="M557">
        <v>450.73756500000002</v>
      </c>
      <c r="N557">
        <v>0</v>
      </c>
      <c r="O557">
        <v>450.73756500000002</v>
      </c>
      <c r="P557">
        <v>40.714286000000001</v>
      </c>
      <c r="R557">
        <v>0</v>
      </c>
      <c r="S557">
        <v>429.71428600000002</v>
      </c>
      <c r="U557">
        <f t="shared" si="0"/>
        <v>0</v>
      </c>
      <c r="V557">
        <f t="shared" si="1"/>
        <v>2.21323138150716</v>
      </c>
      <c r="W557" t="str">
        <f t="shared" si="2"/>
        <v/>
      </c>
      <c r="X557">
        <f t="shared" si="3"/>
        <v>0.14984626486047456</v>
      </c>
      <c r="Y557" t="str">
        <f t="shared" si="4"/>
        <v/>
      </c>
    </row>
    <row r="558" spans="1:25">
      <c r="A558" t="s">
        <v>629</v>
      </c>
      <c r="B558" t="s">
        <v>630</v>
      </c>
      <c r="C558" t="s">
        <v>631</v>
      </c>
      <c r="D558">
        <v>7</v>
      </c>
      <c r="E558" t="s">
        <v>515</v>
      </c>
      <c r="G558" t="s">
        <v>1311</v>
      </c>
      <c r="H558" t="s">
        <v>1311</v>
      </c>
      <c r="I558" t="s">
        <v>465</v>
      </c>
      <c r="J558" t="s">
        <v>268</v>
      </c>
      <c r="K558">
        <v>1498</v>
      </c>
      <c r="L558">
        <v>4653.8</v>
      </c>
      <c r="M558">
        <v>416.64151299999997</v>
      </c>
      <c r="N558">
        <v>101.45654399999999</v>
      </c>
      <c r="O558">
        <v>315.18496900000002</v>
      </c>
      <c r="P558">
        <v>1</v>
      </c>
      <c r="R558">
        <v>0</v>
      </c>
      <c r="S558">
        <v>48</v>
      </c>
      <c r="U558">
        <f t="shared" si="0"/>
        <v>0</v>
      </c>
      <c r="V558">
        <f t="shared" si="1"/>
        <v>18.30892857142857</v>
      </c>
      <c r="W558" t="str">
        <f t="shared" si="2"/>
        <v/>
      </c>
      <c r="X558">
        <f t="shared" si="3"/>
        <v>1.2400045029761904</v>
      </c>
      <c r="Y558" t="str">
        <f t="shared" si="4"/>
        <v/>
      </c>
    </row>
    <row r="559" spans="1:25">
      <c r="A559" t="s">
        <v>629</v>
      </c>
      <c r="B559" t="s">
        <v>630</v>
      </c>
      <c r="C559" t="s">
        <v>631</v>
      </c>
      <c r="D559">
        <v>7</v>
      </c>
      <c r="E559" t="s">
        <v>507</v>
      </c>
      <c r="F559" t="s">
        <v>297</v>
      </c>
      <c r="G559" t="s">
        <v>1311</v>
      </c>
      <c r="H559" t="s">
        <v>1311</v>
      </c>
      <c r="I559" t="s">
        <v>465</v>
      </c>
      <c r="J559" t="s">
        <v>248</v>
      </c>
      <c r="K559">
        <v>384</v>
      </c>
      <c r="L559">
        <v>0</v>
      </c>
      <c r="M559">
        <v>384</v>
      </c>
      <c r="N559">
        <v>384</v>
      </c>
      <c r="O559">
        <v>0</v>
      </c>
      <c r="Q559">
        <v>40.142856999999999</v>
      </c>
      <c r="R559">
        <v>0</v>
      </c>
      <c r="S559">
        <v>43.714286000000001</v>
      </c>
      <c r="T559">
        <v>1.428571</v>
      </c>
      <c r="U559">
        <f t="shared" ref="U559:U813" si="5">IFERROR(T559/S559,"")</f>
        <v>3.2679728544576937E-2</v>
      </c>
      <c r="V559">
        <f t="shared" ref="V559:V813" si="6">IFERROR((K559+L559)/D559/S559,"")</f>
        <v>1.2549019525823402</v>
      </c>
      <c r="W559">
        <f t="shared" ref="W559:W813" si="7">IFERROR((K559+L559)/D559/T559,"")</f>
        <v>38.400011520003453</v>
      </c>
      <c r="X559">
        <f t="shared" ref="X559:X813" si="8">IFERROR(M559/D559/S559,"")</f>
        <v>1.2549019525823402</v>
      </c>
      <c r="Y559">
        <f t="shared" ref="Y559:Y813" si="9">IFERROR(M559/D559/T559,"")</f>
        <v>38.400011520003453</v>
      </c>
    </row>
    <row r="560" spans="1:25">
      <c r="A560" t="s">
        <v>629</v>
      </c>
      <c r="B560" t="s">
        <v>630</v>
      </c>
      <c r="C560" t="s">
        <v>631</v>
      </c>
      <c r="D560">
        <v>7</v>
      </c>
      <c r="E560" t="s">
        <v>508</v>
      </c>
      <c r="F560" t="s">
        <v>508</v>
      </c>
      <c r="G560" t="s">
        <v>1311</v>
      </c>
      <c r="H560" t="s">
        <v>1311</v>
      </c>
      <c r="I560" t="s">
        <v>465</v>
      </c>
      <c r="J560" t="s">
        <v>248</v>
      </c>
      <c r="K560">
        <v>384</v>
      </c>
      <c r="L560">
        <v>0</v>
      </c>
      <c r="M560">
        <v>384</v>
      </c>
      <c r="N560">
        <v>384</v>
      </c>
      <c r="O560">
        <v>0</v>
      </c>
      <c r="Q560">
        <v>45</v>
      </c>
      <c r="R560">
        <v>0.14285700000000001</v>
      </c>
      <c r="S560">
        <v>43.285713999999999</v>
      </c>
      <c r="T560">
        <v>1.428571</v>
      </c>
      <c r="U560">
        <f t="shared" si="5"/>
        <v>3.300329064688641E-2</v>
      </c>
      <c r="V560">
        <f t="shared" si="6"/>
        <v>1.2673267410384603</v>
      </c>
      <c r="W560">
        <f t="shared" si="7"/>
        <v>38.400011520003453</v>
      </c>
      <c r="X560">
        <f t="shared" si="8"/>
        <v>1.2673267410384603</v>
      </c>
      <c r="Y560">
        <f t="shared" si="9"/>
        <v>38.400011520003453</v>
      </c>
    </row>
    <row r="561" spans="1:25">
      <c r="A561" t="s">
        <v>629</v>
      </c>
      <c r="B561" t="s">
        <v>630</v>
      </c>
      <c r="C561" t="s">
        <v>631</v>
      </c>
      <c r="D561">
        <v>7</v>
      </c>
      <c r="E561" t="s">
        <v>509</v>
      </c>
      <c r="G561" t="s">
        <v>1311</v>
      </c>
      <c r="H561" t="s">
        <v>1311</v>
      </c>
      <c r="I561" t="s">
        <v>465</v>
      </c>
      <c r="J561" t="s">
        <v>268</v>
      </c>
      <c r="K561">
        <v>0</v>
      </c>
      <c r="L561">
        <v>5501</v>
      </c>
      <c r="M561">
        <v>372.54402499999998</v>
      </c>
      <c r="N561">
        <v>0</v>
      </c>
      <c r="O561">
        <v>372.54402499999998</v>
      </c>
      <c r="P561">
        <v>39.428570999999998</v>
      </c>
      <c r="R561">
        <v>0</v>
      </c>
      <c r="S561">
        <v>158.85714300000001</v>
      </c>
      <c r="U561">
        <f t="shared" si="5"/>
        <v>0</v>
      </c>
      <c r="V561">
        <f t="shared" si="6"/>
        <v>4.9469424415944765</v>
      </c>
      <c r="W561" t="str">
        <f t="shared" si="7"/>
        <v/>
      </c>
      <c r="X561">
        <f t="shared" si="8"/>
        <v>0.33502160491454885</v>
      </c>
      <c r="Y561" t="str">
        <f t="shared" si="9"/>
        <v/>
      </c>
    </row>
    <row r="562" spans="1:25">
      <c r="A562" t="s">
        <v>629</v>
      </c>
      <c r="B562" t="s">
        <v>630</v>
      </c>
      <c r="C562" t="s">
        <v>631</v>
      </c>
      <c r="D562">
        <v>7</v>
      </c>
      <c r="E562" t="s">
        <v>543</v>
      </c>
      <c r="G562" t="s">
        <v>1311</v>
      </c>
      <c r="H562" t="s">
        <v>1311</v>
      </c>
      <c r="I562" t="s">
        <v>465</v>
      </c>
      <c r="J562" t="s">
        <v>268</v>
      </c>
      <c r="K562">
        <v>0</v>
      </c>
      <c r="L562">
        <v>5427.48</v>
      </c>
      <c r="M562">
        <v>367.60875600000003</v>
      </c>
      <c r="N562">
        <v>0</v>
      </c>
      <c r="O562">
        <v>367.60875600000003</v>
      </c>
      <c r="P562">
        <v>0</v>
      </c>
      <c r="R562">
        <v>0</v>
      </c>
      <c r="S562">
        <v>0</v>
      </c>
      <c r="U562" t="str">
        <f t="shared" si="5"/>
        <v/>
      </c>
      <c r="V562" t="str">
        <f t="shared" si="6"/>
        <v/>
      </c>
      <c r="W562" t="str">
        <f t="shared" si="7"/>
        <v/>
      </c>
      <c r="X562" t="str">
        <f t="shared" si="8"/>
        <v/>
      </c>
      <c r="Y562" t="str">
        <f t="shared" si="9"/>
        <v/>
      </c>
    </row>
    <row r="563" spans="1:25">
      <c r="A563" t="s">
        <v>629</v>
      </c>
      <c r="B563" t="s">
        <v>630</v>
      </c>
      <c r="C563" t="s">
        <v>631</v>
      </c>
      <c r="D563">
        <v>7</v>
      </c>
      <c r="E563" t="s">
        <v>506</v>
      </c>
      <c r="G563" t="s">
        <v>1311</v>
      </c>
      <c r="H563" t="s">
        <v>1311</v>
      </c>
      <c r="I563" t="s">
        <v>465</v>
      </c>
      <c r="J563" t="s">
        <v>268</v>
      </c>
      <c r="K563">
        <v>199</v>
      </c>
      <c r="L563">
        <v>5111.17</v>
      </c>
      <c r="M563">
        <v>359.569186</v>
      </c>
      <c r="N563">
        <v>13.475683</v>
      </c>
      <c r="O563">
        <v>346.093503</v>
      </c>
      <c r="P563">
        <v>1</v>
      </c>
      <c r="R563">
        <v>0</v>
      </c>
      <c r="S563">
        <v>75.714286000000001</v>
      </c>
      <c r="U563">
        <f t="shared" si="5"/>
        <v>0</v>
      </c>
      <c r="V563">
        <f t="shared" si="6"/>
        <v>10.019188641437024</v>
      </c>
      <c r="W563" t="str">
        <f t="shared" si="7"/>
        <v/>
      </c>
      <c r="X563">
        <f t="shared" si="8"/>
        <v>0.67843242385497204</v>
      </c>
      <c r="Y563" t="str">
        <f t="shared" si="9"/>
        <v/>
      </c>
    </row>
    <row r="564" spans="1:25">
      <c r="A564" t="s">
        <v>629</v>
      </c>
      <c r="B564" t="s">
        <v>630</v>
      </c>
      <c r="C564" t="s">
        <v>631</v>
      </c>
      <c r="D564">
        <v>7</v>
      </c>
      <c r="E564" t="s">
        <v>518</v>
      </c>
      <c r="G564" t="s">
        <v>1311</v>
      </c>
      <c r="H564" t="s">
        <v>1311</v>
      </c>
      <c r="I564" t="s">
        <v>465</v>
      </c>
      <c r="J564" t="s">
        <v>268</v>
      </c>
      <c r="K564">
        <v>0</v>
      </c>
      <c r="L564">
        <v>3263</v>
      </c>
      <c r="M564">
        <v>220.987945</v>
      </c>
      <c r="N564">
        <v>0</v>
      </c>
      <c r="O564">
        <v>220.987945</v>
      </c>
      <c r="P564">
        <v>0</v>
      </c>
      <c r="R564">
        <v>0</v>
      </c>
      <c r="S564">
        <v>0</v>
      </c>
      <c r="U564" t="str">
        <f t="shared" si="5"/>
        <v/>
      </c>
      <c r="V564" t="str">
        <f t="shared" si="6"/>
        <v/>
      </c>
      <c r="W564" t="str">
        <f t="shared" si="7"/>
        <v/>
      </c>
      <c r="X564" t="str">
        <f t="shared" si="8"/>
        <v/>
      </c>
      <c r="Y564" t="str">
        <f t="shared" si="9"/>
        <v/>
      </c>
    </row>
    <row r="565" spans="1:25">
      <c r="A565" t="s">
        <v>629</v>
      </c>
      <c r="B565" t="s">
        <v>630</v>
      </c>
      <c r="C565" t="s">
        <v>631</v>
      </c>
      <c r="D565">
        <v>7</v>
      </c>
      <c r="E565" t="s">
        <v>517</v>
      </c>
      <c r="G565" t="s">
        <v>1311</v>
      </c>
      <c r="H565" t="s">
        <v>1311</v>
      </c>
      <c r="I565" t="s">
        <v>465</v>
      </c>
      <c r="J565" t="s">
        <v>268</v>
      </c>
      <c r="K565">
        <v>799</v>
      </c>
      <c r="L565">
        <v>2392.46</v>
      </c>
      <c r="M565">
        <v>216.13807299999999</v>
      </c>
      <c r="N565">
        <v>54.114671999999999</v>
      </c>
      <c r="O565">
        <v>162.02340100000001</v>
      </c>
      <c r="P565">
        <v>1.714286</v>
      </c>
      <c r="R565">
        <v>0</v>
      </c>
      <c r="S565">
        <v>30.857143000000001</v>
      </c>
      <c r="U565">
        <f t="shared" si="5"/>
        <v>0</v>
      </c>
      <c r="V565">
        <f t="shared" si="6"/>
        <v>14.775277709373714</v>
      </c>
      <c r="W565" t="str">
        <f t="shared" si="7"/>
        <v/>
      </c>
      <c r="X565">
        <f t="shared" si="8"/>
        <v>1.0006392222192628</v>
      </c>
      <c r="Y565" t="str">
        <f t="shared" si="9"/>
        <v/>
      </c>
    </row>
    <row r="566" spans="1:25">
      <c r="A566" t="s">
        <v>629</v>
      </c>
      <c r="B566" t="s">
        <v>630</v>
      </c>
      <c r="C566" t="s">
        <v>631</v>
      </c>
      <c r="D566">
        <v>7</v>
      </c>
      <c r="E566" t="s">
        <v>524</v>
      </c>
      <c r="G566" t="s">
        <v>1311</v>
      </c>
      <c r="H566" t="s">
        <v>1311</v>
      </c>
      <c r="I566" t="s">
        <v>465</v>
      </c>
      <c r="J566" t="s">
        <v>268</v>
      </c>
      <c r="K566">
        <v>717</v>
      </c>
      <c r="L566">
        <v>2310.35</v>
      </c>
      <c r="M566">
        <v>205.02432300000001</v>
      </c>
      <c r="N566">
        <v>48.553089</v>
      </c>
      <c r="O566">
        <v>156.47123400000001</v>
      </c>
      <c r="P566">
        <v>3.714286</v>
      </c>
      <c r="R566">
        <v>0</v>
      </c>
      <c r="S566">
        <v>84.857142999999994</v>
      </c>
      <c r="U566">
        <f t="shared" si="5"/>
        <v>0</v>
      </c>
      <c r="V566">
        <f t="shared" si="6"/>
        <v>5.0965488129687735</v>
      </c>
      <c r="W566" t="str">
        <f t="shared" si="7"/>
        <v/>
      </c>
      <c r="X566">
        <f t="shared" si="8"/>
        <v>0.34515879234821756</v>
      </c>
      <c r="Y566" t="str">
        <f t="shared" si="9"/>
        <v/>
      </c>
    </row>
    <row r="567" spans="1:25">
      <c r="A567" t="s">
        <v>629</v>
      </c>
      <c r="B567" t="s">
        <v>630</v>
      </c>
      <c r="C567" t="s">
        <v>631</v>
      </c>
      <c r="D567">
        <v>7</v>
      </c>
      <c r="E567" t="s">
        <v>514</v>
      </c>
      <c r="G567" t="s">
        <v>1311</v>
      </c>
      <c r="H567" t="s">
        <v>1311</v>
      </c>
      <c r="I567" t="s">
        <v>465</v>
      </c>
      <c r="J567" t="s">
        <v>268</v>
      </c>
      <c r="K567">
        <v>0</v>
      </c>
      <c r="L567">
        <v>2286.38</v>
      </c>
      <c r="M567">
        <v>154.83224300000001</v>
      </c>
      <c r="N567">
        <v>0</v>
      </c>
      <c r="O567">
        <v>154.83224300000001</v>
      </c>
      <c r="P567">
        <v>1.714286</v>
      </c>
      <c r="R567">
        <v>0</v>
      </c>
      <c r="S567">
        <v>40.285713999999999</v>
      </c>
      <c r="U567">
        <f t="shared" si="5"/>
        <v>0</v>
      </c>
      <c r="V567">
        <f t="shared" si="6"/>
        <v>8.1077305539555375</v>
      </c>
      <c r="W567" t="str">
        <f t="shared" si="7"/>
        <v/>
      </c>
      <c r="X567">
        <f t="shared" si="8"/>
        <v>0.54905051098617386</v>
      </c>
      <c r="Y567" t="str">
        <f t="shared" si="9"/>
        <v/>
      </c>
    </row>
    <row r="568" spans="1:25">
      <c r="A568" t="s">
        <v>629</v>
      </c>
      <c r="B568" t="s">
        <v>630</v>
      </c>
      <c r="C568" t="s">
        <v>631</v>
      </c>
      <c r="D568">
        <v>7</v>
      </c>
      <c r="E568" t="s">
        <v>526</v>
      </c>
      <c r="G568" t="s">
        <v>1311</v>
      </c>
      <c r="H568" t="s">
        <v>1311</v>
      </c>
      <c r="I568" t="s">
        <v>465</v>
      </c>
      <c r="J568" t="s">
        <v>268</v>
      </c>
      <c r="K568">
        <v>0</v>
      </c>
      <c r="L568">
        <v>1996.56</v>
      </c>
      <c r="M568">
        <v>135.186859</v>
      </c>
      <c r="N568">
        <v>0</v>
      </c>
      <c r="O568">
        <v>135.186859</v>
      </c>
      <c r="P568">
        <v>0.71428599999999998</v>
      </c>
      <c r="R568">
        <v>0</v>
      </c>
      <c r="S568">
        <v>25.857143000000001</v>
      </c>
      <c r="U568">
        <f t="shared" si="5"/>
        <v>0</v>
      </c>
      <c r="V568">
        <f t="shared" si="6"/>
        <v>11.030718171101004</v>
      </c>
      <c r="W568" t="str">
        <f t="shared" si="7"/>
        <v/>
      </c>
      <c r="X568">
        <f t="shared" si="8"/>
        <v>0.74688871963044901</v>
      </c>
      <c r="Y568" t="str">
        <f t="shared" si="9"/>
        <v/>
      </c>
    </row>
    <row r="569" spans="1:25">
      <c r="A569" t="s">
        <v>629</v>
      </c>
      <c r="B569" t="s">
        <v>630</v>
      </c>
      <c r="C569" t="s">
        <v>631</v>
      </c>
      <c r="D569">
        <v>7</v>
      </c>
      <c r="E569" t="s">
        <v>520</v>
      </c>
      <c r="G569" t="s">
        <v>1311</v>
      </c>
      <c r="H569" t="s">
        <v>1311</v>
      </c>
      <c r="I569" t="s">
        <v>465</v>
      </c>
      <c r="J569" t="s">
        <v>268</v>
      </c>
      <c r="K569">
        <v>99</v>
      </c>
      <c r="L569">
        <v>1811.31</v>
      </c>
      <c r="M569">
        <v>129.35405499999999</v>
      </c>
      <c r="N569">
        <v>6.6954690000000001</v>
      </c>
      <c r="O569">
        <v>122.658586</v>
      </c>
      <c r="P569">
        <v>0.57142899999999996</v>
      </c>
      <c r="R569">
        <v>0</v>
      </c>
      <c r="S569">
        <v>33</v>
      </c>
      <c r="U569">
        <f t="shared" si="5"/>
        <v>0</v>
      </c>
      <c r="V569">
        <f t="shared" si="6"/>
        <v>8.2697402597402583</v>
      </c>
      <c r="W569" t="str">
        <f t="shared" si="7"/>
        <v/>
      </c>
      <c r="X569">
        <f t="shared" si="8"/>
        <v>0.55997426406926398</v>
      </c>
      <c r="Y569" t="str">
        <f t="shared" si="9"/>
        <v/>
      </c>
    </row>
    <row r="570" spans="1:25">
      <c r="A570" t="s">
        <v>629</v>
      </c>
      <c r="B570" t="s">
        <v>630</v>
      </c>
      <c r="C570" t="s">
        <v>631</v>
      </c>
      <c r="D570">
        <v>6</v>
      </c>
      <c r="E570" t="s">
        <v>535</v>
      </c>
      <c r="G570" t="s">
        <v>1311</v>
      </c>
      <c r="H570" t="s">
        <v>1311</v>
      </c>
      <c r="I570" t="s">
        <v>465</v>
      </c>
      <c r="J570" t="s">
        <v>268</v>
      </c>
      <c r="K570">
        <v>0</v>
      </c>
      <c r="L570">
        <v>1609.23</v>
      </c>
      <c r="M570">
        <v>108.991187</v>
      </c>
      <c r="N570">
        <v>0</v>
      </c>
      <c r="O570">
        <v>108.991187</v>
      </c>
      <c r="P570">
        <v>0</v>
      </c>
      <c r="R570">
        <v>0</v>
      </c>
      <c r="S570">
        <v>0</v>
      </c>
      <c r="U570" t="str">
        <f t="shared" si="5"/>
        <v/>
      </c>
      <c r="V570" t="str">
        <f t="shared" si="6"/>
        <v/>
      </c>
      <c r="W570" t="str">
        <f t="shared" si="7"/>
        <v/>
      </c>
      <c r="X570" t="str">
        <f t="shared" si="8"/>
        <v/>
      </c>
      <c r="Y570" t="str">
        <f t="shared" si="9"/>
        <v/>
      </c>
    </row>
    <row r="571" spans="1:25">
      <c r="A571" t="s">
        <v>629</v>
      </c>
      <c r="B571" t="s">
        <v>630</v>
      </c>
      <c r="C571" t="s">
        <v>631</v>
      </c>
      <c r="D571">
        <v>7</v>
      </c>
      <c r="E571" t="s">
        <v>522</v>
      </c>
      <c r="G571" t="s">
        <v>1311</v>
      </c>
      <c r="H571" t="s">
        <v>1311</v>
      </c>
      <c r="I571" t="s">
        <v>465</v>
      </c>
      <c r="J571" t="s">
        <v>268</v>
      </c>
      <c r="K571">
        <v>0</v>
      </c>
      <c r="L571">
        <v>1598.73</v>
      </c>
      <c r="M571">
        <v>108.270895</v>
      </c>
      <c r="N571">
        <v>0</v>
      </c>
      <c r="O571">
        <v>108.270895</v>
      </c>
      <c r="P571">
        <v>0</v>
      </c>
      <c r="R571">
        <v>0</v>
      </c>
      <c r="S571">
        <v>0</v>
      </c>
      <c r="U571" t="str">
        <f t="shared" si="5"/>
        <v/>
      </c>
      <c r="V571" t="str">
        <f t="shared" si="6"/>
        <v/>
      </c>
      <c r="W571" t="str">
        <f t="shared" si="7"/>
        <v/>
      </c>
      <c r="X571" t="str">
        <f t="shared" si="8"/>
        <v/>
      </c>
      <c r="Y571" t="str">
        <f t="shared" si="9"/>
        <v/>
      </c>
    </row>
    <row r="572" spans="1:25">
      <c r="A572" t="s">
        <v>629</v>
      </c>
      <c r="B572" t="s">
        <v>630</v>
      </c>
      <c r="C572" t="s">
        <v>631</v>
      </c>
      <c r="D572">
        <v>6</v>
      </c>
      <c r="E572" t="s">
        <v>542</v>
      </c>
      <c r="G572" t="s">
        <v>1311</v>
      </c>
      <c r="H572" t="s">
        <v>1311</v>
      </c>
      <c r="I572" t="s">
        <v>465</v>
      </c>
      <c r="J572" t="s">
        <v>268</v>
      </c>
      <c r="K572">
        <v>0</v>
      </c>
      <c r="L572">
        <v>1044</v>
      </c>
      <c r="M572">
        <v>70.693504000000004</v>
      </c>
      <c r="N572">
        <v>0</v>
      </c>
      <c r="O572">
        <v>70.693504000000004</v>
      </c>
      <c r="P572">
        <v>4</v>
      </c>
      <c r="R572">
        <v>0</v>
      </c>
      <c r="S572">
        <v>58.666666999999997</v>
      </c>
      <c r="U572">
        <f t="shared" si="5"/>
        <v>0</v>
      </c>
      <c r="V572">
        <f t="shared" si="6"/>
        <v>2.9659090740573348</v>
      </c>
      <c r="W572" t="str">
        <f t="shared" si="7"/>
        <v/>
      </c>
      <c r="X572">
        <f t="shared" si="8"/>
        <v>0.20083381704071698</v>
      </c>
      <c r="Y572" t="str">
        <f t="shared" si="9"/>
        <v/>
      </c>
    </row>
    <row r="573" spans="1:25">
      <c r="A573" t="s">
        <v>629</v>
      </c>
      <c r="B573" t="s">
        <v>630</v>
      </c>
      <c r="C573" t="s">
        <v>631</v>
      </c>
      <c r="D573">
        <v>7</v>
      </c>
      <c r="E573" t="s">
        <v>537</v>
      </c>
      <c r="F573" t="s">
        <v>537</v>
      </c>
      <c r="G573" t="s">
        <v>537</v>
      </c>
      <c r="H573" t="s">
        <v>345</v>
      </c>
      <c r="I573" t="s">
        <v>465</v>
      </c>
      <c r="J573" t="s">
        <v>248</v>
      </c>
      <c r="K573">
        <v>67</v>
      </c>
      <c r="L573">
        <v>0</v>
      </c>
      <c r="M573">
        <v>67</v>
      </c>
      <c r="N573">
        <v>67</v>
      </c>
      <c r="O573">
        <v>0</v>
      </c>
      <c r="Q573">
        <v>214.14285699999999</v>
      </c>
      <c r="R573">
        <v>6.5714290000000002</v>
      </c>
      <c r="S573">
        <v>217.57142899999999</v>
      </c>
      <c r="T573">
        <v>0.85714299999999999</v>
      </c>
      <c r="U573">
        <f t="shared" si="5"/>
        <v>3.9395935575713848E-3</v>
      </c>
      <c r="V573">
        <f t="shared" si="6"/>
        <v>4.3992120727527013E-2</v>
      </c>
      <c r="W573">
        <f t="shared" si="7"/>
        <v>11.166664805555866</v>
      </c>
      <c r="X573">
        <f t="shared" si="8"/>
        <v>4.3992120727527013E-2</v>
      </c>
      <c r="Y573">
        <f t="shared" si="9"/>
        <v>11.166664805555866</v>
      </c>
    </row>
    <row r="574" spans="1:25">
      <c r="A574" t="s">
        <v>629</v>
      </c>
      <c r="B574" t="s">
        <v>630</v>
      </c>
      <c r="C574" t="s">
        <v>631</v>
      </c>
      <c r="D574">
        <v>7</v>
      </c>
      <c r="E574" t="s">
        <v>539</v>
      </c>
      <c r="F574" t="s">
        <v>540</v>
      </c>
      <c r="G574" t="s">
        <v>1311</v>
      </c>
      <c r="H574" t="s">
        <v>1311</v>
      </c>
      <c r="I574" t="s">
        <v>465</v>
      </c>
      <c r="J574" t="s">
        <v>268</v>
      </c>
      <c r="K574">
        <v>944</v>
      </c>
      <c r="L574">
        <v>0</v>
      </c>
      <c r="M574">
        <v>63.947777000000002</v>
      </c>
      <c r="N574">
        <v>63.947777000000002</v>
      </c>
      <c r="O574">
        <v>0</v>
      </c>
      <c r="Q574">
        <v>628.85714299999995</v>
      </c>
      <c r="R574">
        <v>311.71428600000002</v>
      </c>
      <c r="S574">
        <v>637.42857100000003</v>
      </c>
      <c r="T574">
        <v>0.85714299999999999</v>
      </c>
      <c r="U574">
        <f t="shared" si="5"/>
        <v>1.3446887055208574E-3</v>
      </c>
      <c r="V574">
        <f t="shared" si="6"/>
        <v>0.21156432107456138</v>
      </c>
      <c r="W574">
        <f t="shared" si="7"/>
        <v>157.33330711111549</v>
      </c>
      <c r="X574">
        <f t="shared" si="8"/>
        <v>1.4331639857237769E-2</v>
      </c>
      <c r="Y574">
        <f t="shared" si="9"/>
        <v>10.657961057006492</v>
      </c>
    </row>
    <row r="575" spans="1:25">
      <c r="A575" t="s">
        <v>629</v>
      </c>
      <c r="B575" t="s">
        <v>630</v>
      </c>
      <c r="C575" t="s">
        <v>631</v>
      </c>
      <c r="D575">
        <v>4</v>
      </c>
      <c r="E575" t="s">
        <v>534</v>
      </c>
      <c r="G575" t="s">
        <v>1311</v>
      </c>
      <c r="H575" t="s">
        <v>1311</v>
      </c>
      <c r="I575" t="s">
        <v>465</v>
      </c>
      <c r="J575" t="s">
        <v>268</v>
      </c>
      <c r="K575">
        <v>0</v>
      </c>
      <c r="L575">
        <v>884.53</v>
      </c>
      <c r="M575">
        <v>59.892164000000001</v>
      </c>
      <c r="N575">
        <v>0</v>
      </c>
      <c r="O575">
        <v>59.892164000000001</v>
      </c>
      <c r="P575">
        <v>0</v>
      </c>
      <c r="R575">
        <v>0</v>
      </c>
      <c r="S575">
        <v>14.75</v>
      </c>
      <c r="U575">
        <f t="shared" si="5"/>
        <v>0</v>
      </c>
      <c r="V575">
        <f t="shared" si="6"/>
        <v>14.992033898305085</v>
      </c>
      <c r="W575" t="str">
        <f t="shared" si="7"/>
        <v/>
      </c>
      <c r="X575">
        <f t="shared" si="8"/>
        <v>1.0151214237288135</v>
      </c>
      <c r="Y575" t="str">
        <f t="shared" si="9"/>
        <v/>
      </c>
    </row>
    <row r="576" spans="1:25">
      <c r="A576" t="s">
        <v>629</v>
      </c>
      <c r="B576" t="s">
        <v>630</v>
      </c>
      <c r="C576" t="s">
        <v>631</v>
      </c>
      <c r="D576">
        <v>3</v>
      </c>
      <c r="E576" t="s">
        <v>531</v>
      </c>
      <c r="G576" t="s">
        <v>1311</v>
      </c>
      <c r="H576" t="s">
        <v>1311</v>
      </c>
      <c r="I576" t="s">
        <v>465</v>
      </c>
      <c r="J576" t="s">
        <v>268</v>
      </c>
      <c r="K576">
        <v>0</v>
      </c>
      <c r="L576">
        <v>836</v>
      </c>
      <c r="M576">
        <v>56.640940000000001</v>
      </c>
      <c r="N576">
        <v>0</v>
      </c>
      <c r="O576">
        <v>56.640940000000001</v>
      </c>
      <c r="P576">
        <v>1</v>
      </c>
      <c r="R576">
        <v>0</v>
      </c>
      <c r="S576">
        <v>44.333333000000003</v>
      </c>
      <c r="U576">
        <f t="shared" si="5"/>
        <v>0</v>
      </c>
      <c r="V576">
        <f t="shared" si="6"/>
        <v>6.2857143329752958</v>
      </c>
      <c r="W576" t="str">
        <f t="shared" si="7"/>
        <v/>
      </c>
      <c r="X576">
        <f t="shared" si="8"/>
        <v>0.42587173252535132</v>
      </c>
      <c r="Y576" t="str">
        <f t="shared" si="9"/>
        <v/>
      </c>
    </row>
    <row r="577" spans="1:25">
      <c r="A577" t="s">
        <v>629</v>
      </c>
      <c r="B577" t="s">
        <v>630</v>
      </c>
      <c r="C577" t="s">
        <v>631</v>
      </c>
      <c r="D577">
        <v>7</v>
      </c>
      <c r="E577" t="s">
        <v>527</v>
      </c>
      <c r="G577" t="s">
        <v>1311</v>
      </c>
      <c r="H577" t="s">
        <v>1311</v>
      </c>
      <c r="I577" t="s">
        <v>465</v>
      </c>
      <c r="J577" t="s">
        <v>268</v>
      </c>
      <c r="K577">
        <v>0</v>
      </c>
      <c r="L577">
        <v>809.58</v>
      </c>
      <c r="M577">
        <v>54.827751999999997</v>
      </c>
      <c r="N577">
        <v>0</v>
      </c>
      <c r="O577">
        <v>54.827751999999997</v>
      </c>
      <c r="P577">
        <v>906.85714299999995</v>
      </c>
      <c r="R577">
        <v>0</v>
      </c>
      <c r="S577">
        <v>1925</v>
      </c>
      <c r="U577">
        <f t="shared" si="5"/>
        <v>0</v>
      </c>
      <c r="V577">
        <f t="shared" si="6"/>
        <v>6.0080148423005568E-2</v>
      </c>
      <c r="W577" t="str">
        <f t="shared" si="7"/>
        <v/>
      </c>
      <c r="X577">
        <f t="shared" si="8"/>
        <v>4.0688498701298694E-3</v>
      </c>
      <c r="Y577" t="str">
        <f t="shared" si="9"/>
        <v/>
      </c>
    </row>
    <row r="578" spans="1:25">
      <c r="A578" t="s">
        <v>629</v>
      </c>
      <c r="B578" t="s">
        <v>630</v>
      </c>
      <c r="C578" t="s">
        <v>631</v>
      </c>
      <c r="D578">
        <v>4</v>
      </c>
      <c r="E578" t="s">
        <v>538</v>
      </c>
      <c r="G578" t="s">
        <v>1311</v>
      </c>
      <c r="H578" t="s">
        <v>1311</v>
      </c>
      <c r="I578" t="s">
        <v>465</v>
      </c>
      <c r="J578" t="s">
        <v>268</v>
      </c>
      <c r="K578">
        <v>0</v>
      </c>
      <c r="L578">
        <v>686.22</v>
      </c>
      <c r="M578">
        <v>46.482055000000003</v>
      </c>
      <c r="N578">
        <v>0</v>
      </c>
      <c r="O578">
        <v>46.482055000000003</v>
      </c>
      <c r="P578">
        <v>0.25</v>
      </c>
      <c r="R578">
        <v>0</v>
      </c>
      <c r="S578">
        <v>11.75</v>
      </c>
      <c r="U578">
        <f t="shared" si="5"/>
        <v>0</v>
      </c>
      <c r="V578">
        <f t="shared" si="6"/>
        <v>14.600425531914894</v>
      </c>
      <c r="W578" t="str">
        <f t="shared" si="7"/>
        <v/>
      </c>
      <c r="X578">
        <f t="shared" si="8"/>
        <v>0.98897989361702132</v>
      </c>
      <c r="Y578" t="str">
        <f t="shared" si="9"/>
        <v/>
      </c>
    </row>
    <row r="579" spans="1:25">
      <c r="A579" t="s">
        <v>629</v>
      </c>
      <c r="B579" t="s">
        <v>630</v>
      </c>
      <c r="C579" t="s">
        <v>631</v>
      </c>
      <c r="D579">
        <v>1</v>
      </c>
      <c r="E579" t="s">
        <v>634</v>
      </c>
      <c r="G579" t="s">
        <v>1311</v>
      </c>
      <c r="H579" t="s">
        <v>1311</v>
      </c>
      <c r="I579" t="s">
        <v>465</v>
      </c>
      <c r="J579" t="s">
        <v>268</v>
      </c>
      <c r="K579">
        <v>0</v>
      </c>
      <c r="L579">
        <v>123.12</v>
      </c>
      <c r="M579">
        <v>8.3267290000000003</v>
      </c>
      <c r="N579">
        <v>0</v>
      </c>
      <c r="O579">
        <v>8.3267290000000003</v>
      </c>
      <c r="P579">
        <v>0</v>
      </c>
      <c r="R579">
        <v>0</v>
      </c>
      <c r="S579">
        <v>0</v>
      </c>
      <c r="U579" t="str">
        <f t="shared" si="5"/>
        <v/>
      </c>
      <c r="V579" t="str">
        <f t="shared" si="6"/>
        <v/>
      </c>
      <c r="W579" t="str">
        <f t="shared" si="7"/>
        <v/>
      </c>
      <c r="X579" t="str">
        <f t="shared" si="8"/>
        <v/>
      </c>
      <c r="Y579" t="str">
        <f t="shared" si="9"/>
        <v/>
      </c>
    </row>
    <row r="580" spans="1:25">
      <c r="A580" t="s">
        <v>629</v>
      </c>
      <c r="B580" t="s">
        <v>630</v>
      </c>
      <c r="C580" t="s">
        <v>631</v>
      </c>
      <c r="D580">
        <v>7</v>
      </c>
      <c r="E580" t="s">
        <v>544</v>
      </c>
      <c r="F580" t="s">
        <v>544</v>
      </c>
      <c r="G580" t="s">
        <v>544</v>
      </c>
      <c r="H580" t="s">
        <v>491</v>
      </c>
      <c r="I580" t="s">
        <v>465</v>
      </c>
      <c r="J580" t="s">
        <v>268</v>
      </c>
      <c r="K580">
        <v>79</v>
      </c>
      <c r="L580">
        <v>0</v>
      </c>
      <c r="M580">
        <v>5.3458560000000004</v>
      </c>
      <c r="N580">
        <v>5.3458560000000004</v>
      </c>
      <c r="O580">
        <v>0</v>
      </c>
      <c r="R580">
        <v>13.285714</v>
      </c>
      <c r="S580">
        <v>61.142856999999999</v>
      </c>
      <c r="T580">
        <v>0.28571400000000002</v>
      </c>
      <c r="U580">
        <f t="shared" si="5"/>
        <v>4.67289253428246E-3</v>
      </c>
      <c r="V580">
        <f t="shared" si="6"/>
        <v>0.18457943968359683</v>
      </c>
      <c r="W580">
        <f t="shared" si="7"/>
        <v>39.500039500039499</v>
      </c>
      <c r="X580">
        <f t="shared" si="8"/>
        <v>1.2490317786192333E-2</v>
      </c>
      <c r="Y580">
        <f t="shared" si="9"/>
        <v>2.672930672930673</v>
      </c>
    </row>
    <row r="581" spans="1:25">
      <c r="A581" t="s">
        <v>629</v>
      </c>
      <c r="B581" t="s">
        <v>630</v>
      </c>
      <c r="C581" t="s">
        <v>631</v>
      </c>
      <c r="D581">
        <v>7</v>
      </c>
      <c r="E581" t="s">
        <v>533</v>
      </c>
      <c r="F581" t="s">
        <v>533</v>
      </c>
      <c r="G581" t="s">
        <v>533</v>
      </c>
      <c r="H581" t="s">
        <v>307</v>
      </c>
      <c r="I581" t="s">
        <v>465</v>
      </c>
      <c r="J581" t="s">
        <v>281</v>
      </c>
      <c r="K581">
        <v>0.59</v>
      </c>
      <c r="L581">
        <v>0</v>
      </c>
      <c r="M581">
        <v>3.9960870000000002</v>
      </c>
      <c r="N581">
        <v>3.9960870000000002</v>
      </c>
      <c r="O581">
        <v>0</v>
      </c>
      <c r="R581">
        <v>2.5714290000000002</v>
      </c>
      <c r="S581">
        <v>47</v>
      </c>
      <c r="T581">
        <v>0.42857099999999998</v>
      </c>
      <c r="U581">
        <f t="shared" si="5"/>
        <v>9.1185319148936166E-3</v>
      </c>
      <c r="V581">
        <f t="shared" si="6"/>
        <v>1.7933130699088146E-3</v>
      </c>
      <c r="W581">
        <f t="shared" si="7"/>
        <v>0.19666686333353001</v>
      </c>
      <c r="X581">
        <f t="shared" si="8"/>
        <v>1.2146161094224924E-2</v>
      </c>
      <c r="Y581">
        <f t="shared" si="9"/>
        <v>1.3320303320303322</v>
      </c>
    </row>
    <row r="582" spans="1:25">
      <c r="A582" t="s">
        <v>629</v>
      </c>
      <c r="B582" t="s">
        <v>630</v>
      </c>
      <c r="C582" t="s">
        <v>631</v>
      </c>
      <c r="D582">
        <v>7</v>
      </c>
      <c r="E582" t="s">
        <v>549</v>
      </c>
      <c r="G582" t="s">
        <v>1311</v>
      </c>
      <c r="H582" t="s">
        <v>1311</v>
      </c>
      <c r="I582" t="s">
        <v>465</v>
      </c>
      <c r="J582" t="s">
        <v>281</v>
      </c>
      <c r="K582">
        <v>0</v>
      </c>
      <c r="L582">
        <v>0</v>
      </c>
      <c r="M582">
        <v>0</v>
      </c>
      <c r="N582">
        <v>0</v>
      </c>
      <c r="O582">
        <v>0</v>
      </c>
      <c r="R582">
        <v>0</v>
      </c>
      <c r="S582">
        <v>0</v>
      </c>
      <c r="T582">
        <v>0</v>
      </c>
      <c r="U582" t="str">
        <f t="shared" si="5"/>
        <v/>
      </c>
      <c r="V582" t="str">
        <f t="shared" si="6"/>
        <v/>
      </c>
      <c r="W582" t="str">
        <f t="shared" si="7"/>
        <v/>
      </c>
      <c r="X582" t="str">
        <f t="shared" si="8"/>
        <v/>
      </c>
      <c r="Y582" t="str">
        <f t="shared" si="9"/>
        <v/>
      </c>
    </row>
    <row r="583" spans="1:25">
      <c r="A583" t="s">
        <v>629</v>
      </c>
      <c r="B583" t="s">
        <v>630</v>
      </c>
      <c r="C583" t="s">
        <v>631</v>
      </c>
      <c r="D583">
        <v>7</v>
      </c>
      <c r="E583" t="s">
        <v>552</v>
      </c>
      <c r="G583" t="s">
        <v>552</v>
      </c>
      <c r="H583" t="s">
        <v>280</v>
      </c>
      <c r="I583" t="s">
        <v>465</v>
      </c>
      <c r="J583" t="s">
        <v>281</v>
      </c>
      <c r="K583">
        <v>0</v>
      </c>
      <c r="L583">
        <v>0</v>
      </c>
      <c r="M583">
        <v>0</v>
      </c>
      <c r="N583">
        <v>0</v>
      </c>
      <c r="O583">
        <v>0</v>
      </c>
      <c r="Q583">
        <v>0</v>
      </c>
      <c r="R583">
        <v>0</v>
      </c>
      <c r="S583">
        <v>0</v>
      </c>
      <c r="T583">
        <v>0</v>
      </c>
      <c r="U583" t="str">
        <f t="shared" si="5"/>
        <v/>
      </c>
      <c r="V583" t="str">
        <f t="shared" si="6"/>
        <v/>
      </c>
      <c r="W583" t="str">
        <f t="shared" si="7"/>
        <v/>
      </c>
      <c r="X583" t="str">
        <f t="shared" si="8"/>
        <v/>
      </c>
      <c r="Y583" t="str">
        <f t="shared" si="9"/>
        <v/>
      </c>
    </row>
    <row r="584" spans="1:25">
      <c r="A584" t="s">
        <v>629</v>
      </c>
      <c r="B584" t="s">
        <v>630</v>
      </c>
      <c r="C584" t="s">
        <v>631</v>
      </c>
      <c r="D584">
        <v>7</v>
      </c>
      <c r="E584" t="s">
        <v>553</v>
      </c>
      <c r="G584" t="s">
        <v>1311</v>
      </c>
      <c r="H584" t="s">
        <v>1311</v>
      </c>
      <c r="I584" t="s">
        <v>465</v>
      </c>
      <c r="J584" t="s">
        <v>281</v>
      </c>
      <c r="K584">
        <v>0</v>
      </c>
      <c r="L584">
        <v>0</v>
      </c>
      <c r="M584">
        <v>0</v>
      </c>
      <c r="N584">
        <v>0</v>
      </c>
      <c r="O584">
        <v>0</v>
      </c>
      <c r="Q584">
        <v>0</v>
      </c>
      <c r="R584">
        <v>0</v>
      </c>
      <c r="S584">
        <v>0</v>
      </c>
      <c r="T584">
        <v>0</v>
      </c>
      <c r="U584" t="str">
        <f t="shared" si="5"/>
        <v/>
      </c>
      <c r="V584" t="str">
        <f t="shared" si="6"/>
        <v/>
      </c>
      <c r="W584" t="str">
        <f t="shared" si="7"/>
        <v/>
      </c>
      <c r="X584" t="str">
        <f t="shared" si="8"/>
        <v/>
      </c>
      <c r="Y584" t="str">
        <f t="shared" si="9"/>
        <v/>
      </c>
    </row>
    <row r="585" spans="1:25">
      <c r="A585" t="s">
        <v>629</v>
      </c>
      <c r="B585" t="s">
        <v>630</v>
      </c>
      <c r="C585" t="s">
        <v>631</v>
      </c>
      <c r="D585">
        <v>7</v>
      </c>
      <c r="E585" t="s">
        <v>545</v>
      </c>
      <c r="F585" t="s">
        <v>635</v>
      </c>
      <c r="G585" t="s">
        <v>1311</v>
      </c>
      <c r="H585" t="s">
        <v>1311</v>
      </c>
      <c r="I585" t="s">
        <v>465</v>
      </c>
      <c r="J585" t="s">
        <v>268</v>
      </c>
      <c r="K585">
        <v>0</v>
      </c>
      <c r="L585">
        <v>0</v>
      </c>
      <c r="M585">
        <v>0</v>
      </c>
      <c r="N585">
        <v>0</v>
      </c>
      <c r="O585">
        <v>0</v>
      </c>
      <c r="Q585">
        <v>21846.42857</v>
      </c>
      <c r="R585">
        <v>2218.1428569999998</v>
      </c>
      <c r="S585">
        <v>22325.42857</v>
      </c>
      <c r="T585">
        <v>0</v>
      </c>
      <c r="U585">
        <f t="shared" si="5"/>
        <v>0</v>
      </c>
      <c r="V585">
        <f t="shared" si="6"/>
        <v>0</v>
      </c>
      <c r="W585" t="str">
        <f t="shared" si="7"/>
        <v/>
      </c>
      <c r="X585">
        <f t="shared" si="8"/>
        <v>0</v>
      </c>
      <c r="Y585" t="str">
        <f t="shared" si="9"/>
        <v/>
      </c>
    </row>
    <row r="586" spans="1:25">
      <c r="A586" t="s">
        <v>629</v>
      </c>
      <c r="B586" t="s">
        <v>630</v>
      </c>
      <c r="C586" t="s">
        <v>631</v>
      </c>
      <c r="D586">
        <v>7</v>
      </c>
      <c r="E586" t="s">
        <v>546</v>
      </c>
      <c r="F586" t="s">
        <v>546</v>
      </c>
      <c r="G586" t="s">
        <v>546</v>
      </c>
      <c r="H586" t="s">
        <v>288</v>
      </c>
      <c r="I586" t="s">
        <v>465</v>
      </c>
      <c r="J586" t="s">
        <v>248</v>
      </c>
      <c r="K586">
        <v>0</v>
      </c>
      <c r="L586">
        <v>0</v>
      </c>
      <c r="M586">
        <v>0</v>
      </c>
      <c r="N586">
        <v>0</v>
      </c>
      <c r="O586">
        <v>0</v>
      </c>
      <c r="Q586">
        <v>34.428570999999998</v>
      </c>
      <c r="R586">
        <v>6.7142860000000004</v>
      </c>
      <c r="S586">
        <v>33.142856999999999</v>
      </c>
      <c r="T586">
        <v>0</v>
      </c>
      <c r="U586">
        <f t="shared" si="5"/>
        <v>0</v>
      </c>
      <c r="V586">
        <f t="shared" si="6"/>
        <v>0</v>
      </c>
      <c r="W586" t="str">
        <f t="shared" si="7"/>
        <v/>
      </c>
      <c r="X586">
        <f t="shared" si="8"/>
        <v>0</v>
      </c>
      <c r="Y586" t="str">
        <f t="shared" si="9"/>
        <v/>
      </c>
    </row>
    <row r="587" spans="1:25">
      <c r="A587" t="s">
        <v>629</v>
      </c>
      <c r="B587" t="s">
        <v>630</v>
      </c>
      <c r="C587" t="s">
        <v>631</v>
      </c>
      <c r="D587">
        <v>6</v>
      </c>
      <c r="E587" t="s">
        <v>547</v>
      </c>
      <c r="F587" t="s">
        <v>548</v>
      </c>
      <c r="G587" t="s">
        <v>1311</v>
      </c>
      <c r="H587" t="s">
        <v>1311</v>
      </c>
      <c r="I587" t="s">
        <v>465</v>
      </c>
      <c r="J587" t="s">
        <v>281</v>
      </c>
      <c r="K587">
        <v>0</v>
      </c>
      <c r="L587">
        <v>0</v>
      </c>
      <c r="M587">
        <v>0</v>
      </c>
      <c r="N587">
        <v>0</v>
      </c>
      <c r="O587">
        <v>0</v>
      </c>
      <c r="R587">
        <v>0</v>
      </c>
      <c r="S587">
        <v>0</v>
      </c>
      <c r="T587">
        <v>0</v>
      </c>
      <c r="U587" t="str">
        <f t="shared" si="5"/>
        <v/>
      </c>
      <c r="V587" t="str">
        <f t="shared" si="6"/>
        <v/>
      </c>
      <c r="W587" t="str">
        <f t="shared" si="7"/>
        <v/>
      </c>
      <c r="X587" t="str">
        <f t="shared" si="8"/>
        <v/>
      </c>
      <c r="Y587" t="str">
        <f t="shared" si="9"/>
        <v/>
      </c>
    </row>
    <row r="588" spans="1:25">
      <c r="A588" t="s">
        <v>629</v>
      </c>
      <c r="B588" t="s">
        <v>630</v>
      </c>
      <c r="C588" t="s">
        <v>631</v>
      </c>
      <c r="D588">
        <v>7</v>
      </c>
      <c r="E588" t="s">
        <v>550</v>
      </c>
      <c r="F588" t="s">
        <v>551</v>
      </c>
      <c r="G588" t="s">
        <v>1311</v>
      </c>
      <c r="H588" t="s">
        <v>1311</v>
      </c>
      <c r="I588" t="s">
        <v>465</v>
      </c>
      <c r="J588" t="s">
        <v>248</v>
      </c>
      <c r="K588">
        <v>0</v>
      </c>
      <c r="L588">
        <v>0</v>
      </c>
      <c r="M588">
        <v>0</v>
      </c>
      <c r="N588">
        <v>0</v>
      </c>
      <c r="O588">
        <v>0</v>
      </c>
      <c r="R588">
        <v>0</v>
      </c>
      <c r="S588">
        <v>0</v>
      </c>
      <c r="T588">
        <v>0</v>
      </c>
      <c r="U588" t="str">
        <f t="shared" si="5"/>
        <v/>
      </c>
      <c r="V588" t="str">
        <f t="shared" si="6"/>
        <v/>
      </c>
      <c r="W588" t="str">
        <f t="shared" si="7"/>
        <v/>
      </c>
      <c r="X588" t="str">
        <f t="shared" si="8"/>
        <v/>
      </c>
      <c r="Y588" t="str">
        <f t="shared" si="9"/>
        <v/>
      </c>
    </row>
    <row r="589" spans="1:25">
      <c r="A589" t="s">
        <v>629</v>
      </c>
      <c r="B589" t="s">
        <v>630</v>
      </c>
      <c r="C589" t="s">
        <v>631</v>
      </c>
      <c r="D589">
        <v>7</v>
      </c>
      <c r="E589" t="s">
        <v>554</v>
      </c>
      <c r="F589" t="s">
        <v>554</v>
      </c>
      <c r="G589" t="s">
        <v>554</v>
      </c>
      <c r="H589" t="s">
        <v>555</v>
      </c>
      <c r="I589" t="s">
        <v>556</v>
      </c>
      <c r="J589" t="s">
        <v>281</v>
      </c>
      <c r="K589">
        <v>40205.230000000003</v>
      </c>
      <c r="L589">
        <v>0</v>
      </c>
      <c r="M589">
        <v>272283.2806</v>
      </c>
      <c r="N589">
        <v>272283.2806</v>
      </c>
      <c r="O589">
        <v>0</v>
      </c>
      <c r="Q589">
        <v>75411.428570000004</v>
      </c>
      <c r="R589">
        <v>22224.28571</v>
      </c>
      <c r="S589">
        <v>76222.714290000004</v>
      </c>
      <c r="T589">
        <v>4876.1428569999998</v>
      </c>
      <c r="U589">
        <f t="shared" si="5"/>
        <v>6.3972306712248933E-2</v>
      </c>
      <c r="V589">
        <f t="shared" si="6"/>
        <v>7.5352922540411496E-2</v>
      </c>
      <c r="W589">
        <f t="shared" si="7"/>
        <v>1.1778991006116635</v>
      </c>
      <c r="X589">
        <f t="shared" si="8"/>
        <v>0.51031522396715367</v>
      </c>
      <c r="Y589">
        <f t="shared" si="9"/>
        <v>7.9771271381940396</v>
      </c>
    </row>
    <row r="590" spans="1:25">
      <c r="A590" t="s">
        <v>629</v>
      </c>
      <c r="B590" t="s">
        <v>630</v>
      </c>
      <c r="C590" t="s">
        <v>631</v>
      </c>
      <c r="D590">
        <v>7</v>
      </c>
      <c r="E590" t="s">
        <v>557</v>
      </c>
      <c r="F590" t="s">
        <v>557</v>
      </c>
      <c r="G590" t="s">
        <v>557</v>
      </c>
      <c r="H590" t="s">
        <v>556</v>
      </c>
      <c r="I590" t="s">
        <v>556</v>
      </c>
      <c r="J590" t="s">
        <v>268</v>
      </c>
      <c r="K590">
        <v>289912</v>
      </c>
      <c r="L590">
        <v>0</v>
      </c>
      <c r="M590">
        <v>19631.822690000001</v>
      </c>
      <c r="N590">
        <v>19631.822690000001</v>
      </c>
      <c r="O590">
        <v>0</v>
      </c>
      <c r="P590">
        <v>483.71428600000002</v>
      </c>
      <c r="Q590">
        <v>5530.1428569999998</v>
      </c>
      <c r="R590">
        <v>453.85714300000001</v>
      </c>
      <c r="S590">
        <v>5781.8571430000002</v>
      </c>
      <c r="T590">
        <v>37.428570999999998</v>
      </c>
      <c r="U590">
        <f t="shared" si="5"/>
        <v>6.4734513624768739E-3</v>
      </c>
      <c r="V590">
        <f t="shared" si="6"/>
        <v>7.1630963850674991</v>
      </c>
      <c r="W590">
        <f t="shared" si="7"/>
        <v>1106.534363815279</v>
      </c>
      <c r="X590">
        <f t="shared" si="8"/>
        <v>0.48505973586131346</v>
      </c>
      <c r="Y590">
        <f t="shared" si="9"/>
        <v>74.930621812182693</v>
      </c>
    </row>
    <row r="591" spans="1:25">
      <c r="A591" t="s">
        <v>629</v>
      </c>
      <c r="B591" t="s">
        <v>630</v>
      </c>
      <c r="C591" t="s">
        <v>631</v>
      </c>
      <c r="D591">
        <v>7</v>
      </c>
      <c r="E591" t="s">
        <v>558</v>
      </c>
      <c r="F591" t="s">
        <v>558</v>
      </c>
      <c r="G591" t="s">
        <v>558</v>
      </c>
      <c r="H591" t="s">
        <v>555</v>
      </c>
      <c r="I591" t="s">
        <v>556</v>
      </c>
      <c r="J591" t="s">
        <v>281</v>
      </c>
      <c r="K591">
        <v>4.95</v>
      </c>
      <c r="L591">
        <v>247.96226799999999</v>
      </c>
      <c r="M591">
        <v>1712.8758580000001</v>
      </c>
      <c r="N591">
        <v>33.521301000000001</v>
      </c>
      <c r="O591">
        <v>1679.3545570000001</v>
      </c>
      <c r="P591">
        <v>2053.8571430000002</v>
      </c>
      <c r="Q591">
        <v>3690</v>
      </c>
      <c r="R591">
        <v>2053.8571430000002</v>
      </c>
      <c r="S591">
        <v>3691.2857140000001</v>
      </c>
      <c r="T591">
        <v>0.71428599999999998</v>
      </c>
      <c r="U591">
        <f t="shared" si="5"/>
        <v>1.9350601804973147E-4</v>
      </c>
      <c r="V591">
        <f t="shared" si="6"/>
        <v>9.7880052641191977E-3</v>
      </c>
      <c r="W591">
        <f t="shared" si="7"/>
        <v>50.582433367026645</v>
      </c>
      <c r="X591">
        <f t="shared" si="8"/>
        <v>6.6290330822887128E-2</v>
      </c>
      <c r="Y591">
        <f t="shared" si="9"/>
        <v>342.5750345699862</v>
      </c>
    </row>
    <row r="592" spans="1:25">
      <c r="A592" t="s">
        <v>629</v>
      </c>
      <c r="B592" t="s">
        <v>630</v>
      </c>
      <c r="C592" t="s">
        <v>631</v>
      </c>
      <c r="D592">
        <v>7</v>
      </c>
      <c r="E592" t="s">
        <v>559</v>
      </c>
      <c r="F592" t="s">
        <v>559</v>
      </c>
      <c r="G592" t="s">
        <v>559</v>
      </c>
      <c r="H592" t="s">
        <v>555</v>
      </c>
      <c r="I592" t="s">
        <v>556</v>
      </c>
      <c r="J592" t="s">
        <v>268</v>
      </c>
      <c r="K592">
        <v>2999</v>
      </c>
      <c r="L592">
        <v>0</v>
      </c>
      <c r="M592">
        <v>203.039252</v>
      </c>
      <c r="N592">
        <v>203.039252</v>
      </c>
      <c r="O592">
        <v>0</v>
      </c>
      <c r="Q592">
        <v>214.85714300000001</v>
      </c>
      <c r="R592">
        <v>35.571429000000002</v>
      </c>
      <c r="S592">
        <v>216.42857100000001</v>
      </c>
      <c r="T592">
        <v>0.42857099999999998</v>
      </c>
      <c r="U592">
        <f t="shared" si="5"/>
        <v>1.9801960435251406E-3</v>
      </c>
      <c r="V592">
        <f t="shared" si="6"/>
        <v>1.9795379577152568</v>
      </c>
      <c r="W592">
        <f t="shared" si="7"/>
        <v>999.66766633433303</v>
      </c>
      <c r="X592">
        <f t="shared" si="8"/>
        <v>0.13401930851620986</v>
      </c>
      <c r="Y592">
        <f t="shared" si="9"/>
        <v>67.679818346485021</v>
      </c>
    </row>
    <row r="593" spans="1:25">
      <c r="A593" t="s">
        <v>636</v>
      </c>
      <c r="B593" t="s">
        <v>637</v>
      </c>
      <c r="C593" t="s">
        <v>638</v>
      </c>
      <c r="D593">
        <v>7</v>
      </c>
      <c r="E593" t="s">
        <v>245</v>
      </c>
      <c r="F593" t="s">
        <v>245</v>
      </c>
      <c r="G593" t="s">
        <v>245</v>
      </c>
      <c r="H593" t="s">
        <v>246</v>
      </c>
      <c r="I593" t="s">
        <v>247</v>
      </c>
      <c r="J593" t="s">
        <v>248</v>
      </c>
      <c r="K593">
        <v>53286136</v>
      </c>
      <c r="L593">
        <v>0</v>
      </c>
      <c r="M593">
        <v>53286136</v>
      </c>
      <c r="N593">
        <v>53286136</v>
      </c>
      <c r="O593">
        <v>0</v>
      </c>
      <c r="P593" t="s">
        <v>639</v>
      </c>
      <c r="Q593" t="s">
        <v>640</v>
      </c>
      <c r="R593" t="s">
        <v>641</v>
      </c>
      <c r="S593" t="s">
        <v>642</v>
      </c>
      <c r="T593" t="s">
        <v>643</v>
      </c>
      <c r="U593">
        <f t="shared" si="5"/>
        <v>2.6178199038732412E-2</v>
      </c>
      <c r="V593">
        <f t="shared" si="6"/>
        <v>8.9681059649550381</v>
      </c>
      <c r="W593">
        <f t="shared" si="7"/>
        <v>342.57918016767007</v>
      </c>
      <c r="X593">
        <f t="shared" si="8"/>
        <v>8.9681059649550381</v>
      </c>
      <c r="Y593">
        <f t="shared" si="9"/>
        <v>342.57918016767007</v>
      </c>
    </row>
    <row r="594" spans="1:25">
      <c r="A594" t="s">
        <v>636</v>
      </c>
      <c r="B594" t="s">
        <v>637</v>
      </c>
      <c r="C594" t="s">
        <v>638</v>
      </c>
      <c r="D594">
        <v>7</v>
      </c>
      <c r="E594" t="s">
        <v>253</v>
      </c>
      <c r="F594" t="s">
        <v>253</v>
      </c>
      <c r="G594" t="s">
        <v>253</v>
      </c>
      <c r="H594" t="s">
        <v>254</v>
      </c>
      <c r="I594" t="s">
        <v>247</v>
      </c>
      <c r="J594" t="s">
        <v>248</v>
      </c>
      <c r="K594">
        <v>37431669</v>
      </c>
      <c r="L594">
        <v>0</v>
      </c>
      <c r="M594">
        <v>37431669</v>
      </c>
      <c r="N594">
        <v>37431669</v>
      </c>
      <c r="O594">
        <v>0</v>
      </c>
      <c r="P594" t="s">
        <v>644</v>
      </c>
      <c r="Q594" t="s">
        <v>645</v>
      </c>
      <c r="R594" t="s">
        <v>646</v>
      </c>
      <c r="S594">
        <v>454611</v>
      </c>
      <c r="T594" t="s">
        <v>647</v>
      </c>
      <c r="U594">
        <f t="shared" si="5"/>
        <v>3.2129195541431461E-2</v>
      </c>
      <c r="V594">
        <f t="shared" si="6"/>
        <v>11.762542669918426</v>
      </c>
      <c r="W594">
        <f t="shared" si="7"/>
        <v>366.10137514181798</v>
      </c>
      <c r="X594">
        <f t="shared" si="8"/>
        <v>11.762542669918426</v>
      </c>
      <c r="Y594">
        <f t="shared" si="9"/>
        <v>366.10137514181798</v>
      </c>
    </row>
    <row r="595" spans="1:25">
      <c r="A595" t="s">
        <v>636</v>
      </c>
      <c r="B595" t="s">
        <v>637</v>
      </c>
      <c r="C595" t="s">
        <v>638</v>
      </c>
      <c r="D595">
        <v>7</v>
      </c>
      <c r="E595" t="s">
        <v>259</v>
      </c>
      <c r="F595" t="s">
        <v>259</v>
      </c>
      <c r="G595" t="s">
        <v>259</v>
      </c>
      <c r="H595" t="s">
        <v>260</v>
      </c>
      <c r="I595" t="s">
        <v>247</v>
      </c>
      <c r="J595" t="s">
        <v>248</v>
      </c>
      <c r="K595">
        <v>17096614</v>
      </c>
      <c r="L595">
        <v>0</v>
      </c>
      <c r="M595">
        <v>17096614</v>
      </c>
      <c r="N595">
        <v>17096614</v>
      </c>
      <c r="O595">
        <v>0</v>
      </c>
      <c r="Q595" t="s">
        <v>648</v>
      </c>
      <c r="R595" t="s">
        <v>649</v>
      </c>
      <c r="S595">
        <v>631713</v>
      </c>
      <c r="T595" t="s">
        <v>650</v>
      </c>
      <c r="U595">
        <f t="shared" si="5"/>
        <v>2.2002758485939817E-2</v>
      </c>
      <c r="V595">
        <f t="shared" si="6"/>
        <v>3.866270645960157</v>
      </c>
      <c r="W595">
        <f t="shared" si="7"/>
        <v>175.71754234500995</v>
      </c>
      <c r="X595">
        <f t="shared" si="8"/>
        <v>3.866270645960157</v>
      </c>
      <c r="Y595">
        <f t="shared" si="9"/>
        <v>175.71754234500995</v>
      </c>
    </row>
    <row r="596" spans="1:25">
      <c r="A596" t="s">
        <v>636</v>
      </c>
      <c r="B596" t="s">
        <v>637</v>
      </c>
      <c r="C596" t="s">
        <v>638</v>
      </c>
      <c r="D596">
        <v>7</v>
      </c>
      <c r="E596" t="s">
        <v>264</v>
      </c>
      <c r="F596" t="s">
        <v>264</v>
      </c>
      <c r="G596" t="s">
        <v>264</v>
      </c>
      <c r="H596" t="s">
        <v>265</v>
      </c>
      <c r="I596" t="s">
        <v>247</v>
      </c>
      <c r="J596" t="s">
        <v>248</v>
      </c>
      <c r="K596">
        <v>5989420</v>
      </c>
      <c r="L596">
        <v>0</v>
      </c>
      <c r="M596">
        <v>5989420</v>
      </c>
      <c r="N596">
        <v>5989420</v>
      </c>
      <c r="O596">
        <v>0</v>
      </c>
      <c r="Q596" t="s">
        <v>651</v>
      </c>
      <c r="R596">
        <v>27766</v>
      </c>
      <c r="S596" t="s">
        <v>652</v>
      </c>
      <c r="T596" t="s">
        <v>653</v>
      </c>
      <c r="U596">
        <f t="shared" si="5"/>
        <v>3.7342698999726968E-2</v>
      </c>
      <c r="V596">
        <f t="shared" si="6"/>
        <v>9.2913388269751103</v>
      </c>
      <c r="W596">
        <f t="shared" si="7"/>
        <v>248.81272848122319</v>
      </c>
      <c r="X596">
        <f t="shared" si="8"/>
        <v>9.2913388269751103</v>
      </c>
      <c r="Y596">
        <f t="shared" si="9"/>
        <v>248.81272848122319</v>
      </c>
    </row>
    <row r="597" spans="1:25">
      <c r="A597" t="s">
        <v>636</v>
      </c>
      <c r="B597" t="s">
        <v>637</v>
      </c>
      <c r="C597" t="s">
        <v>638</v>
      </c>
      <c r="D597">
        <v>7</v>
      </c>
      <c r="E597" t="s">
        <v>266</v>
      </c>
      <c r="G597" t="s">
        <v>267</v>
      </c>
      <c r="H597" t="s">
        <v>265</v>
      </c>
      <c r="I597" t="s">
        <v>247</v>
      </c>
      <c r="J597" t="s">
        <v>268</v>
      </c>
      <c r="K597">
        <v>20802913</v>
      </c>
      <c r="L597">
        <v>0</v>
      </c>
      <c r="M597" t="s">
        <v>654</v>
      </c>
      <c r="N597" t="s">
        <v>654</v>
      </c>
      <c r="O597">
        <v>0</v>
      </c>
      <c r="Q597" t="s">
        <v>655</v>
      </c>
      <c r="R597" t="s">
        <v>656</v>
      </c>
      <c r="S597" t="s">
        <v>657</v>
      </c>
      <c r="T597" t="s">
        <v>658</v>
      </c>
      <c r="U597">
        <f t="shared" si="5"/>
        <v>6.2471527206678507E-2</v>
      </c>
      <c r="V597">
        <f t="shared" si="6"/>
        <v>123.07886593973551</v>
      </c>
      <c r="W597">
        <f t="shared" si="7"/>
        <v>1970.1593900937607</v>
      </c>
      <c r="X597">
        <f t="shared" si="8"/>
        <v>8.3316973654160869</v>
      </c>
      <c r="Y597">
        <f t="shared" si="9"/>
        <v>133.3679155601848</v>
      </c>
    </row>
    <row r="598" spans="1:25">
      <c r="A598" t="s">
        <v>636</v>
      </c>
      <c r="B598" t="s">
        <v>637</v>
      </c>
      <c r="C598" t="s">
        <v>638</v>
      </c>
      <c r="D598">
        <v>7</v>
      </c>
      <c r="E598" t="s">
        <v>275</v>
      </c>
      <c r="F598" t="s">
        <v>275</v>
      </c>
      <c r="G598" t="s">
        <v>275</v>
      </c>
      <c r="H598" t="s">
        <v>276</v>
      </c>
      <c r="I598" t="s">
        <v>247</v>
      </c>
      <c r="J598" t="s">
        <v>248</v>
      </c>
      <c r="K598">
        <v>192300</v>
      </c>
      <c r="L598">
        <v>0</v>
      </c>
      <c r="M598">
        <v>192300</v>
      </c>
      <c r="N598">
        <v>192300</v>
      </c>
      <c r="O598">
        <v>0</v>
      </c>
      <c r="Q598" t="s">
        <v>659</v>
      </c>
      <c r="R598" t="s">
        <v>660</v>
      </c>
      <c r="S598" t="s">
        <v>661</v>
      </c>
      <c r="T598">
        <v>1041</v>
      </c>
      <c r="U598">
        <f t="shared" si="5"/>
        <v>3.9217269160598776E-2</v>
      </c>
      <c r="V598">
        <f t="shared" si="6"/>
        <v>1.0349225826242823</v>
      </c>
      <c r="W598">
        <f t="shared" si="7"/>
        <v>26.38946068340881</v>
      </c>
      <c r="X598">
        <f t="shared" si="8"/>
        <v>1.0349225826242823</v>
      </c>
      <c r="Y598">
        <f t="shared" si="9"/>
        <v>26.38946068340881</v>
      </c>
    </row>
    <row r="599" spans="1:25">
      <c r="A599" t="s">
        <v>636</v>
      </c>
      <c r="B599" t="s">
        <v>637</v>
      </c>
      <c r="C599" t="s">
        <v>638</v>
      </c>
      <c r="D599">
        <v>7</v>
      </c>
      <c r="E599" t="s">
        <v>287</v>
      </c>
      <c r="F599" t="s">
        <v>287</v>
      </c>
      <c r="G599" t="s">
        <v>287</v>
      </c>
      <c r="H599" t="s">
        <v>288</v>
      </c>
      <c r="I599" t="s">
        <v>247</v>
      </c>
      <c r="J599" t="s">
        <v>248</v>
      </c>
      <c r="K599">
        <v>183092</v>
      </c>
      <c r="L599">
        <v>0</v>
      </c>
      <c r="M599">
        <v>183092</v>
      </c>
      <c r="N599">
        <v>183092</v>
      </c>
      <c r="O599">
        <v>0</v>
      </c>
      <c r="P599">
        <v>318</v>
      </c>
      <c r="Q599" t="s">
        <v>662</v>
      </c>
      <c r="R599">
        <v>369.857142857143</v>
      </c>
      <c r="S599" t="s">
        <v>663</v>
      </c>
      <c r="T599">
        <v>301.57142857142901</v>
      </c>
      <c r="U599">
        <f t="shared" si="5"/>
        <v>1.1367124187581821E-2</v>
      </c>
      <c r="V599">
        <f t="shared" si="6"/>
        <v>0.98589744280091318</v>
      </c>
      <c r="W599">
        <f t="shared" si="7"/>
        <v>86.732354334438526</v>
      </c>
      <c r="X599">
        <f t="shared" si="8"/>
        <v>0.98589744280091318</v>
      </c>
      <c r="Y599">
        <f t="shared" si="9"/>
        <v>86.732354334438526</v>
      </c>
    </row>
    <row r="600" spans="1:25">
      <c r="A600" t="s">
        <v>636</v>
      </c>
      <c r="B600" t="s">
        <v>637</v>
      </c>
      <c r="C600" t="s">
        <v>638</v>
      </c>
      <c r="D600">
        <v>7</v>
      </c>
      <c r="E600" t="s">
        <v>286</v>
      </c>
      <c r="F600" t="s">
        <v>286</v>
      </c>
      <c r="G600" t="s">
        <v>286</v>
      </c>
      <c r="H600" t="s">
        <v>260</v>
      </c>
      <c r="I600" t="s">
        <v>247</v>
      </c>
      <c r="J600" t="s">
        <v>248</v>
      </c>
      <c r="K600">
        <v>165038</v>
      </c>
      <c r="L600">
        <v>0</v>
      </c>
      <c r="M600">
        <v>165038</v>
      </c>
      <c r="N600">
        <v>165038</v>
      </c>
      <c r="O600">
        <v>0</v>
      </c>
      <c r="Q600" t="s">
        <v>664</v>
      </c>
      <c r="R600">
        <v>1399</v>
      </c>
      <c r="S600" t="s">
        <v>665</v>
      </c>
      <c r="T600">
        <v>170.142857142857</v>
      </c>
      <c r="U600">
        <f t="shared" si="5"/>
        <v>6.4049475665501454E-2</v>
      </c>
      <c r="V600">
        <f t="shared" si="6"/>
        <v>8.8753966119924748</v>
      </c>
      <c r="W600">
        <f t="shared" si="7"/>
        <v>138.57094878253579</v>
      </c>
      <c r="X600">
        <f t="shared" si="8"/>
        <v>8.8753966119924748</v>
      </c>
      <c r="Y600">
        <f t="shared" si="9"/>
        <v>138.57094878253579</v>
      </c>
    </row>
    <row r="601" spans="1:25">
      <c r="A601" t="s">
        <v>636</v>
      </c>
      <c r="B601" t="s">
        <v>637</v>
      </c>
      <c r="C601" t="s">
        <v>638</v>
      </c>
      <c r="D601">
        <v>7</v>
      </c>
      <c r="E601" t="s">
        <v>277</v>
      </c>
      <c r="F601" t="s">
        <v>278</v>
      </c>
      <c r="G601" t="s">
        <v>279</v>
      </c>
      <c r="H601" t="s">
        <v>280</v>
      </c>
      <c r="I601" t="s">
        <v>247</v>
      </c>
      <c r="J601" t="s">
        <v>281</v>
      </c>
      <c r="K601" t="s">
        <v>666</v>
      </c>
      <c r="L601">
        <v>0</v>
      </c>
      <c r="M601" t="s">
        <v>667</v>
      </c>
      <c r="N601" t="s">
        <v>667</v>
      </c>
      <c r="O601">
        <v>0</v>
      </c>
      <c r="Q601">
        <v>1222</v>
      </c>
      <c r="R601">
        <v>10.714285714286</v>
      </c>
      <c r="S601">
        <v>1265</v>
      </c>
      <c r="T601">
        <v>128.71428571428601</v>
      </c>
      <c r="U601">
        <f t="shared" si="5"/>
        <v>0.10175042348955415</v>
      </c>
      <c r="V601">
        <f t="shared" si="6"/>
        <v>2.7266245059288536</v>
      </c>
      <c r="W601">
        <f t="shared" si="7"/>
        <v>26.797180910099826</v>
      </c>
      <c r="X601">
        <f t="shared" si="8"/>
        <v>18.454411786674083</v>
      </c>
      <c r="Y601">
        <f t="shared" si="9"/>
        <v>181.36938553939916</v>
      </c>
    </row>
    <row r="602" spans="1:25">
      <c r="A602" t="s">
        <v>636</v>
      </c>
      <c r="B602" t="s">
        <v>637</v>
      </c>
      <c r="C602" t="s">
        <v>638</v>
      </c>
      <c r="D602">
        <v>7</v>
      </c>
      <c r="E602" t="s">
        <v>282</v>
      </c>
      <c r="F602" t="s">
        <v>283</v>
      </c>
      <c r="G602" t="s">
        <v>284</v>
      </c>
      <c r="H602" t="s">
        <v>280</v>
      </c>
      <c r="I602" t="s">
        <v>247</v>
      </c>
      <c r="J602" t="s">
        <v>281</v>
      </c>
      <c r="K602" t="s">
        <v>668</v>
      </c>
      <c r="L602">
        <v>0</v>
      </c>
      <c r="M602" t="s">
        <v>669</v>
      </c>
      <c r="N602" t="s">
        <v>669</v>
      </c>
      <c r="O602">
        <v>0</v>
      </c>
      <c r="Q602">
        <v>920.142857142857</v>
      </c>
      <c r="R602">
        <v>51.571428571429003</v>
      </c>
      <c r="S602">
        <v>958.71428571428601</v>
      </c>
      <c r="T602">
        <v>104</v>
      </c>
      <c r="U602">
        <f t="shared" si="5"/>
        <v>0.1084786171956489</v>
      </c>
      <c r="V602">
        <f t="shared" si="6"/>
        <v>3.512512293249872</v>
      </c>
      <c r="W602">
        <f t="shared" si="7"/>
        <v>32.379766483516342</v>
      </c>
      <c r="X602">
        <f t="shared" si="8"/>
        <v>23.774635912680516</v>
      </c>
      <c r="Y602">
        <f t="shared" si="9"/>
        <v>219.16426045329533</v>
      </c>
    </row>
    <row r="603" spans="1:25">
      <c r="A603" t="s">
        <v>636</v>
      </c>
      <c r="B603" t="s">
        <v>637</v>
      </c>
      <c r="C603" t="s">
        <v>638</v>
      </c>
      <c r="D603">
        <v>7</v>
      </c>
      <c r="E603" t="s">
        <v>285</v>
      </c>
      <c r="F603" t="s">
        <v>285</v>
      </c>
      <c r="G603" t="s">
        <v>279</v>
      </c>
      <c r="H603" t="s">
        <v>280</v>
      </c>
      <c r="I603" t="s">
        <v>247</v>
      </c>
      <c r="J603" t="s">
        <v>281</v>
      </c>
      <c r="K603" t="s">
        <v>670</v>
      </c>
      <c r="L603">
        <v>0</v>
      </c>
      <c r="M603" t="s">
        <v>671</v>
      </c>
      <c r="N603" t="s">
        <v>671</v>
      </c>
      <c r="O603">
        <v>0</v>
      </c>
      <c r="Q603">
        <v>960</v>
      </c>
      <c r="R603">
        <v>206.57142857142901</v>
      </c>
      <c r="S603">
        <v>999.57142857142901</v>
      </c>
      <c r="T603">
        <v>154.42857142857099</v>
      </c>
      <c r="U603">
        <f t="shared" si="5"/>
        <v>0.15449478347863319</v>
      </c>
      <c r="V603">
        <f t="shared" si="6"/>
        <v>2.8234000285836629</v>
      </c>
      <c r="W603">
        <f t="shared" si="7"/>
        <v>18.275050878815868</v>
      </c>
      <c r="X603">
        <f t="shared" si="8"/>
        <v>19.112165217950544</v>
      </c>
      <c r="Y603">
        <f t="shared" si="9"/>
        <v>123.7075115911197</v>
      </c>
    </row>
    <row r="604" spans="1:25">
      <c r="A604" t="s">
        <v>636</v>
      </c>
      <c r="B604" t="s">
        <v>637</v>
      </c>
      <c r="C604" t="s">
        <v>638</v>
      </c>
      <c r="D604">
        <v>7</v>
      </c>
      <c r="E604" t="s">
        <v>298</v>
      </c>
      <c r="F604" t="s">
        <v>298</v>
      </c>
      <c r="G604" t="s">
        <v>298</v>
      </c>
      <c r="H604" t="s">
        <v>254</v>
      </c>
      <c r="I604" t="s">
        <v>247</v>
      </c>
      <c r="J604" t="s">
        <v>248</v>
      </c>
      <c r="K604">
        <v>59002</v>
      </c>
      <c r="L604">
        <v>0</v>
      </c>
      <c r="M604">
        <v>59002</v>
      </c>
      <c r="N604">
        <v>59002</v>
      </c>
      <c r="O604">
        <v>0</v>
      </c>
      <c r="P604">
        <v>522.857142857143</v>
      </c>
      <c r="Q604">
        <v>758.28571428571399</v>
      </c>
      <c r="R604">
        <v>562.28571428571399</v>
      </c>
      <c r="S604">
        <v>897.57142857142901</v>
      </c>
      <c r="T604">
        <v>161.28571428571399</v>
      </c>
      <c r="U604">
        <f t="shared" si="5"/>
        <v>0.1796912303039945</v>
      </c>
      <c r="V604">
        <f t="shared" si="6"/>
        <v>9.3907369091198429</v>
      </c>
      <c r="W604">
        <f t="shared" si="7"/>
        <v>52.260407440212674</v>
      </c>
      <c r="X604">
        <f t="shared" si="8"/>
        <v>9.3907369091198429</v>
      </c>
      <c r="Y604">
        <f t="shared" si="9"/>
        <v>52.260407440212674</v>
      </c>
    </row>
    <row r="605" spans="1:25">
      <c r="A605" t="s">
        <v>636</v>
      </c>
      <c r="B605" t="s">
        <v>637</v>
      </c>
      <c r="C605" t="s">
        <v>638</v>
      </c>
      <c r="D605">
        <v>7</v>
      </c>
      <c r="E605" t="s">
        <v>289</v>
      </c>
      <c r="F605" t="s">
        <v>289</v>
      </c>
      <c r="G605" t="s">
        <v>289</v>
      </c>
      <c r="H605" t="s">
        <v>260</v>
      </c>
      <c r="I605" t="s">
        <v>247</v>
      </c>
      <c r="J605" t="s">
        <v>248</v>
      </c>
      <c r="K605">
        <v>37634</v>
      </c>
      <c r="L605">
        <v>0</v>
      </c>
      <c r="M605">
        <v>37634</v>
      </c>
      <c r="N605">
        <v>37634</v>
      </c>
      <c r="O605">
        <v>0</v>
      </c>
      <c r="Q605" t="s">
        <v>672</v>
      </c>
      <c r="R605">
        <v>780.71428571428601</v>
      </c>
      <c r="S605" t="s">
        <v>673</v>
      </c>
      <c r="T605">
        <v>203.42857142857099</v>
      </c>
      <c r="U605">
        <f t="shared" si="5"/>
        <v>6.7703776957894288E-3</v>
      </c>
      <c r="V605">
        <f t="shared" si="6"/>
        <v>0.17893005210908702</v>
      </c>
      <c r="W605">
        <f t="shared" si="7"/>
        <v>26.428370786516911</v>
      </c>
      <c r="X605">
        <f t="shared" si="8"/>
        <v>0.17893005210908702</v>
      </c>
      <c r="Y605">
        <f t="shared" si="9"/>
        <v>26.428370786516911</v>
      </c>
    </row>
    <row r="606" spans="1:25">
      <c r="A606" t="s">
        <v>636</v>
      </c>
      <c r="B606" t="s">
        <v>637</v>
      </c>
      <c r="C606" t="s">
        <v>638</v>
      </c>
      <c r="D606">
        <v>7</v>
      </c>
      <c r="E606" t="s">
        <v>290</v>
      </c>
      <c r="F606" t="s">
        <v>290</v>
      </c>
      <c r="G606" t="s">
        <v>290</v>
      </c>
      <c r="H606" t="s">
        <v>254</v>
      </c>
      <c r="I606" t="s">
        <v>247</v>
      </c>
      <c r="J606" t="s">
        <v>268</v>
      </c>
      <c r="K606">
        <v>329025</v>
      </c>
      <c r="L606">
        <v>0</v>
      </c>
      <c r="M606">
        <v>22273.162385</v>
      </c>
      <c r="N606">
        <v>22273.162385</v>
      </c>
      <c r="O606">
        <v>0</v>
      </c>
      <c r="P606" t="s">
        <v>674</v>
      </c>
      <c r="Q606">
        <v>8148</v>
      </c>
      <c r="R606" t="s">
        <v>675</v>
      </c>
      <c r="S606" t="s">
        <v>676</v>
      </c>
      <c r="T606">
        <v>54.857142857143003</v>
      </c>
      <c r="U606">
        <f t="shared" si="5"/>
        <v>5.9419729206963458E-3</v>
      </c>
      <c r="V606">
        <f t="shared" si="6"/>
        <v>5.0912959381044525</v>
      </c>
      <c r="W606">
        <f t="shared" si="7"/>
        <v>856.83593749999773</v>
      </c>
      <c r="X606">
        <f t="shared" si="8"/>
        <v>0.34465241601547414</v>
      </c>
      <c r="Y606">
        <f t="shared" si="9"/>
        <v>58.003027044270674</v>
      </c>
    </row>
    <row r="607" spans="1:25">
      <c r="A607" t="s">
        <v>636</v>
      </c>
      <c r="B607" t="s">
        <v>637</v>
      </c>
      <c r="C607" t="s">
        <v>638</v>
      </c>
      <c r="D607">
        <v>7</v>
      </c>
      <c r="E607" t="s">
        <v>291</v>
      </c>
      <c r="F607" t="s">
        <v>291</v>
      </c>
      <c r="G607" t="s">
        <v>291</v>
      </c>
      <c r="H607" t="s">
        <v>280</v>
      </c>
      <c r="I607" t="s">
        <v>247</v>
      </c>
      <c r="J607" t="s">
        <v>292</v>
      </c>
      <c r="K607">
        <v>2424000</v>
      </c>
      <c r="L607">
        <v>0</v>
      </c>
      <c r="M607" t="s">
        <v>677</v>
      </c>
      <c r="N607" t="s">
        <v>677</v>
      </c>
      <c r="O607">
        <v>0</v>
      </c>
      <c r="Q607">
        <v>278.71428571428601</v>
      </c>
      <c r="R607">
        <v>3.5714285714290002</v>
      </c>
      <c r="S607">
        <v>295</v>
      </c>
      <c r="T607">
        <v>8</v>
      </c>
      <c r="U607">
        <f t="shared" si="5"/>
        <v>2.7118644067796609E-2</v>
      </c>
      <c r="V607">
        <f t="shared" si="6"/>
        <v>1173.8498789346247</v>
      </c>
      <c r="W607">
        <f t="shared" si="7"/>
        <v>43285.714285714283</v>
      </c>
      <c r="X607">
        <f t="shared" si="8"/>
        <v>5.1425907990314776</v>
      </c>
      <c r="Y607">
        <f t="shared" si="9"/>
        <v>189.63303571428574</v>
      </c>
    </row>
    <row r="608" spans="1:25">
      <c r="A608" t="s">
        <v>636</v>
      </c>
      <c r="B608" t="s">
        <v>637</v>
      </c>
      <c r="C608" t="s">
        <v>638</v>
      </c>
      <c r="D608">
        <v>7</v>
      </c>
      <c r="E608" t="s">
        <v>293</v>
      </c>
      <c r="F608" t="s">
        <v>294</v>
      </c>
      <c r="G608" t="s">
        <v>294</v>
      </c>
      <c r="H608" t="s">
        <v>295</v>
      </c>
      <c r="I608" t="s">
        <v>247</v>
      </c>
      <c r="J608" t="s">
        <v>248</v>
      </c>
      <c r="K608">
        <v>9539</v>
      </c>
      <c r="L608">
        <v>0</v>
      </c>
      <c r="M608">
        <v>9539</v>
      </c>
      <c r="N608">
        <v>9539</v>
      </c>
      <c r="O608">
        <v>0</v>
      </c>
      <c r="R608">
        <v>29.142857142857</v>
      </c>
      <c r="S608">
        <v>861.57142857142901</v>
      </c>
      <c r="T608">
        <v>16.857142857143</v>
      </c>
      <c r="U608">
        <f t="shared" si="5"/>
        <v>1.9565577847786592E-2</v>
      </c>
      <c r="V608">
        <f t="shared" si="6"/>
        <v>1.5816614160172435</v>
      </c>
      <c r="W608">
        <f t="shared" si="7"/>
        <v>80.838983050846778</v>
      </c>
      <c r="X608">
        <f t="shared" si="8"/>
        <v>1.5816614160172435</v>
      </c>
      <c r="Y608">
        <f t="shared" si="9"/>
        <v>80.838983050846778</v>
      </c>
    </row>
    <row r="609" spans="1:25">
      <c r="A609" t="s">
        <v>636</v>
      </c>
      <c r="B609" t="s">
        <v>637</v>
      </c>
      <c r="C609" t="s">
        <v>638</v>
      </c>
      <c r="D609">
        <v>7</v>
      </c>
      <c r="E609" t="s">
        <v>299</v>
      </c>
      <c r="F609" t="s">
        <v>299</v>
      </c>
      <c r="G609" t="s">
        <v>299</v>
      </c>
      <c r="H609" t="s">
        <v>300</v>
      </c>
      <c r="I609" t="s">
        <v>301</v>
      </c>
      <c r="J609" t="s">
        <v>248</v>
      </c>
      <c r="K609">
        <v>14864886</v>
      </c>
      <c r="L609">
        <v>0</v>
      </c>
      <c r="M609">
        <v>14864886</v>
      </c>
      <c r="N609">
        <v>14864886</v>
      </c>
      <c r="O609">
        <v>0</v>
      </c>
      <c r="P609" t="s">
        <v>678</v>
      </c>
      <c r="Q609" t="s">
        <v>679</v>
      </c>
      <c r="R609">
        <v>953.28571428571399</v>
      </c>
      <c r="S609">
        <v>1021695</v>
      </c>
      <c r="T609" t="s">
        <v>680</v>
      </c>
      <c r="U609">
        <f t="shared" si="5"/>
        <v>8.0436361704254687E-3</v>
      </c>
      <c r="V609">
        <f t="shared" si="6"/>
        <v>2.0784628904488547</v>
      </c>
      <c r="W609">
        <f t="shared" si="7"/>
        <v>258.39842161072215</v>
      </c>
      <c r="X609">
        <f t="shared" si="8"/>
        <v>2.0784628904488547</v>
      </c>
      <c r="Y609">
        <f t="shared" si="9"/>
        <v>258.39842161072215</v>
      </c>
    </row>
    <row r="610" spans="1:25">
      <c r="A610" t="s">
        <v>636</v>
      </c>
      <c r="B610" t="s">
        <v>637</v>
      </c>
      <c r="C610" t="s">
        <v>638</v>
      </c>
      <c r="D610">
        <v>7</v>
      </c>
      <c r="E610" t="s">
        <v>306</v>
      </c>
      <c r="F610" t="s">
        <v>306</v>
      </c>
      <c r="G610" t="s">
        <v>306</v>
      </c>
      <c r="H610" t="s">
        <v>307</v>
      </c>
      <c r="I610" t="s">
        <v>301</v>
      </c>
      <c r="J610" t="s">
        <v>248</v>
      </c>
      <c r="K610">
        <v>7174883</v>
      </c>
      <c r="L610">
        <v>0</v>
      </c>
      <c r="M610">
        <v>7174883</v>
      </c>
      <c r="N610">
        <v>7174883</v>
      </c>
      <c r="O610">
        <v>0</v>
      </c>
      <c r="Q610" s="12">
        <v>30160.142857142899</v>
      </c>
      <c r="R610" s="12">
        <v>4254.2857142857201</v>
      </c>
      <c r="S610" s="12">
        <v>43727.714285714297</v>
      </c>
      <c r="T610">
        <v>4142</v>
      </c>
      <c r="U610">
        <f t="shared" si="5"/>
        <v>9.4722536214365494E-2</v>
      </c>
      <c r="V610">
        <f t="shared" si="6"/>
        <v>23.440129502701776</v>
      </c>
      <c r="W610">
        <f t="shared" si="7"/>
        <v>247.46095743947023</v>
      </c>
      <c r="X610">
        <f t="shared" si="8"/>
        <v>23.440129502701776</v>
      </c>
      <c r="Y610">
        <f t="shared" si="9"/>
        <v>247.46095743947023</v>
      </c>
    </row>
    <row r="611" spans="1:25">
      <c r="A611" t="s">
        <v>636</v>
      </c>
      <c r="B611" t="s">
        <v>637</v>
      </c>
      <c r="C611" t="s">
        <v>638</v>
      </c>
      <c r="D611">
        <v>7</v>
      </c>
      <c r="E611" t="s">
        <v>303</v>
      </c>
      <c r="F611" t="s">
        <v>304</v>
      </c>
      <c r="G611" t="s">
        <v>304</v>
      </c>
      <c r="H611" t="s">
        <v>305</v>
      </c>
      <c r="I611" t="s">
        <v>301</v>
      </c>
      <c r="J611" t="s">
        <v>248</v>
      </c>
      <c r="K611">
        <v>6941628</v>
      </c>
      <c r="L611">
        <v>0</v>
      </c>
      <c r="M611">
        <v>6941628</v>
      </c>
      <c r="N611">
        <v>6941628</v>
      </c>
      <c r="O611">
        <v>0</v>
      </c>
      <c r="Q611" t="s">
        <v>681</v>
      </c>
      <c r="R611" t="s">
        <v>682</v>
      </c>
      <c r="S611" t="s">
        <v>683</v>
      </c>
      <c r="T611" t="s">
        <v>684</v>
      </c>
      <c r="U611">
        <f t="shared" si="5"/>
        <v>3.4176760527244963E-2</v>
      </c>
      <c r="V611">
        <f t="shared" si="6"/>
        <v>20.952252744433423</v>
      </c>
      <c r="W611">
        <f t="shared" si="7"/>
        <v>613.05555064912448</v>
      </c>
      <c r="X611">
        <f t="shared" si="8"/>
        <v>20.952252744433423</v>
      </c>
      <c r="Y611">
        <f t="shared" si="9"/>
        <v>613.05555064912448</v>
      </c>
    </row>
    <row r="612" spans="1:25">
      <c r="A612" t="s">
        <v>636</v>
      </c>
      <c r="B612" t="s">
        <v>637</v>
      </c>
      <c r="C612" t="s">
        <v>638</v>
      </c>
      <c r="D612">
        <v>7</v>
      </c>
      <c r="E612" t="s">
        <v>308</v>
      </c>
      <c r="F612" t="s">
        <v>308</v>
      </c>
      <c r="G612" t="s">
        <v>309</v>
      </c>
      <c r="H612" t="s">
        <v>310</v>
      </c>
      <c r="I612" t="s">
        <v>301</v>
      </c>
      <c r="J612" t="s">
        <v>248</v>
      </c>
      <c r="K612">
        <v>3210226</v>
      </c>
      <c r="L612">
        <v>0</v>
      </c>
      <c r="M612">
        <v>3210226</v>
      </c>
      <c r="N612">
        <v>3210226</v>
      </c>
      <c r="O612">
        <v>0</v>
      </c>
      <c r="R612" t="s">
        <v>685</v>
      </c>
      <c r="S612" t="s">
        <v>686</v>
      </c>
      <c r="T612" t="s">
        <v>687</v>
      </c>
      <c r="U612">
        <f t="shared" si="5"/>
        <v>4.1180117678484243E-2</v>
      </c>
      <c r="V612">
        <f t="shared" si="6"/>
        <v>7.8670247830594047</v>
      </c>
      <c r="W612">
        <f t="shared" si="7"/>
        <v>191.03939538205259</v>
      </c>
      <c r="X612">
        <f t="shared" si="8"/>
        <v>7.8670247830594047</v>
      </c>
      <c r="Y612">
        <f t="shared" si="9"/>
        <v>191.03939538205259</v>
      </c>
    </row>
    <row r="613" spans="1:25">
      <c r="A613" t="s">
        <v>636</v>
      </c>
      <c r="B613" t="s">
        <v>637</v>
      </c>
      <c r="C613" t="s">
        <v>638</v>
      </c>
      <c r="D613">
        <v>7</v>
      </c>
      <c r="E613" t="s">
        <v>311</v>
      </c>
      <c r="F613" t="s">
        <v>311</v>
      </c>
      <c r="G613" t="s">
        <v>311</v>
      </c>
      <c r="H613" t="s">
        <v>276</v>
      </c>
      <c r="I613" t="s">
        <v>301</v>
      </c>
      <c r="J613" t="s">
        <v>248</v>
      </c>
      <c r="K613">
        <v>3080324</v>
      </c>
      <c r="L613">
        <v>0</v>
      </c>
      <c r="M613">
        <v>3080324</v>
      </c>
      <c r="N613">
        <v>3080324</v>
      </c>
      <c r="O613">
        <v>0</v>
      </c>
      <c r="P613" t="s">
        <v>688</v>
      </c>
      <c r="Q613" t="s">
        <v>689</v>
      </c>
      <c r="R613" t="s">
        <v>690</v>
      </c>
      <c r="S613" t="s">
        <v>691</v>
      </c>
      <c r="T613" t="s">
        <v>692</v>
      </c>
      <c r="U613">
        <f t="shared" si="5"/>
        <v>2.3121799048117932E-2</v>
      </c>
      <c r="V613">
        <f t="shared" si="6"/>
        <v>4.5714141547557778</v>
      </c>
      <c r="W613">
        <f t="shared" si="7"/>
        <v>197.71014120667576</v>
      </c>
      <c r="X613">
        <f t="shared" si="8"/>
        <v>4.5714141547557778</v>
      </c>
      <c r="Y613">
        <f t="shared" si="9"/>
        <v>197.71014120667576</v>
      </c>
    </row>
    <row r="614" spans="1:25">
      <c r="A614" t="s">
        <v>636</v>
      </c>
      <c r="B614" t="s">
        <v>637</v>
      </c>
      <c r="C614" t="s">
        <v>638</v>
      </c>
      <c r="D614">
        <v>7</v>
      </c>
      <c r="E614" t="s">
        <v>312</v>
      </c>
      <c r="F614" t="s">
        <v>313</v>
      </c>
      <c r="G614" t="s">
        <v>313</v>
      </c>
      <c r="H614" t="s">
        <v>314</v>
      </c>
      <c r="I614" t="s">
        <v>301</v>
      </c>
      <c r="J614" t="s">
        <v>248</v>
      </c>
      <c r="K614">
        <v>1366658</v>
      </c>
      <c r="L614">
        <v>0</v>
      </c>
      <c r="M614">
        <v>1366658</v>
      </c>
      <c r="N614">
        <v>1366658</v>
      </c>
      <c r="O614">
        <v>0</v>
      </c>
      <c r="Q614" t="s">
        <v>693</v>
      </c>
      <c r="R614">
        <v>564.142857142857</v>
      </c>
      <c r="S614" t="s">
        <v>694</v>
      </c>
      <c r="T614" t="s">
        <v>695</v>
      </c>
      <c r="U614">
        <f t="shared" si="5"/>
        <v>3.6049290022777916E-2</v>
      </c>
      <c r="V614">
        <f t="shared" si="6"/>
        <v>6.9331622015128014</v>
      </c>
      <c r="W614">
        <f t="shared" si="7"/>
        <v>192.32451449479447</v>
      </c>
      <c r="X614">
        <f t="shared" si="8"/>
        <v>6.9331622015128014</v>
      </c>
      <c r="Y614">
        <f t="shared" si="9"/>
        <v>192.32451449479447</v>
      </c>
    </row>
    <row r="615" spans="1:25">
      <c r="A615" t="s">
        <v>636</v>
      </c>
      <c r="B615" t="s">
        <v>637</v>
      </c>
      <c r="C615" t="s">
        <v>638</v>
      </c>
      <c r="D615">
        <v>7</v>
      </c>
      <c r="E615" t="s">
        <v>315</v>
      </c>
      <c r="F615" t="s">
        <v>315</v>
      </c>
      <c r="G615" t="s">
        <v>309</v>
      </c>
      <c r="H615" t="s">
        <v>310</v>
      </c>
      <c r="I615" t="s">
        <v>301</v>
      </c>
      <c r="J615" t="s">
        <v>248</v>
      </c>
      <c r="K615">
        <v>1036914</v>
      </c>
      <c r="L615">
        <v>0</v>
      </c>
      <c r="M615">
        <v>1036914</v>
      </c>
      <c r="N615">
        <v>1036914</v>
      </c>
      <c r="O615">
        <v>0</v>
      </c>
      <c r="R615">
        <v>313.42857142857099</v>
      </c>
      <c r="S615" t="s">
        <v>696</v>
      </c>
      <c r="T615">
        <v>787.857142857143</v>
      </c>
      <c r="U615">
        <f t="shared" si="5"/>
        <v>0.10534459046454774</v>
      </c>
      <c r="V615">
        <f t="shared" si="6"/>
        <v>19.806578545232281</v>
      </c>
      <c r="W615">
        <f t="shared" si="7"/>
        <v>188.01704442429732</v>
      </c>
      <c r="X615">
        <f t="shared" si="8"/>
        <v>19.806578545232281</v>
      </c>
      <c r="Y615">
        <f t="shared" si="9"/>
        <v>188.01704442429732</v>
      </c>
    </row>
    <row r="616" spans="1:25">
      <c r="A616" t="s">
        <v>636</v>
      </c>
      <c r="B616" t="s">
        <v>637</v>
      </c>
      <c r="C616" t="s">
        <v>638</v>
      </c>
      <c r="D616">
        <v>7</v>
      </c>
      <c r="E616" t="s">
        <v>316</v>
      </c>
      <c r="F616" t="s">
        <v>317</v>
      </c>
      <c r="G616" t="s">
        <v>317</v>
      </c>
      <c r="H616" t="s">
        <v>307</v>
      </c>
      <c r="I616" t="s">
        <v>301</v>
      </c>
      <c r="J616" t="s">
        <v>281</v>
      </c>
      <c r="K616" t="s">
        <v>697</v>
      </c>
      <c r="L616">
        <v>0</v>
      </c>
      <c r="M616" t="s">
        <v>698</v>
      </c>
      <c r="N616" t="s">
        <v>698</v>
      </c>
      <c r="O616">
        <v>0</v>
      </c>
      <c r="R616" t="s">
        <v>699</v>
      </c>
      <c r="S616" t="s">
        <v>700</v>
      </c>
      <c r="T616">
        <v>980.857142857143</v>
      </c>
      <c r="U616">
        <f t="shared" si="5"/>
        <v>7.6853333930310908E-2</v>
      </c>
      <c r="V616">
        <f t="shared" si="6"/>
        <v>0.30733151255330909</v>
      </c>
      <c r="W616">
        <f t="shared" si="7"/>
        <v>3.9989353335275117</v>
      </c>
      <c r="X616">
        <f t="shared" si="8"/>
        <v>2.08048454930098</v>
      </c>
      <c r="Y616">
        <f t="shared" si="9"/>
        <v>27.070843161957324</v>
      </c>
    </row>
    <row r="617" spans="1:25">
      <c r="A617" t="s">
        <v>636</v>
      </c>
      <c r="B617" t="s">
        <v>637</v>
      </c>
      <c r="C617" t="s">
        <v>638</v>
      </c>
      <c r="D617">
        <v>7</v>
      </c>
      <c r="E617" t="s">
        <v>318</v>
      </c>
      <c r="F617" t="s">
        <v>318</v>
      </c>
      <c r="G617" t="s">
        <v>317</v>
      </c>
      <c r="H617" t="s">
        <v>307</v>
      </c>
      <c r="I617" t="s">
        <v>301</v>
      </c>
      <c r="J617" t="s">
        <v>281</v>
      </c>
      <c r="K617" t="s">
        <v>701</v>
      </c>
      <c r="L617">
        <v>0</v>
      </c>
      <c r="M617" t="s">
        <v>702</v>
      </c>
      <c r="N617" t="s">
        <v>702</v>
      </c>
      <c r="O617">
        <v>0</v>
      </c>
      <c r="R617" t="s">
        <v>703</v>
      </c>
      <c r="S617" t="s">
        <v>704</v>
      </c>
      <c r="T617">
        <v>364.28571428571399</v>
      </c>
      <c r="U617">
        <f t="shared" si="5"/>
        <v>3.5586195347279664E-2</v>
      </c>
      <c r="V617">
        <f t="shared" si="6"/>
        <v>0.10480427592559084</v>
      </c>
      <c r="W617">
        <f t="shared" si="7"/>
        <v>2.9450823529411791</v>
      </c>
      <c r="X617">
        <f t="shared" si="8"/>
        <v>0.70944947741323705</v>
      </c>
      <c r="Y617">
        <f t="shared" si="9"/>
        <v>19.936086746274487</v>
      </c>
    </row>
    <row r="618" spans="1:25">
      <c r="A618" t="s">
        <v>636</v>
      </c>
      <c r="B618" t="s">
        <v>637</v>
      </c>
      <c r="C618" t="s">
        <v>638</v>
      </c>
      <c r="D618">
        <v>7</v>
      </c>
      <c r="E618" t="s">
        <v>319</v>
      </c>
      <c r="F618" t="s">
        <v>319</v>
      </c>
      <c r="G618" t="s">
        <v>319</v>
      </c>
      <c r="H618" t="s">
        <v>320</v>
      </c>
      <c r="I618" t="s">
        <v>301</v>
      </c>
      <c r="J618" t="s">
        <v>248</v>
      </c>
      <c r="K618">
        <v>24844</v>
      </c>
      <c r="L618">
        <v>0</v>
      </c>
      <c r="M618">
        <v>24844</v>
      </c>
      <c r="N618">
        <v>24844</v>
      </c>
      <c r="O618">
        <v>0</v>
      </c>
      <c r="Q618">
        <v>410.71428571428601</v>
      </c>
      <c r="R618">
        <v>6.8571428571429998</v>
      </c>
      <c r="S618">
        <v>397</v>
      </c>
      <c r="T618">
        <v>9</v>
      </c>
      <c r="U618">
        <f t="shared" si="5"/>
        <v>2.2670025188916875E-2</v>
      </c>
      <c r="V618">
        <f t="shared" si="6"/>
        <v>8.9399064411658866</v>
      </c>
      <c r="W618">
        <f t="shared" si="7"/>
        <v>394.34920634920638</v>
      </c>
      <c r="X618">
        <f t="shared" si="8"/>
        <v>8.9399064411658866</v>
      </c>
      <c r="Y618">
        <f t="shared" si="9"/>
        <v>394.34920634920638</v>
      </c>
    </row>
    <row r="619" spans="1:25">
      <c r="A619" t="s">
        <v>636</v>
      </c>
      <c r="B619" t="s">
        <v>637</v>
      </c>
      <c r="C619" t="s">
        <v>638</v>
      </c>
      <c r="D619">
        <v>7</v>
      </c>
      <c r="E619" t="s">
        <v>321</v>
      </c>
      <c r="F619" t="s">
        <v>322</v>
      </c>
      <c r="G619" t="s">
        <v>322</v>
      </c>
      <c r="H619" t="s">
        <v>323</v>
      </c>
      <c r="I619" t="s">
        <v>324</v>
      </c>
      <c r="J619" t="s">
        <v>281</v>
      </c>
      <c r="K619">
        <v>4764580</v>
      </c>
      <c r="L619">
        <v>0</v>
      </c>
      <c r="M619" t="s">
        <v>705</v>
      </c>
      <c r="N619" t="s">
        <v>705</v>
      </c>
      <c r="O619">
        <v>0</v>
      </c>
      <c r="P619" t="s">
        <v>706</v>
      </c>
      <c r="Q619" t="s">
        <v>707</v>
      </c>
      <c r="R619" t="s">
        <v>708</v>
      </c>
      <c r="S619" t="s">
        <v>709</v>
      </c>
      <c r="T619">
        <v>163144</v>
      </c>
      <c r="U619">
        <f t="shared" si="5"/>
        <v>9.4082544348528495E-3</v>
      </c>
      <c r="V619">
        <f t="shared" si="6"/>
        <v>3.9252247720866391E-2</v>
      </c>
      <c r="W619">
        <f t="shared" si="7"/>
        <v>4.1721073757802047</v>
      </c>
      <c r="X619">
        <f t="shared" si="8"/>
        <v>0.26571320783293118</v>
      </c>
      <c r="Y619">
        <f t="shared" si="9"/>
        <v>28.24256185595889</v>
      </c>
    </row>
    <row r="620" spans="1:25">
      <c r="A620" t="s">
        <v>636</v>
      </c>
      <c r="B620" t="s">
        <v>637</v>
      </c>
      <c r="C620" t="s">
        <v>638</v>
      </c>
      <c r="D620">
        <v>7</v>
      </c>
      <c r="E620" t="s">
        <v>331</v>
      </c>
      <c r="F620" t="s">
        <v>332</v>
      </c>
      <c r="G620" t="s">
        <v>332</v>
      </c>
      <c r="H620" t="s">
        <v>333</v>
      </c>
      <c r="I620" t="s">
        <v>324</v>
      </c>
      <c r="J620" t="s">
        <v>334</v>
      </c>
      <c r="K620">
        <v>31394831</v>
      </c>
      <c r="L620">
        <v>0</v>
      </c>
      <c r="M620" t="s">
        <v>710</v>
      </c>
      <c r="N620" t="s">
        <v>710</v>
      </c>
      <c r="O620">
        <v>0</v>
      </c>
      <c r="P620">
        <v>484.857142857143</v>
      </c>
      <c r="Q620">
        <v>19514</v>
      </c>
      <c r="R620">
        <v>552</v>
      </c>
      <c r="S620" t="s">
        <v>711</v>
      </c>
      <c r="T620" t="s">
        <v>712</v>
      </c>
      <c r="U620">
        <f t="shared" si="5"/>
        <v>9.268013353151891E-2</v>
      </c>
      <c r="V620">
        <f t="shared" si="6"/>
        <v>191.24997563293488</v>
      </c>
      <c r="W620">
        <f t="shared" si="7"/>
        <v>2063.5487708689379</v>
      </c>
      <c r="X620">
        <f t="shared" si="8"/>
        <v>41.159822608981777</v>
      </c>
      <c r="Y620">
        <f t="shared" si="9"/>
        <v>444.10620745366134</v>
      </c>
    </row>
    <row r="621" spans="1:25">
      <c r="A621" t="s">
        <v>636</v>
      </c>
      <c r="B621" t="s">
        <v>637</v>
      </c>
      <c r="C621" t="s">
        <v>638</v>
      </c>
      <c r="D621">
        <v>7</v>
      </c>
      <c r="E621" t="s">
        <v>339</v>
      </c>
      <c r="F621" t="s">
        <v>339</v>
      </c>
      <c r="G621" t="s">
        <v>339</v>
      </c>
      <c r="H621" t="s">
        <v>340</v>
      </c>
      <c r="I621" t="s">
        <v>324</v>
      </c>
      <c r="J621" t="s">
        <v>248</v>
      </c>
      <c r="K621">
        <v>5996328</v>
      </c>
      <c r="L621">
        <v>0</v>
      </c>
      <c r="M621">
        <v>5996328</v>
      </c>
      <c r="N621">
        <v>5996328</v>
      </c>
      <c r="O621">
        <v>0</v>
      </c>
      <c r="P621">
        <v>21990</v>
      </c>
      <c r="Q621" t="s">
        <v>713</v>
      </c>
      <c r="R621" t="s">
        <v>714</v>
      </c>
      <c r="S621" t="s">
        <v>715</v>
      </c>
      <c r="T621" t="s">
        <v>716</v>
      </c>
      <c r="U621">
        <f t="shared" si="5"/>
        <v>1.2277523192257687E-2</v>
      </c>
      <c r="V621">
        <f t="shared" si="6"/>
        <v>1.6932714496615355</v>
      </c>
      <c r="W621">
        <f t="shared" si="7"/>
        <v>137.91637149822915</v>
      </c>
      <c r="X621">
        <f t="shared" si="8"/>
        <v>1.6932714496615355</v>
      </c>
      <c r="Y621">
        <f t="shared" si="9"/>
        <v>137.91637149822915</v>
      </c>
    </row>
    <row r="622" spans="1:25">
      <c r="A622" t="s">
        <v>636</v>
      </c>
      <c r="B622" t="s">
        <v>637</v>
      </c>
      <c r="C622" t="s">
        <v>638</v>
      </c>
      <c r="D622">
        <v>7</v>
      </c>
      <c r="E622" t="s">
        <v>336</v>
      </c>
      <c r="F622" t="s">
        <v>336</v>
      </c>
      <c r="G622" t="s">
        <v>336</v>
      </c>
      <c r="H622" t="s">
        <v>337</v>
      </c>
      <c r="I622" t="s">
        <v>324</v>
      </c>
      <c r="J622" t="s">
        <v>334</v>
      </c>
      <c r="K622">
        <v>26300788</v>
      </c>
      <c r="L622">
        <v>0</v>
      </c>
      <c r="M622" t="s">
        <v>717</v>
      </c>
      <c r="N622" t="s">
        <v>717</v>
      </c>
      <c r="O622">
        <v>0</v>
      </c>
      <c r="P622">
        <v>515.28571428571399</v>
      </c>
      <c r="Q622">
        <v>20000</v>
      </c>
      <c r="R622">
        <v>626</v>
      </c>
      <c r="S622" t="s">
        <v>718</v>
      </c>
      <c r="T622" t="s">
        <v>719</v>
      </c>
      <c r="U622">
        <f t="shared" si="5"/>
        <v>0.11075034592358174</v>
      </c>
      <c r="V622">
        <f t="shared" si="6"/>
        <v>180.159659145398</v>
      </c>
      <c r="W622">
        <f t="shared" si="7"/>
        <v>1626.7187036120774</v>
      </c>
      <c r="X622">
        <f t="shared" si="8"/>
        <v>38.770064347951212</v>
      </c>
      <c r="Y622">
        <f t="shared" si="9"/>
        <v>350.06720768802603</v>
      </c>
    </row>
    <row r="623" spans="1:25">
      <c r="A623" t="s">
        <v>636</v>
      </c>
      <c r="B623" t="s">
        <v>637</v>
      </c>
      <c r="C623" t="s">
        <v>638</v>
      </c>
      <c r="D623">
        <v>7</v>
      </c>
      <c r="E623" t="s">
        <v>343</v>
      </c>
      <c r="F623" t="s">
        <v>343</v>
      </c>
      <c r="G623" t="s">
        <v>344</v>
      </c>
      <c r="H623" t="s">
        <v>345</v>
      </c>
      <c r="I623" t="s">
        <v>324</v>
      </c>
      <c r="J623" t="s">
        <v>248</v>
      </c>
      <c r="K623">
        <v>2300252</v>
      </c>
      <c r="L623">
        <v>0</v>
      </c>
      <c r="M623">
        <v>2300252</v>
      </c>
      <c r="N623">
        <v>2300252</v>
      </c>
      <c r="O623">
        <v>0</v>
      </c>
      <c r="P623" t="s">
        <v>720</v>
      </c>
      <c r="Q623" t="s">
        <v>721</v>
      </c>
      <c r="R623" t="s">
        <v>722</v>
      </c>
      <c r="S623" t="s">
        <v>723</v>
      </c>
      <c r="T623">
        <v>3956</v>
      </c>
      <c r="U623">
        <f t="shared" si="5"/>
        <v>1.1755780994028317E-2</v>
      </c>
      <c r="V623">
        <f t="shared" si="6"/>
        <v>0.97650074906383155</v>
      </c>
      <c r="W623">
        <f t="shared" si="7"/>
        <v>83.065578506427855</v>
      </c>
      <c r="X623">
        <f t="shared" si="8"/>
        <v>0.97650074906383155</v>
      </c>
      <c r="Y623">
        <f t="shared" si="9"/>
        <v>83.065578506427855</v>
      </c>
    </row>
    <row r="624" spans="1:25">
      <c r="A624" t="s">
        <v>636</v>
      </c>
      <c r="B624" t="s">
        <v>637</v>
      </c>
      <c r="C624" t="s">
        <v>638</v>
      </c>
      <c r="D624">
        <v>7</v>
      </c>
      <c r="E624" t="s">
        <v>348</v>
      </c>
      <c r="F624" t="s">
        <v>348</v>
      </c>
      <c r="G624" t="s">
        <v>348</v>
      </c>
      <c r="H624" t="s">
        <v>349</v>
      </c>
      <c r="I624" t="s">
        <v>324</v>
      </c>
      <c r="J624" t="s">
        <v>281</v>
      </c>
      <c r="K624" t="s">
        <v>724</v>
      </c>
      <c r="L624">
        <v>0</v>
      </c>
      <c r="M624" t="s">
        <v>725</v>
      </c>
      <c r="N624" t="s">
        <v>725</v>
      </c>
      <c r="O624">
        <v>0</v>
      </c>
      <c r="P624" t="s">
        <v>726</v>
      </c>
      <c r="Q624" t="s">
        <v>727</v>
      </c>
      <c r="R624">
        <v>15849</v>
      </c>
      <c r="S624" t="s">
        <v>728</v>
      </c>
      <c r="T624">
        <v>1051</v>
      </c>
      <c r="U624">
        <f t="shared" si="5"/>
        <v>4.6486882004705072E-3</v>
      </c>
      <c r="V624">
        <f t="shared" si="6"/>
        <v>0.16189803338590925</v>
      </c>
      <c r="W624">
        <f t="shared" si="7"/>
        <v>34.82660621753962</v>
      </c>
      <c r="X624">
        <f t="shared" si="8"/>
        <v>1.0959527888653935</v>
      </c>
      <c r="Y624">
        <f t="shared" si="9"/>
        <v>235.75528011417697</v>
      </c>
    </row>
    <row r="625" spans="1:25">
      <c r="A625" t="s">
        <v>636</v>
      </c>
      <c r="B625" t="s">
        <v>637</v>
      </c>
      <c r="C625" t="s">
        <v>638</v>
      </c>
      <c r="D625">
        <v>7</v>
      </c>
      <c r="E625" t="s">
        <v>353</v>
      </c>
      <c r="F625" t="s">
        <v>353</v>
      </c>
      <c r="G625" t="s">
        <v>353</v>
      </c>
      <c r="H625" t="s">
        <v>354</v>
      </c>
      <c r="I625" t="s">
        <v>324</v>
      </c>
      <c r="J625" t="s">
        <v>281</v>
      </c>
      <c r="K625" t="s">
        <v>729</v>
      </c>
      <c r="L625">
        <v>0</v>
      </c>
      <c r="M625" t="s">
        <v>730</v>
      </c>
      <c r="N625" t="s">
        <v>730</v>
      </c>
      <c r="O625">
        <v>0</v>
      </c>
      <c r="P625" t="s">
        <v>731</v>
      </c>
      <c r="Q625" t="s">
        <v>732</v>
      </c>
      <c r="R625" t="s">
        <v>733</v>
      </c>
      <c r="S625" t="s">
        <v>734</v>
      </c>
      <c r="T625" t="s">
        <v>735</v>
      </c>
      <c r="U625">
        <f t="shared" si="5"/>
        <v>1.264585674926149E-2</v>
      </c>
      <c r="V625">
        <f t="shared" si="6"/>
        <v>2.8597163671942486E-2</v>
      </c>
      <c r="W625">
        <f t="shared" si="7"/>
        <v>2.2613860206515897</v>
      </c>
      <c r="X625">
        <f t="shared" si="8"/>
        <v>0.19358046079533311</v>
      </c>
      <c r="Y625">
        <f t="shared" si="9"/>
        <v>15.307816989674352</v>
      </c>
    </row>
    <row r="626" spans="1:25">
      <c r="A626" t="s">
        <v>636</v>
      </c>
      <c r="B626" t="s">
        <v>637</v>
      </c>
      <c r="C626" t="s">
        <v>638</v>
      </c>
      <c r="D626">
        <v>7</v>
      </c>
      <c r="E626" t="s">
        <v>357</v>
      </c>
      <c r="F626" t="s">
        <v>357</v>
      </c>
      <c r="G626" t="s">
        <v>357</v>
      </c>
      <c r="H626" t="s">
        <v>354</v>
      </c>
      <c r="I626" t="s">
        <v>324</v>
      </c>
      <c r="J626" t="s">
        <v>281</v>
      </c>
      <c r="K626" t="s">
        <v>736</v>
      </c>
      <c r="L626">
        <v>0</v>
      </c>
      <c r="M626" t="s">
        <v>737</v>
      </c>
      <c r="N626" t="s">
        <v>737</v>
      </c>
      <c r="O626">
        <v>0</v>
      </c>
      <c r="P626" t="s">
        <v>738</v>
      </c>
      <c r="Q626" t="s">
        <v>739</v>
      </c>
      <c r="R626" t="s">
        <v>740</v>
      </c>
      <c r="S626" t="s">
        <v>741</v>
      </c>
      <c r="T626">
        <v>5516</v>
      </c>
      <c r="U626">
        <f t="shared" si="5"/>
        <v>1.8887592604821715E-2</v>
      </c>
      <c r="V626">
        <f t="shared" si="6"/>
        <v>2.4681816069520041E-2</v>
      </c>
      <c r="W626">
        <f t="shared" si="7"/>
        <v>1.3067740598777609</v>
      </c>
      <c r="X626">
        <f t="shared" si="8"/>
        <v>0.16707467210127669</v>
      </c>
      <c r="Y626">
        <f t="shared" si="9"/>
        <v>8.8457367541178904</v>
      </c>
    </row>
    <row r="627" spans="1:25">
      <c r="A627" t="s">
        <v>636</v>
      </c>
      <c r="B627" t="s">
        <v>637</v>
      </c>
      <c r="C627" t="s">
        <v>638</v>
      </c>
      <c r="D627">
        <v>7</v>
      </c>
      <c r="E627" t="s">
        <v>362</v>
      </c>
      <c r="F627" t="s">
        <v>363</v>
      </c>
      <c r="G627" t="s">
        <v>344</v>
      </c>
      <c r="H627" t="s">
        <v>345</v>
      </c>
      <c r="I627" t="s">
        <v>324</v>
      </c>
      <c r="J627" t="s">
        <v>248</v>
      </c>
      <c r="K627">
        <v>325964</v>
      </c>
      <c r="L627">
        <v>0</v>
      </c>
      <c r="M627">
        <v>325964</v>
      </c>
      <c r="N627">
        <v>325964</v>
      </c>
      <c r="O627">
        <v>0</v>
      </c>
      <c r="P627" t="s">
        <v>742</v>
      </c>
      <c r="Q627" t="s">
        <v>743</v>
      </c>
      <c r="R627" t="s">
        <v>744</v>
      </c>
      <c r="S627" t="s">
        <v>745</v>
      </c>
      <c r="T627">
        <v>1471</v>
      </c>
      <c r="U627">
        <f t="shared" si="5"/>
        <v>8.5402458150971201E-3</v>
      </c>
      <c r="V627">
        <f t="shared" si="6"/>
        <v>0.27035181964381061</v>
      </c>
      <c r="W627">
        <f t="shared" si="7"/>
        <v>31.656210546761194</v>
      </c>
      <c r="X627">
        <f t="shared" si="8"/>
        <v>0.27035181964381061</v>
      </c>
      <c r="Y627">
        <f t="shared" si="9"/>
        <v>31.656210546761194</v>
      </c>
    </row>
    <row r="628" spans="1:25">
      <c r="A628" t="s">
        <v>636</v>
      </c>
      <c r="B628" t="s">
        <v>637</v>
      </c>
      <c r="C628" t="s">
        <v>638</v>
      </c>
      <c r="D628">
        <v>7</v>
      </c>
      <c r="E628" t="s">
        <v>374</v>
      </c>
      <c r="F628" t="s">
        <v>374</v>
      </c>
      <c r="G628" t="s">
        <v>374</v>
      </c>
      <c r="H628" t="s">
        <v>349</v>
      </c>
      <c r="I628" t="s">
        <v>324</v>
      </c>
      <c r="J628" t="s">
        <v>281</v>
      </c>
      <c r="K628" t="s">
        <v>746</v>
      </c>
      <c r="L628">
        <v>0</v>
      </c>
      <c r="M628" t="s">
        <v>747</v>
      </c>
      <c r="N628" t="s">
        <v>747</v>
      </c>
      <c r="O628">
        <v>0</v>
      </c>
      <c r="Q628">
        <v>1509</v>
      </c>
      <c r="R628">
        <v>1248</v>
      </c>
      <c r="S628" t="s">
        <v>748</v>
      </c>
      <c r="T628">
        <v>13.571428571428999</v>
      </c>
      <c r="U628">
        <f t="shared" si="5"/>
        <v>2.50825082508259E-3</v>
      </c>
      <c r="V628">
        <f t="shared" si="6"/>
        <v>1.1904538501509716</v>
      </c>
      <c r="W628">
        <f t="shared" si="7"/>
        <v>474.6151534154377</v>
      </c>
      <c r="X628">
        <f t="shared" si="8"/>
        <v>8.0556808636224506</v>
      </c>
      <c r="Y628">
        <f t="shared" si="9"/>
        <v>3211.6727653651619</v>
      </c>
    </row>
    <row r="629" spans="1:25">
      <c r="A629" t="s">
        <v>636</v>
      </c>
      <c r="B629" t="s">
        <v>637</v>
      </c>
      <c r="C629" t="s">
        <v>638</v>
      </c>
      <c r="D629">
        <v>7</v>
      </c>
      <c r="E629" t="s">
        <v>360</v>
      </c>
      <c r="F629" t="s">
        <v>361</v>
      </c>
      <c r="G629" t="s">
        <v>361</v>
      </c>
      <c r="H629" t="s">
        <v>333</v>
      </c>
      <c r="I629" t="s">
        <v>324</v>
      </c>
      <c r="J629" t="s">
        <v>281</v>
      </c>
      <c r="K629" t="s">
        <v>749</v>
      </c>
      <c r="L629">
        <v>0</v>
      </c>
      <c r="M629" t="s">
        <v>750</v>
      </c>
      <c r="N629" t="s">
        <v>750</v>
      </c>
      <c r="O629">
        <v>0</v>
      </c>
      <c r="P629">
        <v>575</v>
      </c>
      <c r="Q629" t="s">
        <v>751</v>
      </c>
      <c r="R629">
        <v>517.28571428571399</v>
      </c>
      <c r="S629">
        <v>11962</v>
      </c>
      <c r="T629">
        <v>215.57142857142901</v>
      </c>
      <c r="U629">
        <f t="shared" si="5"/>
        <v>1.8021353333174134E-2</v>
      </c>
      <c r="V629">
        <f t="shared" si="6"/>
        <v>0.48801335180452265</v>
      </c>
      <c r="W629">
        <f t="shared" si="7"/>
        <v>27.079728296885232</v>
      </c>
      <c r="X629">
        <f t="shared" si="8"/>
        <v>3.3034659266247881</v>
      </c>
      <c r="Y629">
        <f t="shared" si="9"/>
        <v>183.30842670642772</v>
      </c>
    </row>
    <row r="630" spans="1:25">
      <c r="A630" t="s">
        <v>636</v>
      </c>
      <c r="B630" t="s">
        <v>637</v>
      </c>
      <c r="C630" t="s">
        <v>638</v>
      </c>
      <c r="D630">
        <v>7</v>
      </c>
      <c r="E630" t="s">
        <v>365</v>
      </c>
      <c r="F630" t="s">
        <v>366</v>
      </c>
      <c r="G630" t="s">
        <v>366</v>
      </c>
      <c r="H630" t="s">
        <v>367</v>
      </c>
      <c r="I630" t="s">
        <v>324</v>
      </c>
      <c r="J630" t="s">
        <v>368</v>
      </c>
      <c r="K630">
        <v>1249600</v>
      </c>
      <c r="L630">
        <v>0</v>
      </c>
      <c r="M630" t="s">
        <v>752</v>
      </c>
      <c r="N630" t="s">
        <v>752</v>
      </c>
      <c r="O630">
        <v>0</v>
      </c>
      <c r="R630">
        <v>576.857142857143</v>
      </c>
      <c r="S630">
        <v>14064</v>
      </c>
      <c r="T630">
        <v>486.857142857143</v>
      </c>
      <c r="U630">
        <f t="shared" si="5"/>
        <v>3.4617259873232581E-2</v>
      </c>
      <c r="V630">
        <f t="shared" si="6"/>
        <v>12.692995286851941</v>
      </c>
      <c r="W630">
        <f t="shared" si="7"/>
        <v>366.66666666666657</v>
      </c>
      <c r="X630">
        <f t="shared" si="8"/>
        <v>1.8709543547862733</v>
      </c>
      <c r="Y630">
        <f t="shared" si="9"/>
        <v>54.046864530516132</v>
      </c>
    </row>
    <row r="631" spans="1:25">
      <c r="A631" t="s">
        <v>636</v>
      </c>
      <c r="B631" t="s">
        <v>637</v>
      </c>
      <c r="C631" t="s">
        <v>638</v>
      </c>
      <c r="D631">
        <v>7</v>
      </c>
      <c r="E631" t="s">
        <v>369</v>
      </c>
      <c r="F631" t="s">
        <v>369</v>
      </c>
      <c r="G631" t="s">
        <v>369</v>
      </c>
      <c r="H631" t="s">
        <v>354</v>
      </c>
      <c r="I631" t="s">
        <v>324</v>
      </c>
      <c r="J631" t="s">
        <v>281</v>
      </c>
      <c r="K631">
        <v>12304</v>
      </c>
      <c r="L631">
        <v>0</v>
      </c>
      <c r="M631" t="s">
        <v>753</v>
      </c>
      <c r="N631" t="s">
        <v>753</v>
      </c>
      <c r="O631">
        <v>0</v>
      </c>
      <c r="P631">
        <v>254.142857142857</v>
      </c>
      <c r="Q631" t="s">
        <v>754</v>
      </c>
      <c r="R631">
        <v>391.42857142857099</v>
      </c>
      <c r="S631" t="s">
        <v>755</v>
      </c>
      <c r="T631">
        <v>286</v>
      </c>
      <c r="U631">
        <f t="shared" si="5"/>
        <v>0.11478699615847755</v>
      </c>
      <c r="V631">
        <f t="shared" si="6"/>
        <v>0.70546413623072324</v>
      </c>
      <c r="W631">
        <f t="shared" si="7"/>
        <v>6.1458541458541465</v>
      </c>
      <c r="X631">
        <f t="shared" si="8"/>
        <v>4.7754266610859641</v>
      </c>
      <c r="Y631">
        <f t="shared" si="9"/>
        <v>41.602505692307695</v>
      </c>
    </row>
    <row r="632" spans="1:25">
      <c r="A632" t="s">
        <v>636</v>
      </c>
      <c r="B632" t="s">
        <v>637</v>
      </c>
      <c r="C632" t="s">
        <v>638</v>
      </c>
      <c r="D632">
        <v>7</v>
      </c>
      <c r="E632" t="s">
        <v>370</v>
      </c>
      <c r="F632" t="s">
        <v>371</v>
      </c>
      <c r="G632" t="s">
        <v>371</v>
      </c>
      <c r="H632" t="s">
        <v>345</v>
      </c>
      <c r="I632" t="s">
        <v>324</v>
      </c>
      <c r="J632" t="s">
        <v>268</v>
      </c>
      <c r="K632">
        <v>1001928</v>
      </c>
      <c r="L632">
        <v>0</v>
      </c>
      <c r="M632" t="s">
        <v>756</v>
      </c>
      <c r="N632" t="s">
        <v>756</v>
      </c>
      <c r="O632">
        <v>0</v>
      </c>
      <c r="P632" t="s">
        <v>757</v>
      </c>
      <c r="Q632" t="s">
        <v>758</v>
      </c>
      <c r="R632" t="s">
        <v>759</v>
      </c>
      <c r="S632" t="s">
        <v>760</v>
      </c>
      <c r="T632" t="s">
        <v>761</v>
      </c>
      <c r="U632">
        <f t="shared" si="5"/>
        <v>6.1824613793085006E-3</v>
      </c>
      <c r="V632">
        <f t="shared" si="6"/>
        <v>0.87689427588446367</v>
      </c>
      <c r="W632">
        <f t="shared" si="7"/>
        <v>141.83578708946874</v>
      </c>
      <c r="X632">
        <f t="shared" si="8"/>
        <v>5.9359428441772936E-2</v>
      </c>
      <c r="Y632">
        <f t="shared" si="9"/>
        <v>9.601261504105377</v>
      </c>
    </row>
    <row r="633" spans="1:25">
      <c r="A633" t="s">
        <v>636</v>
      </c>
      <c r="B633" t="s">
        <v>637</v>
      </c>
      <c r="C633" t="s">
        <v>638</v>
      </c>
      <c r="D633">
        <v>7</v>
      </c>
      <c r="E633" t="s">
        <v>375</v>
      </c>
      <c r="F633" t="s">
        <v>376</v>
      </c>
      <c r="G633" t="s">
        <v>376</v>
      </c>
      <c r="H633" t="s">
        <v>323</v>
      </c>
      <c r="I633" t="s">
        <v>324</v>
      </c>
      <c r="J633" t="s">
        <v>281</v>
      </c>
      <c r="K633" t="s">
        <v>762</v>
      </c>
      <c r="L633">
        <v>0</v>
      </c>
      <c r="M633" t="s">
        <v>763</v>
      </c>
      <c r="N633" t="s">
        <v>763</v>
      </c>
      <c r="O633">
        <v>0</v>
      </c>
      <c r="P633">
        <v>644.142857142857</v>
      </c>
      <c r="Q633">
        <v>32453</v>
      </c>
      <c r="R633">
        <v>3061</v>
      </c>
      <c r="S633" t="s">
        <v>764</v>
      </c>
      <c r="T633">
        <v>325</v>
      </c>
      <c r="U633">
        <f t="shared" si="5"/>
        <v>8.8265191312377408E-3</v>
      </c>
      <c r="V633">
        <f t="shared" si="6"/>
        <v>1.7812342383586924E-2</v>
      </c>
      <c r="W633">
        <f t="shared" si="7"/>
        <v>2.0180483516483472</v>
      </c>
      <c r="X633">
        <f t="shared" si="8"/>
        <v>0.12057937031418543</v>
      </c>
      <c r="Y633">
        <f t="shared" si="9"/>
        <v>13.661033134505496</v>
      </c>
    </row>
    <row r="634" spans="1:25">
      <c r="A634" t="s">
        <v>636</v>
      </c>
      <c r="B634" t="s">
        <v>637</v>
      </c>
      <c r="C634" t="s">
        <v>638</v>
      </c>
      <c r="D634">
        <v>7</v>
      </c>
      <c r="E634" t="s">
        <v>377</v>
      </c>
      <c r="F634" t="s">
        <v>378</v>
      </c>
      <c r="G634" t="s">
        <v>378</v>
      </c>
      <c r="H634" t="s">
        <v>345</v>
      </c>
      <c r="I634" t="s">
        <v>324</v>
      </c>
      <c r="J634" t="s">
        <v>268</v>
      </c>
      <c r="K634">
        <v>380087</v>
      </c>
      <c r="L634">
        <v>0</v>
      </c>
      <c r="M634">
        <v>25728.413708</v>
      </c>
      <c r="N634">
        <v>25728.413708</v>
      </c>
      <c r="O634">
        <v>0</v>
      </c>
      <c r="P634" t="s">
        <v>765</v>
      </c>
      <c r="Q634" t="s">
        <v>766</v>
      </c>
      <c r="R634">
        <v>8151</v>
      </c>
      <c r="S634" t="s">
        <v>767</v>
      </c>
      <c r="U634">
        <f t="shared" si="5"/>
        <v>0</v>
      </c>
      <c r="V634">
        <f t="shared" si="6"/>
        <v>0.13608771495147085</v>
      </c>
      <c r="W634" t="str">
        <f t="shared" si="7"/>
        <v/>
      </c>
      <c r="X634">
        <f t="shared" si="8"/>
        <v>9.211893673942595E-3</v>
      </c>
      <c r="Y634" t="str">
        <f t="shared" si="9"/>
        <v/>
      </c>
    </row>
    <row r="635" spans="1:25">
      <c r="A635" t="s">
        <v>636</v>
      </c>
      <c r="B635" t="s">
        <v>637</v>
      </c>
      <c r="C635" t="s">
        <v>638</v>
      </c>
      <c r="D635">
        <v>7</v>
      </c>
      <c r="E635" t="s">
        <v>380</v>
      </c>
      <c r="F635" t="s">
        <v>380</v>
      </c>
      <c r="G635" t="s">
        <v>380</v>
      </c>
      <c r="H635" t="s">
        <v>340</v>
      </c>
      <c r="I635" t="s">
        <v>324</v>
      </c>
      <c r="J635" t="s">
        <v>381</v>
      </c>
      <c r="K635">
        <v>146711</v>
      </c>
      <c r="L635">
        <v>0</v>
      </c>
      <c r="M635" t="s">
        <v>768</v>
      </c>
      <c r="N635" t="s">
        <v>768</v>
      </c>
      <c r="O635">
        <v>0</v>
      </c>
      <c r="P635">
        <v>112.857142857143</v>
      </c>
      <c r="Q635" t="s">
        <v>769</v>
      </c>
      <c r="R635">
        <v>177.42857142857099</v>
      </c>
      <c r="S635">
        <v>9502</v>
      </c>
      <c r="T635">
        <v>109.857142857143</v>
      </c>
      <c r="U635">
        <f t="shared" si="5"/>
        <v>1.1561475779535152E-2</v>
      </c>
      <c r="V635">
        <f t="shared" si="6"/>
        <v>2.2057160898457466</v>
      </c>
      <c r="W635">
        <f t="shared" si="7"/>
        <v>190.78153446033787</v>
      </c>
      <c r="X635">
        <f t="shared" si="8"/>
        <v>0.20557778663138437</v>
      </c>
      <c r="Y635">
        <f t="shared" si="9"/>
        <v>17.781275552665647</v>
      </c>
    </row>
    <row r="636" spans="1:25">
      <c r="A636" t="s">
        <v>636</v>
      </c>
      <c r="B636" t="s">
        <v>637</v>
      </c>
      <c r="C636" t="s">
        <v>638</v>
      </c>
      <c r="D636">
        <v>7</v>
      </c>
      <c r="E636" t="s">
        <v>382</v>
      </c>
      <c r="F636" t="s">
        <v>382</v>
      </c>
      <c r="G636" t="s">
        <v>382</v>
      </c>
      <c r="H636" t="s">
        <v>276</v>
      </c>
      <c r="I636" t="s">
        <v>383</v>
      </c>
      <c r="J636" t="s">
        <v>281</v>
      </c>
      <c r="K636" t="s">
        <v>770</v>
      </c>
      <c r="L636" t="s">
        <v>771</v>
      </c>
      <c r="M636" t="s">
        <v>772</v>
      </c>
      <c r="N636" t="s">
        <v>773</v>
      </c>
      <c r="O636" t="s">
        <v>774</v>
      </c>
      <c r="Q636">
        <v>692835</v>
      </c>
      <c r="R636" t="s">
        <v>775</v>
      </c>
      <c r="S636" t="s">
        <v>776</v>
      </c>
      <c r="T636" t="s">
        <v>777</v>
      </c>
      <c r="U636">
        <f t="shared" si="5"/>
        <v>2.9194488292067115E-2</v>
      </c>
      <c r="V636">
        <f t="shared" si="6"/>
        <v>0.28516422684495574</v>
      </c>
      <c r="W636">
        <f t="shared" si="7"/>
        <v>9.7677419104633572</v>
      </c>
      <c r="X636">
        <f t="shared" si="8"/>
        <v>1.9303610969069505</v>
      </c>
      <c r="Y636">
        <f t="shared" si="9"/>
        <v>66.120737503437553</v>
      </c>
    </row>
    <row r="637" spans="1:25">
      <c r="A637" t="s">
        <v>636</v>
      </c>
      <c r="B637" t="s">
        <v>637</v>
      </c>
      <c r="C637" t="s">
        <v>638</v>
      </c>
      <c r="D637">
        <v>7</v>
      </c>
      <c r="E637" t="s">
        <v>386</v>
      </c>
      <c r="G637" t="s">
        <v>387</v>
      </c>
      <c r="H637" t="s">
        <v>388</v>
      </c>
      <c r="I637" t="s">
        <v>383</v>
      </c>
      <c r="J637" t="s">
        <v>268</v>
      </c>
      <c r="K637">
        <v>10643663</v>
      </c>
      <c r="L637">
        <v>29886473</v>
      </c>
      <c r="M637" t="s">
        <v>778</v>
      </c>
      <c r="N637" t="s">
        <v>779</v>
      </c>
      <c r="O637" t="s">
        <v>780</v>
      </c>
      <c r="P637">
        <v>25834</v>
      </c>
      <c r="R637">
        <v>0</v>
      </c>
      <c r="S637">
        <v>211319</v>
      </c>
      <c r="U637">
        <f t="shared" si="5"/>
        <v>0</v>
      </c>
      <c r="V637">
        <f t="shared" si="6"/>
        <v>27.399426594728482</v>
      </c>
      <c r="W637" t="str">
        <f t="shared" si="7"/>
        <v/>
      </c>
      <c r="X637">
        <f t="shared" si="8"/>
        <v>1.8547417859120234</v>
      </c>
      <c r="Y637" t="str">
        <f t="shared" si="9"/>
        <v/>
      </c>
    </row>
    <row r="638" spans="1:25">
      <c r="A638" t="s">
        <v>636</v>
      </c>
      <c r="B638" t="s">
        <v>637</v>
      </c>
      <c r="C638" t="s">
        <v>638</v>
      </c>
      <c r="D638">
        <v>7</v>
      </c>
      <c r="E638" t="s">
        <v>391</v>
      </c>
      <c r="G638" t="s">
        <v>392</v>
      </c>
      <c r="H638" t="s">
        <v>393</v>
      </c>
      <c r="I638" t="s">
        <v>383</v>
      </c>
      <c r="J638" t="s">
        <v>268</v>
      </c>
      <c r="K638">
        <v>37353840</v>
      </c>
      <c r="L638" t="s">
        <v>781</v>
      </c>
      <c r="M638" t="s">
        <v>782</v>
      </c>
      <c r="N638" t="s">
        <v>783</v>
      </c>
      <c r="O638" t="s">
        <v>784</v>
      </c>
      <c r="P638" t="s">
        <v>785</v>
      </c>
      <c r="R638">
        <v>0</v>
      </c>
      <c r="S638" t="s">
        <v>786</v>
      </c>
      <c r="U638">
        <f t="shared" si="5"/>
        <v>0</v>
      </c>
      <c r="V638">
        <f t="shared" si="6"/>
        <v>139.18255628625337</v>
      </c>
      <c r="W638" t="str">
        <f t="shared" si="7"/>
        <v/>
      </c>
      <c r="X638">
        <f t="shared" si="8"/>
        <v>9.4211982750048211</v>
      </c>
      <c r="Y638" t="str">
        <f t="shared" si="9"/>
        <v/>
      </c>
    </row>
    <row r="639" spans="1:25">
      <c r="A639" t="s">
        <v>636</v>
      </c>
      <c r="B639" t="s">
        <v>637</v>
      </c>
      <c r="C639" t="s">
        <v>638</v>
      </c>
      <c r="D639">
        <v>7</v>
      </c>
      <c r="E639" t="s">
        <v>394</v>
      </c>
      <c r="G639" t="s">
        <v>395</v>
      </c>
      <c r="H639" t="s">
        <v>388</v>
      </c>
      <c r="I639" t="s">
        <v>383</v>
      </c>
      <c r="J639" t="s">
        <v>268</v>
      </c>
      <c r="K639">
        <v>29801842</v>
      </c>
      <c r="L639" t="s">
        <v>787</v>
      </c>
      <c r="M639" t="s">
        <v>788</v>
      </c>
      <c r="N639" t="s">
        <v>789</v>
      </c>
      <c r="O639" t="s">
        <v>790</v>
      </c>
      <c r="P639" t="s">
        <v>791</v>
      </c>
      <c r="R639">
        <v>0</v>
      </c>
      <c r="S639" t="s">
        <v>792</v>
      </c>
      <c r="U639">
        <f t="shared" si="5"/>
        <v>0</v>
      </c>
      <c r="V639">
        <f t="shared" si="6"/>
        <v>115.76561062161318</v>
      </c>
      <c r="W639" t="str">
        <f t="shared" si="7"/>
        <v/>
      </c>
      <c r="X639">
        <f t="shared" si="8"/>
        <v>7.8366827229551959</v>
      </c>
      <c r="Y639" t="str">
        <f t="shared" si="9"/>
        <v/>
      </c>
    </row>
    <row r="640" spans="1:25">
      <c r="A640" t="s">
        <v>636</v>
      </c>
      <c r="B640" t="s">
        <v>637</v>
      </c>
      <c r="C640" t="s">
        <v>638</v>
      </c>
      <c r="D640">
        <v>7</v>
      </c>
      <c r="E640" t="s">
        <v>399</v>
      </c>
      <c r="G640" t="s">
        <v>400</v>
      </c>
      <c r="H640" t="s">
        <v>393</v>
      </c>
      <c r="I640" t="s">
        <v>383</v>
      </c>
      <c r="J640" t="s">
        <v>268</v>
      </c>
      <c r="K640">
        <v>0</v>
      </c>
      <c r="L640" t="s">
        <v>793</v>
      </c>
      <c r="M640" t="s">
        <v>794</v>
      </c>
      <c r="N640">
        <v>0</v>
      </c>
      <c r="O640" t="s">
        <v>794</v>
      </c>
      <c r="P640" t="s">
        <v>795</v>
      </c>
      <c r="R640">
        <v>0</v>
      </c>
      <c r="S640" t="s">
        <v>796</v>
      </c>
      <c r="U640">
        <f t="shared" si="5"/>
        <v>0</v>
      </c>
      <c r="V640">
        <f t="shared" si="6"/>
        <v>17.818084971368886</v>
      </c>
      <c r="W640" t="str">
        <f t="shared" si="7"/>
        <v/>
      </c>
      <c r="X640">
        <f t="shared" si="8"/>
        <v>1.2061409327885224</v>
      </c>
      <c r="Y640" t="str">
        <f t="shared" si="9"/>
        <v/>
      </c>
    </row>
    <row r="641" spans="1:25">
      <c r="A641" t="s">
        <v>636</v>
      </c>
      <c r="B641" t="s">
        <v>637</v>
      </c>
      <c r="C641" t="s">
        <v>638</v>
      </c>
      <c r="D641">
        <v>7</v>
      </c>
      <c r="E641" t="s">
        <v>397</v>
      </c>
      <c r="G641" t="s">
        <v>398</v>
      </c>
      <c r="H641" t="s">
        <v>388</v>
      </c>
      <c r="I641" t="s">
        <v>383</v>
      </c>
      <c r="J641" t="s">
        <v>268</v>
      </c>
      <c r="K641">
        <v>2610081</v>
      </c>
      <c r="L641" t="s">
        <v>797</v>
      </c>
      <c r="M641" t="s">
        <v>798</v>
      </c>
      <c r="N641" t="s">
        <v>799</v>
      </c>
      <c r="O641" t="s">
        <v>800</v>
      </c>
      <c r="P641" t="s">
        <v>801</v>
      </c>
      <c r="R641">
        <v>0</v>
      </c>
      <c r="S641" t="s">
        <v>802</v>
      </c>
      <c r="U641">
        <f t="shared" si="5"/>
        <v>0</v>
      </c>
      <c r="V641">
        <f t="shared" si="6"/>
        <v>15.440413075930675</v>
      </c>
      <c r="W641" t="str">
        <f t="shared" si="7"/>
        <v/>
      </c>
      <c r="X641">
        <f t="shared" si="8"/>
        <v>1.0452111775749309</v>
      </c>
      <c r="Y641" t="str">
        <f t="shared" si="9"/>
        <v/>
      </c>
    </row>
    <row r="642" spans="1:25">
      <c r="A642" t="s">
        <v>636</v>
      </c>
      <c r="B642" t="s">
        <v>637</v>
      </c>
      <c r="C642" t="s">
        <v>638</v>
      </c>
      <c r="D642">
        <v>7</v>
      </c>
      <c r="E642" t="s">
        <v>403</v>
      </c>
      <c r="G642" t="s">
        <v>404</v>
      </c>
      <c r="H642" t="s">
        <v>393</v>
      </c>
      <c r="I642" t="s">
        <v>383</v>
      </c>
      <c r="J642" t="s">
        <v>268</v>
      </c>
      <c r="K642">
        <v>87700</v>
      </c>
      <c r="L642" t="s">
        <v>803</v>
      </c>
      <c r="M642" t="s">
        <v>804</v>
      </c>
      <c r="N642" t="s">
        <v>805</v>
      </c>
      <c r="O642" t="s">
        <v>806</v>
      </c>
      <c r="P642" t="s">
        <v>807</v>
      </c>
      <c r="R642">
        <v>0</v>
      </c>
      <c r="S642" t="s">
        <v>808</v>
      </c>
      <c r="U642">
        <f t="shared" si="5"/>
        <v>0</v>
      </c>
      <c r="V642">
        <f t="shared" si="6"/>
        <v>24.451223764614607</v>
      </c>
      <c r="W642" t="str">
        <f t="shared" si="7"/>
        <v/>
      </c>
      <c r="X642">
        <f t="shared" si="8"/>
        <v>1.6551579991345038</v>
      </c>
      <c r="Y642" t="str">
        <f t="shared" si="9"/>
        <v/>
      </c>
    </row>
    <row r="643" spans="1:25">
      <c r="A643" t="s">
        <v>636</v>
      </c>
      <c r="B643" t="s">
        <v>637</v>
      </c>
      <c r="C643" t="s">
        <v>638</v>
      </c>
      <c r="D643">
        <v>7</v>
      </c>
      <c r="E643" t="s">
        <v>405</v>
      </c>
      <c r="G643" t="s">
        <v>406</v>
      </c>
      <c r="H643" t="s">
        <v>393</v>
      </c>
      <c r="I643" t="s">
        <v>383</v>
      </c>
      <c r="J643" t="s">
        <v>268</v>
      </c>
      <c r="K643">
        <v>1680122</v>
      </c>
      <c r="L643" t="s">
        <v>809</v>
      </c>
      <c r="M643" t="s">
        <v>810</v>
      </c>
      <c r="N643" t="s">
        <v>811</v>
      </c>
      <c r="O643" t="s">
        <v>812</v>
      </c>
      <c r="P643" t="s">
        <v>813</v>
      </c>
      <c r="R643">
        <v>0</v>
      </c>
      <c r="S643" t="s">
        <v>814</v>
      </c>
      <c r="U643">
        <f t="shared" si="5"/>
        <v>0</v>
      </c>
      <c r="V643">
        <f t="shared" si="6"/>
        <v>28.907307419679725</v>
      </c>
      <c r="W643" t="str">
        <f t="shared" si="7"/>
        <v/>
      </c>
      <c r="X643">
        <f t="shared" si="8"/>
        <v>1.9567445165872515</v>
      </c>
      <c r="Y643" t="str">
        <f t="shared" si="9"/>
        <v/>
      </c>
    </row>
    <row r="644" spans="1:25">
      <c r="A644" t="s">
        <v>636</v>
      </c>
      <c r="B644" t="s">
        <v>637</v>
      </c>
      <c r="C644" t="s">
        <v>638</v>
      </c>
      <c r="D644">
        <v>7</v>
      </c>
      <c r="E644" t="s">
        <v>413</v>
      </c>
      <c r="G644" t="s">
        <v>414</v>
      </c>
      <c r="H644" t="s">
        <v>388</v>
      </c>
      <c r="I644" t="s">
        <v>383</v>
      </c>
      <c r="J644" t="s">
        <v>268</v>
      </c>
      <c r="K644">
        <v>2825697</v>
      </c>
      <c r="L644" t="s">
        <v>815</v>
      </c>
      <c r="M644" t="s">
        <v>816</v>
      </c>
      <c r="N644" t="s">
        <v>817</v>
      </c>
      <c r="O644" t="s">
        <v>818</v>
      </c>
      <c r="P644" t="s">
        <v>819</v>
      </c>
      <c r="R644">
        <v>0</v>
      </c>
      <c r="S644" t="s">
        <v>820</v>
      </c>
      <c r="U644">
        <f t="shared" si="5"/>
        <v>0</v>
      </c>
      <c r="V644">
        <f t="shared" si="6"/>
        <v>10.041119939789358</v>
      </c>
      <c r="W644" t="str">
        <f t="shared" si="7"/>
        <v/>
      </c>
      <c r="X644">
        <f t="shared" si="8"/>
        <v>0.67971759010354871</v>
      </c>
      <c r="Y644" t="str">
        <f t="shared" si="9"/>
        <v/>
      </c>
    </row>
    <row r="645" spans="1:25">
      <c r="A645" t="s">
        <v>636</v>
      </c>
      <c r="B645" t="s">
        <v>637</v>
      </c>
      <c r="C645" t="s">
        <v>638</v>
      </c>
      <c r="D645">
        <v>7</v>
      </c>
      <c r="E645" t="s">
        <v>407</v>
      </c>
      <c r="F645" t="s">
        <v>408</v>
      </c>
      <c r="G645" t="s">
        <v>408</v>
      </c>
      <c r="H645" t="s">
        <v>388</v>
      </c>
      <c r="I645" t="s">
        <v>383</v>
      </c>
      <c r="J645" t="s">
        <v>281</v>
      </c>
      <c r="K645">
        <v>16848</v>
      </c>
      <c r="L645" t="s">
        <v>821</v>
      </c>
      <c r="M645" t="s">
        <v>822</v>
      </c>
      <c r="N645" t="s">
        <v>823</v>
      </c>
      <c r="O645" t="s">
        <v>824</v>
      </c>
      <c r="P645" t="s">
        <v>825</v>
      </c>
      <c r="Q645" t="s">
        <v>826</v>
      </c>
      <c r="S645" t="s">
        <v>826</v>
      </c>
      <c r="U645">
        <f t="shared" si="5"/>
        <v>0</v>
      </c>
      <c r="V645">
        <f t="shared" si="6"/>
        <v>5.2158339309817281E-2</v>
      </c>
      <c r="W645" t="str">
        <f t="shared" si="7"/>
        <v/>
      </c>
      <c r="X645">
        <f t="shared" si="8"/>
        <v>0.35307706737428235</v>
      </c>
      <c r="Y645" t="str">
        <f t="shared" si="9"/>
        <v/>
      </c>
    </row>
    <row r="646" spans="1:25">
      <c r="A646" t="s">
        <v>636</v>
      </c>
      <c r="B646" t="s">
        <v>637</v>
      </c>
      <c r="C646" t="s">
        <v>638</v>
      </c>
      <c r="D646">
        <v>7</v>
      </c>
      <c r="E646" t="s">
        <v>416</v>
      </c>
      <c r="G646" t="s">
        <v>417</v>
      </c>
      <c r="H646" t="s">
        <v>393</v>
      </c>
      <c r="I646" t="s">
        <v>383</v>
      </c>
      <c r="J646" t="s">
        <v>268</v>
      </c>
      <c r="K646">
        <v>621563</v>
      </c>
      <c r="L646" t="s">
        <v>827</v>
      </c>
      <c r="M646" t="s">
        <v>828</v>
      </c>
      <c r="N646" t="s">
        <v>829</v>
      </c>
      <c r="O646" t="s">
        <v>830</v>
      </c>
      <c r="P646" t="s">
        <v>831</v>
      </c>
      <c r="R646">
        <v>0</v>
      </c>
      <c r="S646" t="s">
        <v>832</v>
      </c>
      <c r="U646">
        <f t="shared" si="5"/>
        <v>0</v>
      </c>
      <c r="V646">
        <f t="shared" si="6"/>
        <v>17.137102569641762</v>
      </c>
      <c r="W646" t="str">
        <f t="shared" si="7"/>
        <v/>
      </c>
      <c r="X646">
        <f t="shared" si="8"/>
        <v>1.1600528925081979</v>
      </c>
      <c r="Y646" t="str">
        <f t="shared" si="9"/>
        <v/>
      </c>
    </row>
    <row r="647" spans="1:25" ht="19" customHeight="1">
      <c r="A647" t="s">
        <v>636</v>
      </c>
      <c r="B647" t="s">
        <v>637</v>
      </c>
      <c r="C647" t="s">
        <v>638</v>
      </c>
      <c r="D647">
        <v>7</v>
      </c>
      <c r="E647" t="s">
        <v>421</v>
      </c>
      <c r="G647" t="s">
        <v>422</v>
      </c>
      <c r="H647" t="s">
        <v>393</v>
      </c>
      <c r="I647" t="s">
        <v>383</v>
      </c>
      <c r="J647" t="s">
        <v>268</v>
      </c>
      <c r="K647">
        <v>77208</v>
      </c>
      <c r="L647" t="s">
        <v>833</v>
      </c>
      <c r="M647" t="s">
        <v>834</v>
      </c>
      <c r="N647" t="s">
        <v>835</v>
      </c>
      <c r="O647" t="s">
        <v>836</v>
      </c>
      <c r="P647">
        <v>11310</v>
      </c>
      <c r="R647">
        <v>0</v>
      </c>
      <c r="S647" t="s">
        <v>837</v>
      </c>
      <c r="U647">
        <f t="shared" si="5"/>
        <v>0</v>
      </c>
      <c r="V647">
        <f t="shared" si="6"/>
        <v>8.8931663159002436</v>
      </c>
      <c r="W647" t="str">
        <f t="shared" si="7"/>
        <v/>
      </c>
      <c r="X647">
        <f t="shared" si="8"/>
        <v>0.60199461636676155</v>
      </c>
      <c r="Y647" t="str">
        <f t="shared" si="9"/>
        <v/>
      </c>
    </row>
    <row r="648" spans="1:25" ht="19" customHeight="1">
      <c r="A648" t="s">
        <v>636</v>
      </c>
      <c r="B648" t="s">
        <v>637</v>
      </c>
      <c r="C648" t="s">
        <v>638</v>
      </c>
      <c r="D648">
        <v>7</v>
      </c>
      <c r="E648" t="s">
        <v>431</v>
      </c>
      <c r="G648" t="s">
        <v>432</v>
      </c>
      <c r="H648" t="s">
        <v>393</v>
      </c>
      <c r="I648" t="s">
        <v>383</v>
      </c>
      <c r="J648" t="s">
        <v>268</v>
      </c>
      <c r="K648">
        <v>1563554</v>
      </c>
      <c r="L648">
        <v>3130006.25</v>
      </c>
      <c r="M648" t="s">
        <v>838</v>
      </c>
      <c r="N648" t="s">
        <v>839</v>
      </c>
      <c r="O648" t="s">
        <v>840</v>
      </c>
      <c r="P648">
        <v>548.857142857143</v>
      </c>
      <c r="R648">
        <v>0</v>
      </c>
      <c r="S648">
        <v>9559.5</v>
      </c>
      <c r="U648">
        <f t="shared" si="5"/>
        <v>0</v>
      </c>
      <c r="V648">
        <f t="shared" si="6"/>
        <v>70.140552031262843</v>
      </c>
      <c r="W648" t="str">
        <f t="shared" si="7"/>
        <v/>
      </c>
      <c r="X648">
        <f t="shared" si="8"/>
        <v>4.7479669148715198</v>
      </c>
      <c r="Y648" t="str">
        <f t="shared" si="9"/>
        <v/>
      </c>
    </row>
    <row r="649" spans="1:25" ht="19" customHeight="1">
      <c r="A649" t="s">
        <v>636</v>
      </c>
      <c r="B649" t="s">
        <v>637</v>
      </c>
      <c r="C649" t="s">
        <v>638</v>
      </c>
      <c r="D649">
        <v>7</v>
      </c>
      <c r="E649" t="s">
        <v>419</v>
      </c>
      <c r="G649" t="s">
        <v>420</v>
      </c>
      <c r="H649" t="s">
        <v>393</v>
      </c>
      <c r="I649" t="s">
        <v>383</v>
      </c>
      <c r="J649" t="s">
        <v>268</v>
      </c>
      <c r="K649">
        <v>325068</v>
      </c>
      <c r="L649" t="s">
        <v>841</v>
      </c>
      <c r="M649" t="s">
        <v>842</v>
      </c>
      <c r="N649" t="s">
        <v>843</v>
      </c>
      <c r="O649" t="s">
        <v>844</v>
      </c>
      <c r="P649">
        <v>6043</v>
      </c>
      <c r="R649">
        <v>0</v>
      </c>
      <c r="S649" t="s">
        <v>845</v>
      </c>
      <c r="U649">
        <f t="shared" si="5"/>
        <v>0</v>
      </c>
      <c r="V649">
        <f t="shared" si="6"/>
        <v>12.461633576614723</v>
      </c>
      <c r="W649" t="str">
        <f t="shared" si="7"/>
        <v/>
      </c>
      <c r="X649">
        <f t="shared" si="8"/>
        <v>0.84355128752838282</v>
      </c>
      <c r="Y649" t="str">
        <f t="shared" si="9"/>
        <v/>
      </c>
    </row>
    <row r="650" spans="1:25" ht="19" customHeight="1">
      <c r="A650" t="s">
        <v>636</v>
      </c>
      <c r="B650" t="s">
        <v>637</v>
      </c>
      <c r="C650" t="s">
        <v>638</v>
      </c>
      <c r="D650">
        <v>7</v>
      </c>
      <c r="E650" t="s">
        <v>410</v>
      </c>
      <c r="G650" t="s">
        <v>411</v>
      </c>
      <c r="H650" t="s">
        <v>393</v>
      </c>
      <c r="I650" t="s">
        <v>383</v>
      </c>
      <c r="J650" t="s">
        <v>268</v>
      </c>
      <c r="K650">
        <v>698</v>
      </c>
      <c r="L650" t="s">
        <v>846</v>
      </c>
      <c r="M650" t="s">
        <v>847</v>
      </c>
      <c r="N650">
        <v>47.232728000000002</v>
      </c>
      <c r="O650" t="s">
        <v>848</v>
      </c>
      <c r="P650" t="s">
        <v>849</v>
      </c>
      <c r="R650">
        <v>0</v>
      </c>
      <c r="S650">
        <v>128997</v>
      </c>
      <c r="U650">
        <f t="shared" si="5"/>
        <v>0</v>
      </c>
      <c r="V650">
        <f t="shared" si="6"/>
        <v>4.7239486078856654</v>
      </c>
      <c r="W650" t="str">
        <f t="shared" si="7"/>
        <v/>
      </c>
      <c r="X650">
        <f t="shared" si="8"/>
        <v>0.31980752752832459</v>
      </c>
      <c r="Y650" t="str">
        <f t="shared" si="9"/>
        <v/>
      </c>
    </row>
    <row r="651" spans="1:25" ht="19" customHeight="1">
      <c r="A651" t="s">
        <v>636</v>
      </c>
      <c r="B651" t="s">
        <v>637</v>
      </c>
      <c r="C651" t="s">
        <v>638</v>
      </c>
      <c r="D651">
        <v>7</v>
      </c>
      <c r="E651" t="s">
        <v>427</v>
      </c>
      <c r="G651" t="s">
        <v>428</v>
      </c>
      <c r="H651" t="s">
        <v>388</v>
      </c>
      <c r="I651" t="s">
        <v>383</v>
      </c>
      <c r="J651" t="s">
        <v>268</v>
      </c>
      <c r="K651">
        <v>0</v>
      </c>
      <c r="L651" t="s">
        <v>850</v>
      </c>
      <c r="M651" t="s">
        <v>851</v>
      </c>
      <c r="N651">
        <v>0</v>
      </c>
      <c r="O651" t="s">
        <v>851</v>
      </c>
      <c r="P651" t="s">
        <v>852</v>
      </c>
      <c r="R651">
        <v>0</v>
      </c>
      <c r="S651" t="s">
        <v>853</v>
      </c>
      <c r="U651">
        <f t="shared" si="5"/>
        <v>0</v>
      </c>
      <c r="V651">
        <f t="shared" si="6"/>
        <v>4.8109096109490537</v>
      </c>
      <c r="W651" t="str">
        <f t="shared" si="7"/>
        <v/>
      </c>
      <c r="X651">
        <f t="shared" si="8"/>
        <v>0.32569312390984928</v>
      </c>
      <c r="Y651" t="str">
        <f t="shared" si="9"/>
        <v/>
      </c>
    </row>
    <row r="652" spans="1:25" ht="19" customHeight="1">
      <c r="A652" t="s">
        <v>636</v>
      </c>
      <c r="B652" t="s">
        <v>637</v>
      </c>
      <c r="C652" t="s">
        <v>638</v>
      </c>
      <c r="D652">
        <v>7</v>
      </c>
      <c r="E652" t="s">
        <v>429</v>
      </c>
      <c r="G652" t="s">
        <v>430</v>
      </c>
      <c r="H652" t="s">
        <v>388</v>
      </c>
      <c r="I652" t="s">
        <v>383</v>
      </c>
      <c r="J652" t="s">
        <v>268</v>
      </c>
      <c r="K652">
        <v>445411</v>
      </c>
      <c r="L652" t="s">
        <v>854</v>
      </c>
      <c r="M652" t="s">
        <v>855</v>
      </c>
      <c r="N652" t="s">
        <v>856</v>
      </c>
      <c r="O652" t="s">
        <v>857</v>
      </c>
      <c r="P652" t="s">
        <v>858</v>
      </c>
      <c r="R652">
        <v>0</v>
      </c>
      <c r="S652">
        <v>61573</v>
      </c>
      <c r="U652">
        <f t="shared" si="5"/>
        <v>0</v>
      </c>
      <c r="V652">
        <f t="shared" si="6"/>
        <v>7.9697201927560783</v>
      </c>
      <c r="W652" t="str">
        <f t="shared" si="7"/>
        <v/>
      </c>
      <c r="X652">
        <f t="shared" si="8"/>
        <v>0.53947274779529764</v>
      </c>
      <c r="Y652" t="str">
        <f t="shared" si="9"/>
        <v/>
      </c>
    </row>
    <row r="653" spans="1:25" ht="19" customHeight="1">
      <c r="A653" t="s">
        <v>636</v>
      </c>
      <c r="B653" t="s">
        <v>637</v>
      </c>
      <c r="C653" t="s">
        <v>638</v>
      </c>
      <c r="D653">
        <v>7</v>
      </c>
      <c r="E653" t="s">
        <v>435</v>
      </c>
      <c r="F653" t="s">
        <v>436</v>
      </c>
      <c r="G653" t="s">
        <v>436</v>
      </c>
      <c r="H653" t="s">
        <v>388</v>
      </c>
      <c r="I653" t="s">
        <v>383</v>
      </c>
      <c r="J653" t="s">
        <v>281</v>
      </c>
      <c r="K653">
        <v>3523.94</v>
      </c>
      <c r="L653" t="s">
        <v>859</v>
      </c>
      <c r="M653" t="s">
        <v>860</v>
      </c>
      <c r="N653">
        <v>23854.419929</v>
      </c>
      <c r="O653" t="s">
        <v>861</v>
      </c>
      <c r="P653" t="s">
        <v>862</v>
      </c>
      <c r="Q653" t="s">
        <v>863</v>
      </c>
      <c r="S653" t="s">
        <v>863</v>
      </c>
      <c r="U653">
        <f t="shared" si="5"/>
        <v>0</v>
      </c>
      <c r="V653">
        <f t="shared" si="6"/>
        <v>7.8273969232593041E-2</v>
      </c>
      <c r="W653" t="str">
        <f t="shared" si="7"/>
        <v/>
      </c>
      <c r="X653">
        <f t="shared" si="8"/>
        <v>0.52985128135550952</v>
      </c>
      <c r="Y653" t="str">
        <f t="shared" si="9"/>
        <v/>
      </c>
    </row>
    <row r="654" spans="1:25" ht="19" customHeight="1">
      <c r="A654" t="s">
        <v>636</v>
      </c>
      <c r="B654" t="s">
        <v>637</v>
      </c>
      <c r="C654" t="s">
        <v>638</v>
      </c>
      <c r="D654">
        <v>7</v>
      </c>
      <c r="E654" t="s">
        <v>433</v>
      </c>
      <c r="G654" t="s">
        <v>434</v>
      </c>
      <c r="H654" t="s">
        <v>388</v>
      </c>
      <c r="I654" t="s">
        <v>383</v>
      </c>
      <c r="J654" t="s">
        <v>268</v>
      </c>
      <c r="K654">
        <v>0</v>
      </c>
      <c r="L654" t="s">
        <v>864</v>
      </c>
      <c r="M654" t="s">
        <v>865</v>
      </c>
      <c r="N654">
        <v>0</v>
      </c>
      <c r="O654" t="s">
        <v>865</v>
      </c>
      <c r="P654" t="s">
        <v>866</v>
      </c>
      <c r="R654">
        <v>0</v>
      </c>
      <c r="S654" t="s">
        <v>867</v>
      </c>
      <c r="U654">
        <f t="shared" si="5"/>
        <v>0</v>
      </c>
      <c r="V654">
        <f t="shared" si="6"/>
        <v>5.2430300697681709</v>
      </c>
      <c r="W654" t="str">
        <f t="shared" si="7"/>
        <v/>
      </c>
      <c r="X654">
        <f t="shared" si="8"/>
        <v>0.35492642049870826</v>
      </c>
      <c r="Y654" t="str">
        <f t="shared" si="9"/>
        <v/>
      </c>
    </row>
    <row r="655" spans="1:25" ht="19" customHeight="1">
      <c r="A655" t="s">
        <v>636</v>
      </c>
      <c r="B655" t="s">
        <v>637</v>
      </c>
      <c r="C655" t="s">
        <v>638</v>
      </c>
      <c r="D655">
        <v>7</v>
      </c>
      <c r="E655" t="s">
        <v>437</v>
      </c>
      <c r="F655" t="s">
        <v>438</v>
      </c>
      <c r="G655" t="s">
        <v>438</v>
      </c>
      <c r="H655" t="s">
        <v>388</v>
      </c>
      <c r="I655" t="s">
        <v>383</v>
      </c>
      <c r="J655" t="s">
        <v>281</v>
      </c>
      <c r="K655">
        <v>2062.98</v>
      </c>
      <c r="L655" t="s">
        <v>868</v>
      </c>
      <c r="M655" t="s">
        <v>869</v>
      </c>
      <c r="N655">
        <v>13965.959508</v>
      </c>
      <c r="O655">
        <v>155226.80601</v>
      </c>
      <c r="P655" t="s">
        <v>870</v>
      </c>
      <c r="Q655" t="s">
        <v>871</v>
      </c>
      <c r="S655" t="s">
        <v>871</v>
      </c>
      <c r="U655">
        <f t="shared" si="5"/>
        <v>0</v>
      </c>
      <c r="V655">
        <f t="shared" si="6"/>
        <v>7.2017419955280798E-2</v>
      </c>
      <c r="W655" t="str">
        <f t="shared" si="7"/>
        <v/>
      </c>
      <c r="X655">
        <f t="shared" si="8"/>
        <v>0.48750854478816164</v>
      </c>
      <c r="Y655" t="str">
        <f t="shared" si="9"/>
        <v/>
      </c>
    </row>
    <row r="656" spans="1:25" ht="19" customHeight="1">
      <c r="A656" t="s">
        <v>636</v>
      </c>
      <c r="B656" t="s">
        <v>637</v>
      </c>
      <c r="C656" t="s">
        <v>638</v>
      </c>
      <c r="D656">
        <v>7</v>
      </c>
      <c r="E656" t="s">
        <v>443</v>
      </c>
      <c r="G656" t="s">
        <v>444</v>
      </c>
      <c r="H656" t="s">
        <v>393</v>
      </c>
      <c r="I656" t="s">
        <v>383</v>
      </c>
      <c r="J656" t="s">
        <v>268</v>
      </c>
      <c r="K656">
        <v>3392</v>
      </c>
      <c r="L656" t="s">
        <v>872</v>
      </c>
      <c r="M656" t="s">
        <v>873</v>
      </c>
      <c r="N656">
        <v>229.58971500000001</v>
      </c>
      <c r="O656" t="s">
        <v>874</v>
      </c>
      <c r="P656" t="s">
        <v>875</v>
      </c>
      <c r="R656">
        <v>0</v>
      </c>
      <c r="S656">
        <v>27991</v>
      </c>
      <c r="U656">
        <f t="shared" si="5"/>
        <v>0</v>
      </c>
      <c r="V656">
        <f t="shared" si="6"/>
        <v>10.485998407651438</v>
      </c>
      <c r="W656" t="str">
        <f t="shared" si="7"/>
        <v/>
      </c>
      <c r="X656">
        <f t="shared" si="8"/>
        <v>0.70981522683310971</v>
      </c>
      <c r="Y656" t="str">
        <f t="shared" si="9"/>
        <v/>
      </c>
    </row>
    <row r="657" spans="1:25" ht="19" customHeight="1">
      <c r="A657" t="s">
        <v>636</v>
      </c>
      <c r="B657" t="s">
        <v>637</v>
      </c>
      <c r="C657" t="s">
        <v>638</v>
      </c>
      <c r="D657">
        <v>7</v>
      </c>
      <c r="E657" t="s">
        <v>439</v>
      </c>
      <c r="G657" t="s">
        <v>440</v>
      </c>
      <c r="H657" t="s">
        <v>388</v>
      </c>
      <c r="I657" t="s">
        <v>383</v>
      </c>
      <c r="J657" t="s">
        <v>268</v>
      </c>
      <c r="K657">
        <v>0</v>
      </c>
      <c r="L657" t="s">
        <v>876</v>
      </c>
      <c r="M657" t="s">
        <v>877</v>
      </c>
      <c r="N657">
        <v>0</v>
      </c>
      <c r="O657" t="s">
        <v>877</v>
      </c>
      <c r="P657" t="s">
        <v>878</v>
      </c>
      <c r="R657">
        <v>0</v>
      </c>
      <c r="S657">
        <v>65301</v>
      </c>
      <c r="U657">
        <f t="shared" si="5"/>
        <v>0</v>
      </c>
      <c r="V657">
        <f t="shared" si="6"/>
        <v>4.2117991411201103</v>
      </c>
      <c r="W657" t="str">
        <f t="shared" si="7"/>
        <v/>
      </c>
      <c r="X657">
        <f t="shared" si="8"/>
        <v>0.2851244310413098</v>
      </c>
      <c r="Y657" t="str">
        <f t="shared" si="9"/>
        <v/>
      </c>
    </row>
    <row r="658" spans="1:25" ht="19" customHeight="1">
      <c r="A658" t="s">
        <v>636</v>
      </c>
      <c r="B658" t="s">
        <v>637</v>
      </c>
      <c r="C658" t="s">
        <v>638</v>
      </c>
      <c r="D658">
        <v>7</v>
      </c>
      <c r="E658" t="s">
        <v>445</v>
      </c>
      <c r="G658" t="s">
        <v>446</v>
      </c>
      <c r="H658" t="s">
        <v>388</v>
      </c>
      <c r="I658" t="s">
        <v>383</v>
      </c>
      <c r="J658" t="s">
        <v>268</v>
      </c>
      <c r="K658">
        <v>298576</v>
      </c>
      <c r="L658" t="s">
        <v>879</v>
      </c>
      <c r="M658" t="s">
        <v>880</v>
      </c>
      <c r="N658" t="s">
        <v>881</v>
      </c>
      <c r="O658" t="s">
        <v>882</v>
      </c>
      <c r="P658">
        <v>527.857142857143</v>
      </c>
      <c r="R658">
        <v>0</v>
      </c>
      <c r="S658" t="s">
        <v>883</v>
      </c>
      <c r="U658">
        <f t="shared" si="5"/>
        <v>0</v>
      </c>
      <c r="V658">
        <f t="shared" si="6"/>
        <v>29.516918366240795</v>
      </c>
      <c r="W658" t="str">
        <f t="shared" si="7"/>
        <v/>
      </c>
      <c r="X658">
        <f t="shared" si="8"/>
        <v>1.9980253124266147</v>
      </c>
      <c r="Y658" t="str">
        <f t="shared" si="9"/>
        <v/>
      </c>
    </row>
    <row r="659" spans="1:25" ht="19" customHeight="1">
      <c r="A659" t="s">
        <v>636</v>
      </c>
      <c r="B659" t="s">
        <v>637</v>
      </c>
      <c r="C659" t="s">
        <v>638</v>
      </c>
      <c r="D659">
        <v>7</v>
      </c>
      <c r="E659" t="s">
        <v>441</v>
      </c>
      <c r="G659" t="s">
        <v>442</v>
      </c>
      <c r="H659" t="s">
        <v>388</v>
      </c>
      <c r="I659" t="s">
        <v>383</v>
      </c>
      <c r="J659" t="s">
        <v>268</v>
      </c>
      <c r="K659">
        <v>0</v>
      </c>
      <c r="L659" t="s">
        <v>884</v>
      </c>
      <c r="M659" t="s">
        <v>885</v>
      </c>
      <c r="N659">
        <v>0</v>
      </c>
      <c r="O659" t="s">
        <v>885</v>
      </c>
      <c r="P659">
        <v>3700</v>
      </c>
      <c r="R659">
        <v>0</v>
      </c>
      <c r="S659" t="s">
        <v>886</v>
      </c>
      <c r="U659">
        <f t="shared" si="5"/>
        <v>0</v>
      </c>
      <c r="V659">
        <f t="shared" si="6"/>
        <v>7.4882208778490513</v>
      </c>
      <c r="W659" t="str">
        <f t="shared" si="7"/>
        <v/>
      </c>
      <c r="X659">
        <f t="shared" si="8"/>
        <v>0.50693665718329839</v>
      </c>
      <c r="Y659" t="str">
        <f t="shared" si="9"/>
        <v/>
      </c>
    </row>
    <row r="660" spans="1:25" ht="19" customHeight="1">
      <c r="A660" t="s">
        <v>636</v>
      </c>
      <c r="B660" t="s">
        <v>637</v>
      </c>
      <c r="C660" t="s">
        <v>638</v>
      </c>
      <c r="D660">
        <v>7</v>
      </c>
      <c r="E660" t="s">
        <v>447</v>
      </c>
      <c r="G660" t="s">
        <v>448</v>
      </c>
      <c r="H660" t="s">
        <v>388</v>
      </c>
      <c r="I660" t="s">
        <v>383</v>
      </c>
      <c r="J660" t="s">
        <v>268</v>
      </c>
      <c r="K660">
        <v>0</v>
      </c>
      <c r="L660" t="s">
        <v>887</v>
      </c>
      <c r="M660" t="s">
        <v>888</v>
      </c>
      <c r="N660">
        <v>0</v>
      </c>
      <c r="O660" t="s">
        <v>888</v>
      </c>
      <c r="P660" t="s">
        <v>889</v>
      </c>
      <c r="R660">
        <v>0</v>
      </c>
      <c r="S660" t="s">
        <v>890</v>
      </c>
      <c r="U660">
        <f t="shared" si="5"/>
        <v>0</v>
      </c>
      <c r="V660">
        <f t="shared" si="6"/>
        <v>12.190763917805793</v>
      </c>
      <c r="W660" t="str">
        <f t="shared" si="7"/>
        <v/>
      </c>
      <c r="X660">
        <f t="shared" si="8"/>
        <v>0.8252986153706926</v>
      </c>
      <c r="Y660" t="str">
        <f t="shared" si="9"/>
        <v/>
      </c>
    </row>
    <row r="661" spans="1:25" ht="19" customHeight="1">
      <c r="A661" t="s">
        <v>636</v>
      </c>
      <c r="B661" t="s">
        <v>637</v>
      </c>
      <c r="C661" t="s">
        <v>638</v>
      </c>
      <c r="D661">
        <v>7</v>
      </c>
      <c r="E661" t="s">
        <v>449</v>
      </c>
      <c r="G661" t="s">
        <v>450</v>
      </c>
      <c r="H661" t="s">
        <v>393</v>
      </c>
      <c r="I661" t="s">
        <v>383</v>
      </c>
      <c r="J661" t="s">
        <v>268</v>
      </c>
      <c r="K661">
        <v>0</v>
      </c>
      <c r="L661" t="s">
        <v>891</v>
      </c>
      <c r="M661" t="s">
        <v>892</v>
      </c>
      <c r="N661">
        <v>0</v>
      </c>
      <c r="O661" t="s">
        <v>892</v>
      </c>
      <c r="P661" t="s">
        <v>893</v>
      </c>
      <c r="R661">
        <v>0</v>
      </c>
      <c r="S661" t="s">
        <v>894</v>
      </c>
      <c r="U661">
        <f t="shared" si="5"/>
        <v>0</v>
      </c>
      <c r="V661">
        <f t="shared" si="6"/>
        <v>8.4483301466994973</v>
      </c>
      <c r="W661" t="str">
        <f t="shared" si="7"/>
        <v/>
      </c>
      <c r="X661">
        <f t="shared" si="8"/>
        <v>0.57187959231949848</v>
      </c>
      <c r="Y661" t="str">
        <f t="shared" si="9"/>
        <v/>
      </c>
    </row>
    <row r="662" spans="1:25" ht="19" customHeight="1">
      <c r="A662" t="s">
        <v>636</v>
      </c>
      <c r="B662" t="s">
        <v>637</v>
      </c>
      <c r="C662" t="s">
        <v>638</v>
      </c>
      <c r="D662">
        <v>7</v>
      </c>
      <c r="E662" t="s">
        <v>452</v>
      </c>
      <c r="G662" t="s">
        <v>453</v>
      </c>
      <c r="H662" t="s">
        <v>393</v>
      </c>
      <c r="I662" t="s">
        <v>383</v>
      </c>
      <c r="J662" t="s">
        <v>268</v>
      </c>
      <c r="K662">
        <v>0</v>
      </c>
      <c r="L662" t="s">
        <v>895</v>
      </c>
      <c r="M662" t="s">
        <v>896</v>
      </c>
      <c r="N662">
        <v>0</v>
      </c>
      <c r="O662" t="s">
        <v>896</v>
      </c>
      <c r="P662">
        <v>615.857142857143</v>
      </c>
      <c r="R662">
        <v>0</v>
      </c>
      <c r="S662" t="s">
        <v>897</v>
      </c>
      <c r="U662">
        <f t="shared" si="5"/>
        <v>0</v>
      </c>
      <c r="V662">
        <f t="shared" si="6"/>
        <v>8.0264567106665989</v>
      </c>
      <c r="W662" t="str">
        <f t="shared" si="7"/>
        <v/>
      </c>
      <c r="X662">
        <f t="shared" si="8"/>
        <v>0.54332062902763145</v>
      </c>
      <c r="Y662" t="str">
        <f t="shared" si="9"/>
        <v/>
      </c>
    </row>
    <row r="663" spans="1:25" ht="19" customHeight="1">
      <c r="A663" t="s">
        <v>636</v>
      </c>
      <c r="B663" t="s">
        <v>637</v>
      </c>
      <c r="C663" t="s">
        <v>638</v>
      </c>
      <c r="D663">
        <v>7</v>
      </c>
      <c r="E663" t="s">
        <v>454</v>
      </c>
      <c r="G663" t="s">
        <v>455</v>
      </c>
      <c r="H663" t="s">
        <v>388</v>
      </c>
      <c r="I663" t="s">
        <v>383</v>
      </c>
      <c r="J663" t="s">
        <v>268</v>
      </c>
      <c r="K663">
        <v>77879</v>
      </c>
      <c r="L663" t="s">
        <v>898</v>
      </c>
      <c r="M663" t="s">
        <v>899</v>
      </c>
      <c r="N663">
        <v>5272.80987</v>
      </c>
      <c r="O663" t="s">
        <v>900</v>
      </c>
      <c r="P663">
        <v>899.142857142857</v>
      </c>
      <c r="R663">
        <v>0</v>
      </c>
      <c r="S663" t="s">
        <v>901</v>
      </c>
      <c r="U663">
        <f t="shared" si="5"/>
        <v>0</v>
      </c>
      <c r="V663">
        <f t="shared" si="6"/>
        <v>7.6286743202417258</v>
      </c>
      <c r="W663" t="str">
        <f t="shared" si="7"/>
        <v/>
      </c>
      <c r="X663">
        <f t="shared" si="8"/>
        <v>0.51641471145619533</v>
      </c>
      <c r="Y663" t="str">
        <f t="shared" si="9"/>
        <v/>
      </c>
    </row>
    <row r="664" spans="1:25" ht="19" customHeight="1">
      <c r="A664" t="s">
        <v>636</v>
      </c>
      <c r="B664" t="s">
        <v>637</v>
      </c>
      <c r="C664" t="s">
        <v>638</v>
      </c>
      <c r="D664">
        <v>7</v>
      </c>
      <c r="E664" t="s">
        <v>468</v>
      </c>
      <c r="G664" t="s">
        <v>469</v>
      </c>
      <c r="H664" t="s">
        <v>393</v>
      </c>
      <c r="I664" t="s">
        <v>383</v>
      </c>
      <c r="J664" t="s">
        <v>268</v>
      </c>
      <c r="K664">
        <v>374295</v>
      </c>
      <c r="L664" t="s">
        <v>902</v>
      </c>
      <c r="M664" t="s">
        <v>903</v>
      </c>
      <c r="N664" t="s">
        <v>904</v>
      </c>
      <c r="O664">
        <v>6823.1580039</v>
      </c>
      <c r="P664">
        <v>245.42857142857099</v>
      </c>
      <c r="R664">
        <v>0</v>
      </c>
      <c r="S664" t="s">
        <v>905</v>
      </c>
      <c r="U664">
        <f t="shared" si="5"/>
        <v>0</v>
      </c>
      <c r="V664">
        <f t="shared" si="6"/>
        <v>22.067488503878504</v>
      </c>
      <c r="W664" t="str">
        <f t="shared" si="7"/>
        <v/>
      </c>
      <c r="X664">
        <f t="shared" si="8"/>
        <v>1.4938328884760133</v>
      </c>
      <c r="Y664" t="str">
        <f t="shared" si="9"/>
        <v/>
      </c>
    </row>
    <row r="665" spans="1:25" ht="19" customHeight="1">
      <c r="A665" t="s">
        <v>636</v>
      </c>
      <c r="B665" t="s">
        <v>637</v>
      </c>
      <c r="C665" t="s">
        <v>638</v>
      </c>
      <c r="D665">
        <v>7</v>
      </c>
      <c r="E665" t="s">
        <v>460</v>
      </c>
      <c r="G665" t="s">
        <v>461</v>
      </c>
      <c r="H665" t="s">
        <v>388</v>
      </c>
      <c r="I665" t="s">
        <v>383</v>
      </c>
      <c r="J665" t="s">
        <v>268</v>
      </c>
      <c r="K665">
        <v>0</v>
      </c>
      <c r="L665" t="s">
        <v>906</v>
      </c>
      <c r="M665" t="s">
        <v>907</v>
      </c>
      <c r="N665">
        <v>0</v>
      </c>
      <c r="O665" t="s">
        <v>907</v>
      </c>
      <c r="P665" t="s">
        <v>908</v>
      </c>
      <c r="R665">
        <v>0</v>
      </c>
      <c r="S665" t="s">
        <v>909</v>
      </c>
      <c r="U665">
        <f t="shared" si="5"/>
        <v>0</v>
      </c>
      <c r="V665">
        <f t="shared" si="6"/>
        <v>2.5037568429323889</v>
      </c>
      <c r="W665" t="str">
        <f t="shared" si="7"/>
        <v/>
      </c>
      <c r="X665">
        <f t="shared" si="8"/>
        <v>0.16950032244092189</v>
      </c>
      <c r="Y665" t="str">
        <f t="shared" si="9"/>
        <v/>
      </c>
    </row>
    <row r="666" spans="1:25" ht="19" customHeight="1">
      <c r="A666" t="s">
        <v>636</v>
      </c>
      <c r="B666" t="s">
        <v>637</v>
      </c>
      <c r="C666" t="s">
        <v>638</v>
      </c>
      <c r="D666">
        <v>7</v>
      </c>
      <c r="E666" t="s">
        <v>456</v>
      </c>
      <c r="G666" t="s">
        <v>457</v>
      </c>
      <c r="H666" t="s">
        <v>393</v>
      </c>
      <c r="I666" t="s">
        <v>383</v>
      </c>
      <c r="J666" t="s">
        <v>268</v>
      </c>
      <c r="K666">
        <v>235830</v>
      </c>
      <c r="L666" t="s">
        <v>910</v>
      </c>
      <c r="M666" t="s">
        <v>911</v>
      </c>
      <c r="N666" t="s">
        <v>912</v>
      </c>
      <c r="O666">
        <v>9856.6419619999997</v>
      </c>
      <c r="P666">
        <v>115.142857142857</v>
      </c>
      <c r="R666">
        <v>0</v>
      </c>
      <c r="S666" t="s">
        <v>913</v>
      </c>
      <c r="U666">
        <f t="shared" si="5"/>
        <v>0</v>
      </c>
      <c r="V666">
        <f t="shared" si="6"/>
        <v>24.98930359014685</v>
      </c>
      <c r="W666" t="str">
        <f t="shared" si="7"/>
        <v/>
      </c>
      <c r="X666">
        <f t="shared" si="8"/>
        <v>1.6915400223401535</v>
      </c>
      <c r="Y666" t="str">
        <f t="shared" si="9"/>
        <v/>
      </c>
    </row>
    <row r="667" spans="1:25" ht="19" customHeight="1">
      <c r="A667" t="s">
        <v>636</v>
      </c>
      <c r="B667" t="s">
        <v>637</v>
      </c>
      <c r="C667" t="s">
        <v>638</v>
      </c>
      <c r="D667">
        <v>7</v>
      </c>
      <c r="E667" t="s">
        <v>458</v>
      </c>
      <c r="G667" t="s">
        <v>459</v>
      </c>
      <c r="H667" t="s">
        <v>388</v>
      </c>
      <c r="I667" t="s">
        <v>383</v>
      </c>
      <c r="J667" t="s">
        <v>268</v>
      </c>
      <c r="K667">
        <v>120097</v>
      </c>
      <c r="L667" t="s">
        <v>914</v>
      </c>
      <c r="M667" t="s">
        <v>915</v>
      </c>
      <c r="N667" t="s">
        <v>916</v>
      </c>
      <c r="O667">
        <v>15322.1067</v>
      </c>
      <c r="P667">
        <v>82.571428571428996</v>
      </c>
      <c r="R667">
        <v>0</v>
      </c>
      <c r="S667" t="s">
        <v>917</v>
      </c>
      <c r="U667">
        <f t="shared" si="5"/>
        <v>0</v>
      </c>
      <c r="V667">
        <f t="shared" si="6"/>
        <v>20.895300361881805</v>
      </c>
      <c r="W667" t="str">
        <f t="shared" si="7"/>
        <v/>
      </c>
      <c r="X667">
        <f t="shared" si="8"/>
        <v>1.4145218060313625</v>
      </c>
      <c r="Y667" t="str">
        <f t="shared" si="9"/>
        <v/>
      </c>
    </row>
    <row r="668" spans="1:25" ht="19" customHeight="1">
      <c r="A668" t="s">
        <v>636</v>
      </c>
      <c r="B668" t="s">
        <v>637</v>
      </c>
      <c r="C668" t="s">
        <v>638</v>
      </c>
      <c r="D668">
        <v>7</v>
      </c>
      <c r="E668" t="s">
        <v>472</v>
      </c>
      <c r="G668" t="s">
        <v>473</v>
      </c>
      <c r="H668" t="s">
        <v>393</v>
      </c>
      <c r="I668" t="s">
        <v>383</v>
      </c>
      <c r="J668" t="s">
        <v>268</v>
      </c>
      <c r="K668">
        <v>197742</v>
      </c>
      <c r="L668" t="s">
        <v>918</v>
      </c>
      <c r="M668">
        <v>22879.562993</v>
      </c>
      <c r="N668" t="s">
        <v>919</v>
      </c>
      <c r="O668" t="s">
        <v>920</v>
      </c>
      <c r="P668">
        <v>38.428571428570997</v>
      </c>
      <c r="R668">
        <v>0</v>
      </c>
      <c r="S668" t="s">
        <v>921</v>
      </c>
      <c r="U668">
        <f t="shared" si="5"/>
        <v>0</v>
      </c>
      <c r="V668">
        <f t="shared" si="6"/>
        <v>37.185970953900366</v>
      </c>
      <c r="W668" t="str">
        <f t="shared" si="7"/>
        <v/>
      </c>
      <c r="X668">
        <f t="shared" si="8"/>
        <v>2.5172805581472137</v>
      </c>
      <c r="Y668" t="str">
        <f t="shared" si="9"/>
        <v/>
      </c>
    </row>
    <row r="669" spans="1:25" ht="19" customHeight="1">
      <c r="A669" t="s">
        <v>636</v>
      </c>
      <c r="B669" t="s">
        <v>637</v>
      </c>
      <c r="C669" t="s">
        <v>638</v>
      </c>
      <c r="D669">
        <v>7</v>
      </c>
      <c r="E669" t="s">
        <v>470</v>
      </c>
      <c r="G669" t="s">
        <v>471</v>
      </c>
      <c r="H669" t="s">
        <v>388</v>
      </c>
      <c r="I669" t="s">
        <v>383</v>
      </c>
      <c r="J669" t="s">
        <v>268</v>
      </c>
      <c r="K669">
        <v>194988</v>
      </c>
      <c r="L669" t="s">
        <v>922</v>
      </c>
      <c r="M669" t="s">
        <v>923</v>
      </c>
      <c r="N669" t="s">
        <v>924</v>
      </c>
      <c r="O669">
        <v>6802.463882</v>
      </c>
      <c r="P669">
        <v>638</v>
      </c>
      <c r="R669">
        <v>0</v>
      </c>
      <c r="S669" t="s">
        <v>925</v>
      </c>
      <c r="U669">
        <f t="shared" si="5"/>
        <v>0</v>
      </c>
      <c r="V669">
        <f t="shared" si="6"/>
        <v>11.304990243715775</v>
      </c>
      <c r="W669" t="str">
        <f t="shared" si="7"/>
        <v/>
      </c>
      <c r="X669">
        <f t="shared" si="8"/>
        <v>0.76529349236713917</v>
      </c>
      <c r="Y669" t="str">
        <f t="shared" si="9"/>
        <v/>
      </c>
    </row>
    <row r="670" spans="1:25" ht="19" customHeight="1">
      <c r="A670" t="s">
        <v>636</v>
      </c>
      <c r="B670" t="s">
        <v>637</v>
      </c>
      <c r="C670" t="s">
        <v>638</v>
      </c>
      <c r="D670">
        <v>7</v>
      </c>
      <c r="E670" t="s">
        <v>481</v>
      </c>
      <c r="G670" t="s">
        <v>482</v>
      </c>
      <c r="H670" t="s">
        <v>388</v>
      </c>
      <c r="I670" t="s">
        <v>383</v>
      </c>
      <c r="J670" t="s">
        <v>268</v>
      </c>
      <c r="K670">
        <v>70844</v>
      </c>
      <c r="L670" t="s">
        <v>926</v>
      </c>
      <c r="M670" t="s">
        <v>927</v>
      </c>
      <c r="N670">
        <v>4796.7636350000002</v>
      </c>
      <c r="O670" t="s">
        <v>928</v>
      </c>
      <c r="P670">
        <v>23</v>
      </c>
      <c r="R670">
        <v>0</v>
      </c>
      <c r="S670" t="s">
        <v>929</v>
      </c>
      <c r="U670">
        <f t="shared" si="5"/>
        <v>0</v>
      </c>
      <c r="V670">
        <f t="shared" si="6"/>
        <v>25.261407277960629</v>
      </c>
      <c r="W670" t="str">
        <f t="shared" si="7"/>
        <v/>
      </c>
      <c r="X670">
        <f t="shared" si="8"/>
        <v>1.7100749318462138</v>
      </c>
      <c r="Y670" t="str">
        <f t="shared" si="9"/>
        <v/>
      </c>
    </row>
    <row r="671" spans="1:25" ht="19" customHeight="1">
      <c r="A671" t="s">
        <v>636</v>
      </c>
      <c r="B671" t="s">
        <v>637</v>
      </c>
      <c r="C671" t="s">
        <v>638</v>
      </c>
      <c r="D671">
        <v>7</v>
      </c>
      <c r="E671" t="s">
        <v>462</v>
      </c>
      <c r="G671" t="s">
        <v>463</v>
      </c>
      <c r="H671" t="s">
        <v>393</v>
      </c>
      <c r="I671" t="s">
        <v>383</v>
      </c>
      <c r="J671" t="s">
        <v>268</v>
      </c>
      <c r="K671">
        <v>81458</v>
      </c>
      <c r="L671" t="s">
        <v>930</v>
      </c>
      <c r="M671" t="s">
        <v>931</v>
      </c>
      <c r="N671">
        <v>5514.6174419999998</v>
      </c>
      <c r="O671" t="s">
        <v>932</v>
      </c>
      <c r="P671">
        <v>79.285714285713993</v>
      </c>
      <c r="R671">
        <v>0</v>
      </c>
      <c r="S671" t="s">
        <v>933</v>
      </c>
      <c r="U671">
        <f t="shared" si="5"/>
        <v>0</v>
      </c>
      <c r="V671">
        <f t="shared" si="6"/>
        <v>16.758549251653314</v>
      </c>
      <c r="W671" t="str">
        <f t="shared" si="7"/>
        <v/>
      </c>
      <c r="X671">
        <f t="shared" si="8"/>
        <v>1.134444004107209</v>
      </c>
      <c r="Y671" t="str">
        <f t="shared" si="9"/>
        <v/>
      </c>
    </row>
    <row r="672" spans="1:25" ht="19" customHeight="1">
      <c r="A672" t="s">
        <v>636</v>
      </c>
      <c r="B672" t="s">
        <v>637</v>
      </c>
      <c r="C672" t="s">
        <v>638</v>
      </c>
      <c r="D672">
        <v>5</v>
      </c>
      <c r="E672" t="s">
        <v>424</v>
      </c>
      <c r="G672" t="s">
        <v>1311</v>
      </c>
      <c r="H672" t="s">
        <v>1311</v>
      </c>
      <c r="I672" t="s">
        <v>465</v>
      </c>
      <c r="J672" t="s">
        <v>268</v>
      </c>
      <c r="K672">
        <v>0</v>
      </c>
      <c r="L672" t="s">
        <v>934</v>
      </c>
      <c r="M672">
        <v>59374.149911</v>
      </c>
      <c r="N672">
        <v>0</v>
      </c>
      <c r="O672">
        <v>59374.149911</v>
      </c>
      <c r="P672">
        <v>2527.6</v>
      </c>
      <c r="R672">
        <v>0</v>
      </c>
      <c r="S672" t="s">
        <v>935</v>
      </c>
      <c r="U672">
        <f t="shared" si="5"/>
        <v>0</v>
      </c>
      <c r="V672">
        <f t="shared" si="6"/>
        <v>13.805452842367091</v>
      </c>
      <c r="W672" t="str">
        <f t="shared" si="7"/>
        <v/>
      </c>
      <c r="X672">
        <f t="shared" si="8"/>
        <v>0.93471686388753328</v>
      </c>
      <c r="Y672" t="str">
        <f t="shared" si="9"/>
        <v/>
      </c>
    </row>
    <row r="673" spans="1:25" ht="19" customHeight="1">
      <c r="A673" t="s">
        <v>636</v>
      </c>
      <c r="B673" t="s">
        <v>637</v>
      </c>
      <c r="C673" t="s">
        <v>638</v>
      </c>
      <c r="D673">
        <v>7</v>
      </c>
      <c r="E673" t="s">
        <v>467</v>
      </c>
      <c r="G673" t="s">
        <v>1311</v>
      </c>
      <c r="H673" t="s">
        <v>1311</v>
      </c>
      <c r="I673" t="s">
        <v>465</v>
      </c>
      <c r="J673" t="s">
        <v>268</v>
      </c>
      <c r="K673">
        <v>145940</v>
      </c>
      <c r="L673" t="s">
        <v>936</v>
      </c>
      <c r="M673">
        <v>39451.522288</v>
      </c>
      <c r="N673" t="s">
        <v>937</v>
      </c>
      <c r="O673" t="s">
        <v>938</v>
      </c>
      <c r="P673">
        <v>104</v>
      </c>
      <c r="R673">
        <v>0</v>
      </c>
      <c r="S673" t="s">
        <v>939</v>
      </c>
      <c r="U673">
        <f t="shared" si="5"/>
        <v>0</v>
      </c>
      <c r="V673">
        <f t="shared" si="6"/>
        <v>54.671291744840538</v>
      </c>
      <c r="W673" t="str">
        <f t="shared" si="7"/>
        <v/>
      </c>
      <c r="X673">
        <f t="shared" si="8"/>
        <v>3.7008932727955046</v>
      </c>
      <c r="Y673" t="str">
        <f t="shared" si="9"/>
        <v/>
      </c>
    </row>
    <row r="674" spans="1:25" ht="19" customHeight="1">
      <c r="A674" t="s">
        <v>636</v>
      </c>
      <c r="B674" t="s">
        <v>637</v>
      </c>
      <c r="C674" t="s">
        <v>638</v>
      </c>
      <c r="D674">
        <v>7</v>
      </c>
      <c r="E674" t="s">
        <v>466</v>
      </c>
      <c r="G674" t="s">
        <v>1311</v>
      </c>
      <c r="H674" t="s">
        <v>1311</v>
      </c>
      <c r="I674" t="s">
        <v>465</v>
      </c>
      <c r="J674" t="s">
        <v>281</v>
      </c>
      <c r="K674">
        <v>5373</v>
      </c>
      <c r="L674">
        <v>0</v>
      </c>
      <c r="M674" t="s">
        <v>940</v>
      </c>
      <c r="N674" t="s">
        <v>940</v>
      </c>
      <c r="O674">
        <v>0</v>
      </c>
      <c r="P674">
        <v>811.142857142857</v>
      </c>
      <c r="Q674">
        <v>7835</v>
      </c>
      <c r="R674" t="s">
        <v>941</v>
      </c>
      <c r="S674" t="s">
        <v>942</v>
      </c>
      <c r="T674">
        <v>255.28571428571399</v>
      </c>
      <c r="U674">
        <f t="shared" si="5"/>
        <v>2.2502896287714732E-2</v>
      </c>
      <c r="V674">
        <f t="shared" si="6"/>
        <v>6.7659799526520084E-2</v>
      </c>
      <c r="W674">
        <f t="shared" si="7"/>
        <v>3.006715165081145</v>
      </c>
      <c r="X674">
        <f t="shared" si="8"/>
        <v>0.45800684657230628</v>
      </c>
      <c r="Y674">
        <f t="shared" si="9"/>
        <v>20.353239899272488</v>
      </c>
    </row>
    <row r="675" spans="1:25" ht="19" customHeight="1">
      <c r="A675" t="s">
        <v>636</v>
      </c>
      <c r="B675" t="s">
        <v>637</v>
      </c>
      <c r="C675" t="s">
        <v>638</v>
      </c>
      <c r="D675">
        <v>7</v>
      </c>
      <c r="E675" t="s">
        <v>632</v>
      </c>
      <c r="F675" t="s">
        <v>632</v>
      </c>
      <c r="G675" t="s">
        <v>1311</v>
      </c>
      <c r="H675" t="s">
        <v>1311</v>
      </c>
      <c r="I675" t="s">
        <v>465</v>
      </c>
      <c r="J675" t="s">
        <v>248</v>
      </c>
      <c r="K675">
        <v>22184</v>
      </c>
      <c r="L675">
        <v>0</v>
      </c>
      <c r="M675">
        <v>22184</v>
      </c>
      <c r="N675">
        <v>22184</v>
      </c>
      <c r="O675">
        <v>0</v>
      </c>
      <c r="Q675">
        <v>981.71428571428601</v>
      </c>
      <c r="R675">
        <v>662.142857142857</v>
      </c>
      <c r="S675">
        <v>918.42857142857099</v>
      </c>
      <c r="T675">
        <v>50.142857142856997</v>
      </c>
      <c r="U675">
        <f t="shared" si="5"/>
        <v>5.4596360242650355E-2</v>
      </c>
      <c r="V675">
        <f t="shared" si="6"/>
        <v>3.4506144034842139</v>
      </c>
      <c r="W675">
        <f t="shared" si="7"/>
        <v>63.202279202279392</v>
      </c>
      <c r="X675">
        <f t="shared" si="8"/>
        <v>3.4506144034842139</v>
      </c>
      <c r="Y675">
        <f t="shared" si="9"/>
        <v>63.202279202279392</v>
      </c>
    </row>
    <row r="676" spans="1:25" ht="19" customHeight="1">
      <c r="A676" t="s">
        <v>636</v>
      </c>
      <c r="B676" t="s">
        <v>637</v>
      </c>
      <c r="C676" t="s">
        <v>638</v>
      </c>
      <c r="D676">
        <v>7</v>
      </c>
      <c r="E676" t="s">
        <v>474</v>
      </c>
      <c r="G676" t="s">
        <v>1311</v>
      </c>
      <c r="H676" t="s">
        <v>1311</v>
      </c>
      <c r="I676" t="s">
        <v>465</v>
      </c>
      <c r="J676" t="s">
        <v>268</v>
      </c>
      <c r="K676">
        <v>0</v>
      </c>
      <c r="L676">
        <v>302850.5</v>
      </c>
      <c r="M676" t="s">
        <v>943</v>
      </c>
      <c r="N676">
        <v>0</v>
      </c>
      <c r="O676" t="s">
        <v>943</v>
      </c>
      <c r="P676" t="s">
        <v>944</v>
      </c>
      <c r="R676">
        <v>0</v>
      </c>
      <c r="S676" t="s">
        <v>945</v>
      </c>
      <c r="U676">
        <f t="shared" si="5"/>
        <v>0</v>
      </c>
      <c r="V676">
        <f t="shared" si="6"/>
        <v>8.2296331521739248</v>
      </c>
      <c r="W676" t="str">
        <f t="shared" si="7"/>
        <v/>
      </c>
      <c r="X676">
        <f t="shared" si="8"/>
        <v>0.55712098081521544</v>
      </c>
      <c r="Y676" t="str">
        <f t="shared" si="9"/>
        <v/>
      </c>
    </row>
    <row r="677" spans="1:25" ht="19" customHeight="1">
      <c r="A677" t="s">
        <v>636</v>
      </c>
      <c r="B677" t="s">
        <v>637</v>
      </c>
      <c r="C677" t="s">
        <v>638</v>
      </c>
      <c r="D677">
        <v>7</v>
      </c>
      <c r="E677" t="s">
        <v>476</v>
      </c>
      <c r="G677" t="s">
        <v>1311</v>
      </c>
      <c r="H677" t="s">
        <v>1311</v>
      </c>
      <c r="I677" t="s">
        <v>465</v>
      </c>
      <c r="J677" t="s">
        <v>268</v>
      </c>
      <c r="K677">
        <v>0</v>
      </c>
      <c r="L677" t="s">
        <v>946</v>
      </c>
      <c r="M677" t="s">
        <v>947</v>
      </c>
      <c r="N677">
        <v>0</v>
      </c>
      <c r="O677" t="s">
        <v>947</v>
      </c>
      <c r="P677" t="s">
        <v>948</v>
      </c>
      <c r="R677">
        <v>0</v>
      </c>
      <c r="S677" t="s">
        <v>949</v>
      </c>
      <c r="U677">
        <f t="shared" si="5"/>
        <v>0</v>
      </c>
      <c r="V677">
        <f t="shared" si="6"/>
        <v>2.5343433167244389</v>
      </c>
      <c r="W677" t="str">
        <f t="shared" si="7"/>
        <v/>
      </c>
      <c r="X677">
        <f t="shared" si="8"/>
        <v>0.17156562718443022</v>
      </c>
      <c r="Y677" t="str">
        <f t="shared" si="9"/>
        <v/>
      </c>
    </row>
    <row r="678" spans="1:25" ht="19" customHeight="1">
      <c r="A678" t="s">
        <v>636</v>
      </c>
      <c r="B678" t="s">
        <v>637</v>
      </c>
      <c r="C678" t="s">
        <v>638</v>
      </c>
      <c r="D678">
        <v>7</v>
      </c>
      <c r="E678" t="s">
        <v>483</v>
      </c>
      <c r="G678" t="s">
        <v>1311</v>
      </c>
      <c r="H678" t="s">
        <v>1311</v>
      </c>
      <c r="I678" t="s">
        <v>465</v>
      </c>
      <c r="J678" t="s">
        <v>268</v>
      </c>
      <c r="K678">
        <v>0</v>
      </c>
      <c r="L678" t="s">
        <v>950</v>
      </c>
      <c r="M678" t="s">
        <v>951</v>
      </c>
      <c r="N678">
        <v>0</v>
      </c>
      <c r="O678" t="s">
        <v>951</v>
      </c>
      <c r="P678">
        <v>22.142857142857</v>
      </c>
      <c r="R678">
        <v>0</v>
      </c>
      <c r="S678" t="s">
        <v>952</v>
      </c>
      <c r="U678">
        <f t="shared" si="5"/>
        <v>0</v>
      </c>
      <c r="V678">
        <f t="shared" si="6"/>
        <v>28.720126566873507</v>
      </c>
      <c r="W678" t="str">
        <f t="shared" si="7"/>
        <v/>
      </c>
      <c r="X678">
        <f t="shared" si="8"/>
        <v>1.9441465265912181</v>
      </c>
      <c r="Y678" t="str">
        <f t="shared" si="9"/>
        <v/>
      </c>
    </row>
    <row r="679" spans="1:25" ht="19" customHeight="1">
      <c r="A679" t="s">
        <v>636</v>
      </c>
      <c r="B679" t="s">
        <v>637</v>
      </c>
      <c r="C679" t="s">
        <v>638</v>
      </c>
      <c r="D679">
        <v>7</v>
      </c>
      <c r="E679" t="s">
        <v>478</v>
      </c>
      <c r="G679" t="s">
        <v>1311</v>
      </c>
      <c r="H679" t="s">
        <v>1311</v>
      </c>
      <c r="I679" t="s">
        <v>465</v>
      </c>
      <c r="J679" t="s">
        <v>268</v>
      </c>
      <c r="K679">
        <v>0</v>
      </c>
      <c r="L679" t="s">
        <v>953</v>
      </c>
      <c r="M679" t="s">
        <v>954</v>
      </c>
      <c r="N679">
        <v>0</v>
      </c>
      <c r="O679" t="s">
        <v>954</v>
      </c>
      <c r="P679">
        <v>8454</v>
      </c>
      <c r="R679">
        <v>0</v>
      </c>
      <c r="S679" t="s">
        <v>955</v>
      </c>
      <c r="U679">
        <f t="shared" si="5"/>
        <v>0</v>
      </c>
      <c r="V679">
        <f t="shared" si="6"/>
        <v>0.99929982690825359</v>
      </c>
      <c r="W679" t="str">
        <f t="shared" si="7"/>
        <v/>
      </c>
      <c r="X679">
        <f t="shared" si="8"/>
        <v>6.7651689249402069E-2</v>
      </c>
      <c r="Y679" t="str">
        <f t="shared" si="9"/>
        <v/>
      </c>
    </row>
    <row r="680" spans="1:25" ht="19" customHeight="1">
      <c r="A680" t="s">
        <v>636</v>
      </c>
      <c r="B680" t="s">
        <v>637</v>
      </c>
      <c r="C680" t="s">
        <v>638</v>
      </c>
      <c r="D680">
        <v>7</v>
      </c>
      <c r="E680" t="s">
        <v>516</v>
      </c>
      <c r="G680" t="s">
        <v>1311</v>
      </c>
      <c r="H680" t="s">
        <v>1311</v>
      </c>
      <c r="I680" t="s">
        <v>465</v>
      </c>
      <c r="J680" t="s">
        <v>268</v>
      </c>
      <c r="K680">
        <v>135873</v>
      </c>
      <c r="L680" t="s">
        <v>956</v>
      </c>
      <c r="M680" t="s">
        <v>957</v>
      </c>
      <c r="N680">
        <v>9195.9550550000004</v>
      </c>
      <c r="O680">
        <v>2958.8502033</v>
      </c>
      <c r="P680">
        <v>37.428571428570997</v>
      </c>
      <c r="R680">
        <v>0</v>
      </c>
      <c r="S680">
        <v>320.142857142857</v>
      </c>
      <c r="U680">
        <f t="shared" si="5"/>
        <v>0</v>
      </c>
      <c r="V680">
        <f t="shared" si="6"/>
        <v>80.135252119589467</v>
      </c>
      <c r="W680" t="str">
        <f t="shared" si="7"/>
        <v/>
      </c>
      <c r="X680">
        <f t="shared" si="8"/>
        <v>5.4238309941543976</v>
      </c>
      <c r="Y680" t="str">
        <f t="shared" si="9"/>
        <v/>
      </c>
    </row>
    <row r="681" spans="1:25" ht="19" customHeight="1">
      <c r="A681" t="s">
        <v>636</v>
      </c>
      <c r="B681" t="s">
        <v>637</v>
      </c>
      <c r="C681" t="s">
        <v>638</v>
      </c>
      <c r="D681">
        <v>7</v>
      </c>
      <c r="E681" t="s">
        <v>484</v>
      </c>
      <c r="G681" t="s">
        <v>1311</v>
      </c>
      <c r="H681" t="s">
        <v>1311</v>
      </c>
      <c r="I681" t="s">
        <v>465</v>
      </c>
      <c r="J681" t="s">
        <v>268</v>
      </c>
      <c r="K681">
        <v>1998</v>
      </c>
      <c r="L681" t="s">
        <v>958</v>
      </c>
      <c r="M681">
        <v>10737.603609</v>
      </c>
      <c r="N681">
        <v>135.287577</v>
      </c>
      <c r="O681" t="s">
        <v>959</v>
      </c>
      <c r="P681">
        <v>578.42857142857099</v>
      </c>
      <c r="R681">
        <v>0</v>
      </c>
      <c r="S681" t="s">
        <v>960</v>
      </c>
      <c r="U681">
        <f t="shared" si="5"/>
        <v>0</v>
      </c>
      <c r="V681">
        <f t="shared" si="6"/>
        <v>2.7162265410958915</v>
      </c>
      <c r="W681" t="str">
        <f t="shared" si="7"/>
        <v/>
      </c>
      <c r="X681">
        <f t="shared" si="8"/>
        <v>0.18386307549657541</v>
      </c>
      <c r="Y681" t="str">
        <f t="shared" si="9"/>
        <v/>
      </c>
    </row>
    <row r="682" spans="1:25" ht="19" customHeight="1">
      <c r="A682" t="s">
        <v>636</v>
      </c>
      <c r="B682" t="s">
        <v>637</v>
      </c>
      <c r="C682" t="s">
        <v>638</v>
      </c>
      <c r="D682">
        <v>7</v>
      </c>
      <c r="E682" t="s">
        <v>485</v>
      </c>
      <c r="G682" t="s">
        <v>1311</v>
      </c>
      <c r="H682" t="s">
        <v>1311</v>
      </c>
      <c r="I682" t="s">
        <v>465</v>
      </c>
      <c r="J682" t="s">
        <v>268</v>
      </c>
      <c r="K682">
        <v>0</v>
      </c>
      <c r="L682" t="s">
        <v>961</v>
      </c>
      <c r="M682">
        <v>7995.6984831</v>
      </c>
      <c r="N682">
        <v>0</v>
      </c>
      <c r="O682">
        <v>7995.6984831</v>
      </c>
      <c r="P682">
        <v>75.428571428571004</v>
      </c>
      <c r="R682">
        <v>0</v>
      </c>
      <c r="S682">
        <v>635.857142857143</v>
      </c>
      <c r="U682">
        <f t="shared" si="5"/>
        <v>0</v>
      </c>
      <c r="V682">
        <f t="shared" si="6"/>
        <v>26.538303751965621</v>
      </c>
      <c r="W682" t="str">
        <f t="shared" si="7"/>
        <v/>
      </c>
      <c r="X682">
        <f t="shared" si="8"/>
        <v>1.7963824945180855</v>
      </c>
      <c r="Y682" t="str">
        <f t="shared" si="9"/>
        <v/>
      </c>
    </row>
    <row r="683" spans="1:25" ht="19" customHeight="1">
      <c r="A683" t="s">
        <v>636</v>
      </c>
      <c r="B683" t="s">
        <v>637</v>
      </c>
      <c r="C683" t="s">
        <v>638</v>
      </c>
      <c r="D683">
        <v>7</v>
      </c>
      <c r="E683" t="s">
        <v>486</v>
      </c>
      <c r="G683" t="s">
        <v>1311</v>
      </c>
      <c r="H683" t="s">
        <v>1311</v>
      </c>
      <c r="I683" t="s">
        <v>465</v>
      </c>
      <c r="J683" t="s">
        <v>268</v>
      </c>
      <c r="K683">
        <v>0</v>
      </c>
      <c r="L683" t="s">
        <v>962</v>
      </c>
      <c r="M683" t="s">
        <v>963</v>
      </c>
      <c r="N683">
        <v>0</v>
      </c>
      <c r="O683" t="s">
        <v>963</v>
      </c>
      <c r="P683" t="s">
        <v>964</v>
      </c>
      <c r="R683">
        <v>0</v>
      </c>
      <c r="S683" t="s">
        <v>965</v>
      </c>
      <c r="U683">
        <f t="shared" si="5"/>
        <v>0</v>
      </c>
      <c r="V683">
        <f t="shared" si="6"/>
        <v>1.5845930486669328</v>
      </c>
      <c r="W683" t="str">
        <f t="shared" si="7"/>
        <v/>
      </c>
      <c r="X683">
        <f t="shared" si="8"/>
        <v>0.10728051809854999</v>
      </c>
      <c r="Y683" t="str">
        <f t="shared" si="9"/>
        <v/>
      </c>
    </row>
    <row r="684" spans="1:25" ht="19" customHeight="1">
      <c r="A684" t="s">
        <v>636</v>
      </c>
      <c r="B684" t="s">
        <v>637</v>
      </c>
      <c r="C684" t="s">
        <v>638</v>
      </c>
      <c r="D684">
        <v>7</v>
      </c>
      <c r="E684" t="s">
        <v>488</v>
      </c>
      <c r="G684" t="s">
        <v>1311</v>
      </c>
      <c r="H684" t="s">
        <v>1311</v>
      </c>
      <c r="I684" t="s">
        <v>465</v>
      </c>
      <c r="J684" t="s">
        <v>268</v>
      </c>
      <c r="K684">
        <v>9961</v>
      </c>
      <c r="L684" t="s">
        <v>966</v>
      </c>
      <c r="M684">
        <v>3357.8668204999999</v>
      </c>
      <c r="N684">
        <v>674.10514000000001</v>
      </c>
      <c r="O684">
        <v>2683.7616803999999</v>
      </c>
      <c r="P684">
        <v>137.857142857143</v>
      </c>
      <c r="R684">
        <v>0</v>
      </c>
      <c r="S684" t="s">
        <v>967</v>
      </c>
      <c r="U684">
        <f t="shared" si="5"/>
        <v>0</v>
      </c>
      <c r="V684">
        <f t="shared" si="6"/>
        <v>5.1200288987511868</v>
      </c>
      <c r="W684" t="str">
        <f t="shared" si="7"/>
        <v/>
      </c>
      <c r="X684">
        <f t="shared" si="8"/>
        <v>0.34656484884921218</v>
      </c>
      <c r="Y684" t="str">
        <f t="shared" si="9"/>
        <v/>
      </c>
    </row>
    <row r="685" spans="1:25" ht="19" customHeight="1">
      <c r="A685" t="s">
        <v>636</v>
      </c>
      <c r="B685" t="s">
        <v>637</v>
      </c>
      <c r="C685" t="s">
        <v>638</v>
      </c>
      <c r="D685">
        <v>7</v>
      </c>
      <c r="E685" t="s">
        <v>529</v>
      </c>
      <c r="F685" t="s">
        <v>530</v>
      </c>
      <c r="G685" t="s">
        <v>1311</v>
      </c>
      <c r="H685" t="s">
        <v>1311</v>
      </c>
      <c r="I685" t="s">
        <v>465</v>
      </c>
      <c r="J685" t="s">
        <v>268</v>
      </c>
      <c r="K685">
        <v>47168</v>
      </c>
      <c r="L685">
        <v>0</v>
      </c>
      <c r="M685">
        <v>3194.0799609999999</v>
      </c>
      <c r="N685">
        <v>3194.0799609999999</v>
      </c>
      <c r="O685">
        <v>0</v>
      </c>
      <c r="P685">
        <v>4.7142857142860004</v>
      </c>
      <c r="Q685">
        <v>99.714285714286007</v>
      </c>
      <c r="R685">
        <v>1.714285714286</v>
      </c>
      <c r="S685">
        <v>112.71428571428601</v>
      </c>
      <c r="T685">
        <v>1.5714285714289999</v>
      </c>
      <c r="U685">
        <f t="shared" si="5"/>
        <v>1.3941698352348505E-2</v>
      </c>
      <c r="V685">
        <f t="shared" si="6"/>
        <v>59.782002534854094</v>
      </c>
      <c r="W685">
        <f t="shared" si="7"/>
        <v>4287.9999999988313</v>
      </c>
      <c r="X685">
        <f t="shared" si="8"/>
        <v>4.0482635754119034</v>
      </c>
      <c r="Y685">
        <f t="shared" si="9"/>
        <v>290.37090554537536</v>
      </c>
    </row>
    <row r="686" spans="1:25" ht="19" customHeight="1">
      <c r="A686" t="s">
        <v>636</v>
      </c>
      <c r="B686" t="s">
        <v>637</v>
      </c>
      <c r="C686" t="s">
        <v>638</v>
      </c>
      <c r="D686">
        <v>6</v>
      </c>
      <c r="E686" t="s">
        <v>521</v>
      </c>
      <c r="F686" t="s">
        <v>521</v>
      </c>
      <c r="G686" t="s">
        <v>1311</v>
      </c>
      <c r="H686" t="s">
        <v>1311</v>
      </c>
      <c r="I686" t="s">
        <v>465</v>
      </c>
      <c r="J686" t="s">
        <v>248</v>
      </c>
      <c r="K686">
        <v>3052</v>
      </c>
      <c r="L686">
        <v>0</v>
      </c>
      <c r="M686">
        <v>3052</v>
      </c>
      <c r="N686">
        <v>3052</v>
      </c>
      <c r="O686">
        <v>0</v>
      </c>
      <c r="Q686" t="s">
        <v>968</v>
      </c>
      <c r="R686">
        <v>1105</v>
      </c>
      <c r="S686">
        <v>1329.5</v>
      </c>
      <c r="T686">
        <v>44.833333333333002</v>
      </c>
      <c r="U686">
        <f t="shared" si="5"/>
        <v>3.3721950607997743E-2</v>
      </c>
      <c r="V686">
        <f t="shared" si="6"/>
        <v>0.38259997492791775</v>
      </c>
      <c r="W686">
        <f t="shared" si="7"/>
        <v>11.345724907063282</v>
      </c>
      <c r="X686">
        <f t="shared" si="8"/>
        <v>0.38259997492791775</v>
      </c>
      <c r="Y686">
        <f t="shared" si="9"/>
        <v>11.345724907063282</v>
      </c>
    </row>
    <row r="687" spans="1:25" ht="19" customHeight="1">
      <c r="A687" t="s">
        <v>636</v>
      </c>
      <c r="B687" t="s">
        <v>637</v>
      </c>
      <c r="C687" t="s">
        <v>638</v>
      </c>
      <c r="D687">
        <v>7</v>
      </c>
      <c r="E687" t="s">
        <v>505</v>
      </c>
      <c r="G687" t="s">
        <v>1311</v>
      </c>
      <c r="H687" t="s">
        <v>1311</v>
      </c>
      <c r="I687" t="s">
        <v>465</v>
      </c>
      <c r="J687" t="s">
        <v>281</v>
      </c>
      <c r="K687">
        <v>315</v>
      </c>
      <c r="L687">
        <v>0</v>
      </c>
      <c r="M687">
        <v>2131.2449000000001</v>
      </c>
      <c r="N687">
        <v>2131.2449000000001</v>
      </c>
      <c r="O687">
        <v>0</v>
      </c>
      <c r="P687">
        <v>77</v>
      </c>
      <c r="Q687" t="s">
        <v>969</v>
      </c>
      <c r="R687">
        <v>885.71428571428601</v>
      </c>
      <c r="S687" t="s">
        <v>970</v>
      </c>
      <c r="T687">
        <v>11.142857142857</v>
      </c>
      <c r="U687">
        <f t="shared" si="5"/>
        <v>3.4305317324184884E-3</v>
      </c>
      <c r="V687">
        <f t="shared" si="6"/>
        <v>1.3854070457844073E-2</v>
      </c>
      <c r="W687">
        <f t="shared" si="7"/>
        <v>4.0384615384615898</v>
      </c>
      <c r="X687">
        <f t="shared" si="8"/>
        <v>9.3734657166732849E-2</v>
      </c>
      <c r="Y687">
        <f t="shared" si="9"/>
        <v>27.323652564102915</v>
      </c>
    </row>
    <row r="688" spans="1:25" ht="19" customHeight="1">
      <c r="A688" t="s">
        <v>636</v>
      </c>
      <c r="B688" t="s">
        <v>637</v>
      </c>
      <c r="C688" t="s">
        <v>638</v>
      </c>
      <c r="D688">
        <v>7</v>
      </c>
      <c r="E688" t="s">
        <v>492</v>
      </c>
      <c r="G688" t="s">
        <v>1311</v>
      </c>
      <c r="H688" t="s">
        <v>1311</v>
      </c>
      <c r="I688" t="s">
        <v>465</v>
      </c>
      <c r="J688" t="s">
        <v>268</v>
      </c>
      <c r="K688">
        <v>1221</v>
      </c>
      <c r="L688" t="s">
        <v>971</v>
      </c>
      <c r="M688">
        <v>1462.2456838999999</v>
      </c>
      <c r="N688">
        <v>82.688274000000007</v>
      </c>
      <c r="O688">
        <v>1379.5574099</v>
      </c>
      <c r="P688">
        <v>11.857142857143</v>
      </c>
      <c r="R688">
        <v>0</v>
      </c>
      <c r="S688" t="s">
        <v>972</v>
      </c>
      <c r="U688">
        <f t="shared" si="5"/>
        <v>0</v>
      </c>
      <c r="V688">
        <f t="shared" si="6"/>
        <v>2.8288056574122522</v>
      </c>
      <c r="W688" t="str">
        <f t="shared" si="7"/>
        <v/>
      </c>
      <c r="X688">
        <f t="shared" si="8"/>
        <v>0.19149367259036196</v>
      </c>
      <c r="Y688" t="str">
        <f t="shared" si="9"/>
        <v/>
      </c>
    </row>
    <row r="689" spans="1:25" ht="19" customHeight="1">
      <c r="A689" t="s">
        <v>636</v>
      </c>
      <c r="B689" t="s">
        <v>637</v>
      </c>
      <c r="C689" t="s">
        <v>638</v>
      </c>
      <c r="D689">
        <v>7</v>
      </c>
      <c r="E689" t="s">
        <v>495</v>
      </c>
      <c r="F689" t="s">
        <v>322</v>
      </c>
      <c r="G689" t="s">
        <v>1311</v>
      </c>
      <c r="H689" t="s">
        <v>1311</v>
      </c>
      <c r="I689" t="s">
        <v>465</v>
      </c>
      <c r="J689" t="s">
        <v>281</v>
      </c>
      <c r="K689">
        <v>210</v>
      </c>
      <c r="L689">
        <v>0</v>
      </c>
      <c r="M689">
        <v>1421.5976000000001</v>
      </c>
      <c r="N689">
        <v>1421.5976000000001</v>
      </c>
      <c r="O689">
        <v>0</v>
      </c>
      <c r="P689">
        <v>61.857142857143003</v>
      </c>
      <c r="Q689" t="s">
        <v>973</v>
      </c>
      <c r="R689">
        <v>730.71428571428601</v>
      </c>
      <c r="S689" t="s">
        <v>974</v>
      </c>
      <c r="T689">
        <v>17.285714285714</v>
      </c>
      <c r="U689">
        <f t="shared" si="5"/>
        <v>5.0625496841135535E-3</v>
      </c>
      <c r="V689">
        <f t="shared" si="6"/>
        <v>8.786243253420362E-3</v>
      </c>
      <c r="W689">
        <f t="shared" si="7"/>
        <v>1.7355371900826733</v>
      </c>
      <c r="X689">
        <f t="shared" si="8"/>
        <v>5.9478582486088477E-2</v>
      </c>
      <c r="Y689">
        <f t="shared" si="9"/>
        <v>11.748740495867963</v>
      </c>
    </row>
    <row r="690" spans="1:25" ht="19" customHeight="1">
      <c r="A690" t="s">
        <v>636</v>
      </c>
      <c r="B690" t="s">
        <v>637</v>
      </c>
      <c r="C690" t="s">
        <v>638</v>
      </c>
      <c r="D690">
        <v>7</v>
      </c>
      <c r="E690" t="s">
        <v>503</v>
      </c>
      <c r="F690" t="s">
        <v>322</v>
      </c>
      <c r="G690" t="s">
        <v>1311</v>
      </c>
      <c r="H690" t="s">
        <v>1311</v>
      </c>
      <c r="I690" t="s">
        <v>465</v>
      </c>
      <c r="J690" t="s">
        <v>281</v>
      </c>
      <c r="K690">
        <v>209</v>
      </c>
      <c r="L690">
        <v>0</v>
      </c>
      <c r="M690">
        <v>1414.9748</v>
      </c>
      <c r="N690">
        <v>1414.9748</v>
      </c>
      <c r="O690">
        <v>0</v>
      </c>
      <c r="P690">
        <v>76</v>
      </c>
      <c r="Q690" t="s">
        <v>975</v>
      </c>
      <c r="R690">
        <v>967.71428571428601</v>
      </c>
      <c r="S690" t="s">
        <v>976</v>
      </c>
      <c r="T690">
        <v>14.571428571428999</v>
      </c>
      <c r="U690">
        <f t="shared" si="5"/>
        <v>4.1649652919560328E-3</v>
      </c>
      <c r="V690">
        <f t="shared" si="6"/>
        <v>8.5340955492037782E-3</v>
      </c>
      <c r="W690">
        <f t="shared" si="7"/>
        <v>2.0490196078430771</v>
      </c>
      <c r="X690">
        <f t="shared" si="8"/>
        <v>5.7777656186198588E-2</v>
      </c>
      <c r="Y690">
        <f t="shared" si="9"/>
        <v>13.872301960783906</v>
      </c>
    </row>
    <row r="691" spans="1:25" ht="19" customHeight="1">
      <c r="A691" t="s">
        <v>636</v>
      </c>
      <c r="B691" t="s">
        <v>637</v>
      </c>
      <c r="C691" t="s">
        <v>638</v>
      </c>
      <c r="D691">
        <v>7</v>
      </c>
      <c r="E691" t="s">
        <v>480</v>
      </c>
      <c r="F691" t="s">
        <v>480</v>
      </c>
      <c r="G691" t="s">
        <v>1311</v>
      </c>
      <c r="H691" t="s">
        <v>1311</v>
      </c>
      <c r="I691" t="s">
        <v>465</v>
      </c>
      <c r="J691" t="s">
        <v>248</v>
      </c>
      <c r="K691">
        <v>1326</v>
      </c>
      <c r="L691">
        <v>0</v>
      </c>
      <c r="M691">
        <v>1326</v>
      </c>
      <c r="N691">
        <v>1326</v>
      </c>
      <c r="O691">
        <v>0</v>
      </c>
      <c r="Q691">
        <v>28.571428571428999</v>
      </c>
      <c r="R691">
        <v>12.428571428571001</v>
      </c>
      <c r="S691">
        <v>57</v>
      </c>
      <c r="T691">
        <v>1.857142857143</v>
      </c>
      <c r="U691">
        <f t="shared" si="5"/>
        <v>3.2581453634087716E-2</v>
      </c>
      <c r="V691">
        <f t="shared" si="6"/>
        <v>3.3233082706766917</v>
      </c>
      <c r="W691">
        <f t="shared" si="7"/>
        <v>101.99999999999214</v>
      </c>
      <c r="X691">
        <f t="shared" si="8"/>
        <v>3.3233082706766917</v>
      </c>
      <c r="Y691">
        <f t="shared" si="9"/>
        <v>101.99999999999214</v>
      </c>
    </row>
    <row r="692" spans="1:25" ht="19" customHeight="1">
      <c r="A692" t="s">
        <v>636</v>
      </c>
      <c r="B692" t="s">
        <v>637</v>
      </c>
      <c r="C692" t="s">
        <v>638</v>
      </c>
      <c r="D692">
        <v>7</v>
      </c>
      <c r="E692" t="s">
        <v>494</v>
      </c>
      <c r="G692" t="s">
        <v>1311</v>
      </c>
      <c r="H692" t="s">
        <v>1311</v>
      </c>
      <c r="I692" t="s">
        <v>465</v>
      </c>
      <c r="J692" t="s">
        <v>268</v>
      </c>
      <c r="K692">
        <v>517</v>
      </c>
      <c r="L692" t="s">
        <v>977</v>
      </c>
      <c r="M692">
        <v>1309.4515819999999</v>
      </c>
      <c r="N692">
        <v>35.015376000000003</v>
      </c>
      <c r="O692">
        <v>1274.4362060000001</v>
      </c>
      <c r="P692">
        <v>8.1428571428570002</v>
      </c>
      <c r="R692">
        <v>0</v>
      </c>
      <c r="S692">
        <v>142.71428571428601</v>
      </c>
      <c r="U692">
        <f t="shared" si="5"/>
        <v>0</v>
      </c>
      <c r="V692">
        <f t="shared" si="6"/>
        <v>19.363413413413276</v>
      </c>
      <c r="W692" t="str">
        <f t="shared" si="7"/>
        <v/>
      </c>
      <c r="X692">
        <f t="shared" si="8"/>
        <v>1.3107623443443417</v>
      </c>
      <c r="Y692" t="str">
        <f t="shared" si="9"/>
        <v/>
      </c>
    </row>
    <row r="693" spans="1:25" ht="19" customHeight="1">
      <c r="A693" t="s">
        <v>636</v>
      </c>
      <c r="B693" t="s">
        <v>637</v>
      </c>
      <c r="C693" t="s">
        <v>638</v>
      </c>
      <c r="D693">
        <v>7</v>
      </c>
      <c r="E693" t="s">
        <v>489</v>
      </c>
      <c r="G693" t="s">
        <v>1311</v>
      </c>
      <c r="H693" t="s">
        <v>1311</v>
      </c>
      <c r="I693" t="s">
        <v>465</v>
      </c>
      <c r="J693" t="s">
        <v>268</v>
      </c>
      <c r="K693">
        <v>7983</v>
      </c>
      <c r="L693" t="s">
        <v>978</v>
      </c>
      <c r="M693">
        <v>1241.8132949000001</v>
      </c>
      <c r="N693">
        <v>540.46453899999995</v>
      </c>
      <c r="O693">
        <v>701.34875593000004</v>
      </c>
      <c r="P693">
        <v>0.57142857142900005</v>
      </c>
      <c r="R693">
        <v>0</v>
      </c>
      <c r="S693">
        <v>88.571428571428996</v>
      </c>
      <c r="U693">
        <f t="shared" si="5"/>
        <v>0</v>
      </c>
      <c r="V693">
        <f t="shared" si="6"/>
        <v>29.586887096773893</v>
      </c>
      <c r="W693" t="str">
        <f t="shared" si="7"/>
        <v/>
      </c>
      <c r="X693">
        <f t="shared" si="8"/>
        <v>2.002924669193539</v>
      </c>
      <c r="Y693" t="str">
        <f t="shared" si="9"/>
        <v/>
      </c>
    </row>
    <row r="694" spans="1:25" ht="19" customHeight="1">
      <c r="A694" t="s">
        <v>636</v>
      </c>
      <c r="B694" t="s">
        <v>637</v>
      </c>
      <c r="C694" t="s">
        <v>638</v>
      </c>
      <c r="D694">
        <v>7</v>
      </c>
      <c r="E694" t="s">
        <v>496</v>
      </c>
      <c r="F694" t="s">
        <v>496</v>
      </c>
      <c r="G694" t="s">
        <v>1311</v>
      </c>
      <c r="H694" t="s">
        <v>1311</v>
      </c>
      <c r="I694" t="s">
        <v>465</v>
      </c>
      <c r="J694" t="s">
        <v>248</v>
      </c>
      <c r="K694">
        <v>1224</v>
      </c>
      <c r="L694">
        <v>0</v>
      </c>
      <c r="M694">
        <v>1224</v>
      </c>
      <c r="N694">
        <v>1224</v>
      </c>
      <c r="O694">
        <v>0</v>
      </c>
      <c r="Q694">
        <v>339.71428571428601</v>
      </c>
      <c r="R694">
        <v>204.57142857142901</v>
      </c>
      <c r="S694">
        <v>303.71428571428601</v>
      </c>
      <c r="T694">
        <v>7.8571428571429998</v>
      </c>
      <c r="U694">
        <f t="shared" si="5"/>
        <v>2.5870178739417191E-2</v>
      </c>
      <c r="V694">
        <f t="shared" si="6"/>
        <v>0.57572906867356488</v>
      </c>
      <c r="W694">
        <f t="shared" si="7"/>
        <v>22.254545454545053</v>
      </c>
      <c r="X694">
        <f t="shared" si="8"/>
        <v>0.57572906867356488</v>
      </c>
      <c r="Y694">
        <f t="shared" si="9"/>
        <v>22.254545454545053</v>
      </c>
    </row>
    <row r="695" spans="1:25" ht="19" customHeight="1">
      <c r="A695" t="s">
        <v>636</v>
      </c>
      <c r="B695" t="s">
        <v>637</v>
      </c>
      <c r="C695" t="s">
        <v>638</v>
      </c>
      <c r="D695">
        <v>7</v>
      </c>
      <c r="E695" t="s">
        <v>500</v>
      </c>
      <c r="G695" t="s">
        <v>1311</v>
      </c>
      <c r="H695" t="s">
        <v>1311</v>
      </c>
      <c r="I695" t="s">
        <v>465</v>
      </c>
      <c r="J695" t="s">
        <v>268</v>
      </c>
      <c r="K695">
        <v>499</v>
      </c>
      <c r="L695">
        <v>16982.66</v>
      </c>
      <c r="M695">
        <v>1183.3244201</v>
      </c>
      <c r="N695">
        <v>33.767330000000001</v>
      </c>
      <c r="O695">
        <v>1149.5570901000001</v>
      </c>
      <c r="P695">
        <v>29.142857142857</v>
      </c>
      <c r="R695">
        <v>0</v>
      </c>
      <c r="S695">
        <v>133.57142857142901</v>
      </c>
      <c r="U695">
        <f t="shared" si="5"/>
        <v>0</v>
      </c>
      <c r="V695">
        <f t="shared" si="6"/>
        <v>18.69696256684486</v>
      </c>
      <c r="W695" t="str">
        <f t="shared" si="7"/>
        <v/>
      </c>
      <c r="X695">
        <f t="shared" si="8"/>
        <v>1.2655876150802097</v>
      </c>
      <c r="Y695" t="str">
        <f t="shared" si="9"/>
        <v/>
      </c>
    </row>
    <row r="696" spans="1:25" ht="19" customHeight="1">
      <c r="A696" t="s">
        <v>636</v>
      </c>
      <c r="B696" t="s">
        <v>637</v>
      </c>
      <c r="C696" t="s">
        <v>638</v>
      </c>
      <c r="D696">
        <v>7</v>
      </c>
      <c r="E696" t="s">
        <v>490</v>
      </c>
      <c r="F696" t="s">
        <v>633</v>
      </c>
      <c r="G696" t="s">
        <v>1311</v>
      </c>
      <c r="H696" t="s">
        <v>1311</v>
      </c>
      <c r="I696" t="s">
        <v>465</v>
      </c>
      <c r="J696" t="s">
        <v>248</v>
      </c>
      <c r="K696">
        <v>962.82</v>
      </c>
      <c r="L696">
        <v>175.13</v>
      </c>
      <c r="M696">
        <v>1137.95</v>
      </c>
      <c r="N696">
        <v>962.82</v>
      </c>
      <c r="O696">
        <v>175.13</v>
      </c>
      <c r="P696" t="s">
        <v>979</v>
      </c>
      <c r="Q696" t="s">
        <v>980</v>
      </c>
      <c r="R696">
        <v>0</v>
      </c>
      <c r="S696">
        <v>8235</v>
      </c>
      <c r="T696">
        <v>6.5714285714290002</v>
      </c>
      <c r="U696">
        <f t="shared" si="5"/>
        <v>7.9798768323363699E-4</v>
      </c>
      <c r="V696">
        <f t="shared" si="6"/>
        <v>1.9740654002949085E-2</v>
      </c>
      <c r="W696">
        <f t="shared" si="7"/>
        <v>24.738043478259257</v>
      </c>
      <c r="X696">
        <f t="shared" si="8"/>
        <v>1.9740654002949085E-2</v>
      </c>
      <c r="Y696">
        <f t="shared" si="9"/>
        <v>24.738043478259257</v>
      </c>
    </row>
    <row r="697" spans="1:25" ht="19" customHeight="1">
      <c r="A697" t="s">
        <v>636</v>
      </c>
      <c r="B697" t="s">
        <v>637</v>
      </c>
      <c r="C697" t="s">
        <v>638</v>
      </c>
      <c r="D697">
        <v>7</v>
      </c>
      <c r="E697" t="s">
        <v>499</v>
      </c>
      <c r="G697" t="s">
        <v>1311</v>
      </c>
      <c r="H697" t="s">
        <v>1311</v>
      </c>
      <c r="I697" t="s">
        <v>465</v>
      </c>
      <c r="J697" t="s">
        <v>268</v>
      </c>
      <c r="K697">
        <v>6689</v>
      </c>
      <c r="L697">
        <v>8655.92</v>
      </c>
      <c r="M697">
        <v>1038.7021522</v>
      </c>
      <c r="N697">
        <v>452.74252000000001</v>
      </c>
      <c r="O697">
        <v>585.95963213000005</v>
      </c>
      <c r="P697">
        <v>19.285714285714</v>
      </c>
      <c r="R697">
        <v>0</v>
      </c>
      <c r="S697">
        <v>72.714285714286007</v>
      </c>
      <c r="U697">
        <f t="shared" si="5"/>
        <v>0</v>
      </c>
      <c r="V697">
        <f t="shared" si="6"/>
        <v>30.147190569744474</v>
      </c>
      <c r="W697" t="str">
        <f t="shared" si="7"/>
        <v/>
      </c>
      <c r="X697">
        <f t="shared" si="8"/>
        <v>2.0406722047151193</v>
      </c>
      <c r="Y697" t="str">
        <f t="shared" si="9"/>
        <v/>
      </c>
    </row>
    <row r="698" spans="1:25" ht="19" customHeight="1">
      <c r="A698" t="s">
        <v>636</v>
      </c>
      <c r="B698" t="s">
        <v>637</v>
      </c>
      <c r="C698" t="s">
        <v>638</v>
      </c>
      <c r="D698">
        <v>7</v>
      </c>
      <c r="E698" t="s">
        <v>502</v>
      </c>
      <c r="G698" t="s">
        <v>1311</v>
      </c>
      <c r="H698" t="s">
        <v>1311</v>
      </c>
      <c r="I698" t="s">
        <v>465</v>
      </c>
      <c r="J698" t="s">
        <v>281</v>
      </c>
      <c r="K698">
        <v>128</v>
      </c>
      <c r="L698">
        <v>0</v>
      </c>
      <c r="M698">
        <v>866.45180000000005</v>
      </c>
      <c r="N698">
        <v>866.45180000000005</v>
      </c>
      <c r="O698">
        <v>0</v>
      </c>
      <c r="P698">
        <v>79.142857142856997</v>
      </c>
      <c r="Q698" t="s">
        <v>981</v>
      </c>
      <c r="R698">
        <v>926.42857142857099</v>
      </c>
      <c r="S698">
        <v>3366</v>
      </c>
      <c r="T698">
        <v>12.857142857143</v>
      </c>
      <c r="U698">
        <f t="shared" si="5"/>
        <v>3.8197097020626855E-3</v>
      </c>
      <c r="V698">
        <f t="shared" si="6"/>
        <v>5.4324760207113149E-3</v>
      </c>
      <c r="W698">
        <f t="shared" si="7"/>
        <v>1.4222222222222063</v>
      </c>
      <c r="X698">
        <f t="shared" si="8"/>
        <v>3.6773270520329346E-2</v>
      </c>
      <c r="Y698">
        <f t="shared" si="9"/>
        <v>9.6272422222221152</v>
      </c>
    </row>
    <row r="699" spans="1:25" ht="19" customHeight="1">
      <c r="A699" t="s">
        <v>636</v>
      </c>
      <c r="B699" t="s">
        <v>637</v>
      </c>
      <c r="C699" t="s">
        <v>638</v>
      </c>
      <c r="D699">
        <v>7</v>
      </c>
      <c r="E699" t="s">
        <v>507</v>
      </c>
      <c r="F699" t="s">
        <v>297</v>
      </c>
      <c r="G699" t="s">
        <v>1311</v>
      </c>
      <c r="H699" t="s">
        <v>1311</v>
      </c>
      <c r="I699" t="s">
        <v>465</v>
      </c>
      <c r="J699" t="s">
        <v>248</v>
      </c>
      <c r="K699">
        <v>762</v>
      </c>
      <c r="L699">
        <v>0</v>
      </c>
      <c r="M699">
        <v>762</v>
      </c>
      <c r="N699">
        <v>762</v>
      </c>
      <c r="O699">
        <v>0</v>
      </c>
      <c r="Q699">
        <v>44.285714285714</v>
      </c>
      <c r="R699">
        <v>0.85714285714299998</v>
      </c>
      <c r="S699">
        <v>50.285714285714</v>
      </c>
      <c r="T699">
        <v>2.1428571428569998</v>
      </c>
      <c r="U699">
        <f t="shared" si="5"/>
        <v>4.2613636363633758E-2</v>
      </c>
      <c r="V699">
        <f t="shared" si="6"/>
        <v>2.1647727272727395</v>
      </c>
      <c r="W699">
        <f t="shared" si="7"/>
        <v>50.800000000003394</v>
      </c>
      <c r="X699">
        <f t="shared" si="8"/>
        <v>2.1647727272727395</v>
      </c>
      <c r="Y699">
        <f t="shared" si="9"/>
        <v>50.800000000003394</v>
      </c>
    </row>
    <row r="700" spans="1:25" ht="19" customHeight="1">
      <c r="A700" t="s">
        <v>636</v>
      </c>
      <c r="B700" t="s">
        <v>637</v>
      </c>
      <c r="C700" t="s">
        <v>638</v>
      </c>
      <c r="D700">
        <v>7</v>
      </c>
      <c r="E700" t="s">
        <v>508</v>
      </c>
      <c r="F700" t="s">
        <v>508</v>
      </c>
      <c r="G700" t="s">
        <v>1311</v>
      </c>
      <c r="H700" t="s">
        <v>1311</v>
      </c>
      <c r="I700" t="s">
        <v>465</v>
      </c>
      <c r="J700" t="s">
        <v>248</v>
      </c>
      <c r="K700">
        <v>762</v>
      </c>
      <c r="L700">
        <v>0</v>
      </c>
      <c r="M700">
        <v>762</v>
      </c>
      <c r="N700">
        <v>762</v>
      </c>
      <c r="O700">
        <v>0</v>
      </c>
      <c r="Q700">
        <v>50.714285714286</v>
      </c>
      <c r="R700">
        <v>1.142857142857</v>
      </c>
      <c r="S700">
        <v>49.571428571429003</v>
      </c>
      <c r="T700">
        <v>2.1428571428569998</v>
      </c>
      <c r="U700">
        <f t="shared" si="5"/>
        <v>4.3227665706048614E-2</v>
      </c>
      <c r="V700">
        <f t="shared" si="6"/>
        <v>2.1959654178674159</v>
      </c>
      <c r="W700">
        <f t="shared" si="7"/>
        <v>50.800000000003394</v>
      </c>
      <c r="X700">
        <f t="shared" si="8"/>
        <v>2.1959654178674159</v>
      </c>
      <c r="Y700">
        <f t="shared" si="9"/>
        <v>50.800000000003394</v>
      </c>
    </row>
    <row r="701" spans="1:25" ht="19" customHeight="1">
      <c r="A701" t="s">
        <v>636</v>
      </c>
      <c r="B701" t="s">
        <v>637</v>
      </c>
      <c r="C701" t="s">
        <v>638</v>
      </c>
      <c r="D701">
        <v>7</v>
      </c>
      <c r="E701" t="s">
        <v>504</v>
      </c>
      <c r="G701" t="s">
        <v>1311</v>
      </c>
      <c r="H701" t="s">
        <v>1311</v>
      </c>
      <c r="I701" t="s">
        <v>465</v>
      </c>
      <c r="J701" t="s">
        <v>248</v>
      </c>
      <c r="K701">
        <v>760</v>
      </c>
      <c r="L701">
        <v>0</v>
      </c>
      <c r="M701">
        <v>760</v>
      </c>
      <c r="N701">
        <v>760</v>
      </c>
      <c r="O701">
        <v>0</v>
      </c>
      <c r="R701">
        <v>19</v>
      </c>
      <c r="S701">
        <v>193.857142857143</v>
      </c>
      <c r="T701">
        <v>1.857142857143</v>
      </c>
      <c r="U701">
        <f t="shared" si="5"/>
        <v>9.5799557848201839E-3</v>
      </c>
      <c r="V701">
        <f t="shared" si="6"/>
        <v>0.56005895357405999</v>
      </c>
      <c r="W701">
        <f t="shared" si="7"/>
        <v>58.461538461533962</v>
      </c>
      <c r="X701">
        <f t="shared" si="8"/>
        <v>0.56005895357405999</v>
      </c>
      <c r="Y701">
        <f t="shared" si="9"/>
        <v>58.461538461533962</v>
      </c>
    </row>
    <row r="702" spans="1:25" ht="19" customHeight="1">
      <c r="A702" t="s">
        <v>636</v>
      </c>
      <c r="B702" t="s">
        <v>637</v>
      </c>
      <c r="C702" t="s">
        <v>638</v>
      </c>
      <c r="D702">
        <v>7</v>
      </c>
      <c r="E702" t="s">
        <v>543</v>
      </c>
      <c r="G702" t="s">
        <v>1311</v>
      </c>
      <c r="H702" t="s">
        <v>1311</v>
      </c>
      <c r="I702" t="s">
        <v>465</v>
      </c>
      <c r="J702" t="s">
        <v>268</v>
      </c>
      <c r="K702">
        <v>0</v>
      </c>
      <c r="L702" t="s">
        <v>982</v>
      </c>
      <c r="M702">
        <v>615.19005602000004</v>
      </c>
      <c r="N702">
        <v>0</v>
      </c>
      <c r="O702">
        <v>615.19005602000004</v>
      </c>
      <c r="P702">
        <v>0</v>
      </c>
      <c r="R702">
        <v>0</v>
      </c>
      <c r="S702">
        <v>0</v>
      </c>
      <c r="U702" t="str">
        <f t="shared" si="5"/>
        <v/>
      </c>
      <c r="V702" t="str">
        <f t="shared" si="6"/>
        <v/>
      </c>
      <c r="W702" t="str">
        <f t="shared" si="7"/>
        <v/>
      </c>
      <c r="X702" t="str">
        <f t="shared" si="8"/>
        <v/>
      </c>
      <c r="Y702" t="str">
        <f t="shared" si="9"/>
        <v/>
      </c>
    </row>
    <row r="703" spans="1:25" ht="19" customHeight="1">
      <c r="A703" t="s">
        <v>636</v>
      </c>
      <c r="B703" t="s">
        <v>637</v>
      </c>
      <c r="C703" t="s">
        <v>638</v>
      </c>
      <c r="D703">
        <v>7</v>
      </c>
      <c r="E703" t="s">
        <v>509</v>
      </c>
      <c r="G703" t="s">
        <v>1311</v>
      </c>
      <c r="H703" t="s">
        <v>1311</v>
      </c>
      <c r="I703" t="s">
        <v>465</v>
      </c>
      <c r="J703" t="s">
        <v>268</v>
      </c>
      <c r="K703">
        <v>0</v>
      </c>
      <c r="L703">
        <v>7732</v>
      </c>
      <c r="M703">
        <v>523.35491999999999</v>
      </c>
      <c r="N703">
        <v>0</v>
      </c>
      <c r="O703">
        <v>523.35491999999999</v>
      </c>
      <c r="P703">
        <v>36.714285714286</v>
      </c>
      <c r="R703">
        <v>0</v>
      </c>
      <c r="S703">
        <v>165.28571428571399</v>
      </c>
      <c r="U703">
        <f t="shared" si="5"/>
        <v>0</v>
      </c>
      <c r="V703">
        <f t="shared" si="6"/>
        <v>6.6828003457217067</v>
      </c>
      <c r="W703" t="str">
        <f t="shared" si="7"/>
        <v/>
      </c>
      <c r="X703">
        <f t="shared" si="8"/>
        <v>0.45233787381158247</v>
      </c>
      <c r="Y703" t="str">
        <f t="shared" si="9"/>
        <v/>
      </c>
    </row>
    <row r="704" spans="1:25" ht="19" customHeight="1">
      <c r="A704" t="s">
        <v>636</v>
      </c>
      <c r="B704" t="s">
        <v>637</v>
      </c>
      <c r="C704" t="s">
        <v>638</v>
      </c>
      <c r="D704">
        <v>7</v>
      </c>
      <c r="E704" t="s">
        <v>512</v>
      </c>
      <c r="G704" t="s">
        <v>1311</v>
      </c>
      <c r="H704" t="s">
        <v>1311</v>
      </c>
      <c r="I704" t="s">
        <v>465</v>
      </c>
      <c r="J704" t="s">
        <v>268</v>
      </c>
      <c r="K704">
        <v>0</v>
      </c>
      <c r="L704">
        <v>7400.92</v>
      </c>
      <c r="M704">
        <v>501.05706228000003</v>
      </c>
      <c r="N704">
        <v>0</v>
      </c>
      <c r="O704">
        <v>501.05706228000003</v>
      </c>
      <c r="P704">
        <v>124.571428571429</v>
      </c>
      <c r="R704">
        <v>0</v>
      </c>
      <c r="S704">
        <v>812.142857142857</v>
      </c>
      <c r="U704">
        <f t="shared" si="5"/>
        <v>0</v>
      </c>
      <c r="V704">
        <f t="shared" si="6"/>
        <v>1.3018328935795958</v>
      </c>
      <c r="W704" t="str">
        <f t="shared" si="7"/>
        <v/>
      </c>
      <c r="X704">
        <f t="shared" si="8"/>
        <v>8.8136686416886559E-2</v>
      </c>
      <c r="Y704" t="str">
        <f t="shared" si="9"/>
        <v/>
      </c>
    </row>
    <row r="705" spans="1:25" ht="19" customHeight="1">
      <c r="A705" t="s">
        <v>636</v>
      </c>
      <c r="B705" t="s">
        <v>637</v>
      </c>
      <c r="C705" t="s">
        <v>638</v>
      </c>
      <c r="D705">
        <v>7</v>
      </c>
      <c r="E705" t="s">
        <v>497</v>
      </c>
      <c r="F705" t="s">
        <v>497</v>
      </c>
      <c r="G705" t="s">
        <v>1311</v>
      </c>
      <c r="H705" t="s">
        <v>1311</v>
      </c>
      <c r="I705" t="s">
        <v>465</v>
      </c>
      <c r="J705" t="s">
        <v>268</v>
      </c>
      <c r="K705">
        <v>6922</v>
      </c>
      <c r="L705">
        <v>0</v>
      </c>
      <c r="M705">
        <v>468.46449899999999</v>
      </c>
      <c r="N705">
        <v>468.46449899999999</v>
      </c>
      <c r="O705">
        <v>0</v>
      </c>
      <c r="P705">
        <v>556.71428571428601</v>
      </c>
      <c r="Q705">
        <v>35.571428571429003</v>
      </c>
      <c r="R705">
        <v>35.571428571429003</v>
      </c>
      <c r="S705">
        <v>555</v>
      </c>
      <c r="T705">
        <v>1.857142857143</v>
      </c>
      <c r="U705">
        <f t="shared" si="5"/>
        <v>3.3462033462036034E-3</v>
      </c>
      <c r="V705">
        <f t="shared" si="6"/>
        <v>1.7817245817245817</v>
      </c>
      <c r="W705">
        <f t="shared" si="7"/>
        <v>532.46153846149753</v>
      </c>
      <c r="X705">
        <f t="shared" si="8"/>
        <v>0.12058288262548263</v>
      </c>
      <c r="Y705">
        <f t="shared" si="9"/>
        <v>36.035730692304924</v>
      </c>
    </row>
    <row r="706" spans="1:25" ht="19" customHeight="1">
      <c r="A706" t="s">
        <v>636</v>
      </c>
      <c r="B706" t="s">
        <v>637</v>
      </c>
      <c r="C706" t="s">
        <v>638</v>
      </c>
      <c r="D706">
        <v>7</v>
      </c>
      <c r="E706" t="s">
        <v>510</v>
      </c>
      <c r="G706" t="s">
        <v>1311</v>
      </c>
      <c r="H706" t="s">
        <v>1311</v>
      </c>
      <c r="I706" t="s">
        <v>465</v>
      </c>
      <c r="J706" t="s">
        <v>268</v>
      </c>
      <c r="K706">
        <v>0</v>
      </c>
      <c r="L706">
        <v>6163.4</v>
      </c>
      <c r="M706">
        <v>417.27866158</v>
      </c>
      <c r="N706">
        <v>0</v>
      </c>
      <c r="O706">
        <v>417.27866158</v>
      </c>
      <c r="P706">
        <v>50.428571428570997</v>
      </c>
      <c r="R706">
        <v>0</v>
      </c>
      <c r="S706">
        <v>449</v>
      </c>
      <c r="U706">
        <f t="shared" si="5"/>
        <v>0</v>
      </c>
      <c r="V706">
        <f t="shared" si="6"/>
        <v>1.9609926821508112</v>
      </c>
      <c r="W706" t="str">
        <f t="shared" si="7"/>
        <v/>
      </c>
      <c r="X706">
        <f t="shared" si="8"/>
        <v>0.13276444848234173</v>
      </c>
      <c r="Y706" t="str">
        <f t="shared" si="9"/>
        <v/>
      </c>
    </row>
    <row r="707" spans="1:25" ht="19" customHeight="1">
      <c r="A707" t="s">
        <v>636</v>
      </c>
      <c r="B707" t="s">
        <v>637</v>
      </c>
      <c r="C707" t="s">
        <v>638</v>
      </c>
      <c r="D707">
        <v>7</v>
      </c>
      <c r="E707" t="s">
        <v>506</v>
      </c>
      <c r="G707" t="s">
        <v>1311</v>
      </c>
      <c r="H707" t="s">
        <v>1311</v>
      </c>
      <c r="I707" t="s">
        <v>465</v>
      </c>
      <c r="J707" t="s">
        <v>268</v>
      </c>
      <c r="K707">
        <v>0</v>
      </c>
      <c r="L707">
        <v>6038.24</v>
      </c>
      <c r="M707">
        <v>408.76540382000002</v>
      </c>
      <c r="N707">
        <v>0</v>
      </c>
      <c r="O707">
        <v>408.76540382000002</v>
      </c>
      <c r="P707">
        <v>1.714285714286</v>
      </c>
      <c r="R707">
        <v>0</v>
      </c>
      <c r="S707">
        <v>79</v>
      </c>
      <c r="U707">
        <f t="shared" si="5"/>
        <v>0</v>
      </c>
      <c r="V707">
        <f t="shared" si="6"/>
        <v>10.919059674502712</v>
      </c>
      <c r="W707" t="str">
        <f t="shared" si="7"/>
        <v/>
      </c>
      <c r="X707">
        <f t="shared" si="8"/>
        <v>0.73917794542495485</v>
      </c>
      <c r="Y707" t="str">
        <f t="shared" si="9"/>
        <v/>
      </c>
    </row>
    <row r="708" spans="1:25" ht="19" customHeight="1">
      <c r="A708" t="s">
        <v>636</v>
      </c>
      <c r="B708" t="s">
        <v>637</v>
      </c>
      <c r="C708" t="s">
        <v>638</v>
      </c>
      <c r="D708">
        <v>7</v>
      </c>
      <c r="E708" t="s">
        <v>533</v>
      </c>
      <c r="F708" t="s">
        <v>533</v>
      </c>
      <c r="G708" t="s">
        <v>1311</v>
      </c>
      <c r="H708" t="s">
        <v>1311</v>
      </c>
      <c r="I708" t="s">
        <v>465</v>
      </c>
      <c r="J708" t="s">
        <v>281</v>
      </c>
      <c r="K708">
        <v>46.67</v>
      </c>
      <c r="L708">
        <v>0</v>
      </c>
      <c r="M708">
        <v>315.66367000000002</v>
      </c>
      <c r="N708">
        <v>315.66367000000002</v>
      </c>
      <c r="O708">
        <v>0</v>
      </c>
      <c r="R708">
        <v>1</v>
      </c>
      <c r="S708">
        <v>38.428571428570997</v>
      </c>
      <c r="T708">
        <v>1</v>
      </c>
      <c r="U708">
        <f t="shared" si="5"/>
        <v>2.6022304832714047E-2</v>
      </c>
      <c r="V708">
        <f t="shared" si="6"/>
        <v>0.1734944237918235</v>
      </c>
      <c r="W708">
        <f t="shared" si="7"/>
        <v>6.6671428571428573</v>
      </c>
      <c r="X708">
        <f t="shared" si="8"/>
        <v>1.1734708921933217</v>
      </c>
      <c r="Y708">
        <f t="shared" si="9"/>
        <v>45.094810000000003</v>
      </c>
    </row>
    <row r="709" spans="1:25" ht="19" customHeight="1">
      <c r="A709" t="s">
        <v>636</v>
      </c>
      <c r="B709" t="s">
        <v>637</v>
      </c>
      <c r="C709" t="s">
        <v>638</v>
      </c>
      <c r="D709">
        <v>7</v>
      </c>
      <c r="E709" t="s">
        <v>520</v>
      </c>
      <c r="G709" t="s">
        <v>1311</v>
      </c>
      <c r="H709" t="s">
        <v>1311</v>
      </c>
      <c r="I709" t="s">
        <v>465</v>
      </c>
      <c r="J709" t="s">
        <v>268</v>
      </c>
      <c r="K709">
        <v>1197</v>
      </c>
      <c r="L709">
        <v>3306.63</v>
      </c>
      <c r="M709">
        <v>304.88010393000002</v>
      </c>
      <c r="N709">
        <v>81.059072999999998</v>
      </c>
      <c r="O709">
        <v>223.82103093000001</v>
      </c>
      <c r="P709">
        <v>0.28571428571399998</v>
      </c>
      <c r="R709">
        <v>0</v>
      </c>
      <c r="S709">
        <v>31.428571428571001</v>
      </c>
      <c r="U709">
        <f t="shared" si="5"/>
        <v>0</v>
      </c>
      <c r="V709">
        <f t="shared" si="6"/>
        <v>20.471045454545731</v>
      </c>
      <c r="W709" t="str">
        <f t="shared" si="7"/>
        <v/>
      </c>
      <c r="X709">
        <f t="shared" si="8"/>
        <v>1.3858186542272917</v>
      </c>
      <c r="Y709" t="str">
        <f t="shared" si="9"/>
        <v/>
      </c>
    </row>
    <row r="710" spans="1:25" ht="19" customHeight="1">
      <c r="A710" t="s">
        <v>636</v>
      </c>
      <c r="B710" t="s">
        <v>637</v>
      </c>
      <c r="C710" t="s">
        <v>638</v>
      </c>
      <c r="D710">
        <v>7</v>
      </c>
      <c r="E710" t="s">
        <v>515</v>
      </c>
      <c r="G710" t="s">
        <v>1311</v>
      </c>
      <c r="H710" t="s">
        <v>1311</v>
      </c>
      <c r="I710" t="s">
        <v>465</v>
      </c>
      <c r="J710" t="s">
        <v>268</v>
      </c>
      <c r="K710">
        <v>0</v>
      </c>
      <c r="L710">
        <v>3652.79</v>
      </c>
      <c r="M710">
        <v>247.26066936000001</v>
      </c>
      <c r="N710">
        <v>0</v>
      </c>
      <c r="O710">
        <v>247.26066936000001</v>
      </c>
      <c r="P710">
        <v>0.57142857142900005</v>
      </c>
      <c r="R710">
        <v>0</v>
      </c>
      <c r="S710">
        <v>48</v>
      </c>
      <c r="U710">
        <f t="shared" si="5"/>
        <v>0</v>
      </c>
      <c r="V710">
        <f t="shared" si="6"/>
        <v>10.871398809523809</v>
      </c>
      <c r="W710" t="str">
        <f t="shared" si="7"/>
        <v/>
      </c>
      <c r="X710">
        <f t="shared" si="8"/>
        <v>0.73589484928571425</v>
      </c>
      <c r="Y710" t="str">
        <f t="shared" si="9"/>
        <v/>
      </c>
    </row>
    <row r="711" spans="1:25" ht="19" customHeight="1">
      <c r="A711" t="s">
        <v>636</v>
      </c>
      <c r="B711" t="s">
        <v>637</v>
      </c>
      <c r="C711" t="s">
        <v>638</v>
      </c>
      <c r="D711">
        <v>7</v>
      </c>
      <c r="E711" t="s">
        <v>518</v>
      </c>
      <c r="G711" t="s">
        <v>1311</v>
      </c>
      <c r="H711" t="s">
        <v>1311</v>
      </c>
      <c r="I711" t="s">
        <v>465</v>
      </c>
      <c r="J711" t="s">
        <v>268</v>
      </c>
      <c r="K711">
        <v>0</v>
      </c>
      <c r="L711">
        <v>3242</v>
      </c>
      <c r="M711">
        <v>219.45438899999999</v>
      </c>
      <c r="N711">
        <v>0</v>
      </c>
      <c r="O711">
        <v>219.45438899999999</v>
      </c>
      <c r="P711">
        <v>0</v>
      </c>
      <c r="R711">
        <v>0</v>
      </c>
      <c r="S711">
        <v>0</v>
      </c>
      <c r="U711" t="str">
        <f t="shared" si="5"/>
        <v/>
      </c>
      <c r="V711" t="str">
        <f t="shared" si="6"/>
        <v/>
      </c>
      <c r="W711" t="str">
        <f t="shared" si="7"/>
        <v/>
      </c>
      <c r="X711" t="str">
        <f t="shared" si="8"/>
        <v/>
      </c>
      <c r="Y711" t="str">
        <f t="shared" si="9"/>
        <v/>
      </c>
    </row>
    <row r="712" spans="1:25" ht="19" customHeight="1">
      <c r="A712" t="s">
        <v>636</v>
      </c>
      <c r="B712" t="s">
        <v>637</v>
      </c>
      <c r="C712" t="s">
        <v>638</v>
      </c>
      <c r="D712">
        <v>7</v>
      </c>
      <c r="E712" t="s">
        <v>514</v>
      </c>
      <c r="G712" t="s">
        <v>1311</v>
      </c>
      <c r="H712" t="s">
        <v>1311</v>
      </c>
      <c r="I712" t="s">
        <v>465</v>
      </c>
      <c r="J712" t="s">
        <v>268</v>
      </c>
      <c r="K712">
        <v>398</v>
      </c>
      <c r="L712">
        <v>2489.33</v>
      </c>
      <c r="M712">
        <v>195.49423661</v>
      </c>
      <c r="N712">
        <v>26.965693999999999</v>
      </c>
      <c r="O712">
        <v>168.52854260999999</v>
      </c>
      <c r="P712">
        <v>1.4285714285710001</v>
      </c>
      <c r="R712">
        <v>0</v>
      </c>
      <c r="S712">
        <v>42.428571428570997</v>
      </c>
      <c r="U712">
        <f t="shared" si="5"/>
        <v>0</v>
      </c>
      <c r="V712">
        <f t="shared" si="6"/>
        <v>9.7216498316499305</v>
      </c>
      <c r="W712" t="str">
        <f t="shared" si="7"/>
        <v/>
      </c>
      <c r="X712">
        <f t="shared" si="8"/>
        <v>0.65822975289562957</v>
      </c>
      <c r="Y712" t="str">
        <f t="shared" si="9"/>
        <v/>
      </c>
    </row>
    <row r="713" spans="1:25" ht="19" customHeight="1">
      <c r="A713" t="s">
        <v>636</v>
      </c>
      <c r="B713" t="s">
        <v>637</v>
      </c>
      <c r="C713" t="s">
        <v>638</v>
      </c>
      <c r="D713">
        <v>7</v>
      </c>
      <c r="E713" t="s">
        <v>524</v>
      </c>
      <c r="G713" t="s">
        <v>1311</v>
      </c>
      <c r="H713" t="s">
        <v>1311</v>
      </c>
      <c r="I713" t="s">
        <v>465</v>
      </c>
      <c r="J713" t="s">
        <v>268</v>
      </c>
      <c r="K713">
        <v>182</v>
      </c>
      <c r="L713">
        <v>2574.31</v>
      </c>
      <c r="M713">
        <v>186.60969338000001</v>
      </c>
      <c r="N713">
        <v>12.315939999999999</v>
      </c>
      <c r="O713">
        <v>174.29375338</v>
      </c>
      <c r="P713">
        <v>3.8571428571430002</v>
      </c>
      <c r="R713">
        <v>0</v>
      </c>
      <c r="S713">
        <v>85.714285714286007</v>
      </c>
      <c r="U713">
        <f t="shared" si="5"/>
        <v>0</v>
      </c>
      <c r="V713">
        <f t="shared" si="6"/>
        <v>4.5938499999999847</v>
      </c>
      <c r="W713" t="str">
        <f t="shared" si="7"/>
        <v/>
      </c>
      <c r="X713">
        <f t="shared" si="8"/>
        <v>0.31101615563333229</v>
      </c>
      <c r="Y713" t="str">
        <f t="shared" si="9"/>
        <v/>
      </c>
    </row>
    <row r="714" spans="1:25" ht="19" customHeight="1">
      <c r="A714" t="s">
        <v>636</v>
      </c>
      <c r="B714" t="s">
        <v>637</v>
      </c>
      <c r="C714" t="s">
        <v>638</v>
      </c>
      <c r="D714">
        <v>7</v>
      </c>
      <c r="E714" t="s">
        <v>517</v>
      </c>
      <c r="G714" t="s">
        <v>1311</v>
      </c>
      <c r="H714" t="s">
        <v>1311</v>
      </c>
      <c r="I714" t="s">
        <v>465</v>
      </c>
      <c r="J714" t="s">
        <v>268</v>
      </c>
      <c r="K714">
        <v>0</v>
      </c>
      <c r="L714">
        <v>2567.23</v>
      </c>
      <c r="M714">
        <v>173.79230824000001</v>
      </c>
      <c r="N714">
        <v>0</v>
      </c>
      <c r="O714">
        <v>173.79230824000001</v>
      </c>
      <c r="P714">
        <v>5.7142857142860004</v>
      </c>
      <c r="R714">
        <v>0</v>
      </c>
      <c r="S714">
        <v>43.142857142856997</v>
      </c>
      <c r="U714">
        <f t="shared" si="5"/>
        <v>0</v>
      </c>
      <c r="V714">
        <f t="shared" si="6"/>
        <v>8.5007615894040036</v>
      </c>
      <c r="W714" t="str">
        <f t="shared" si="7"/>
        <v/>
      </c>
      <c r="X714">
        <f t="shared" si="8"/>
        <v>0.57547121933775036</v>
      </c>
      <c r="Y714" t="str">
        <f t="shared" si="9"/>
        <v/>
      </c>
    </row>
    <row r="715" spans="1:25" ht="19" customHeight="1">
      <c r="A715" t="s">
        <v>636</v>
      </c>
      <c r="B715" t="s">
        <v>637</v>
      </c>
      <c r="C715" t="s">
        <v>638</v>
      </c>
      <c r="D715">
        <v>7</v>
      </c>
      <c r="E715" t="s">
        <v>526</v>
      </c>
      <c r="G715" t="s">
        <v>1311</v>
      </c>
      <c r="H715" t="s">
        <v>1311</v>
      </c>
      <c r="I715" t="s">
        <v>465</v>
      </c>
      <c r="J715" t="s">
        <v>268</v>
      </c>
      <c r="K715">
        <v>0</v>
      </c>
      <c r="L715">
        <v>2071.7199999999998</v>
      </c>
      <c r="M715">
        <v>140.26363895</v>
      </c>
      <c r="N715">
        <v>0</v>
      </c>
      <c r="O715">
        <v>140.26363895</v>
      </c>
      <c r="P715">
        <v>0.57142857142900005</v>
      </c>
      <c r="R715">
        <v>0</v>
      </c>
      <c r="S715">
        <v>25.571428571428999</v>
      </c>
      <c r="U715">
        <f t="shared" si="5"/>
        <v>0</v>
      </c>
      <c r="V715">
        <f t="shared" si="6"/>
        <v>11.573854748603157</v>
      </c>
      <c r="W715" t="str">
        <f t="shared" si="7"/>
        <v/>
      </c>
      <c r="X715">
        <f t="shared" si="8"/>
        <v>0.78359574832400924</v>
      </c>
      <c r="Y715" t="str">
        <f t="shared" si="9"/>
        <v/>
      </c>
    </row>
    <row r="716" spans="1:25" ht="19" customHeight="1">
      <c r="A716" t="s">
        <v>636</v>
      </c>
      <c r="B716" t="s">
        <v>637</v>
      </c>
      <c r="C716" t="s">
        <v>638</v>
      </c>
      <c r="D716">
        <v>7</v>
      </c>
      <c r="E716" t="s">
        <v>537</v>
      </c>
      <c r="F716" t="s">
        <v>537</v>
      </c>
      <c r="G716" t="s">
        <v>1311</v>
      </c>
      <c r="H716" t="s">
        <v>1311</v>
      </c>
      <c r="I716" t="s">
        <v>465</v>
      </c>
      <c r="J716" t="s">
        <v>248</v>
      </c>
      <c r="K716">
        <v>111</v>
      </c>
      <c r="L716">
        <v>0</v>
      </c>
      <c r="M716">
        <v>111</v>
      </c>
      <c r="N716">
        <v>111</v>
      </c>
      <c r="O716">
        <v>0</v>
      </c>
      <c r="Q716">
        <v>212.28571428571399</v>
      </c>
      <c r="R716">
        <v>4.8571428571429998</v>
      </c>
      <c r="S716">
        <v>217.142857142857</v>
      </c>
      <c r="T716">
        <v>1</v>
      </c>
      <c r="U716">
        <f t="shared" si="5"/>
        <v>4.6052631578947399E-3</v>
      </c>
      <c r="V716">
        <f t="shared" si="6"/>
        <v>7.3026315789473731E-2</v>
      </c>
      <c r="W716">
        <f t="shared" si="7"/>
        <v>15.857142857142858</v>
      </c>
      <c r="X716">
        <f t="shared" si="8"/>
        <v>7.3026315789473731E-2</v>
      </c>
      <c r="Y716">
        <f t="shared" si="9"/>
        <v>15.857142857142858</v>
      </c>
    </row>
    <row r="717" spans="1:25" ht="19" customHeight="1">
      <c r="A717" t="s">
        <v>636</v>
      </c>
      <c r="B717" t="s">
        <v>637</v>
      </c>
      <c r="C717" t="s">
        <v>638</v>
      </c>
      <c r="D717">
        <v>7</v>
      </c>
      <c r="E717" t="s">
        <v>522</v>
      </c>
      <c r="G717" t="s">
        <v>1311</v>
      </c>
      <c r="H717" t="s">
        <v>1311</v>
      </c>
      <c r="I717" t="s">
        <v>465</v>
      </c>
      <c r="J717" t="s">
        <v>268</v>
      </c>
      <c r="K717">
        <v>0</v>
      </c>
      <c r="L717">
        <v>1548.89</v>
      </c>
      <c r="M717">
        <v>104.85967494</v>
      </c>
      <c r="N717">
        <v>0</v>
      </c>
      <c r="O717">
        <v>104.85967494</v>
      </c>
      <c r="P717">
        <v>0</v>
      </c>
      <c r="R717">
        <v>0</v>
      </c>
      <c r="S717">
        <v>0</v>
      </c>
      <c r="U717" t="str">
        <f t="shared" si="5"/>
        <v/>
      </c>
      <c r="V717" t="str">
        <f t="shared" si="6"/>
        <v/>
      </c>
      <c r="W717" t="str">
        <f t="shared" si="7"/>
        <v/>
      </c>
      <c r="X717" t="str">
        <f t="shared" si="8"/>
        <v/>
      </c>
      <c r="Y717" t="str">
        <f t="shared" si="9"/>
        <v/>
      </c>
    </row>
    <row r="718" spans="1:25" ht="19" customHeight="1">
      <c r="A718" t="s">
        <v>636</v>
      </c>
      <c r="B718" t="s">
        <v>637</v>
      </c>
      <c r="C718" t="s">
        <v>638</v>
      </c>
      <c r="D718">
        <v>6</v>
      </c>
      <c r="E718" t="s">
        <v>534</v>
      </c>
      <c r="G718" t="s">
        <v>1311</v>
      </c>
      <c r="H718" t="s">
        <v>1311</v>
      </c>
      <c r="I718" t="s">
        <v>465</v>
      </c>
      <c r="J718" t="s">
        <v>268</v>
      </c>
      <c r="K718">
        <v>0</v>
      </c>
      <c r="L718">
        <v>1478.06</v>
      </c>
      <c r="M718">
        <v>100.04229184</v>
      </c>
      <c r="N718">
        <v>0</v>
      </c>
      <c r="O718">
        <v>100.04229184</v>
      </c>
      <c r="P718">
        <v>0.166666666667</v>
      </c>
      <c r="R718">
        <v>0</v>
      </c>
      <c r="S718">
        <v>14</v>
      </c>
      <c r="U718">
        <f t="shared" si="5"/>
        <v>0</v>
      </c>
      <c r="V718">
        <f t="shared" si="6"/>
        <v>17.595952380952379</v>
      </c>
      <c r="W718" t="str">
        <f t="shared" si="7"/>
        <v/>
      </c>
      <c r="X718">
        <f t="shared" si="8"/>
        <v>1.1909796647619049</v>
      </c>
      <c r="Y718" t="str">
        <f t="shared" si="9"/>
        <v/>
      </c>
    </row>
    <row r="719" spans="1:25" ht="19" customHeight="1">
      <c r="A719" t="s">
        <v>636</v>
      </c>
      <c r="B719" t="s">
        <v>637</v>
      </c>
      <c r="C719" t="s">
        <v>638</v>
      </c>
      <c r="D719">
        <v>7</v>
      </c>
      <c r="E719" t="s">
        <v>527</v>
      </c>
      <c r="G719" t="s">
        <v>1311</v>
      </c>
      <c r="H719" t="s">
        <v>1311</v>
      </c>
      <c r="I719" t="s">
        <v>465</v>
      </c>
      <c r="J719" t="s">
        <v>268</v>
      </c>
      <c r="K719">
        <v>0</v>
      </c>
      <c r="L719">
        <v>1035.21</v>
      </c>
      <c r="M719">
        <v>70.067445160000005</v>
      </c>
      <c r="N719">
        <v>0</v>
      </c>
      <c r="O719">
        <v>70.067445160000005</v>
      </c>
      <c r="P719">
        <v>932.142857142857</v>
      </c>
      <c r="R719">
        <v>0</v>
      </c>
      <c r="S719" t="s">
        <v>983</v>
      </c>
      <c r="U719">
        <f t="shared" si="5"/>
        <v>0</v>
      </c>
      <c r="V719">
        <f t="shared" si="6"/>
        <v>7.5205957137668061E-2</v>
      </c>
      <c r="W719" t="str">
        <f t="shared" si="7"/>
        <v/>
      </c>
      <c r="X719">
        <f t="shared" si="8"/>
        <v>5.0902611812568147E-3</v>
      </c>
      <c r="Y719" t="str">
        <f t="shared" si="9"/>
        <v/>
      </c>
    </row>
    <row r="720" spans="1:25" ht="19" customHeight="1">
      <c r="A720" t="s">
        <v>636</v>
      </c>
      <c r="B720" t="s">
        <v>637</v>
      </c>
      <c r="C720" t="s">
        <v>638</v>
      </c>
      <c r="D720">
        <v>4</v>
      </c>
      <c r="E720" t="s">
        <v>531</v>
      </c>
      <c r="G720" t="s">
        <v>1311</v>
      </c>
      <c r="H720" t="s">
        <v>1311</v>
      </c>
      <c r="I720" t="s">
        <v>465</v>
      </c>
      <c r="J720" t="s">
        <v>268</v>
      </c>
      <c r="K720">
        <v>0</v>
      </c>
      <c r="L720">
        <v>912</v>
      </c>
      <c r="M720">
        <v>61.756973000000002</v>
      </c>
      <c r="N720">
        <v>0</v>
      </c>
      <c r="O720">
        <v>61.756973000000002</v>
      </c>
      <c r="P720">
        <v>1</v>
      </c>
      <c r="R720">
        <v>0</v>
      </c>
      <c r="S720">
        <v>47</v>
      </c>
      <c r="U720">
        <f t="shared" si="5"/>
        <v>0</v>
      </c>
      <c r="V720">
        <f t="shared" si="6"/>
        <v>4.8510638297872344</v>
      </c>
      <c r="W720" t="str">
        <f t="shared" si="7"/>
        <v/>
      </c>
      <c r="X720">
        <f t="shared" si="8"/>
        <v>0.32849453723404254</v>
      </c>
      <c r="Y720" t="str">
        <f t="shared" si="9"/>
        <v/>
      </c>
    </row>
    <row r="721" spans="1:37" ht="19" customHeight="1">
      <c r="A721" t="s">
        <v>636</v>
      </c>
      <c r="B721" t="s">
        <v>637</v>
      </c>
      <c r="C721" t="s">
        <v>638</v>
      </c>
      <c r="D721">
        <v>7</v>
      </c>
      <c r="E721" t="s">
        <v>539</v>
      </c>
      <c r="F721" t="s">
        <v>540</v>
      </c>
      <c r="G721" t="s">
        <v>1311</v>
      </c>
      <c r="H721" t="s">
        <v>1311</v>
      </c>
      <c r="I721" t="s">
        <v>465</v>
      </c>
      <c r="J721" t="s">
        <v>268</v>
      </c>
      <c r="K721">
        <v>694</v>
      </c>
      <c r="L721">
        <v>0</v>
      </c>
      <c r="M721">
        <v>46.994982</v>
      </c>
      <c r="N721">
        <v>46.994982</v>
      </c>
      <c r="O721">
        <v>0</v>
      </c>
      <c r="Q721">
        <v>642</v>
      </c>
      <c r="R721">
        <v>357.42857142857099</v>
      </c>
      <c r="S721">
        <v>647.57142857142901</v>
      </c>
      <c r="T721">
        <v>0.85714285714299998</v>
      </c>
      <c r="U721">
        <f t="shared" si="5"/>
        <v>1.3236267372603123E-3</v>
      </c>
      <c r="V721">
        <f t="shared" si="6"/>
        <v>0.15309949260975061</v>
      </c>
      <c r="W721">
        <f t="shared" si="7"/>
        <v>115.66666666664739</v>
      </c>
      <c r="X721">
        <f t="shared" si="8"/>
        <v>1.0367302448709457E-2</v>
      </c>
      <c r="Y721">
        <f t="shared" si="9"/>
        <v>7.8324969999986953</v>
      </c>
    </row>
    <row r="722" spans="1:37" ht="19" customHeight="1">
      <c r="A722" t="s">
        <v>636</v>
      </c>
      <c r="B722" t="s">
        <v>637</v>
      </c>
      <c r="C722" t="s">
        <v>638</v>
      </c>
      <c r="D722">
        <v>4</v>
      </c>
      <c r="E722" t="s">
        <v>542</v>
      </c>
      <c r="G722" t="s">
        <v>1311</v>
      </c>
      <c r="H722" t="s">
        <v>1311</v>
      </c>
      <c r="I722" t="s">
        <v>465</v>
      </c>
      <c r="J722" t="s">
        <v>268</v>
      </c>
      <c r="K722">
        <v>0</v>
      </c>
      <c r="L722">
        <v>602</v>
      </c>
      <c r="M722">
        <v>40.754024000000001</v>
      </c>
      <c r="N722">
        <v>0</v>
      </c>
      <c r="O722">
        <v>40.754024000000001</v>
      </c>
      <c r="P722">
        <v>6.25</v>
      </c>
      <c r="R722">
        <v>0</v>
      </c>
      <c r="S722">
        <v>65.5</v>
      </c>
      <c r="U722">
        <f t="shared" si="5"/>
        <v>0</v>
      </c>
      <c r="V722">
        <f t="shared" si="6"/>
        <v>2.2977099236641223</v>
      </c>
      <c r="W722" t="str">
        <f t="shared" si="7"/>
        <v/>
      </c>
      <c r="X722">
        <f t="shared" si="8"/>
        <v>0.15554970992366413</v>
      </c>
      <c r="Y722" t="str">
        <f t="shared" si="9"/>
        <v/>
      </c>
    </row>
    <row r="723" spans="1:37" ht="19" customHeight="1">
      <c r="A723" t="s">
        <v>636</v>
      </c>
      <c r="B723" t="s">
        <v>637</v>
      </c>
      <c r="C723" t="s">
        <v>638</v>
      </c>
      <c r="D723">
        <v>3</v>
      </c>
      <c r="E723" t="s">
        <v>535</v>
      </c>
      <c r="G723" t="s">
        <v>1311</v>
      </c>
      <c r="H723" t="s">
        <v>1311</v>
      </c>
      <c r="I723" t="s">
        <v>465</v>
      </c>
      <c r="J723" t="s">
        <v>268</v>
      </c>
      <c r="K723">
        <v>0</v>
      </c>
      <c r="L723">
        <v>536.41999999999996</v>
      </c>
      <c r="M723">
        <v>36.290478129999997</v>
      </c>
      <c r="N723">
        <v>0</v>
      </c>
      <c r="O723">
        <v>36.290478129999997</v>
      </c>
      <c r="P723">
        <v>0</v>
      </c>
      <c r="R723">
        <v>0</v>
      </c>
      <c r="S723">
        <v>0</v>
      </c>
      <c r="U723" t="str">
        <f t="shared" si="5"/>
        <v/>
      </c>
      <c r="V723" t="str">
        <f t="shared" si="6"/>
        <v/>
      </c>
      <c r="W723" t="str">
        <f t="shared" si="7"/>
        <v/>
      </c>
      <c r="X723" t="str">
        <f t="shared" si="8"/>
        <v/>
      </c>
      <c r="Y723" t="str">
        <f t="shared" si="9"/>
        <v/>
      </c>
    </row>
    <row r="724" spans="1:37" ht="19" customHeight="1">
      <c r="A724" t="s">
        <v>636</v>
      </c>
      <c r="B724" t="s">
        <v>637</v>
      </c>
      <c r="C724" t="s">
        <v>638</v>
      </c>
      <c r="D724">
        <v>7</v>
      </c>
      <c r="E724" t="s">
        <v>544</v>
      </c>
      <c r="F724" t="s">
        <v>544</v>
      </c>
      <c r="G724" t="s">
        <v>1311</v>
      </c>
      <c r="H724" t="s">
        <v>1311</v>
      </c>
      <c r="I724" t="s">
        <v>465</v>
      </c>
      <c r="J724" t="s">
        <v>268</v>
      </c>
      <c r="K724">
        <v>74</v>
      </c>
      <c r="L724">
        <v>0</v>
      </c>
      <c r="M724">
        <v>5.0074719999999999</v>
      </c>
      <c r="N724">
        <v>5.0074719999999999</v>
      </c>
      <c r="O724">
        <v>0</v>
      </c>
      <c r="R724">
        <v>13.571428571428999</v>
      </c>
      <c r="S724">
        <v>54.714285714286</v>
      </c>
      <c r="T724">
        <v>0.28571428571399998</v>
      </c>
      <c r="U724">
        <f t="shared" si="5"/>
        <v>5.2219321148772573E-3</v>
      </c>
      <c r="V724">
        <f t="shared" si="6"/>
        <v>0.19321148825065174</v>
      </c>
      <c r="W724">
        <f t="shared" si="7"/>
        <v>37.000000000036998</v>
      </c>
      <c r="X724">
        <f t="shared" si="8"/>
        <v>1.3074339425587398E-2</v>
      </c>
      <c r="Y724">
        <f t="shared" si="9"/>
        <v>2.5037360000025037</v>
      </c>
    </row>
    <row r="725" spans="1:37" ht="19" customHeight="1">
      <c r="A725" t="s">
        <v>636</v>
      </c>
      <c r="B725" t="s">
        <v>637</v>
      </c>
      <c r="C725" t="s">
        <v>638</v>
      </c>
      <c r="D725">
        <v>7</v>
      </c>
      <c r="E725" t="s">
        <v>545</v>
      </c>
      <c r="F725" t="s">
        <v>635</v>
      </c>
      <c r="G725" t="s">
        <v>1311</v>
      </c>
      <c r="H725" t="s">
        <v>1311</v>
      </c>
      <c r="I725" t="s">
        <v>465</v>
      </c>
      <c r="J725" t="s">
        <v>268</v>
      </c>
      <c r="K725">
        <v>0</v>
      </c>
      <c r="L725">
        <v>0</v>
      </c>
      <c r="M725">
        <v>0</v>
      </c>
      <c r="N725">
        <v>0</v>
      </c>
      <c r="O725">
        <v>0</v>
      </c>
      <c r="Q725" t="s">
        <v>984</v>
      </c>
      <c r="R725">
        <v>2466</v>
      </c>
      <c r="S725" t="s">
        <v>985</v>
      </c>
      <c r="T725">
        <v>0</v>
      </c>
      <c r="U725">
        <f t="shared" si="5"/>
        <v>0</v>
      </c>
      <c r="V725">
        <f t="shared" si="6"/>
        <v>0</v>
      </c>
      <c r="W725" t="str">
        <f t="shared" si="7"/>
        <v/>
      </c>
      <c r="X725">
        <f t="shared" si="8"/>
        <v>0</v>
      </c>
      <c r="Y725" t="str">
        <f t="shared" si="9"/>
        <v/>
      </c>
    </row>
    <row r="726" spans="1:37" ht="19" customHeight="1">
      <c r="A726" t="s">
        <v>636</v>
      </c>
      <c r="B726" t="s">
        <v>637</v>
      </c>
      <c r="C726" t="s">
        <v>638</v>
      </c>
      <c r="D726">
        <v>1</v>
      </c>
      <c r="E726" t="s">
        <v>297</v>
      </c>
      <c r="F726" t="s">
        <v>297</v>
      </c>
      <c r="G726" t="s">
        <v>1311</v>
      </c>
      <c r="H726" t="s">
        <v>1311</v>
      </c>
      <c r="I726" t="s">
        <v>465</v>
      </c>
      <c r="J726" t="s">
        <v>248</v>
      </c>
      <c r="K726">
        <v>0</v>
      </c>
      <c r="L726">
        <v>0</v>
      </c>
      <c r="M726">
        <v>0</v>
      </c>
      <c r="N726">
        <v>0</v>
      </c>
      <c r="O726">
        <v>0</v>
      </c>
      <c r="Q726">
        <v>66</v>
      </c>
      <c r="R726">
        <v>60</v>
      </c>
      <c r="S726">
        <v>65</v>
      </c>
      <c r="T726">
        <v>0</v>
      </c>
      <c r="U726">
        <f t="shared" si="5"/>
        <v>0</v>
      </c>
      <c r="V726">
        <f t="shared" si="6"/>
        <v>0</v>
      </c>
      <c r="W726" t="str">
        <f t="shared" si="7"/>
        <v/>
      </c>
      <c r="X726">
        <f t="shared" si="8"/>
        <v>0</v>
      </c>
      <c r="Y726" t="str">
        <f t="shared" si="9"/>
        <v/>
      </c>
    </row>
    <row r="727" spans="1:37" ht="19" customHeight="1">
      <c r="A727" t="s">
        <v>636</v>
      </c>
      <c r="B727" t="s">
        <v>637</v>
      </c>
      <c r="C727" t="s">
        <v>638</v>
      </c>
      <c r="D727">
        <v>7</v>
      </c>
      <c r="E727" t="s">
        <v>546</v>
      </c>
      <c r="F727" t="s">
        <v>546</v>
      </c>
      <c r="G727" t="s">
        <v>1311</v>
      </c>
      <c r="H727" t="s">
        <v>1311</v>
      </c>
      <c r="I727" t="s">
        <v>465</v>
      </c>
      <c r="J727" t="s">
        <v>248</v>
      </c>
      <c r="K727">
        <v>0</v>
      </c>
      <c r="L727">
        <v>0</v>
      </c>
      <c r="M727">
        <v>0</v>
      </c>
      <c r="N727">
        <v>0</v>
      </c>
      <c r="O727">
        <v>0</v>
      </c>
      <c r="Q727">
        <v>35</v>
      </c>
      <c r="R727">
        <v>8.2857142857140005</v>
      </c>
      <c r="S727">
        <v>33.428571428570997</v>
      </c>
      <c r="T727">
        <v>0</v>
      </c>
      <c r="U727">
        <f t="shared" si="5"/>
        <v>0</v>
      </c>
      <c r="V727">
        <f t="shared" si="6"/>
        <v>0</v>
      </c>
      <c r="W727" t="str">
        <f t="shared" si="7"/>
        <v/>
      </c>
      <c r="X727">
        <f t="shared" si="8"/>
        <v>0</v>
      </c>
      <c r="Y727" t="str">
        <f t="shared" si="9"/>
        <v/>
      </c>
    </row>
    <row r="728" spans="1:37" ht="19" customHeight="1">
      <c r="A728" t="s">
        <v>636</v>
      </c>
      <c r="B728" t="s">
        <v>637</v>
      </c>
      <c r="C728" t="s">
        <v>638</v>
      </c>
      <c r="D728">
        <v>7</v>
      </c>
      <c r="E728" t="s">
        <v>547</v>
      </c>
      <c r="F728" t="s">
        <v>548</v>
      </c>
      <c r="G728" t="s">
        <v>1311</v>
      </c>
      <c r="H728" t="s">
        <v>1311</v>
      </c>
      <c r="I728" t="s">
        <v>465</v>
      </c>
      <c r="J728" t="s">
        <v>281</v>
      </c>
      <c r="K728">
        <v>0</v>
      </c>
      <c r="L728">
        <v>0</v>
      </c>
      <c r="M728">
        <v>0</v>
      </c>
      <c r="N728">
        <v>0</v>
      </c>
      <c r="O728">
        <v>0</v>
      </c>
      <c r="R728">
        <v>0</v>
      </c>
      <c r="S728">
        <v>0</v>
      </c>
      <c r="T728">
        <v>0</v>
      </c>
      <c r="U728" t="str">
        <f t="shared" si="5"/>
        <v/>
      </c>
      <c r="V728" t="str">
        <f t="shared" si="6"/>
        <v/>
      </c>
      <c r="W728" t="str">
        <f t="shared" si="7"/>
        <v/>
      </c>
      <c r="X728" t="str">
        <f t="shared" si="8"/>
        <v/>
      </c>
      <c r="Y728" t="str">
        <f t="shared" si="9"/>
        <v/>
      </c>
    </row>
    <row r="729" spans="1:37" ht="19" customHeight="1">
      <c r="A729" t="s">
        <v>636</v>
      </c>
      <c r="B729" t="s">
        <v>637</v>
      </c>
      <c r="C729" t="s">
        <v>638</v>
      </c>
      <c r="D729">
        <v>7</v>
      </c>
      <c r="E729" t="s">
        <v>549</v>
      </c>
      <c r="G729" t="s">
        <v>1311</v>
      </c>
      <c r="H729" t="s">
        <v>1311</v>
      </c>
      <c r="I729" t="s">
        <v>465</v>
      </c>
      <c r="J729" t="s">
        <v>281</v>
      </c>
      <c r="K729">
        <v>0</v>
      </c>
      <c r="L729">
        <v>0</v>
      </c>
      <c r="M729">
        <v>0</v>
      </c>
      <c r="N729">
        <v>0</v>
      </c>
      <c r="O729">
        <v>0</v>
      </c>
      <c r="R729">
        <v>0</v>
      </c>
      <c r="S729">
        <v>0</v>
      </c>
      <c r="T729">
        <v>0</v>
      </c>
      <c r="U729" t="str">
        <f t="shared" si="5"/>
        <v/>
      </c>
      <c r="V729" t="str">
        <f t="shared" si="6"/>
        <v/>
      </c>
      <c r="W729" t="str">
        <f t="shared" si="7"/>
        <v/>
      </c>
      <c r="X729" t="str">
        <f t="shared" si="8"/>
        <v/>
      </c>
      <c r="Y729" t="str">
        <f t="shared" si="9"/>
        <v/>
      </c>
    </row>
    <row r="730" spans="1:37" ht="19" customHeight="1">
      <c r="A730" t="s">
        <v>636</v>
      </c>
      <c r="B730" t="s">
        <v>637</v>
      </c>
      <c r="C730" t="s">
        <v>638</v>
      </c>
      <c r="D730">
        <v>7</v>
      </c>
      <c r="E730" t="s">
        <v>550</v>
      </c>
      <c r="F730" t="s">
        <v>551</v>
      </c>
      <c r="G730" t="s">
        <v>1311</v>
      </c>
      <c r="H730" t="s">
        <v>1311</v>
      </c>
      <c r="I730" t="s">
        <v>465</v>
      </c>
      <c r="J730" t="s">
        <v>248</v>
      </c>
      <c r="K730">
        <v>0</v>
      </c>
      <c r="L730">
        <v>0</v>
      </c>
      <c r="M730">
        <v>0</v>
      </c>
      <c r="N730">
        <v>0</v>
      </c>
      <c r="O730">
        <v>0</v>
      </c>
      <c r="R730">
        <v>0.14285714285699999</v>
      </c>
      <c r="S730">
        <v>0.14285714285699999</v>
      </c>
      <c r="T730">
        <v>0</v>
      </c>
      <c r="U730">
        <f t="shared" si="5"/>
        <v>0</v>
      </c>
      <c r="V730">
        <f t="shared" si="6"/>
        <v>0</v>
      </c>
      <c r="W730" t="str">
        <f t="shared" si="7"/>
        <v/>
      </c>
      <c r="X730">
        <f t="shared" si="8"/>
        <v>0</v>
      </c>
      <c r="Y730" t="str">
        <f t="shared" si="9"/>
        <v/>
      </c>
    </row>
    <row r="731" spans="1:37" ht="19" customHeight="1">
      <c r="A731" t="s">
        <v>636</v>
      </c>
      <c r="B731" t="s">
        <v>637</v>
      </c>
      <c r="C731" t="s">
        <v>638</v>
      </c>
      <c r="D731">
        <v>7</v>
      </c>
      <c r="E731" t="s">
        <v>552</v>
      </c>
      <c r="G731" t="s">
        <v>1311</v>
      </c>
      <c r="H731" t="s">
        <v>1311</v>
      </c>
      <c r="I731" t="s">
        <v>465</v>
      </c>
      <c r="J731" t="s">
        <v>281</v>
      </c>
      <c r="K731">
        <v>0</v>
      </c>
      <c r="L731">
        <v>0</v>
      </c>
      <c r="M731">
        <v>0</v>
      </c>
      <c r="N731">
        <v>0</v>
      </c>
      <c r="O731">
        <v>0</v>
      </c>
      <c r="Q731">
        <v>0</v>
      </c>
      <c r="R731">
        <v>0</v>
      </c>
      <c r="S731">
        <v>0</v>
      </c>
      <c r="T731">
        <v>0</v>
      </c>
      <c r="U731" t="str">
        <f t="shared" si="5"/>
        <v/>
      </c>
      <c r="V731" t="str">
        <f t="shared" si="6"/>
        <v/>
      </c>
      <c r="W731" t="str">
        <f t="shared" si="7"/>
        <v/>
      </c>
      <c r="X731" t="str">
        <f t="shared" si="8"/>
        <v/>
      </c>
      <c r="Y731" t="str">
        <f t="shared" si="9"/>
        <v/>
      </c>
    </row>
    <row r="732" spans="1:37" ht="19" customHeight="1">
      <c r="A732" t="s">
        <v>636</v>
      </c>
      <c r="B732" t="s">
        <v>637</v>
      </c>
      <c r="C732" t="s">
        <v>638</v>
      </c>
      <c r="D732">
        <v>7</v>
      </c>
      <c r="E732" t="s">
        <v>553</v>
      </c>
      <c r="G732" t="s">
        <v>1311</v>
      </c>
      <c r="H732" t="s">
        <v>1311</v>
      </c>
      <c r="I732" t="s">
        <v>465</v>
      </c>
      <c r="J732" t="s">
        <v>281</v>
      </c>
      <c r="K732">
        <v>0</v>
      </c>
      <c r="L732">
        <v>0</v>
      </c>
      <c r="M732">
        <v>0</v>
      </c>
      <c r="N732">
        <v>0</v>
      </c>
      <c r="O732">
        <v>0</v>
      </c>
      <c r="Q732">
        <v>0</v>
      </c>
      <c r="R732">
        <v>0</v>
      </c>
      <c r="S732">
        <v>0</v>
      </c>
      <c r="T732">
        <v>0</v>
      </c>
      <c r="U732" t="str">
        <f t="shared" si="5"/>
        <v/>
      </c>
      <c r="V732" t="str">
        <f t="shared" si="6"/>
        <v/>
      </c>
      <c r="W732" t="str">
        <f t="shared" si="7"/>
        <v/>
      </c>
      <c r="X732" t="str">
        <f t="shared" si="8"/>
        <v/>
      </c>
      <c r="Y732" t="str">
        <f t="shared" si="9"/>
        <v/>
      </c>
    </row>
    <row r="733" spans="1:37" ht="19" customHeight="1">
      <c r="A733" t="s">
        <v>636</v>
      </c>
      <c r="B733" t="s">
        <v>637</v>
      </c>
      <c r="C733" t="s">
        <v>638</v>
      </c>
      <c r="D733">
        <v>7</v>
      </c>
      <c r="E733" t="s">
        <v>554</v>
      </c>
      <c r="F733" t="s">
        <v>554</v>
      </c>
      <c r="G733" t="s">
        <v>554</v>
      </c>
      <c r="H733" t="s">
        <v>555</v>
      </c>
      <c r="I733" t="s">
        <v>556</v>
      </c>
      <c r="J733" t="s">
        <v>281</v>
      </c>
      <c r="K733">
        <v>40452.18</v>
      </c>
      <c r="L733">
        <v>0</v>
      </c>
      <c r="M733" t="s">
        <v>986</v>
      </c>
      <c r="N733" t="s">
        <v>986</v>
      </c>
      <c r="O733">
        <v>0</v>
      </c>
      <c r="Q733" t="s">
        <v>987</v>
      </c>
      <c r="R733">
        <v>18381</v>
      </c>
      <c r="S733">
        <v>69747</v>
      </c>
      <c r="T733" t="s">
        <v>988</v>
      </c>
      <c r="U733">
        <f t="shared" si="5"/>
        <v>7.0184278279250001E-2</v>
      </c>
      <c r="V733">
        <f t="shared" si="6"/>
        <v>8.2854930780432962E-2</v>
      </c>
      <c r="W733">
        <f t="shared" si="7"/>
        <v>1.1805340570828244</v>
      </c>
      <c r="X733">
        <f t="shared" si="8"/>
        <v>0.56086168912538781</v>
      </c>
      <c r="Y733">
        <f t="shared" si="9"/>
        <v>7.9912724455728537</v>
      </c>
    </row>
    <row r="734" spans="1:37" ht="19" customHeight="1">
      <c r="A734" t="s">
        <v>636</v>
      </c>
      <c r="B734" t="s">
        <v>637</v>
      </c>
      <c r="C734" t="s">
        <v>638</v>
      </c>
      <c r="D734">
        <v>7</v>
      </c>
      <c r="E734" t="s">
        <v>557</v>
      </c>
      <c r="F734" t="s">
        <v>557</v>
      </c>
      <c r="G734" t="s">
        <v>557</v>
      </c>
      <c r="H734" t="s">
        <v>556</v>
      </c>
      <c r="I734" t="s">
        <v>556</v>
      </c>
      <c r="J734" t="s">
        <v>268</v>
      </c>
      <c r="K734">
        <v>395848</v>
      </c>
      <c r="L734">
        <v>0</v>
      </c>
      <c r="M734" t="s">
        <v>989</v>
      </c>
      <c r="N734" t="s">
        <v>989</v>
      </c>
      <c r="O734">
        <v>0</v>
      </c>
      <c r="P734">
        <v>506</v>
      </c>
      <c r="Q734" t="s">
        <v>990</v>
      </c>
      <c r="R734">
        <v>477.42857142857099</v>
      </c>
      <c r="S734" t="s">
        <v>991</v>
      </c>
      <c r="T734">
        <v>45.428571428570997</v>
      </c>
      <c r="U734">
        <f t="shared" si="5"/>
        <v>7.6772651553559113E-3</v>
      </c>
      <c r="V734">
        <f t="shared" si="6"/>
        <v>9.5566982931363373</v>
      </c>
      <c r="W734">
        <f t="shared" si="7"/>
        <v>1244.8050314465527</v>
      </c>
      <c r="X734">
        <f t="shared" si="8"/>
        <v>0.64690422754158328</v>
      </c>
      <c r="Y734">
        <f t="shared" si="9"/>
        <v>84.262327072327537</v>
      </c>
    </row>
    <row r="735" spans="1:37" ht="19" customHeight="1">
      <c r="A735" t="s">
        <v>636</v>
      </c>
      <c r="B735" t="s">
        <v>637</v>
      </c>
      <c r="C735" t="s">
        <v>638</v>
      </c>
      <c r="D735">
        <v>7</v>
      </c>
      <c r="E735" t="s">
        <v>559</v>
      </c>
      <c r="F735" t="s">
        <v>559</v>
      </c>
      <c r="G735" t="s">
        <v>559</v>
      </c>
      <c r="H735" t="s">
        <v>555</v>
      </c>
      <c r="I735" t="s">
        <v>556</v>
      </c>
      <c r="J735" t="s">
        <v>268</v>
      </c>
      <c r="K735">
        <v>1000</v>
      </c>
      <c r="L735">
        <v>0</v>
      </c>
      <c r="M735">
        <v>67.753</v>
      </c>
      <c r="N735">
        <v>67.753</v>
      </c>
      <c r="O735">
        <v>0</v>
      </c>
      <c r="Q735">
        <v>245</v>
      </c>
      <c r="R735">
        <v>44.857142857143003</v>
      </c>
      <c r="S735">
        <v>245.857142857143</v>
      </c>
      <c r="T735">
        <v>0.14285714285699999</v>
      </c>
      <c r="U735">
        <f t="shared" si="5"/>
        <v>5.8105752469436332E-4</v>
      </c>
      <c r="V735">
        <f t="shared" si="6"/>
        <v>0.58105752469494443</v>
      </c>
      <c r="W735">
        <f t="shared" si="7"/>
        <v>1000.0000000010001</v>
      </c>
      <c r="X735">
        <f t="shared" si="8"/>
        <v>3.9368390470656572E-2</v>
      </c>
      <c r="Y735">
        <f t="shared" si="9"/>
        <v>67.753000000067757</v>
      </c>
    </row>
    <row r="736" spans="1:37" ht="19" customHeight="1">
      <c r="A736" t="s">
        <v>992</v>
      </c>
      <c r="B736" t="s">
        <v>993</v>
      </c>
      <c r="C736" t="s">
        <v>994</v>
      </c>
      <c r="D736">
        <v>7</v>
      </c>
      <c r="E736" t="s">
        <v>259</v>
      </c>
      <c r="F736" t="s">
        <v>259</v>
      </c>
      <c r="G736" t="s">
        <v>259</v>
      </c>
      <c r="H736" t="s">
        <v>260</v>
      </c>
      <c r="I736" t="s">
        <v>247</v>
      </c>
      <c r="J736" t="s">
        <v>248</v>
      </c>
      <c r="K736">
        <v>9889269</v>
      </c>
      <c r="L736">
        <v>0</v>
      </c>
      <c r="M736">
        <v>9889269</v>
      </c>
      <c r="N736">
        <v>9889269</v>
      </c>
      <c r="O736">
        <v>0</v>
      </c>
      <c r="Q736">
        <v>621980.85710000002</v>
      </c>
      <c r="R736">
        <v>197770</v>
      </c>
      <c r="S736">
        <v>597489.42859999998</v>
      </c>
      <c r="T736">
        <v>13694.857099999999</v>
      </c>
      <c r="U736">
        <f t="shared" si="5"/>
        <v>2.2920668457831857E-2</v>
      </c>
      <c r="V736">
        <f t="shared" si="6"/>
        <v>2.3644815232898573</v>
      </c>
      <c r="W736">
        <f t="shared" si="7"/>
        <v>103.15936150116633</v>
      </c>
      <c r="X736">
        <f t="shared" si="8"/>
        <v>2.3644815232898573</v>
      </c>
      <c r="Y736">
        <f t="shared" si="9"/>
        <v>103.15936150116633</v>
      </c>
      <c r="AB736">
        <v>621980.85710000002</v>
      </c>
      <c r="AC736">
        <v>197770</v>
      </c>
      <c r="AD736">
        <v>597489.42859999998</v>
      </c>
      <c r="AE736">
        <v>13694.857099999999</v>
      </c>
      <c r="AF736">
        <v>2.3436060000000002E-2</v>
      </c>
      <c r="AG736">
        <v>9889269</v>
      </c>
      <c r="AH736">
        <v>0</v>
      </c>
      <c r="AI736">
        <v>9889269</v>
      </c>
      <c r="AJ736">
        <v>9889269</v>
      </c>
      <c r="AK736">
        <v>0</v>
      </c>
    </row>
    <row r="737" spans="1:37" ht="19" customHeight="1">
      <c r="A737" t="s">
        <v>992</v>
      </c>
      <c r="B737" t="s">
        <v>993</v>
      </c>
      <c r="C737" t="s">
        <v>994</v>
      </c>
      <c r="D737">
        <v>7</v>
      </c>
      <c r="E737" t="s">
        <v>264</v>
      </c>
      <c r="F737" t="s">
        <v>264</v>
      </c>
      <c r="G737" t="s">
        <v>264</v>
      </c>
      <c r="H737" t="s">
        <v>265</v>
      </c>
      <c r="I737" t="s">
        <v>247</v>
      </c>
      <c r="J737" t="s">
        <v>248</v>
      </c>
      <c r="K737">
        <v>6276833</v>
      </c>
      <c r="L737">
        <v>0</v>
      </c>
      <c r="M737">
        <v>6276833</v>
      </c>
      <c r="N737">
        <v>6276833</v>
      </c>
      <c r="O737">
        <v>0</v>
      </c>
      <c r="Q737">
        <v>86771.714300000007</v>
      </c>
      <c r="R737">
        <v>25454</v>
      </c>
      <c r="S737">
        <v>90855.571400000001</v>
      </c>
      <c r="T737">
        <v>3547.1428999999998</v>
      </c>
      <c r="U737">
        <f t="shared" si="5"/>
        <v>3.9041556234161771E-2</v>
      </c>
      <c r="V737">
        <f t="shared" si="6"/>
        <v>9.8694049770890384</v>
      </c>
      <c r="W737">
        <f t="shared" si="7"/>
        <v>252.79230463803094</v>
      </c>
      <c r="X737">
        <f t="shared" si="8"/>
        <v>9.8694049770890384</v>
      </c>
      <c r="Y737">
        <f t="shared" si="9"/>
        <v>252.79230463803094</v>
      </c>
      <c r="AB737">
        <v>86771.714300000007</v>
      </c>
      <c r="AC737">
        <v>25454</v>
      </c>
      <c r="AD737">
        <v>90855.571400000001</v>
      </c>
      <c r="AE737">
        <v>3547.1428999999998</v>
      </c>
      <c r="AF737">
        <v>3.9313029999999999E-2</v>
      </c>
      <c r="AG737">
        <v>6276833</v>
      </c>
      <c r="AH737">
        <v>0</v>
      </c>
      <c r="AI737">
        <v>6276833</v>
      </c>
      <c r="AJ737">
        <v>6276833</v>
      </c>
      <c r="AK737">
        <v>0</v>
      </c>
    </row>
    <row r="738" spans="1:37" ht="19" customHeight="1">
      <c r="A738" t="s">
        <v>992</v>
      </c>
      <c r="B738" t="s">
        <v>993</v>
      </c>
      <c r="C738" t="s">
        <v>994</v>
      </c>
      <c r="D738">
        <v>7</v>
      </c>
      <c r="E738" t="s">
        <v>266</v>
      </c>
      <c r="G738" t="s">
        <v>267</v>
      </c>
      <c r="H738" t="s">
        <v>265</v>
      </c>
      <c r="I738" t="s">
        <v>247</v>
      </c>
      <c r="J738" t="s">
        <v>268</v>
      </c>
      <c r="K738">
        <v>17457521</v>
      </c>
      <c r="L738">
        <v>0</v>
      </c>
      <c r="M738">
        <v>1183640.2579999999</v>
      </c>
      <c r="N738">
        <v>1183640.2579999999</v>
      </c>
      <c r="O738">
        <v>0</v>
      </c>
      <c r="Q738">
        <v>19635.428599999999</v>
      </c>
      <c r="R738">
        <v>10774</v>
      </c>
      <c r="S738">
        <v>20161</v>
      </c>
      <c r="T738">
        <v>1619.1429000000001</v>
      </c>
      <c r="U738">
        <f t="shared" si="5"/>
        <v>8.0310644313278112E-2</v>
      </c>
      <c r="V738">
        <f t="shared" si="6"/>
        <v>123.70078723419331</v>
      </c>
      <c r="W738">
        <f t="shared" si="7"/>
        <v>1540.2788545894073</v>
      </c>
      <c r="X738">
        <f t="shared" si="8"/>
        <v>8.3870574588845503</v>
      </c>
      <c r="Y738">
        <f t="shared" si="9"/>
        <v>104.43270042969735</v>
      </c>
      <c r="AB738">
        <v>19635.428599999999</v>
      </c>
      <c r="AC738">
        <v>10774</v>
      </c>
      <c r="AD738">
        <v>20161</v>
      </c>
      <c r="AE738">
        <v>1619.1429000000001</v>
      </c>
      <c r="AF738">
        <v>0.15243048000000001</v>
      </c>
      <c r="AG738">
        <v>17457521</v>
      </c>
      <c r="AH738">
        <v>0</v>
      </c>
      <c r="AI738">
        <v>1183640.2579999999</v>
      </c>
      <c r="AJ738">
        <v>1183640.2579999999</v>
      </c>
      <c r="AK738">
        <v>0</v>
      </c>
    </row>
    <row r="739" spans="1:37" ht="19" customHeight="1">
      <c r="A739" t="s">
        <v>992</v>
      </c>
      <c r="B739" t="s">
        <v>993</v>
      </c>
      <c r="C739" t="s">
        <v>994</v>
      </c>
      <c r="D739">
        <v>7</v>
      </c>
      <c r="E739" t="s">
        <v>275</v>
      </c>
      <c r="F739" t="s">
        <v>275</v>
      </c>
      <c r="G739" t="s">
        <v>275</v>
      </c>
      <c r="H739" t="s">
        <v>276</v>
      </c>
      <c r="I739" t="s">
        <v>247</v>
      </c>
      <c r="J739" t="s">
        <v>248</v>
      </c>
      <c r="K739">
        <v>199807</v>
      </c>
      <c r="L739">
        <v>0</v>
      </c>
      <c r="M739">
        <v>199807</v>
      </c>
      <c r="N739">
        <v>199807</v>
      </c>
      <c r="O739">
        <v>0</v>
      </c>
      <c r="Q739">
        <v>29899.857100000001</v>
      </c>
      <c r="R739">
        <v>8709.2857000000004</v>
      </c>
      <c r="S739">
        <v>28126.857100000001</v>
      </c>
      <c r="T739">
        <v>1114.5714</v>
      </c>
      <c r="U739">
        <f t="shared" si="5"/>
        <v>3.9626588780870227E-2</v>
      </c>
      <c r="V739">
        <f t="shared" si="6"/>
        <v>1.0148256892469205</v>
      </c>
      <c r="W739">
        <f t="shared" si="7"/>
        <v>25.609716114066035</v>
      </c>
      <c r="X739">
        <f t="shared" si="8"/>
        <v>1.0148256892469205</v>
      </c>
      <c r="Y739">
        <f t="shared" si="9"/>
        <v>25.609716114066035</v>
      </c>
      <c r="AB739">
        <v>29899.857100000001</v>
      </c>
      <c r="AC739">
        <v>8709.2857000000004</v>
      </c>
      <c r="AD739">
        <v>28126.857100000001</v>
      </c>
      <c r="AE739">
        <v>1114.5714</v>
      </c>
      <c r="AF739">
        <v>3.9784020000000003E-2</v>
      </c>
      <c r="AG739">
        <v>199807</v>
      </c>
      <c r="AH739">
        <v>0</v>
      </c>
      <c r="AI739">
        <v>199807</v>
      </c>
      <c r="AJ739">
        <v>199807</v>
      </c>
      <c r="AK739">
        <v>0</v>
      </c>
    </row>
    <row r="740" spans="1:37" ht="19" customHeight="1">
      <c r="A740" t="s">
        <v>992</v>
      </c>
      <c r="B740" t="s">
        <v>993</v>
      </c>
      <c r="C740" t="s">
        <v>994</v>
      </c>
      <c r="D740">
        <v>7</v>
      </c>
      <c r="E740" t="s">
        <v>286</v>
      </c>
      <c r="F740" t="s">
        <v>286</v>
      </c>
      <c r="G740" t="s">
        <v>286</v>
      </c>
      <c r="H740" t="s">
        <v>260</v>
      </c>
      <c r="I740" t="s">
        <v>247</v>
      </c>
      <c r="J740" t="s">
        <v>248</v>
      </c>
      <c r="K740">
        <v>192948</v>
      </c>
      <c r="L740">
        <v>0</v>
      </c>
      <c r="M740">
        <v>192948</v>
      </c>
      <c r="N740">
        <v>192948</v>
      </c>
      <c r="O740">
        <v>0</v>
      </c>
      <c r="Q740">
        <v>2961.7143000000001</v>
      </c>
      <c r="R740">
        <v>1612.1429000000001</v>
      </c>
      <c r="S740">
        <v>2961</v>
      </c>
      <c r="T740">
        <v>206.1429</v>
      </c>
      <c r="U740">
        <f t="shared" si="5"/>
        <v>6.9619351570415405E-2</v>
      </c>
      <c r="V740">
        <f t="shared" si="6"/>
        <v>9.3090172239108409</v>
      </c>
      <c r="W740">
        <f t="shared" si="7"/>
        <v>133.71306991412268</v>
      </c>
      <c r="X740">
        <f t="shared" si="8"/>
        <v>9.3090172239108409</v>
      </c>
      <c r="Y740">
        <f t="shared" si="9"/>
        <v>133.71306991412268</v>
      </c>
      <c r="AB740">
        <v>2961.7143000000001</v>
      </c>
      <c r="AC740">
        <v>1612.1429000000001</v>
      </c>
      <c r="AD740">
        <v>2961</v>
      </c>
      <c r="AE740">
        <v>206.1429</v>
      </c>
      <c r="AF740">
        <v>7.057534E-2</v>
      </c>
      <c r="AG740">
        <v>192948</v>
      </c>
      <c r="AH740">
        <v>0</v>
      </c>
      <c r="AI740">
        <v>192948</v>
      </c>
      <c r="AJ740">
        <v>192948</v>
      </c>
      <c r="AK740">
        <v>0</v>
      </c>
    </row>
    <row r="741" spans="1:37" ht="19" customHeight="1">
      <c r="A741" t="s">
        <v>992</v>
      </c>
      <c r="B741" t="s">
        <v>993</v>
      </c>
      <c r="C741" t="s">
        <v>994</v>
      </c>
      <c r="D741">
        <v>7</v>
      </c>
      <c r="E741" t="s">
        <v>285</v>
      </c>
      <c r="F741" t="s">
        <v>285</v>
      </c>
      <c r="G741" t="s">
        <v>279</v>
      </c>
      <c r="H741" t="s">
        <v>280</v>
      </c>
      <c r="I741" t="s">
        <v>247</v>
      </c>
      <c r="J741" t="s">
        <v>281</v>
      </c>
      <c r="K741">
        <v>18521.91</v>
      </c>
      <c r="L741">
        <v>0</v>
      </c>
      <c r="M741">
        <v>125667.5497</v>
      </c>
      <c r="N741">
        <v>125667.5497</v>
      </c>
      <c r="O741">
        <v>0</v>
      </c>
      <c r="Q741">
        <v>1156.1429000000001</v>
      </c>
      <c r="R741">
        <v>300.42860000000002</v>
      </c>
      <c r="S741">
        <v>1211.5714</v>
      </c>
      <c r="T741">
        <v>139.8571</v>
      </c>
      <c r="U741">
        <f t="shared" si="5"/>
        <v>0.11543446799751134</v>
      </c>
      <c r="V741">
        <f t="shared" si="6"/>
        <v>2.1839300125912042</v>
      </c>
      <c r="W741">
        <f t="shared" si="7"/>
        <v>18.919219280659636</v>
      </c>
      <c r="X741">
        <f t="shared" si="8"/>
        <v>14.817539519338274</v>
      </c>
      <c r="Y741">
        <f t="shared" si="9"/>
        <v>128.36321573949408</v>
      </c>
      <c r="AB741">
        <v>1156.1429000000001</v>
      </c>
      <c r="AC741">
        <v>300.42860000000002</v>
      </c>
      <c r="AD741">
        <v>1211.5714</v>
      </c>
      <c r="AE741">
        <v>139.8571</v>
      </c>
      <c r="AF741">
        <v>0.1160443</v>
      </c>
      <c r="AG741">
        <v>18521.91</v>
      </c>
      <c r="AH741">
        <v>0</v>
      </c>
      <c r="AI741">
        <v>125667.5497</v>
      </c>
      <c r="AJ741">
        <v>125667.5497</v>
      </c>
      <c r="AK741">
        <v>0</v>
      </c>
    </row>
    <row r="742" spans="1:37" ht="19" customHeight="1">
      <c r="A742" t="s">
        <v>992</v>
      </c>
      <c r="B742" t="s">
        <v>993</v>
      </c>
      <c r="C742" t="s">
        <v>994</v>
      </c>
      <c r="D742">
        <v>7</v>
      </c>
      <c r="E742" t="s">
        <v>282</v>
      </c>
      <c r="F742" t="s">
        <v>283</v>
      </c>
      <c r="G742" t="s">
        <v>284</v>
      </c>
      <c r="H742" t="s">
        <v>280</v>
      </c>
      <c r="I742" t="s">
        <v>247</v>
      </c>
      <c r="J742" t="s">
        <v>281</v>
      </c>
      <c r="K742">
        <v>16069.28</v>
      </c>
      <c r="L742">
        <v>0</v>
      </c>
      <c r="M742">
        <v>109024.92479999999</v>
      </c>
      <c r="N742">
        <v>109024.92479999999</v>
      </c>
      <c r="O742">
        <v>0</v>
      </c>
      <c r="Q742">
        <v>936.85709999999995</v>
      </c>
      <c r="R742">
        <v>46.714300000000001</v>
      </c>
      <c r="S742">
        <v>968.57140000000004</v>
      </c>
      <c r="T742">
        <v>87.857100000000003</v>
      </c>
      <c r="U742">
        <f t="shared" si="5"/>
        <v>9.070792302973224E-2</v>
      </c>
      <c r="V742">
        <f t="shared" si="6"/>
        <v>2.3701003648997161</v>
      </c>
      <c r="W742">
        <f t="shared" si="7"/>
        <v>26.128923314921945</v>
      </c>
      <c r="X742">
        <f t="shared" si="8"/>
        <v>16.08037286372781</v>
      </c>
      <c r="Y742">
        <f t="shared" si="9"/>
        <v>177.27638696409119</v>
      </c>
      <c r="AB742">
        <v>936.85709999999995</v>
      </c>
      <c r="AC742">
        <v>46.714300000000001</v>
      </c>
      <c r="AD742">
        <v>968.57140000000004</v>
      </c>
      <c r="AE742">
        <v>87.857100000000003</v>
      </c>
      <c r="AF742">
        <v>9.0856839999999994E-2</v>
      </c>
      <c r="AG742">
        <v>16069.28</v>
      </c>
      <c r="AH742">
        <v>0</v>
      </c>
      <c r="AI742">
        <v>109024.92479999999</v>
      </c>
      <c r="AJ742">
        <v>109024.92479999999</v>
      </c>
      <c r="AK742">
        <v>0</v>
      </c>
    </row>
    <row r="743" spans="1:37" ht="19" customHeight="1">
      <c r="A743" t="s">
        <v>992</v>
      </c>
      <c r="B743" t="s">
        <v>993</v>
      </c>
      <c r="C743" t="s">
        <v>994</v>
      </c>
      <c r="D743">
        <v>7</v>
      </c>
      <c r="E743" t="s">
        <v>287</v>
      </c>
      <c r="F743" t="s">
        <v>287</v>
      </c>
      <c r="G743" t="s">
        <v>287</v>
      </c>
      <c r="H743" t="s">
        <v>288</v>
      </c>
      <c r="I743" t="s">
        <v>247</v>
      </c>
      <c r="J743" t="s">
        <v>248</v>
      </c>
      <c r="K743">
        <v>88268</v>
      </c>
      <c r="L743">
        <v>0</v>
      </c>
      <c r="M743">
        <v>88268</v>
      </c>
      <c r="N743">
        <v>88268</v>
      </c>
      <c r="O743">
        <v>0</v>
      </c>
      <c r="P743">
        <v>351.1429</v>
      </c>
      <c r="Q743">
        <v>24154.142899999999</v>
      </c>
      <c r="R743">
        <v>439.28570000000002</v>
      </c>
      <c r="S743">
        <v>26218.571400000001</v>
      </c>
      <c r="T743">
        <v>240.42859999999999</v>
      </c>
      <c r="U743">
        <f t="shared" si="5"/>
        <v>9.1701640158776913E-3</v>
      </c>
      <c r="V743">
        <f t="shared" si="6"/>
        <v>0.48094589492829065</v>
      </c>
      <c r="W743">
        <f t="shared" si="7"/>
        <v>52.446814920164599</v>
      </c>
      <c r="X743">
        <f t="shared" si="8"/>
        <v>0.48094589492829065</v>
      </c>
      <c r="Y743">
        <f t="shared" si="9"/>
        <v>52.446814920164599</v>
      </c>
      <c r="AA743">
        <v>351.1429</v>
      </c>
      <c r="AB743">
        <v>24154.142899999999</v>
      </c>
      <c r="AC743">
        <v>439.28570000000002</v>
      </c>
      <c r="AD743">
        <v>26218.571400000001</v>
      </c>
      <c r="AE743">
        <v>240.42859999999999</v>
      </c>
      <c r="AF743">
        <v>9.1606199999999995E-3</v>
      </c>
      <c r="AG743">
        <v>88268</v>
      </c>
      <c r="AH743">
        <v>0</v>
      </c>
      <c r="AI743">
        <v>88268</v>
      </c>
      <c r="AJ743">
        <v>88268</v>
      </c>
      <c r="AK743">
        <v>0</v>
      </c>
    </row>
    <row r="744" spans="1:37" ht="19" customHeight="1">
      <c r="A744" t="s">
        <v>992</v>
      </c>
      <c r="B744" t="s">
        <v>993</v>
      </c>
      <c r="C744" t="s">
        <v>994</v>
      </c>
      <c r="D744">
        <v>7</v>
      </c>
      <c r="E744" t="s">
        <v>277</v>
      </c>
      <c r="F744" t="s">
        <v>278</v>
      </c>
      <c r="G744" t="s">
        <v>279</v>
      </c>
      <c r="H744" t="s">
        <v>280</v>
      </c>
      <c r="I744" t="s">
        <v>247</v>
      </c>
      <c r="J744" t="s">
        <v>281</v>
      </c>
      <c r="K744">
        <v>9637.67</v>
      </c>
      <c r="L744">
        <v>0</v>
      </c>
      <c r="M744">
        <v>65393.392500000002</v>
      </c>
      <c r="N744">
        <v>65393.392500000002</v>
      </c>
      <c r="O744">
        <v>0</v>
      </c>
      <c r="Q744">
        <v>1230.7143000000001</v>
      </c>
      <c r="R744">
        <v>11</v>
      </c>
      <c r="S744">
        <v>1264.8570999999999</v>
      </c>
      <c r="T744">
        <v>88.142899999999997</v>
      </c>
      <c r="U744">
        <f t="shared" si="5"/>
        <v>6.9686053863317846E-2</v>
      </c>
      <c r="V744">
        <f t="shared" si="6"/>
        <v>1.088510314722509</v>
      </c>
      <c r="W744">
        <f t="shared" si="7"/>
        <v>15.620203102008215</v>
      </c>
      <c r="X744">
        <f t="shared" si="8"/>
        <v>7.3857459584056686</v>
      </c>
      <c r="Y744">
        <f t="shared" si="9"/>
        <v>105.98599789983895</v>
      </c>
      <c r="AB744">
        <v>1230.7143000000001</v>
      </c>
      <c r="AC744">
        <v>11</v>
      </c>
      <c r="AD744">
        <v>1264.8570999999999</v>
      </c>
      <c r="AE744">
        <v>88.142899999999997</v>
      </c>
      <c r="AF744">
        <v>6.9623379999999999E-2</v>
      </c>
      <c r="AG744">
        <v>9637.67</v>
      </c>
      <c r="AH744">
        <v>0</v>
      </c>
      <c r="AI744">
        <v>65393.392500000002</v>
      </c>
      <c r="AJ744">
        <v>65393.392500000002</v>
      </c>
      <c r="AK744">
        <v>0</v>
      </c>
    </row>
    <row r="745" spans="1:37" ht="19" customHeight="1">
      <c r="A745" t="s">
        <v>992</v>
      </c>
      <c r="B745" t="s">
        <v>993</v>
      </c>
      <c r="C745" t="s">
        <v>994</v>
      </c>
      <c r="D745">
        <v>7</v>
      </c>
      <c r="E745" t="s">
        <v>289</v>
      </c>
      <c r="F745" t="s">
        <v>289</v>
      </c>
      <c r="G745" t="s">
        <v>289</v>
      </c>
      <c r="H745" t="s">
        <v>260</v>
      </c>
      <c r="I745" t="s">
        <v>247</v>
      </c>
      <c r="J745" t="s">
        <v>248</v>
      </c>
      <c r="K745">
        <v>26734</v>
      </c>
      <c r="L745">
        <v>0</v>
      </c>
      <c r="M745">
        <v>26734</v>
      </c>
      <c r="N745">
        <v>26734</v>
      </c>
      <c r="O745">
        <v>0</v>
      </c>
      <c r="Q745">
        <v>26422.857100000001</v>
      </c>
      <c r="R745">
        <v>675.42859999999996</v>
      </c>
      <c r="S745">
        <v>26942.7143</v>
      </c>
      <c r="T745">
        <v>150.1429</v>
      </c>
      <c r="U745">
        <f t="shared" si="5"/>
        <v>5.5726716442968038E-3</v>
      </c>
      <c r="V745">
        <f t="shared" si="6"/>
        <v>0.14175048640674104</v>
      </c>
      <c r="W745">
        <f t="shared" si="7"/>
        <v>25.436719666017222</v>
      </c>
      <c r="X745">
        <f t="shared" si="8"/>
        <v>0.14175048640674104</v>
      </c>
      <c r="Y745">
        <f t="shared" si="9"/>
        <v>25.436719666017222</v>
      </c>
      <c r="AB745">
        <v>26422.857100000001</v>
      </c>
      <c r="AC745">
        <v>675.42859999999996</v>
      </c>
      <c r="AD745">
        <v>26942.7143</v>
      </c>
      <c r="AE745">
        <v>150.1429</v>
      </c>
      <c r="AF745">
        <v>5.5710500000000001E-3</v>
      </c>
      <c r="AG745">
        <v>26734</v>
      </c>
      <c r="AH745">
        <v>0</v>
      </c>
      <c r="AI745">
        <v>26734</v>
      </c>
      <c r="AJ745">
        <v>26734</v>
      </c>
      <c r="AK745">
        <v>0</v>
      </c>
    </row>
    <row r="746" spans="1:37" ht="19" customHeight="1">
      <c r="A746" t="s">
        <v>992</v>
      </c>
      <c r="B746" t="s">
        <v>993</v>
      </c>
      <c r="C746" t="s">
        <v>994</v>
      </c>
      <c r="D746">
        <v>7</v>
      </c>
      <c r="E746" t="s">
        <v>290</v>
      </c>
      <c r="F746" t="s">
        <v>290</v>
      </c>
      <c r="G746" t="s">
        <v>290</v>
      </c>
      <c r="H746" t="s">
        <v>254</v>
      </c>
      <c r="I746" t="s">
        <v>247</v>
      </c>
      <c r="J746" t="s">
        <v>268</v>
      </c>
      <c r="K746">
        <v>230243</v>
      </c>
      <c r="L746">
        <v>0</v>
      </c>
      <c r="M746">
        <v>15619.803099999999</v>
      </c>
      <c r="N746">
        <v>15619.803099999999</v>
      </c>
      <c r="O746">
        <v>0</v>
      </c>
      <c r="P746">
        <v>1734.7143000000001</v>
      </c>
      <c r="Q746">
        <v>8045.2857000000004</v>
      </c>
      <c r="R746">
        <v>1245.2856999999999</v>
      </c>
      <c r="S746">
        <v>9093.5714000000007</v>
      </c>
      <c r="T746">
        <v>37.428600000000003</v>
      </c>
      <c r="U746">
        <f t="shared" si="5"/>
        <v>4.1159406303226476E-3</v>
      </c>
      <c r="V746">
        <f t="shared" si="6"/>
        <v>3.617045019612112</v>
      </c>
      <c r="W746">
        <f t="shared" si="7"/>
        <v>878.78940550427058</v>
      </c>
      <c r="X746">
        <f t="shared" si="8"/>
        <v>0.24538218755913027</v>
      </c>
      <c r="Y746">
        <f t="shared" si="9"/>
        <v>59.617523574409482</v>
      </c>
      <c r="AA746">
        <v>1734.7143000000001</v>
      </c>
      <c r="AB746">
        <v>8045.2857000000004</v>
      </c>
      <c r="AC746">
        <v>1245.2856999999999</v>
      </c>
      <c r="AD746">
        <v>9093.5714000000007</v>
      </c>
      <c r="AE746">
        <v>37.428600000000003</v>
      </c>
      <c r="AF746">
        <v>4.1260799999999999E-3</v>
      </c>
      <c r="AG746">
        <v>230243</v>
      </c>
      <c r="AH746">
        <v>0</v>
      </c>
      <c r="AI746">
        <v>15619.803099999999</v>
      </c>
      <c r="AJ746">
        <v>15619.803099999999</v>
      </c>
      <c r="AK746">
        <v>0</v>
      </c>
    </row>
    <row r="747" spans="1:37" ht="19" customHeight="1">
      <c r="A747" t="s">
        <v>992</v>
      </c>
      <c r="B747" t="s">
        <v>993</v>
      </c>
      <c r="C747" t="s">
        <v>994</v>
      </c>
      <c r="D747">
        <v>7</v>
      </c>
      <c r="E747" t="s">
        <v>293</v>
      </c>
      <c r="F747" t="s">
        <v>294</v>
      </c>
      <c r="G747" t="s">
        <v>294</v>
      </c>
      <c r="H747" t="s">
        <v>295</v>
      </c>
      <c r="I747" t="s">
        <v>247</v>
      </c>
      <c r="J747" t="s">
        <v>248</v>
      </c>
      <c r="K747">
        <v>12129</v>
      </c>
      <c r="L747">
        <v>0</v>
      </c>
      <c r="M747">
        <v>12129</v>
      </c>
      <c r="N747">
        <v>12129</v>
      </c>
      <c r="O747">
        <v>0</v>
      </c>
      <c r="R747">
        <v>57.714300000000001</v>
      </c>
      <c r="S747">
        <v>915.71429999999998</v>
      </c>
      <c r="T747">
        <v>19.857099999999999</v>
      </c>
      <c r="U747">
        <f t="shared" si="5"/>
        <v>2.1684820254526983E-2</v>
      </c>
      <c r="V747">
        <f t="shared" si="6"/>
        <v>1.8921996584680241</v>
      </c>
      <c r="W747">
        <f t="shared" si="7"/>
        <v>87.259181134923324</v>
      </c>
      <c r="X747">
        <f t="shared" si="8"/>
        <v>1.8921996584680241</v>
      </c>
      <c r="Y747">
        <f t="shared" si="9"/>
        <v>87.259181134923324</v>
      </c>
      <c r="AC747">
        <v>57.714300000000001</v>
      </c>
      <c r="AD747">
        <v>915.71429999999998</v>
      </c>
      <c r="AE747">
        <v>19.857099999999999</v>
      </c>
      <c r="AF747">
        <v>2.156193E-2</v>
      </c>
      <c r="AG747">
        <v>12129</v>
      </c>
      <c r="AH747">
        <v>0</v>
      </c>
      <c r="AI747">
        <v>12129</v>
      </c>
      <c r="AJ747">
        <v>12129</v>
      </c>
      <c r="AK747">
        <v>0</v>
      </c>
    </row>
    <row r="748" spans="1:37" ht="19" customHeight="1">
      <c r="A748" t="s">
        <v>992</v>
      </c>
      <c r="B748" t="s">
        <v>993</v>
      </c>
      <c r="C748" t="s">
        <v>994</v>
      </c>
      <c r="D748">
        <v>7</v>
      </c>
      <c r="E748" t="s">
        <v>291</v>
      </c>
      <c r="F748" t="s">
        <v>291</v>
      </c>
      <c r="G748" t="s">
        <v>291</v>
      </c>
      <c r="H748" t="s">
        <v>280</v>
      </c>
      <c r="I748" t="s">
        <v>247</v>
      </c>
      <c r="J748" t="s">
        <v>292</v>
      </c>
      <c r="K748">
        <v>2321500</v>
      </c>
      <c r="L748">
        <v>0</v>
      </c>
      <c r="M748">
        <v>10446.75</v>
      </c>
      <c r="N748">
        <v>10446.75</v>
      </c>
      <c r="O748">
        <v>0</v>
      </c>
      <c r="Q748">
        <v>289.1429</v>
      </c>
      <c r="R748">
        <v>2.7143000000000002</v>
      </c>
      <c r="S748">
        <v>307.42860000000002</v>
      </c>
      <c r="T748">
        <v>7.8571</v>
      </c>
      <c r="U748">
        <f t="shared" si="5"/>
        <v>2.5557479037409011E-2</v>
      </c>
      <c r="V748">
        <f t="shared" si="6"/>
        <v>1078.7638402635837</v>
      </c>
      <c r="W748">
        <f t="shared" si="7"/>
        <v>42209.321141751687</v>
      </c>
      <c r="X748">
        <f t="shared" si="8"/>
        <v>4.8544372811861258</v>
      </c>
      <c r="Y748">
        <f t="shared" si="9"/>
        <v>189.94194513788256</v>
      </c>
      <c r="AB748">
        <v>289.1429</v>
      </c>
      <c r="AC748">
        <v>2.7143000000000002</v>
      </c>
      <c r="AD748">
        <v>307.42860000000002</v>
      </c>
      <c r="AE748">
        <v>7.8571</v>
      </c>
      <c r="AF748">
        <v>2.5533799999999999E-2</v>
      </c>
      <c r="AG748">
        <v>2321500</v>
      </c>
      <c r="AH748">
        <v>0</v>
      </c>
      <c r="AI748">
        <v>10446.75</v>
      </c>
      <c r="AJ748">
        <v>10446.75</v>
      </c>
      <c r="AK748">
        <v>0</v>
      </c>
    </row>
    <row r="749" spans="1:37" ht="19" customHeight="1">
      <c r="A749" t="s">
        <v>992</v>
      </c>
      <c r="B749" t="s">
        <v>993</v>
      </c>
      <c r="C749" t="s">
        <v>994</v>
      </c>
      <c r="D749">
        <v>7</v>
      </c>
      <c r="E749" t="s">
        <v>298</v>
      </c>
      <c r="F749" t="s">
        <v>298</v>
      </c>
      <c r="G749" t="s">
        <v>298</v>
      </c>
      <c r="H749" t="s">
        <v>254</v>
      </c>
      <c r="I749" t="s">
        <v>247</v>
      </c>
      <c r="J749" t="s">
        <v>248</v>
      </c>
      <c r="K749">
        <v>1415</v>
      </c>
      <c r="L749">
        <v>0</v>
      </c>
      <c r="M749">
        <v>1415</v>
      </c>
      <c r="N749">
        <v>1415</v>
      </c>
      <c r="O749">
        <v>0</v>
      </c>
      <c r="P749">
        <v>0.85709999999999997</v>
      </c>
      <c r="Q749">
        <v>45.571399999999997</v>
      </c>
      <c r="R749">
        <v>1.1429</v>
      </c>
      <c r="S749">
        <v>47</v>
      </c>
      <c r="T749">
        <v>3.7143000000000002</v>
      </c>
      <c r="U749">
        <f t="shared" si="5"/>
        <v>7.9027659574468084E-2</v>
      </c>
      <c r="V749">
        <f t="shared" si="6"/>
        <v>4.3009118541033438</v>
      </c>
      <c r="W749">
        <f t="shared" si="7"/>
        <v>54.422867604355368</v>
      </c>
      <c r="X749">
        <f t="shared" si="8"/>
        <v>4.3009118541033438</v>
      </c>
      <c r="Y749">
        <f t="shared" si="9"/>
        <v>54.422867604355368</v>
      </c>
      <c r="AA749">
        <v>0.85709999999999997</v>
      </c>
      <c r="AB749">
        <v>45.571399999999997</v>
      </c>
      <c r="AC749">
        <v>1.1429</v>
      </c>
      <c r="AD749">
        <v>47</v>
      </c>
      <c r="AE749">
        <v>3.7143000000000002</v>
      </c>
      <c r="AF749">
        <v>8.2156530000000005E-2</v>
      </c>
      <c r="AG749">
        <v>1415</v>
      </c>
      <c r="AH749">
        <v>0</v>
      </c>
      <c r="AI749">
        <v>1415</v>
      </c>
      <c r="AJ749">
        <v>1415</v>
      </c>
      <c r="AK749">
        <v>0</v>
      </c>
    </row>
    <row r="750" spans="1:37" ht="19" customHeight="1">
      <c r="A750" t="s">
        <v>992</v>
      </c>
      <c r="B750" t="s">
        <v>993</v>
      </c>
      <c r="C750" t="s">
        <v>994</v>
      </c>
      <c r="D750">
        <v>7</v>
      </c>
      <c r="E750" t="s">
        <v>299</v>
      </c>
      <c r="F750" t="s">
        <v>299</v>
      </c>
      <c r="G750" t="s">
        <v>299</v>
      </c>
      <c r="H750" t="s">
        <v>300</v>
      </c>
      <c r="I750" t="s">
        <v>301</v>
      </c>
      <c r="J750" t="s">
        <v>248</v>
      </c>
      <c r="K750">
        <v>14043695</v>
      </c>
      <c r="L750">
        <v>0</v>
      </c>
      <c r="M750">
        <v>14043695</v>
      </c>
      <c r="N750">
        <v>14043695</v>
      </c>
      <c r="O750">
        <v>0</v>
      </c>
      <c r="P750">
        <v>1077</v>
      </c>
      <c r="Q750">
        <v>973308</v>
      </c>
      <c r="R750">
        <v>908.85709999999995</v>
      </c>
      <c r="S750">
        <v>1014553</v>
      </c>
      <c r="T750">
        <v>7907.1428999999998</v>
      </c>
      <c r="U750">
        <f t="shared" si="5"/>
        <v>7.7937208800328813E-3</v>
      </c>
      <c r="V750">
        <f t="shared" si="6"/>
        <v>1.9774641076978166</v>
      </c>
      <c r="W750">
        <f t="shared" si="7"/>
        <v>253.72529221106439</v>
      </c>
      <c r="X750">
        <f t="shared" si="8"/>
        <v>1.9774641076978166</v>
      </c>
      <c r="Y750">
        <f t="shared" si="9"/>
        <v>253.72529221106439</v>
      </c>
      <c r="AA750">
        <v>1077</v>
      </c>
      <c r="AB750">
        <v>973308</v>
      </c>
      <c r="AC750">
        <v>908.85709999999995</v>
      </c>
      <c r="AD750">
        <v>1014553</v>
      </c>
      <c r="AE750">
        <v>7907.1428999999998</v>
      </c>
      <c r="AF750">
        <v>7.7989599999999997E-3</v>
      </c>
      <c r="AG750">
        <v>14043695</v>
      </c>
      <c r="AH750">
        <v>0</v>
      </c>
      <c r="AI750">
        <v>14043695</v>
      </c>
      <c r="AJ750">
        <v>14043695</v>
      </c>
      <c r="AK750">
        <v>0</v>
      </c>
    </row>
    <row r="751" spans="1:37" ht="19" customHeight="1">
      <c r="A751" t="s">
        <v>992</v>
      </c>
      <c r="B751" t="s">
        <v>993</v>
      </c>
      <c r="C751" t="s">
        <v>994</v>
      </c>
      <c r="D751">
        <v>7</v>
      </c>
      <c r="E751" t="s">
        <v>303</v>
      </c>
      <c r="F751" t="s">
        <v>304</v>
      </c>
      <c r="G751" t="s">
        <v>304</v>
      </c>
      <c r="H751" t="s">
        <v>305</v>
      </c>
      <c r="I751" t="s">
        <v>301</v>
      </c>
      <c r="J751" t="s">
        <v>248</v>
      </c>
      <c r="K751">
        <v>7596274</v>
      </c>
      <c r="L751">
        <v>0</v>
      </c>
      <c r="M751">
        <v>7596274</v>
      </c>
      <c r="N751">
        <v>7596274</v>
      </c>
      <c r="O751">
        <v>0</v>
      </c>
      <c r="Q751">
        <v>18760.142899999999</v>
      </c>
      <c r="R751">
        <v>885</v>
      </c>
      <c r="S751">
        <v>48416.142899999999</v>
      </c>
      <c r="T751">
        <v>1687.8570999999999</v>
      </c>
      <c r="U751">
        <f t="shared" si="5"/>
        <v>3.486145320345211E-2</v>
      </c>
      <c r="V751">
        <f t="shared" si="6"/>
        <v>22.413640058882098</v>
      </c>
      <c r="W751">
        <f t="shared" si="7"/>
        <v>642.93476029457713</v>
      </c>
      <c r="X751">
        <f t="shared" si="8"/>
        <v>22.413640058882098</v>
      </c>
      <c r="Y751">
        <f t="shared" si="9"/>
        <v>642.93476029457713</v>
      </c>
      <c r="AB751">
        <v>18760.142899999999</v>
      </c>
      <c r="AC751">
        <v>885</v>
      </c>
      <c r="AD751">
        <v>48416.142899999999</v>
      </c>
      <c r="AE751">
        <v>1687.8570999999999</v>
      </c>
      <c r="AF751">
        <v>3.4879899999999998E-2</v>
      </c>
      <c r="AG751">
        <v>7596274</v>
      </c>
      <c r="AH751">
        <v>0</v>
      </c>
      <c r="AI751">
        <v>7596274</v>
      </c>
      <c r="AJ751">
        <v>7596274</v>
      </c>
      <c r="AK751">
        <v>0</v>
      </c>
    </row>
    <row r="752" spans="1:37" ht="19" customHeight="1">
      <c r="A752" t="s">
        <v>992</v>
      </c>
      <c r="B752" t="s">
        <v>993</v>
      </c>
      <c r="C752" t="s">
        <v>994</v>
      </c>
      <c r="D752">
        <v>7</v>
      </c>
      <c r="E752" t="s">
        <v>306</v>
      </c>
      <c r="F752" t="s">
        <v>306</v>
      </c>
      <c r="G752" t="s">
        <v>306</v>
      </c>
      <c r="H752" t="s">
        <v>307</v>
      </c>
      <c r="I752" t="s">
        <v>301</v>
      </c>
      <c r="J752" t="s">
        <v>248</v>
      </c>
      <c r="K752">
        <v>6875768</v>
      </c>
      <c r="L752">
        <v>0</v>
      </c>
      <c r="M752">
        <v>6875768</v>
      </c>
      <c r="N752">
        <v>6875768</v>
      </c>
      <c r="O752">
        <v>0</v>
      </c>
      <c r="Q752">
        <v>30810.428599999999</v>
      </c>
      <c r="R752">
        <v>4442.5713999999998</v>
      </c>
      <c r="S752">
        <v>44825.571400000001</v>
      </c>
      <c r="T752">
        <v>4011.4286000000002</v>
      </c>
      <c r="U752">
        <f t="shared" si="5"/>
        <v>8.9489737101265371E-2</v>
      </c>
      <c r="V752">
        <f t="shared" si="6"/>
        <v>21.912773016621745</v>
      </c>
      <c r="W752">
        <f t="shared" si="7"/>
        <v>244.86353101949052</v>
      </c>
      <c r="X752">
        <f t="shared" si="8"/>
        <v>21.912773016621745</v>
      </c>
      <c r="Y752">
        <f t="shared" si="9"/>
        <v>244.86353101949052</v>
      </c>
    </row>
    <row r="753" spans="1:37" ht="19" customHeight="1">
      <c r="A753" t="s">
        <v>992</v>
      </c>
      <c r="B753" t="s">
        <v>993</v>
      </c>
      <c r="C753" t="s">
        <v>994</v>
      </c>
      <c r="D753">
        <v>7</v>
      </c>
      <c r="E753" t="s">
        <v>308</v>
      </c>
      <c r="F753" t="s">
        <v>308</v>
      </c>
      <c r="G753" t="s">
        <v>309</v>
      </c>
      <c r="H753" t="s">
        <v>310</v>
      </c>
      <c r="I753" t="s">
        <v>301</v>
      </c>
      <c r="J753" t="s">
        <v>248</v>
      </c>
      <c r="K753">
        <v>3742433</v>
      </c>
      <c r="L753">
        <v>0</v>
      </c>
      <c r="M753">
        <v>3742433</v>
      </c>
      <c r="N753">
        <v>3742433</v>
      </c>
      <c r="O753">
        <v>0</v>
      </c>
      <c r="R753">
        <v>9613.7142999999996</v>
      </c>
      <c r="S753">
        <v>53727.7143</v>
      </c>
      <c r="T753">
        <v>2562</v>
      </c>
      <c r="U753">
        <f t="shared" si="5"/>
        <v>4.7684887276137115E-2</v>
      </c>
      <c r="V753">
        <f t="shared" si="6"/>
        <v>9.9507915547839652</v>
      </c>
      <c r="W753">
        <f t="shared" si="7"/>
        <v>208.67809746849559</v>
      </c>
      <c r="X753">
        <f t="shared" si="8"/>
        <v>9.9507915547839652</v>
      </c>
      <c r="Y753">
        <f t="shared" si="9"/>
        <v>208.67809746849559</v>
      </c>
      <c r="AC753">
        <v>9613.7142999999996</v>
      </c>
      <c r="AD753">
        <v>53727.7143</v>
      </c>
      <c r="AE753">
        <v>2562</v>
      </c>
      <c r="AF753">
        <v>4.7781780000000003E-2</v>
      </c>
      <c r="AG753">
        <v>3742433</v>
      </c>
      <c r="AH753">
        <v>0</v>
      </c>
      <c r="AI753">
        <v>3742433</v>
      </c>
      <c r="AJ753">
        <v>3742433</v>
      </c>
      <c r="AK753">
        <v>0</v>
      </c>
    </row>
    <row r="754" spans="1:37" ht="19" customHeight="1">
      <c r="A754" t="s">
        <v>992</v>
      </c>
      <c r="B754" t="s">
        <v>993</v>
      </c>
      <c r="C754" t="s">
        <v>994</v>
      </c>
      <c r="D754">
        <v>7</v>
      </c>
      <c r="E754" t="s">
        <v>311</v>
      </c>
      <c r="F754" t="s">
        <v>311</v>
      </c>
      <c r="G754" t="s">
        <v>311</v>
      </c>
      <c r="H754" t="s">
        <v>276</v>
      </c>
      <c r="I754" t="s">
        <v>301</v>
      </c>
      <c r="J754" t="s">
        <v>248</v>
      </c>
      <c r="K754">
        <v>3011276</v>
      </c>
      <c r="L754">
        <v>0</v>
      </c>
      <c r="M754">
        <v>3011276</v>
      </c>
      <c r="N754">
        <v>3011276</v>
      </c>
      <c r="O754">
        <v>0</v>
      </c>
      <c r="P754">
        <v>1135.5714</v>
      </c>
      <c r="Q754">
        <v>13592.857099999999</v>
      </c>
      <c r="R754">
        <v>938.28570000000002</v>
      </c>
      <c r="S754">
        <v>101592.4286</v>
      </c>
      <c r="T754">
        <v>2242.7143000000001</v>
      </c>
      <c r="U754">
        <f t="shared" si="5"/>
        <v>2.2075604756238695E-2</v>
      </c>
      <c r="V754">
        <f t="shared" si="6"/>
        <v>4.2343931692788148</v>
      </c>
      <c r="W754">
        <f t="shared" si="7"/>
        <v>191.81323529006156</v>
      </c>
      <c r="X754">
        <f t="shared" si="8"/>
        <v>4.2343931692788148</v>
      </c>
      <c r="Y754">
        <f t="shared" si="9"/>
        <v>191.81323529006156</v>
      </c>
      <c r="AA754">
        <v>1135.5714</v>
      </c>
      <c r="AB754">
        <v>13592.857099999999</v>
      </c>
      <c r="AC754">
        <v>938.28570000000002</v>
      </c>
      <c r="AD754">
        <v>101592.4286</v>
      </c>
      <c r="AE754">
        <v>2242.7143000000001</v>
      </c>
      <c r="AF754">
        <v>2.2094160000000002E-2</v>
      </c>
      <c r="AG754">
        <v>3011276</v>
      </c>
      <c r="AH754">
        <v>0</v>
      </c>
      <c r="AI754">
        <v>3011276</v>
      </c>
      <c r="AJ754">
        <v>3011276</v>
      </c>
      <c r="AK754">
        <v>0</v>
      </c>
    </row>
    <row r="755" spans="1:37" ht="19" customHeight="1">
      <c r="A755" t="s">
        <v>992</v>
      </c>
      <c r="B755" t="s">
        <v>993</v>
      </c>
      <c r="C755" t="s">
        <v>994</v>
      </c>
      <c r="D755">
        <v>7</v>
      </c>
      <c r="E755" t="s">
        <v>312</v>
      </c>
      <c r="F755" t="s">
        <v>313</v>
      </c>
      <c r="G755" t="s">
        <v>313</v>
      </c>
      <c r="H755" t="s">
        <v>314</v>
      </c>
      <c r="I755" t="s">
        <v>301</v>
      </c>
      <c r="J755" t="s">
        <v>248</v>
      </c>
      <c r="K755">
        <v>1239704</v>
      </c>
      <c r="L755">
        <v>0</v>
      </c>
      <c r="M755">
        <v>1239704</v>
      </c>
      <c r="N755">
        <v>1239704</v>
      </c>
      <c r="O755">
        <v>0</v>
      </c>
      <c r="Q755">
        <v>7479.5713999999998</v>
      </c>
      <c r="R755">
        <v>596.57140000000004</v>
      </c>
      <c r="S755">
        <v>28104.142899999999</v>
      </c>
      <c r="T755">
        <v>1041.8570999999999</v>
      </c>
      <c r="U755">
        <f t="shared" si="5"/>
        <v>3.7071299548508914E-2</v>
      </c>
      <c r="V755">
        <f t="shared" si="6"/>
        <v>6.3015823702124507</v>
      </c>
      <c r="W755">
        <f t="shared" si="7"/>
        <v>169.98547250728669</v>
      </c>
      <c r="X755">
        <f t="shared" si="8"/>
        <v>6.3015823702124507</v>
      </c>
      <c r="Y755">
        <f t="shared" si="9"/>
        <v>169.98547250728669</v>
      </c>
      <c r="AB755">
        <v>7479.5713999999998</v>
      </c>
      <c r="AC755">
        <v>596.57140000000004</v>
      </c>
      <c r="AD755">
        <v>28104.142899999999</v>
      </c>
      <c r="AE755">
        <v>1041.8570999999999</v>
      </c>
      <c r="AF755">
        <v>3.7085239999999998E-2</v>
      </c>
      <c r="AG755">
        <v>1239704</v>
      </c>
      <c r="AH755">
        <v>0</v>
      </c>
      <c r="AI755">
        <v>1239704</v>
      </c>
      <c r="AJ755">
        <v>1239704</v>
      </c>
      <c r="AK755">
        <v>0</v>
      </c>
    </row>
    <row r="756" spans="1:37" ht="19" customHeight="1">
      <c r="A756" t="s">
        <v>992</v>
      </c>
      <c r="B756" t="s">
        <v>993</v>
      </c>
      <c r="C756" t="s">
        <v>994</v>
      </c>
      <c r="D756">
        <v>7</v>
      </c>
      <c r="E756" t="s">
        <v>315</v>
      </c>
      <c r="F756" t="s">
        <v>315</v>
      </c>
      <c r="G756" t="s">
        <v>309</v>
      </c>
      <c r="H756" t="s">
        <v>310</v>
      </c>
      <c r="I756" t="s">
        <v>301</v>
      </c>
      <c r="J756" t="s">
        <v>248</v>
      </c>
      <c r="K756">
        <v>1122142</v>
      </c>
      <c r="L756">
        <v>0</v>
      </c>
      <c r="M756">
        <v>1122142</v>
      </c>
      <c r="N756">
        <v>1122142</v>
      </c>
      <c r="O756">
        <v>0</v>
      </c>
      <c r="R756">
        <v>321.42860000000002</v>
      </c>
      <c r="S756">
        <v>7289.5713999999998</v>
      </c>
      <c r="T756">
        <v>834.71429999999998</v>
      </c>
      <c r="U756">
        <f t="shared" si="5"/>
        <v>0.11450800797424111</v>
      </c>
      <c r="V756">
        <f t="shared" si="6"/>
        <v>21.991142030654917</v>
      </c>
      <c r="W756">
        <f t="shared" si="7"/>
        <v>192.04894417167648</v>
      </c>
      <c r="X756">
        <f t="shared" si="8"/>
        <v>21.991142030654917</v>
      </c>
      <c r="Y756">
        <f t="shared" si="9"/>
        <v>192.04894417167648</v>
      </c>
      <c r="AC756">
        <v>321.42860000000002</v>
      </c>
      <c r="AD756">
        <v>7289.5713999999998</v>
      </c>
      <c r="AE756">
        <v>834.71429999999998</v>
      </c>
      <c r="AF756">
        <v>0.11466309</v>
      </c>
      <c r="AG756">
        <v>1122142</v>
      </c>
      <c r="AH756">
        <v>0</v>
      </c>
      <c r="AI756">
        <v>1122142</v>
      </c>
      <c r="AJ756">
        <v>1122142</v>
      </c>
      <c r="AK756">
        <v>0</v>
      </c>
    </row>
    <row r="757" spans="1:37" ht="19" customHeight="1">
      <c r="A757" t="s">
        <v>992</v>
      </c>
      <c r="B757" t="s">
        <v>993</v>
      </c>
      <c r="C757" t="s">
        <v>994</v>
      </c>
      <c r="D757">
        <v>7</v>
      </c>
      <c r="E757" t="s">
        <v>316</v>
      </c>
      <c r="F757" t="s">
        <v>317</v>
      </c>
      <c r="G757" t="s">
        <v>317</v>
      </c>
      <c r="H757" t="s">
        <v>307</v>
      </c>
      <c r="I757" t="s">
        <v>301</v>
      </c>
      <c r="J757" t="s">
        <v>281</v>
      </c>
      <c r="K757">
        <v>23774.89</v>
      </c>
      <c r="L757">
        <v>0</v>
      </c>
      <c r="M757">
        <v>161307.0533</v>
      </c>
      <c r="N757">
        <v>161307.0533</v>
      </c>
      <c r="O757">
        <v>0</v>
      </c>
      <c r="R757">
        <v>2748.8571000000002</v>
      </c>
      <c r="S757">
        <v>12893.428599999999</v>
      </c>
      <c r="T757">
        <v>1033.8570999999999</v>
      </c>
      <c r="U757">
        <f t="shared" si="5"/>
        <v>8.0184808251856296E-2</v>
      </c>
      <c r="V757">
        <f t="shared" si="6"/>
        <v>0.26342200841309632</v>
      </c>
      <c r="W757">
        <f t="shared" si="7"/>
        <v>3.2851859866734552</v>
      </c>
      <c r="X757">
        <f t="shared" si="8"/>
        <v>1.7872565530895992</v>
      </c>
      <c r="Y757">
        <f t="shared" si="9"/>
        <v>22.289216524356082</v>
      </c>
      <c r="AC757">
        <v>2748.8571000000002</v>
      </c>
      <c r="AD757">
        <v>12893.428599999999</v>
      </c>
      <c r="AE757">
        <v>1033.8570999999999</v>
      </c>
      <c r="AF757">
        <v>8.0253770000000002E-2</v>
      </c>
      <c r="AG757">
        <v>23774.89</v>
      </c>
      <c r="AH757">
        <v>0</v>
      </c>
      <c r="AI757">
        <v>161307.0533</v>
      </c>
      <c r="AJ757">
        <v>161307.0533</v>
      </c>
      <c r="AK757">
        <v>0</v>
      </c>
    </row>
    <row r="758" spans="1:37" ht="19" customHeight="1">
      <c r="A758" t="s">
        <v>992</v>
      </c>
      <c r="B758" t="s">
        <v>993</v>
      </c>
      <c r="C758" t="s">
        <v>994</v>
      </c>
      <c r="D758">
        <v>7</v>
      </c>
      <c r="E758" t="s">
        <v>318</v>
      </c>
      <c r="F758" t="s">
        <v>318</v>
      </c>
      <c r="G758" t="s">
        <v>317</v>
      </c>
      <c r="H758" t="s">
        <v>307</v>
      </c>
      <c r="I758" t="s">
        <v>301</v>
      </c>
      <c r="J758" t="s">
        <v>281</v>
      </c>
      <c r="K758">
        <v>8997.01</v>
      </c>
      <c r="L758">
        <v>0</v>
      </c>
      <c r="M758">
        <v>61045.539599999996</v>
      </c>
      <c r="N758">
        <v>61045.539599999996</v>
      </c>
      <c r="O758">
        <v>0</v>
      </c>
      <c r="R758">
        <v>1405.4286</v>
      </c>
      <c r="S758">
        <v>10624.857099999999</v>
      </c>
      <c r="T758">
        <v>402</v>
      </c>
      <c r="U758">
        <f t="shared" si="5"/>
        <v>3.7835802986940878E-2</v>
      </c>
      <c r="V758">
        <f t="shared" si="6"/>
        <v>0.12096982865370895</v>
      </c>
      <c r="W758">
        <f t="shared" si="7"/>
        <v>3.1972316986496092</v>
      </c>
      <c r="X758">
        <f t="shared" si="8"/>
        <v>0.82079140353130697</v>
      </c>
      <c r="Y758">
        <f t="shared" si="9"/>
        <v>21.693510874200427</v>
      </c>
      <c r="AC758">
        <v>1405.4286</v>
      </c>
      <c r="AD758">
        <v>10624.857099999999</v>
      </c>
      <c r="AE758">
        <v>402</v>
      </c>
      <c r="AF758">
        <v>3.8602890000000001E-2</v>
      </c>
      <c r="AG758">
        <v>8997.01</v>
      </c>
      <c r="AH758">
        <v>0</v>
      </c>
      <c r="AI758">
        <v>61045.539599999996</v>
      </c>
      <c r="AJ758">
        <v>61045.539599999996</v>
      </c>
      <c r="AK758">
        <v>0</v>
      </c>
    </row>
    <row r="759" spans="1:37" ht="19" customHeight="1">
      <c r="A759" t="s">
        <v>992</v>
      </c>
      <c r="B759" t="s">
        <v>993</v>
      </c>
      <c r="C759" t="s">
        <v>994</v>
      </c>
      <c r="D759">
        <v>7</v>
      </c>
      <c r="E759" t="s">
        <v>319</v>
      </c>
      <c r="F759" t="s">
        <v>319</v>
      </c>
      <c r="G759" t="s">
        <v>319</v>
      </c>
      <c r="H759" t="s">
        <v>320</v>
      </c>
      <c r="I759" t="s">
        <v>301</v>
      </c>
      <c r="J759" t="s">
        <v>248</v>
      </c>
      <c r="K759">
        <v>15338</v>
      </c>
      <c r="L759">
        <v>0</v>
      </c>
      <c r="M759">
        <v>15338</v>
      </c>
      <c r="N759">
        <v>15338</v>
      </c>
      <c r="O759">
        <v>0</v>
      </c>
      <c r="Q759">
        <v>433.71429999999998</v>
      </c>
      <c r="R759">
        <v>6.7142999999999997</v>
      </c>
      <c r="S759">
        <v>420.71429999999998</v>
      </c>
      <c r="T759">
        <v>10</v>
      </c>
      <c r="U759">
        <f t="shared" si="5"/>
        <v>2.3769099362679139E-2</v>
      </c>
      <c r="V759">
        <f t="shared" si="6"/>
        <v>5.2081492289253237</v>
      </c>
      <c r="W759">
        <f t="shared" si="7"/>
        <v>219.11428571428573</v>
      </c>
      <c r="X759">
        <f t="shared" si="8"/>
        <v>5.2081492289253237</v>
      </c>
      <c r="Y759">
        <f t="shared" si="9"/>
        <v>219.11428571428573</v>
      </c>
      <c r="AB759">
        <v>433.71429999999998</v>
      </c>
      <c r="AC759">
        <v>6.7142999999999997</v>
      </c>
      <c r="AD759">
        <v>420.71429999999998</v>
      </c>
      <c r="AE759">
        <v>10</v>
      </c>
      <c r="AF759">
        <v>2.3780809999999999E-2</v>
      </c>
      <c r="AG759">
        <v>15338</v>
      </c>
      <c r="AH759">
        <v>0</v>
      </c>
      <c r="AI759">
        <v>15338</v>
      </c>
      <c r="AJ759">
        <v>15338</v>
      </c>
      <c r="AK759">
        <v>0</v>
      </c>
    </row>
    <row r="760" spans="1:37" ht="19" customHeight="1">
      <c r="A760" t="s">
        <v>992</v>
      </c>
      <c r="B760" t="s">
        <v>993</v>
      </c>
      <c r="C760" t="s">
        <v>994</v>
      </c>
      <c r="D760">
        <v>7</v>
      </c>
      <c r="E760" t="s">
        <v>321</v>
      </c>
      <c r="F760" t="s">
        <v>322</v>
      </c>
      <c r="G760" t="s">
        <v>322</v>
      </c>
      <c r="H760" t="s">
        <v>323</v>
      </c>
      <c r="I760" t="s">
        <v>324</v>
      </c>
      <c r="J760" t="s">
        <v>281</v>
      </c>
      <c r="K760">
        <v>4648843</v>
      </c>
      <c r="L760">
        <v>0</v>
      </c>
      <c r="M760">
        <v>31539028.579999998</v>
      </c>
      <c r="N760">
        <v>31539028.579999998</v>
      </c>
      <c r="O760">
        <v>0</v>
      </c>
      <c r="P760">
        <v>1909574.571</v>
      </c>
      <c r="Q760">
        <v>5629590.8569999998</v>
      </c>
      <c r="R760">
        <v>697242.14289999998</v>
      </c>
      <c r="S760">
        <v>17388324.710000001</v>
      </c>
      <c r="T760">
        <v>156726.42860000001</v>
      </c>
      <c r="U760">
        <f t="shared" si="5"/>
        <v>9.0133138881324706E-3</v>
      </c>
      <c r="V760">
        <f t="shared" si="6"/>
        <v>3.8193468298271069E-2</v>
      </c>
      <c r="W760">
        <f t="shared" si="7"/>
        <v>4.2374501512211991</v>
      </c>
      <c r="X760">
        <f t="shared" si="8"/>
        <v>0.25911498586390103</v>
      </c>
      <c r="Y760">
        <f t="shared" si="9"/>
        <v>28.748026428444824</v>
      </c>
      <c r="AA760">
        <v>1909574.571</v>
      </c>
      <c r="AB760">
        <v>5629590.8569999998</v>
      </c>
      <c r="AC760">
        <v>697242.14289999998</v>
      </c>
      <c r="AD760">
        <v>17388324.710000001</v>
      </c>
      <c r="AE760">
        <v>156726.42860000001</v>
      </c>
      <c r="AF760">
        <v>9.0147200000000004E-3</v>
      </c>
      <c r="AG760">
        <v>4648843</v>
      </c>
      <c r="AH760">
        <v>0</v>
      </c>
      <c r="AI760">
        <v>31539028.579999998</v>
      </c>
      <c r="AJ760">
        <v>31539028.579999998</v>
      </c>
      <c r="AK760">
        <v>0</v>
      </c>
    </row>
    <row r="761" spans="1:37" ht="19" customHeight="1">
      <c r="A761" t="s">
        <v>992</v>
      </c>
      <c r="B761" t="s">
        <v>993</v>
      </c>
      <c r="C761" t="s">
        <v>994</v>
      </c>
      <c r="D761">
        <v>7</v>
      </c>
      <c r="E761" t="s">
        <v>339</v>
      </c>
      <c r="F761" t="s">
        <v>339</v>
      </c>
      <c r="G761" t="s">
        <v>339</v>
      </c>
      <c r="H761" t="s">
        <v>340</v>
      </c>
      <c r="I761" t="s">
        <v>324</v>
      </c>
      <c r="J761" t="s">
        <v>248</v>
      </c>
      <c r="K761">
        <v>5903755</v>
      </c>
      <c r="L761">
        <v>0</v>
      </c>
      <c r="M761">
        <v>5903755</v>
      </c>
      <c r="N761">
        <v>5903755</v>
      </c>
      <c r="O761">
        <v>0</v>
      </c>
      <c r="P761">
        <v>23564.7143</v>
      </c>
      <c r="Q761">
        <v>462560</v>
      </c>
      <c r="R761">
        <v>16688.2857</v>
      </c>
      <c r="S761">
        <v>496149</v>
      </c>
      <c r="T761">
        <v>6247.1428999999998</v>
      </c>
      <c r="U761">
        <f t="shared" si="5"/>
        <v>1.2591263713118438E-2</v>
      </c>
      <c r="V761">
        <f t="shared" si="6"/>
        <v>1.6998796156569327</v>
      </c>
      <c r="W761">
        <f t="shared" si="7"/>
        <v>135.0046869311364</v>
      </c>
      <c r="X761">
        <f t="shared" si="8"/>
        <v>1.6998796156569327</v>
      </c>
      <c r="Y761">
        <f t="shared" si="9"/>
        <v>135.0046869311364</v>
      </c>
      <c r="AA761">
        <v>23564.7143</v>
      </c>
      <c r="AB761">
        <v>462560</v>
      </c>
      <c r="AC761">
        <v>16688.2857</v>
      </c>
      <c r="AD761">
        <v>496149</v>
      </c>
      <c r="AE761">
        <v>6247.1428999999998</v>
      </c>
      <c r="AF761">
        <v>1.258891E-2</v>
      </c>
      <c r="AG761">
        <v>5903755</v>
      </c>
      <c r="AH761">
        <v>0</v>
      </c>
      <c r="AI761">
        <v>5903755</v>
      </c>
      <c r="AJ761">
        <v>5903755</v>
      </c>
      <c r="AK761">
        <v>0</v>
      </c>
    </row>
    <row r="762" spans="1:37" ht="19" customHeight="1">
      <c r="A762" t="s">
        <v>992</v>
      </c>
      <c r="B762" t="s">
        <v>993</v>
      </c>
      <c r="C762" t="s">
        <v>994</v>
      </c>
      <c r="D762">
        <v>7</v>
      </c>
      <c r="E762" t="s">
        <v>331</v>
      </c>
      <c r="F762" t="s">
        <v>332</v>
      </c>
      <c r="G762" t="s">
        <v>332</v>
      </c>
      <c r="H762" t="s">
        <v>333</v>
      </c>
      <c r="I762" t="s">
        <v>324</v>
      </c>
      <c r="J762" t="s">
        <v>334</v>
      </c>
      <c r="K762">
        <v>27236222</v>
      </c>
      <c r="L762">
        <v>0</v>
      </c>
      <c r="M762">
        <v>5879415.7750000004</v>
      </c>
      <c r="N762">
        <v>5879415.7750000004</v>
      </c>
      <c r="O762">
        <v>0</v>
      </c>
      <c r="P762">
        <v>445.71429999999998</v>
      </c>
      <c r="Q762">
        <v>19639.7143</v>
      </c>
      <c r="R762">
        <v>506.1429</v>
      </c>
      <c r="S762">
        <v>24171.571400000001</v>
      </c>
      <c r="T762">
        <v>1908.1429000000001</v>
      </c>
      <c r="U762">
        <f t="shared" si="5"/>
        <v>7.8941615686599506E-2</v>
      </c>
      <c r="V762">
        <f t="shared" si="6"/>
        <v>160.96962802934928</v>
      </c>
      <c r="W762">
        <f t="shared" si="7"/>
        <v>2039.0972065786357</v>
      </c>
      <c r="X762">
        <f t="shared" si="8"/>
        <v>34.748114857179473</v>
      </c>
      <c r="Y762">
        <f t="shared" si="9"/>
        <v>440.17486283952547</v>
      </c>
      <c r="AA762">
        <v>445.71429999999998</v>
      </c>
      <c r="AB762">
        <v>19639.7143</v>
      </c>
      <c r="AC762">
        <v>506.1429</v>
      </c>
      <c r="AD762">
        <v>24171.571400000001</v>
      </c>
      <c r="AE762">
        <v>1908.1429000000001</v>
      </c>
      <c r="AF762">
        <v>7.8916E-2</v>
      </c>
      <c r="AG762">
        <v>27236222</v>
      </c>
      <c r="AH762">
        <v>0</v>
      </c>
      <c r="AI762">
        <v>5879415.7750000004</v>
      </c>
      <c r="AJ762">
        <v>5879415.7750000004</v>
      </c>
      <c r="AK762">
        <v>0</v>
      </c>
    </row>
    <row r="763" spans="1:37" ht="19" customHeight="1">
      <c r="A763" t="s">
        <v>992</v>
      </c>
      <c r="B763" t="s">
        <v>993</v>
      </c>
      <c r="C763" t="s">
        <v>994</v>
      </c>
      <c r="D763">
        <v>7</v>
      </c>
      <c r="E763" t="s">
        <v>336</v>
      </c>
      <c r="F763" t="s">
        <v>336</v>
      </c>
      <c r="G763" t="s">
        <v>336</v>
      </c>
      <c r="H763" t="s">
        <v>337</v>
      </c>
      <c r="I763" t="s">
        <v>324</v>
      </c>
      <c r="J763" t="s">
        <v>334</v>
      </c>
      <c r="K763">
        <v>20971230</v>
      </c>
      <c r="L763">
        <v>0</v>
      </c>
      <c r="M763">
        <v>4526759.7</v>
      </c>
      <c r="N763">
        <v>4526759.7</v>
      </c>
      <c r="O763">
        <v>0</v>
      </c>
      <c r="P763">
        <v>477.42860000000002</v>
      </c>
      <c r="Q763">
        <v>20646.2857</v>
      </c>
      <c r="R763">
        <v>601.57140000000004</v>
      </c>
      <c r="S763">
        <v>21580.428599999999</v>
      </c>
      <c r="T763">
        <v>2348.7143000000001</v>
      </c>
      <c r="U763">
        <f t="shared" si="5"/>
        <v>0.10883538707845683</v>
      </c>
      <c r="V763">
        <f t="shared" si="6"/>
        <v>138.82439758402205</v>
      </c>
      <c r="W763">
        <f t="shared" si="7"/>
        <v>1275.5446671398049</v>
      </c>
      <c r="X763">
        <f t="shared" si="8"/>
        <v>29.96603863293323</v>
      </c>
      <c r="Y763">
        <f t="shared" si="9"/>
        <v>275.33359725482876</v>
      </c>
      <c r="AA763">
        <v>477.42860000000002</v>
      </c>
      <c r="AB763">
        <v>20646.2857</v>
      </c>
      <c r="AC763">
        <v>601.57140000000004</v>
      </c>
      <c r="AD763">
        <v>21580.428599999999</v>
      </c>
      <c r="AE763">
        <v>2348.7143000000001</v>
      </c>
      <c r="AF763">
        <v>0.10881685000000001</v>
      </c>
      <c r="AG763">
        <v>20971230</v>
      </c>
      <c r="AH763">
        <v>0</v>
      </c>
      <c r="AI763">
        <v>4526759.7</v>
      </c>
      <c r="AJ763">
        <v>4526759.7</v>
      </c>
      <c r="AK763">
        <v>0</v>
      </c>
    </row>
    <row r="764" spans="1:37" ht="19" customHeight="1">
      <c r="A764" t="s">
        <v>992</v>
      </c>
      <c r="B764" t="s">
        <v>993</v>
      </c>
      <c r="C764" t="s">
        <v>994</v>
      </c>
      <c r="D764">
        <v>7</v>
      </c>
      <c r="E764" t="s">
        <v>343</v>
      </c>
      <c r="F764" t="s">
        <v>343</v>
      </c>
      <c r="G764" t="s">
        <v>344</v>
      </c>
      <c r="H764" t="s">
        <v>345</v>
      </c>
      <c r="I764" t="s">
        <v>324</v>
      </c>
      <c r="J764" t="s">
        <v>248</v>
      </c>
      <c r="K764">
        <v>2336427</v>
      </c>
      <c r="L764">
        <v>0</v>
      </c>
      <c r="M764">
        <v>2336427</v>
      </c>
      <c r="N764">
        <v>2336427</v>
      </c>
      <c r="O764">
        <v>0</v>
      </c>
      <c r="P764">
        <v>2799.5713999999998</v>
      </c>
      <c r="Q764">
        <v>331674.85710000002</v>
      </c>
      <c r="R764">
        <v>1036.4286</v>
      </c>
      <c r="S764">
        <v>335978.85710000002</v>
      </c>
      <c r="T764">
        <v>3802.7143000000001</v>
      </c>
      <c r="U764">
        <f t="shared" si="5"/>
        <v>1.1318314291628679E-2</v>
      </c>
      <c r="V764">
        <f t="shared" si="6"/>
        <v>0.99344133912254362</v>
      </c>
      <c r="W764">
        <f t="shared" si="7"/>
        <v>87.772906240756953</v>
      </c>
      <c r="X764">
        <f t="shared" si="8"/>
        <v>0.99344133912254362</v>
      </c>
      <c r="Y764">
        <f t="shared" si="9"/>
        <v>87.772906240756953</v>
      </c>
      <c r="AA764">
        <v>2799.5713999999998</v>
      </c>
      <c r="AB764">
        <v>331674.85710000002</v>
      </c>
      <c r="AC764">
        <v>1036.4286</v>
      </c>
      <c r="AD764">
        <v>335978.85710000002</v>
      </c>
      <c r="AE764">
        <v>3802.7143000000001</v>
      </c>
      <c r="AF764">
        <v>1.13282E-2</v>
      </c>
      <c r="AG764">
        <v>2336427</v>
      </c>
      <c r="AH764">
        <v>0</v>
      </c>
      <c r="AI764">
        <v>2336427</v>
      </c>
      <c r="AJ764">
        <v>2336427</v>
      </c>
      <c r="AK764">
        <v>0</v>
      </c>
    </row>
    <row r="765" spans="1:37" ht="19" customHeight="1">
      <c r="A765" t="s">
        <v>992</v>
      </c>
      <c r="B765" t="s">
        <v>993</v>
      </c>
      <c r="C765" t="s">
        <v>994</v>
      </c>
      <c r="D765">
        <v>7</v>
      </c>
      <c r="E765" t="s">
        <v>348</v>
      </c>
      <c r="F765" t="s">
        <v>348</v>
      </c>
      <c r="G765" t="s">
        <v>348</v>
      </c>
      <c r="H765" t="s">
        <v>349</v>
      </c>
      <c r="I765" t="s">
        <v>324</v>
      </c>
      <c r="J765" t="s">
        <v>281</v>
      </c>
      <c r="K765">
        <v>245269.23850000001</v>
      </c>
      <c r="L765">
        <v>0</v>
      </c>
      <c r="M765">
        <v>1664133.166</v>
      </c>
      <c r="N765">
        <v>1664133.166</v>
      </c>
      <c r="O765">
        <v>0</v>
      </c>
      <c r="P765">
        <v>11635.2857</v>
      </c>
      <c r="Q765">
        <v>167196.42860000001</v>
      </c>
      <c r="R765">
        <v>15934.142900000001</v>
      </c>
      <c r="S765">
        <v>223781.57139999999</v>
      </c>
      <c r="T765">
        <v>1186.1429000000001</v>
      </c>
      <c r="U765">
        <f t="shared" si="5"/>
        <v>5.3004494185082841E-3</v>
      </c>
      <c r="V765">
        <f t="shared" si="6"/>
        <v>0.15657438824677564</v>
      </c>
      <c r="W765">
        <f t="shared" si="7"/>
        <v>29.539832547037243</v>
      </c>
      <c r="X765">
        <f t="shared" si="8"/>
        <v>1.0623453394365228</v>
      </c>
      <c r="Y765">
        <f t="shared" si="9"/>
        <v>200.42552160331729</v>
      </c>
      <c r="AA765">
        <v>11635.2857</v>
      </c>
      <c r="AB765">
        <v>167196.42860000001</v>
      </c>
      <c r="AC765">
        <v>15934.142900000001</v>
      </c>
      <c r="AD765">
        <v>223781.57139999999</v>
      </c>
      <c r="AE765">
        <v>1186.1429000000001</v>
      </c>
      <c r="AF765">
        <v>5.3071699999999999E-3</v>
      </c>
      <c r="AG765">
        <v>245269.23850000001</v>
      </c>
      <c r="AH765">
        <v>0</v>
      </c>
      <c r="AI765">
        <v>1664133.166</v>
      </c>
      <c r="AJ765">
        <v>1664133.166</v>
      </c>
      <c r="AK765">
        <v>0</v>
      </c>
    </row>
    <row r="766" spans="1:37" ht="19" customHeight="1">
      <c r="A766" t="s">
        <v>992</v>
      </c>
      <c r="B766" t="s">
        <v>993</v>
      </c>
      <c r="C766" t="s">
        <v>994</v>
      </c>
      <c r="D766">
        <v>7</v>
      </c>
      <c r="E766" t="s">
        <v>353</v>
      </c>
      <c r="F766" t="s">
        <v>353</v>
      </c>
      <c r="G766" t="s">
        <v>353</v>
      </c>
      <c r="H766" t="s">
        <v>354</v>
      </c>
      <c r="I766" t="s">
        <v>324</v>
      </c>
      <c r="J766" t="s">
        <v>281</v>
      </c>
      <c r="K766">
        <v>97325.52</v>
      </c>
      <c r="L766">
        <v>0</v>
      </c>
      <c r="M766">
        <v>660327.02899999998</v>
      </c>
      <c r="N766">
        <v>660327.02899999998</v>
      </c>
      <c r="O766">
        <v>0</v>
      </c>
      <c r="P766">
        <v>12506.571400000001</v>
      </c>
      <c r="Q766">
        <v>189257.85709999999</v>
      </c>
      <c r="R766">
        <v>71003.285699999993</v>
      </c>
      <c r="S766">
        <v>599111.42859999998</v>
      </c>
      <c r="T766">
        <v>6995.5713999999998</v>
      </c>
      <c r="U766">
        <f t="shared" si="5"/>
        <v>1.1676578122282209E-2</v>
      </c>
      <c r="V766">
        <f t="shared" si="6"/>
        <v>2.3207111483043597E-2</v>
      </c>
      <c r="W766">
        <f t="shared" si="7"/>
        <v>1.9874925033694482</v>
      </c>
      <c r="X766">
        <f t="shared" si="8"/>
        <v>0.15745390291539116</v>
      </c>
      <c r="Y766">
        <f t="shared" si="9"/>
        <v>13.484592940368776</v>
      </c>
      <c r="AA766">
        <v>12506.571400000001</v>
      </c>
      <c r="AB766">
        <v>189257.85709999999</v>
      </c>
      <c r="AC766">
        <v>71003.285699999993</v>
      </c>
      <c r="AD766">
        <v>599111.42859999998</v>
      </c>
      <c r="AE766">
        <v>6995.5713999999998</v>
      </c>
      <c r="AF766">
        <v>1.167237E-2</v>
      </c>
      <c r="AG766">
        <v>97325.52</v>
      </c>
      <c r="AH766">
        <v>0</v>
      </c>
      <c r="AI766">
        <v>660327.02899999998</v>
      </c>
      <c r="AJ766">
        <v>660327.02899999998</v>
      </c>
      <c r="AK766">
        <v>0</v>
      </c>
    </row>
    <row r="767" spans="1:37" ht="19" customHeight="1">
      <c r="A767" t="s">
        <v>992</v>
      </c>
      <c r="B767" t="s">
        <v>993</v>
      </c>
      <c r="C767" t="s">
        <v>994</v>
      </c>
      <c r="D767">
        <v>7</v>
      </c>
      <c r="E767" t="s">
        <v>374</v>
      </c>
      <c r="F767" t="s">
        <v>374</v>
      </c>
      <c r="G767" t="s">
        <v>374</v>
      </c>
      <c r="H767" t="s">
        <v>349</v>
      </c>
      <c r="I767" t="s">
        <v>324</v>
      </c>
      <c r="J767" t="s">
        <v>281</v>
      </c>
      <c r="K767">
        <v>61306.640899999999</v>
      </c>
      <c r="L767">
        <v>0</v>
      </c>
      <c r="M767">
        <v>416280.20799999998</v>
      </c>
      <c r="N767">
        <v>416280.20799999998</v>
      </c>
      <c r="O767">
        <v>0</v>
      </c>
      <c r="Q767">
        <v>1539.2856999999999</v>
      </c>
      <c r="R767">
        <v>1273.1429000000001</v>
      </c>
      <c r="S767">
        <v>5619.5713999999998</v>
      </c>
      <c r="T767">
        <v>14.857100000000001</v>
      </c>
      <c r="U767">
        <f t="shared" si="5"/>
        <v>2.6438137257229263E-3</v>
      </c>
      <c r="V767">
        <f t="shared" si="6"/>
        <v>1.5584981369118041</v>
      </c>
      <c r="W767">
        <f t="shared" si="7"/>
        <v>589.48863217874668</v>
      </c>
      <c r="X767">
        <f t="shared" si="8"/>
        <v>10.582408676728825</v>
      </c>
      <c r="Y767">
        <f t="shared" si="9"/>
        <v>4002.705853959194</v>
      </c>
      <c r="AB767">
        <v>1539.2856999999999</v>
      </c>
      <c r="AC767">
        <v>1273.1429000000001</v>
      </c>
      <c r="AD767">
        <v>5619.5713999999998</v>
      </c>
      <c r="AE767">
        <v>14.857100000000001</v>
      </c>
      <c r="AF767">
        <v>2.6572900000000001E-3</v>
      </c>
      <c r="AG767">
        <v>61306.640899999999</v>
      </c>
      <c r="AH767">
        <v>0</v>
      </c>
      <c r="AI767">
        <v>416280.20799999998</v>
      </c>
      <c r="AJ767">
        <v>416280.20799999998</v>
      </c>
      <c r="AK767">
        <v>0</v>
      </c>
    </row>
    <row r="768" spans="1:37" ht="19" customHeight="1">
      <c r="A768" t="s">
        <v>992</v>
      </c>
      <c r="B768" t="s">
        <v>993</v>
      </c>
      <c r="C768" t="s">
        <v>994</v>
      </c>
      <c r="D768">
        <v>7</v>
      </c>
      <c r="E768" t="s">
        <v>357</v>
      </c>
      <c r="F768" t="s">
        <v>357</v>
      </c>
      <c r="G768" t="s">
        <v>357</v>
      </c>
      <c r="H768" t="s">
        <v>354</v>
      </c>
      <c r="I768" t="s">
        <v>324</v>
      </c>
      <c r="J768" t="s">
        <v>281</v>
      </c>
      <c r="K768">
        <v>49030.85</v>
      </c>
      <c r="L768">
        <v>0</v>
      </c>
      <c r="M768">
        <v>332641.86849999998</v>
      </c>
      <c r="N768">
        <v>332641.86849999998</v>
      </c>
      <c r="O768">
        <v>0</v>
      </c>
      <c r="P768">
        <v>3832.8571000000002</v>
      </c>
      <c r="Q768">
        <v>175701</v>
      </c>
      <c r="R768">
        <v>15917.142900000001</v>
      </c>
      <c r="S768">
        <v>294000.28570000001</v>
      </c>
      <c r="T768">
        <v>4265</v>
      </c>
      <c r="U768">
        <f t="shared" si="5"/>
        <v>1.4506788623845204E-2</v>
      </c>
      <c r="V768">
        <f t="shared" si="6"/>
        <v>2.3824490939456058E-2</v>
      </c>
      <c r="W768">
        <f t="shared" si="7"/>
        <v>1.6422994473287555</v>
      </c>
      <c r="X768">
        <f t="shared" si="8"/>
        <v>0.16163340391125147</v>
      </c>
      <c r="Y768">
        <f t="shared" si="9"/>
        <v>11.141914871880758</v>
      </c>
      <c r="AA768">
        <v>3832.8571000000002</v>
      </c>
      <c r="AB768">
        <v>175701</v>
      </c>
      <c r="AC768">
        <v>15917.142900000001</v>
      </c>
      <c r="AD768">
        <v>294000.28570000001</v>
      </c>
      <c r="AE768">
        <v>4265</v>
      </c>
      <c r="AF768">
        <v>1.449712E-2</v>
      </c>
      <c r="AG768">
        <v>49030.85</v>
      </c>
      <c r="AH768">
        <v>0</v>
      </c>
      <c r="AI768">
        <v>332641.86849999998</v>
      </c>
      <c r="AJ768">
        <v>332641.86849999998</v>
      </c>
      <c r="AK768">
        <v>0</v>
      </c>
    </row>
    <row r="769" spans="1:37" ht="19" customHeight="1">
      <c r="A769" t="s">
        <v>992</v>
      </c>
      <c r="B769" t="s">
        <v>993</v>
      </c>
      <c r="C769" t="s">
        <v>994</v>
      </c>
      <c r="D769">
        <v>7</v>
      </c>
      <c r="E769" t="s">
        <v>360</v>
      </c>
      <c r="F769" t="s">
        <v>361</v>
      </c>
      <c r="G769" t="s">
        <v>361</v>
      </c>
      <c r="H769" t="s">
        <v>333</v>
      </c>
      <c r="I769" t="s">
        <v>324</v>
      </c>
      <c r="J769" t="s">
        <v>281</v>
      </c>
      <c r="K769">
        <v>45168.19</v>
      </c>
      <c r="L769">
        <v>0</v>
      </c>
      <c r="M769">
        <v>306424.42139999999</v>
      </c>
      <c r="N769">
        <v>306424.42139999999</v>
      </c>
      <c r="O769">
        <v>0</v>
      </c>
      <c r="P769">
        <v>642.71429999999998</v>
      </c>
      <c r="Q769">
        <v>12394.142900000001</v>
      </c>
      <c r="R769">
        <v>584.42859999999996</v>
      </c>
      <c r="S769">
        <v>12362</v>
      </c>
      <c r="T769">
        <v>206.8571</v>
      </c>
      <c r="U769">
        <f t="shared" si="5"/>
        <v>1.6733303672544896E-2</v>
      </c>
      <c r="V769">
        <f t="shared" si="6"/>
        <v>0.52197043936487397</v>
      </c>
      <c r="W769">
        <f t="shared" si="7"/>
        <v>31.193507843958809</v>
      </c>
      <c r="X769">
        <f t="shared" si="8"/>
        <v>3.5410869877735922</v>
      </c>
      <c r="Y769">
        <f t="shared" si="9"/>
        <v>211.61911939622641</v>
      </c>
      <c r="AA769">
        <v>642.71429999999998</v>
      </c>
      <c r="AB769">
        <v>12394.142900000001</v>
      </c>
      <c r="AC769">
        <v>584.42859999999996</v>
      </c>
      <c r="AD769">
        <v>12362</v>
      </c>
      <c r="AE769">
        <v>206.8571</v>
      </c>
      <c r="AF769">
        <v>1.6751559999999999E-2</v>
      </c>
      <c r="AG769">
        <v>45168.19</v>
      </c>
      <c r="AH769">
        <v>0</v>
      </c>
      <c r="AI769">
        <v>306424.42139999999</v>
      </c>
      <c r="AJ769">
        <v>306424.42139999999</v>
      </c>
      <c r="AK769">
        <v>0</v>
      </c>
    </row>
    <row r="770" spans="1:37" ht="19" customHeight="1">
      <c r="A770" t="s">
        <v>992</v>
      </c>
      <c r="B770" t="s">
        <v>993</v>
      </c>
      <c r="C770" t="s">
        <v>994</v>
      </c>
      <c r="D770">
        <v>7</v>
      </c>
      <c r="E770" t="s">
        <v>362</v>
      </c>
      <c r="F770" t="s">
        <v>363</v>
      </c>
      <c r="G770" t="s">
        <v>344</v>
      </c>
      <c r="H770" t="s">
        <v>345</v>
      </c>
      <c r="I770" t="s">
        <v>324</v>
      </c>
      <c r="J770" t="s">
        <v>248</v>
      </c>
      <c r="K770">
        <v>301447</v>
      </c>
      <c r="L770">
        <v>0</v>
      </c>
      <c r="M770">
        <v>301447</v>
      </c>
      <c r="N770">
        <v>301447</v>
      </c>
      <c r="O770">
        <v>0</v>
      </c>
      <c r="P770">
        <v>1398.4286</v>
      </c>
      <c r="Q770">
        <v>163159.28570000001</v>
      </c>
      <c r="R770">
        <v>1195.1429000000001</v>
      </c>
      <c r="S770">
        <v>170616.85709999999</v>
      </c>
      <c r="T770">
        <v>1442.8570999999999</v>
      </c>
      <c r="U770">
        <f t="shared" si="5"/>
        <v>8.4567089355908672E-3</v>
      </c>
      <c r="V770">
        <f t="shared" si="6"/>
        <v>0.2524009519036976</v>
      </c>
      <c r="W770">
        <f t="shared" si="7"/>
        <v>29.846238510284316</v>
      </c>
      <c r="X770">
        <f t="shared" si="8"/>
        <v>0.2524009519036976</v>
      </c>
      <c r="Y770">
        <f t="shared" si="9"/>
        <v>29.846238510284316</v>
      </c>
      <c r="AA770">
        <v>1398.4286</v>
      </c>
      <c r="AB770">
        <v>163159.28570000001</v>
      </c>
      <c r="AC770">
        <v>1195.1429000000001</v>
      </c>
      <c r="AD770">
        <v>170616.85709999999</v>
      </c>
      <c r="AE770">
        <v>1442.8570999999999</v>
      </c>
      <c r="AF770">
        <v>8.4582100000000007E-3</v>
      </c>
      <c r="AG770">
        <v>301447</v>
      </c>
      <c r="AH770">
        <v>0</v>
      </c>
      <c r="AI770">
        <v>301447</v>
      </c>
      <c r="AJ770">
        <v>301447</v>
      </c>
      <c r="AK770">
        <v>0</v>
      </c>
    </row>
    <row r="771" spans="1:37" ht="19" customHeight="1">
      <c r="A771" t="s">
        <v>992</v>
      </c>
      <c r="B771" t="s">
        <v>993</v>
      </c>
      <c r="C771" t="s">
        <v>994</v>
      </c>
      <c r="D771">
        <v>7</v>
      </c>
      <c r="E771" t="s">
        <v>365</v>
      </c>
      <c r="F771" t="s">
        <v>366</v>
      </c>
      <c r="G771" t="s">
        <v>366</v>
      </c>
      <c r="H771" t="s">
        <v>367</v>
      </c>
      <c r="I771" t="s">
        <v>324</v>
      </c>
      <c r="J771" t="s">
        <v>368</v>
      </c>
      <c r="K771">
        <v>1041407</v>
      </c>
      <c r="L771">
        <v>0</v>
      </c>
      <c r="M771">
        <v>154397.30809999999</v>
      </c>
      <c r="N771">
        <v>154397.30809999999</v>
      </c>
      <c r="O771">
        <v>0</v>
      </c>
      <c r="R771">
        <v>481</v>
      </c>
      <c r="S771">
        <v>13798</v>
      </c>
      <c r="T771">
        <v>470.1429</v>
      </c>
      <c r="U771">
        <f t="shared" si="5"/>
        <v>3.4073264241194376E-2</v>
      </c>
      <c r="V771">
        <f t="shared" si="6"/>
        <v>10.782173399871617</v>
      </c>
      <c r="W771">
        <f t="shared" si="7"/>
        <v>316.44087057664507</v>
      </c>
      <c r="X771">
        <f t="shared" si="8"/>
        <v>1.5985474923902012</v>
      </c>
      <c r="Y771">
        <f t="shared" si="9"/>
        <v>46.915008819658873</v>
      </c>
      <c r="AC771">
        <v>481</v>
      </c>
      <c r="AD771">
        <v>13798</v>
      </c>
      <c r="AE771">
        <v>470.1429</v>
      </c>
      <c r="AF771">
        <v>3.4067519999999997E-2</v>
      </c>
      <c r="AG771">
        <v>1041407</v>
      </c>
      <c r="AH771">
        <v>0</v>
      </c>
      <c r="AI771">
        <v>154397.30809999999</v>
      </c>
      <c r="AJ771">
        <v>154397.30809999999</v>
      </c>
      <c r="AK771">
        <v>0</v>
      </c>
    </row>
    <row r="772" spans="1:37" ht="19" customHeight="1">
      <c r="A772" t="s">
        <v>992</v>
      </c>
      <c r="B772" t="s">
        <v>993</v>
      </c>
      <c r="C772" t="s">
        <v>994</v>
      </c>
      <c r="D772">
        <v>7</v>
      </c>
      <c r="E772" t="s">
        <v>370</v>
      </c>
      <c r="F772" t="s">
        <v>371</v>
      </c>
      <c r="G772" t="s">
        <v>371</v>
      </c>
      <c r="H772" t="s">
        <v>345</v>
      </c>
      <c r="I772" t="s">
        <v>324</v>
      </c>
      <c r="J772" t="s">
        <v>268</v>
      </c>
      <c r="K772">
        <v>969503</v>
      </c>
      <c r="L772">
        <v>0</v>
      </c>
      <c r="M772">
        <v>65777.358800000002</v>
      </c>
      <c r="N772">
        <v>65777.358800000002</v>
      </c>
      <c r="O772">
        <v>0</v>
      </c>
      <c r="P772">
        <v>1653.1429000000001</v>
      </c>
      <c r="Q772">
        <v>116428.71430000001</v>
      </c>
      <c r="R772">
        <v>34500.142899999999</v>
      </c>
      <c r="S772">
        <v>166150.14290000001</v>
      </c>
      <c r="T772">
        <v>992.14290000000005</v>
      </c>
      <c r="U772">
        <f t="shared" si="5"/>
        <v>5.9713635070247056E-3</v>
      </c>
      <c r="V772">
        <f t="shared" si="6"/>
        <v>0.83358597322896777</v>
      </c>
      <c r="W772">
        <f t="shared" si="7"/>
        <v>139.59725818874335</v>
      </c>
      <c r="X772">
        <f t="shared" si="8"/>
        <v>5.6555867956807775E-2</v>
      </c>
      <c r="Y772">
        <f t="shared" si="9"/>
        <v>9.4711815635198757</v>
      </c>
      <c r="AA772">
        <v>1653.1429000000001</v>
      </c>
      <c r="AB772">
        <v>116428.71430000001</v>
      </c>
      <c r="AC772">
        <v>34500.142899999999</v>
      </c>
      <c r="AD772">
        <v>166150.14290000001</v>
      </c>
      <c r="AE772">
        <v>992.14290000000005</v>
      </c>
      <c r="AF772">
        <v>5.9725500000000001E-3</v>
      </c>
      <c r="AG772">
        <v>969503</v>
      </c>
      <c r="AH772">
        <v>0</v>
      </c>
      <c r="AI772">
        <v>65777.358800000002</v>
      </c>
      <c r="AJ772">
        <v>65777.358800000002</v>
      </c>
      <c r="AK772">
        <v>0</v>
      </c>
    </row>
    <row r="773" spans="1:37" ht="19" customHeight="1">
      <c r="A773" t="s">
        <v>992</v>
      </c>
      <c r="B773" t="s">
        <v>993</v>
      </c>
      <c r="C773" t="s">
        <v>994</v>
      </c>
      <c r="D773">
        <v>7</v>
      </c>
      <c r="E773" t="s">
        <v>369</v>
      </c>
      <c r="F773" t="s">
        <v>369</v>
      </c>
      <c r="G773" t="s">
        <v>369</v>
      </c>
      <c r="H773" t="s">
        <v>354</v>
      </c>
      <c r="I773" t="s">
        <v>324</v>
      </c>
      <c r="J773" t="s">
        <v>281</v>
      </c>
      <c r="K773">
        <v>9541.82</v>
      </c>
      <c r="L773">
        <v>0</v>
      </c>
      <c r="M773">
        <v>64737.423900000002</v>
      </c>
      <c r="N773">
        <v>64737.423900000002</v>
      </c>
      <c r="O773">
        <v>0</v>
      </c>
      <c r="P773">
        <v>259</v>
      </c>
      <c r="Q773">
        <v>1747.1429000000001</v>
      </c>
      <c r="R773">
        <v>399.57139999999998</v>
      </c>
      <c r="S773">
        <v>2550.5713999999998</v>
      </c>
      <c r="T773">
        <v>266.71429999999998</v>
      </c>
      <c r="U773">
        <f t="shared" si="5"/>
        <v>0.1045704111635534</v>
      </c>
      <c r="V773">
        <f t="shared" si="6"/>
        <v>0.53443598671934567</v>
      </c>
      <c r="W773">
        <f t="shared" si="7"/>
        <v>5.1107763732846081</v>
      </c>
      <c r="X773">
        <f t="shared" si="8"/>
        <v>3.6259339433844957</v>
      </c>
      <c r="Y773">
        <f t="shared" si="9"/>
        <v>34.67456905867332</v>
      </c>
      <c r="AA773">
        <v>259</v>
      </c>
      <c r="AB773">
        <v>1747.1429000000001</v>
      </c>
      <c r="AC773">
        <v>399.57139999999998</v>
      </c>
      <c r="AD773">
        <v>2550.5713999999998</v>
      </c>
      <c r="AE773">
        <v>266.71429999999998</v>
      </c>
      <c r="AF773">
        <v>0.104589</v>
      </c>
      <c r="AG773">
        <v>9541.82</v>
      </c>
      <c r="AH773">
        <v>0</v>
      </c>
      <c r="AI773">
        <v>64737.423900000002</v>
      </c>
      <c r="AJ773">
        <v>64737.423900000002</v>
      </c>
      <c r="AK773">
        <v>0</v>
      </c>
    </row>
    <row r="774" spans="1:37" ht="19" customHeight="1">
      <c r="A774" t="s">
        <v>992</v>
      </c>
      <c r="B774" t="s">
        <v>993</v>
      </c>
      <c r="C774" t="s">
        <v>994</v>
      </c>
      <c r="D774">
        <v>7</v>
      </c>
      <c r="E774" t="s">
        <v>375</v>
      </c>
      <c r="F774" t="s">
        <v>376</v>
      </c>
      <c r="G774" t="s">
        <v>376</v>
      </c>
      <c r="H774" t="s">
        <v>323</v>
      </c>
      <c r="I774" t="s">
        <v>324</v>
      </c>
      <c r="J774" t="s">
        <v>281</v>
      </c>
      <c r="K774">
        <v>4175.87</v>
      </c>
      <c r="L774">
        <v>0</v>
      </c>
      <c r="M774">
        <v>28335.787499999999</v>
      </c>
      <c r="N774">
        <v>28335.787499999999</v>
      </c>
      <c r="O774">
        <v>0</v>
      </c>
      <c r="P774">
        <v>633</v>
      </c>
      <c r="Q774">
        <v>32432.2857</v>
      </c>
      <c r="R774">
        <v>2661</v>
      </c>
      <c r="S774">
        <v>36463.7143</v>
      </c>
      <c r="T774">
        <v>334.28570000000002</v>
      </c>
      <c r="U774">
        <f t="shared" si="5"/>
        <v>9.1676261296288197E-3</v>
      </c>
      <c r="V774">
        <f t="shared" si="6"/>
        <v>1.6360178017927732E-2</v>
      </c>
      <c r="W774">
        <f t="shared" si="7"/>
        <v>1.7845599053230725</v>
      </c>
      <c r="X774">
        <f t="shared" si="8"/>
        <v>0.11101363973930498</v>
      </c>
      <c r="Y774">
        <f t="shared" si="9"/>
        <v>12.109311414927838</v>
      </c>
      <c r="AA774">
        <v>633</v>
      </c>
      <c r="AB774">
        <v>32432.2857</v>
      </c>
      <c r="AC774">
        <v>2661</v>
      </c>
      <c r="AD774">
        <v>36463.7143</v>
      </c>
      <c r="AE774">
        <v>334.28570000000002</v>
      </c>
      <c r="AF774">
        <v>9.1611999999999996E-3</v>
      </c>
      <c r="AG774">
        <v>4175.87</v>
      </c>
      <c r="AH774">
        <v>0</v>
      </c>
      <c r="AI774">
        <v>28335.787499999999</v>
      </c>
      <c r="AJ774">
        <v>28335.787499999999</v>
      </c>
      <c r="AK774">
        <v>0</v>
      </c>
    </row>
    <row r="775" spans="1:37" ht="19" customHeight="1">
      <c r="A775" t="s">
        <v>992</v>
      </c>
      <c r="B775" t="s">
        <v>993</v>
      </c>
      <c r="C775" t="s">
        <v>994</v>
      </c>
      <c r="D775">
        <v>7</v>
      </c>
      <c r="E775" t="s">
        <v>377</v>
      </c>
      <c r="F775" t="s">
        <v>378</v>
      </c>
      <c r="G775" t="s">
        <v>378</v>
      </c>
      <c r="H775" t="s">
        <v>345</v>
      </c>
      <c r="I775" t="s">
        <v>324</v>
      </c>
      <c r="J775" t="s">
        <v>268</v>
      </c>
      <c r="K775">
        <v>398822</v>
      </c>
      <c r="L775">
        <v>0</v>
      </c>
      <c r="M775">
        <v>27059.839599999999</v>
      </c>
      <c r="N775">
        <v>27059.839599999999</v>
      </c>
      <c r="O775">
        <v>0</v>
      </c>
      <c r="P775">
        <v>1086.4286</v>
      </c>
      <c r="Q775">
        <v>30159.857100000001</v>
      </c>
      <c r="R775">
        <v>6636.4286000000002</v>
      </c>
      <c r="S775">
        <v>441878</v>
      </c>
      <c r="U775">
        <f t="shared" si="5"/>
        <v>0</v>
      </c>
      <c r="V775">
        <f t="shared" si="6"/>
        <v>0.12893733435149843</v>
      </c>
      <c r="W775" t="str">
        <f t="shared" si="7"/>
        <v/>
      </c>
      <c r="X775">
        <f t="shared" si="8"/>
        <v>8.7483227755818828E-3</v>
      </c>
      <c r="Y775" t="str">
        <f t="shared" si="9"/>
        <v/>
      </c>
      <c r="AA775">
        <v>1086.4286</v>
      </c>
      <c r="AB775">
        <v>30159.857100000001</v>
      </c>
      <c r="AC775">
        <v>6636.4286000000002</v>
      </c>
      <c r="AD775">
        <v>441878</v>
      </c>
      <c r="AF775">
        <v>0</v>
      </c>
      <c r="AG775">
        <v>398822</v>
      </c>
      <c r="AH775">
        <v>0</v>
      </c>
      <c r="AI775">
        <v>27059.839599999999</v>
      </c>
      <c r="AJ775">
        <v>27059.839599999999</v>
      </c>
      <c r="AK775">
        <v>0</v>
      </c>
    </row>
    <row r="776" spans="1:37" ht="19" customHeight="1">
      <c r="A776" t="s">
        <v>992</v>
      </c>
      <c r="B776" t="s">
        <v>993</v>
      </c>
      <c r="C776" t="s">
        <v>994</v>
      </c>
      <c r="D776">
        <v>7</v>
      </c>
      <c r="E776" t="s">
        <v>380</v>
      </c>
      <c r="F776" t="s">
        <v>380</v>
      </c>
      <c r="G776" t="s">
        <v>380</v>
      </c>
      <c r="H776" t="s">
        <v>340</v>
      </c>
      <c r="I776" t="s">
        <v>324</v>
      </c>
      <c r="J776" t="s">
        <v>381</v>
      </c>
      <c r="K776">
        <v>104885</v>
      </c>
      <c r="L776">
        <v>0</v>
      </c>
      <c r="M776">
        <v>9965.9161000000004</v>
      </c>
      <c r="N776">
        <v>9965.9161000000004</v>
      </c>
      <c r="O776">
        <v>0</v>
      </c>
      <c r="P776">
        <v>119.5714</v>
      </c>
      <c r="Q776">
        <v>9280.2857000000004</v>
      </c>
      <c r="R776">
        <v>200.28569999999999</v>
      </c>
      <c r="S776">
        <v>9717.5714000000007</v>
      </c>
      <c r="T776">
        <v>96.428600000000003</v>
      </c>
      <c r="U776">
        <f t="shared" si="5"/>
        <v>9.923117210129272E-3</v>
      </c>
      <c r="V776">
        <f t="shared" si="6"/>
        <v>1.5419049484495095</v>
      </c>
      <c r="W776">
        <f t="shared" si="7"/>
        <v>155.38513914514397</v>
      </c>
      <c r="X776">
        <f t="shared" si="8"/>
        <v>0.14650803594815881</v>
      </c>
      <c r="Y776">
        <f t="shared" si="9"/>
        <v>14.764315773536069</v>
      </c>
      <c r="AA776">
        <v>119.5714</v>
      </c>
      <c r="AB776">
        <v>9280.2857000000004</v>
      </c>
      <c r="AC776">
        <v>200.28569999999999</v>
      </c>
      <c r="AD776">
        <v>9717.5714000000007</v>
      </c>
      <c r="AE776">
        <v>96.428600000000003</v>
      </c>
      <c r="AF776">
        <v>9.9269100000000006E-3</v>
      </c>
      <c r="AG776">
        <v>104885</v>
      </c>
      <c r="AH776">
        <v>0</v>
      </c>
      <c r="AI776">
        <v>9965.9161000000004</v>
      </c>
      <c r="AJ776">
        <v>9965.9161000000004</v>
      </c>
      <c r="AK776">
        <v>0</v>
      </c>
    </row>
    <row r="777" spans="1:37" ht="19" customHeight="1">
      <c r="A777" t="s">
        <v>992</v>
      </c>
      <c r="B777" t="s">
        <v>993</v>
      </c>
      <c r="C777" t="s">
        <v>994</v>
      </c>
      <c r="D777">
        <v>7</v>
      </c>
      <c r="E777" t="s">
        <v>382</v>
      </c>
      <c r="F777" t="s">
        <v>382</v>
      </c>
      <c r="G777" t="s">
        <v>382</v>
      </c>
      <c r="H777" t="s">
        <v>276</v>
      </c>
      <c r="I777" t="s">
        <v>383</v>
      </c>
      <c r="J777" t="s">
        <v>281</v>
      </c>
      <c r="K777">
        <v>901372.28</v>
      </c>
      <c r="L777">
        <v>387422.81</v>
      </c>
      <c r="M777">
        <v>8743944.8660000004</v>
      </c>
      <c r="N777">
        <v>6115356.6749999998</v>
      </c>
      <c r="O777">
        <v>2628588.19</v>
      </c>
      <c r="Q777">
        <v>670667.42859999998</v>
      </c>
      <c r="R777">
        <v>26214.2857</v>
      </c>
      <c r="S777">
        <v>671724.71429999999</v>
      </c>
      <c r="T777">
        <v>19003</v>
      </c>
      <c r="U777">
        <f t="shared" si="5"/>
        <v>2.8289862789703822E-2</v>
      </c>
      <c r="V777">
        <f t="shared" si="6"/>
        <v>0.27409082971969828</v>
      </c>
      <c r="W777">
        <f t="shared" si="7"/>
        <v>9.6886588583757458</v>
      </c>
      <c r="X777">
        <f t="shared" si="8"/>
        <v>1.8595936017611894</v>
      </c>
      <c r="Y777">
        <f t="shared" si="9"/>
        <v>65.733567376579643</v>
      </c>
      <c r="AB777">
        <v>670667.42859999998</v>
      </c>
      <c r="AC777">
        <v>26214.2857</v>
      </c>
      <c r="AD777">
        <v>671724.71429999999</v>
      </c>
      <c r="AE777">
        <v>19003</v>
      </c>
      <c r="AF777">
        <v>2.8254330000000001E-2</v>
      </c>
      <c r="AG777">
        <v>901372.28</v>
      </c>
      <c r="AH777">
        <v>387422.81</v>
      </c>
      <c r="AI777">
        <v>8743944.8660000004</v>
      </c>
      <c r="AJ777">
        <v>6115356.6749999998</v>
      </c>
      <c r="AK777">
        <v>2628588.19</v>
      </c>
    </row>
    <row r="778" spans="1:37" ht="19" customHeight="1">
      <c r="A778" t="s">
        <v>992</v>
      </c>
      <c r="B778" t="s">
        <v>993</v>
      </c>
      <c r="C778" t="s">
        <v>994</v>
      </c>
      <c r="D778">
        <v>7</v>
      </c>
      <c r="E778" t="s">
        <v>391</v>
      </c>
      <c r="G778" t="s">
        <v>392</v>
      </c>
      <c r="H778" t="s">
        <v>393</v>
      </c>
      <c r="I778" t="s">
        <v>383</v>
      </c>
      <c r="J778" t="s">
        <v>268</v>
      </c>
      <c r="K778">
        <v>44305347</v>
      </c>
      <c r="L778">
        <v>2133919.59</v>
      </c>
      <c r="M778">
        <v>3151273.469</v>
      </c>
      <c r="N778">
        <v>3006493.8169999998</v>
      </c>
      <c r="O778">
        <v>144779.65160000001</v>
      </c>
      <c r="P778">
        <v>3625.8571000000002</v>
      </c>
      <c r="R778">
        <v>0</v>
      </c>
      <c r="S778">
        <v>40584.428599999999</v>
      </c>
      <c r="U778">
        <f t="shared" si="5"/>
        <v>0</v>
      </c>
      <c r="V778">
        <f t="shared" si="6"/>
        <v>163.46616597254672</v>
      </c>
      <c r="W778" t="str">
        <f t="shared" si="7"/>
        <v/>
      </c>
      <c r="X778">
        <f t="shared" si="8"/>
        <v>11.092479053477598</v>
      </c>
      <c r="Y778" t="str">
        <f t="shared" si="9"/>
        <v/>
      </c>
      <c r="AA778">
        <v>3625.8571000000002</v>
      </c>
      <c r="AC778">
        <v>0</v>
      </c>
      <c r="AD778">
        <v>40584.428599999999</v>
      </c>
      <c r="AF778">
        <v>0</v>
      </c>
      <c r="AG778">
        <v>44305347</v>
      </c>
      <c r="AH778">
        <v>2133919.59</v>
      </c>
      <c r="AI778">
        <v>3151273.469</v>
      </c>
      <c r="AJ778">
        <v>3006493.8169999998</v>
      </c>
      <c r="AK778">
        <v>144779.65160000001</v>
      </c>
    </row>
    <row r="779" spans="1:37" ht="19" customHeight="1">
      <c r="A779" t="s">
        <v>992</v>
      </c>
      <c r="B779" t="s">
        <v>993</v>
      </c>
      <c r="C779" t="s">
        <v>994</v>
      </c>
      <c r="D779">
        <v>7</v>
      </c>
      <c r="E779" t="s">
        <v>386</v>
      </c>
      <c r="G779" t="s">
        <v>387</v>
      </c>
      <c r="H779" t="s">
        <v>388</v>
      </c>
      <c r="I779" t="s">
        <v>383</v>
      </c>
      <c r="J779" t="s">
        <v>268</v>
      </c>
      <c r="K779">
        <v>10158193</v>
      </c>
      <c r="L779">
        <v>29480462.920000002</v>
      </c>
      <c r="M779">
        <v>2689400.7609999999</v>
      </c>
      <c r="N779">
        <v>689191.58649999998</v>
      </c>
      <c r="O779">
        <v>2000209.1740000001</v>
      </c>
      <c r="P779">
        <v>26090.857100000001</v>
      </c>
      <c r="R779">
        <v>0</v>
      </c>
      <c r="S779">
        <v>209860</v>
      </c>
      <c r="U779">
        <f t="shared" si="5"/>
        <v>0</v>
      </c>
      <c r="V779">
        <f t="shared" si="6"/>
        <v>26.983060761596168</v>
      </c>
      <c r="W779" t="str">
        <f t="shared" si="7"/>
        <v/>
      </c>
      <c r="X779">
        <f t="shared" si="8"/>
        <v>1.8307448237600576</v>
      </c>
      <c r="Y779" t="str">
        <f t="shared" si="9"/>
        <v/>
      </c>
      <c r="AA779">
        <v>26090.857100000001</v>
      </c>
      <c r="AC779">
        <v>0</v>
      </c>
      <c r="AD779">
        <v>209860</v>
      </c>
      <c r="AF779">
        <v>0</v>
      </c>
      <c r="AG779">
        <v>10158193</v>
      </c>
      <c r="AH779">
        <v>29480462.920000002</v>
      </c>
      <c r="AI779">
        <v>2689400.7609999999</v>
      </c>
      <c r="AJ779">
        <v>689191.58649999998</v>
      </c>
      <c r="AK779">
        <v>2000209.1740000001</v>
      </c>
    </row>
    <row r="780" spans="1:37" ht="19" customHeight="1">
      <c r="A780" t="s">
        <v>992</v>
      </c>
      <c r="B780" t="s">
        <v>993</v>
      </c>
      <c r="C780" t="s">
        <v>994</v>
      </c>
      <c r="D780">
        <v>7</v>
      </c>
      <c r="E780" t="s">
        <v>394</v>
      </c>
      <c r="G780" t="s">
        <v>395</v>
      </c>
      <c r="H780" t="s">
        <v>388</v>
      </c>
      <c r="I780" t="s">
        <v>383</v>
      </c>
      <c r="J780" t="s">
        <v>268</v>
      </c>
      <c r="K780">
        <v>24313301</v>
      </c>
      <c r="L780">
        <v>2686697.12</v>
      </c>
      <c r="M780">
        <v>1832363.8419999999</v>
      </c>
      <c r="N780">
        <v>1650080.534</v>
      </c>
      <c r="O780">
        <v>182283.3082</v>
      </c>
      <c r="P780">
        <v>1790.1429000000001</v>
      </c>
      <c r="R780">
        <v>0</v>
      </c>
      <c r="S780">
        <v>41152.7143</v>
      </c>
      <c r="U780">
        <f t="shared" si="5"/>
        <v>0</v>
      </c>
      <c r="V780">
        <f t="shared" si="6"/>
        <v>93.72753788372664</v>
      </c>
      <c r="W780" t="str">
        <f t="shared" si="7"/>
        <v/>
      </c>
      <c r="X780">
        <f t="shared" si="8"/>
        <v>6.3608504954157334</v>
      </c>
      <c r="Y780" t="str">
        <f t="shared" si="9"/>
        <v/>
      </c>
      <c r="AA780">
        <v>1790.1429000000001</v>
      </c>
      <c r="AC780">
        <v>0</v>
      </c>
      <c r="AD780">
        <v>41152.7143</v>
      </c>
      <c r="AF780">
        <v>0</v>
      </c>
      <c r="AG780">
        <v>24313301</v>
      </c>
      <c r="AH780">
        <v>2686697.12</v>
      </c>
      <c r="AI780">
        <v>1832363.8419999999</v>
      </c>
      <c r="AJ780">
        <v>1650080.534</v>
      </c>
      <c r="AK780">
        <v>182283.3082</v>
      </c>
    </row>
    <row r="781" spans="1:37" ht="19" customHeight="1">
      <c r="A781" t="s">
        <v>992</v>
      </c>
      <c r="B781" t="s">
        <v>993</v>
      </c>
      <c r="C781" t="s">
        <v>994</v>
      </c>
      <c r="D781">
        <v>7</v>
      </c>
      <c r="E781" t="s">
        <v>399</v>
      </c>
      <c r="G781" t="s">
        <v>400</v>
      </c>
      <c r="H781" t="s">
        <v>393</v>
      </c>
      <c r="I781" t="s">
        <v>383</v>
      </c>
      <c r="J781" t="s">
        <v>268</v>
      </c>
      <c r="K781">
        <v>0</v>
      </c>
      <c r="L781">
        <v>26000539.140000001</v>
      </c>
      <c r="M781">
        <v>1764216.0379999999</v>
      </c>
      <c r="N781">
        <v>0</v>
      </c>
      <c r="O781">
        <v>1764216.0379999999</v>
      </c>
      <c r="P781">
        <v>12557.857099999999</v>
      </c>
      <c r="R781">
        <v>0</v>
      </c>
      <c r="S781">
        <v>190228.14290000001</v>
      </c>
      <c r="U781">
        <f t="shared" si="5"/>
        <v>0</v>
      </c>
      <c r="V781">
        <f t="shared" si="6"/>
        <v>19.525831865153084</v>
      </c>
      <c r="W781" t="str">
        <f t="shared" si="7"/>
        <v/>
      </c>
      <c r="X781">
        <f t="shared" si="8"/>
        <v>1.3248873627700675</v>
      </c>
      <c r="Y781" t="str">
        <f t="shared" si="9"/>
        <v/>
      </c>
      <c r="AA781">
        <v>12557.857099999999</v>
      </c>
      <c r="AC781">
        <v>0</v>
      </c>
      <c r="AD781">
        <v>190228.14290000001</v>
      </c>
      <c r="AF781">
        <v>0</v>
      </c>
      <c r="AG781">
        <v>0</v>
      </c>
      <c r="AH781">
        <v>26000539.140000001</v>
      </c>
      <c r="AI781">
        <v>1764216.0379999999</v>
      </c>
      <c r="AJ781">
        <v>0</v>
      </c>
      <c r="AK781">
        <v>1764216.0379999999</v>
      </c>
    </row>
    <row r="782" spans="1:37" ht="19" customHeight="1">
      <c r="A782" t="s">
        <v>992</v>
      </c>
      <c r="B782" t="s">
        <v>993</v>
      </c>
      <c r="C782" t="s">
        <v>994</v>
      </c>
      <c r="D782">
        <v>7</v>
      </c>
      <c r="E782" t="s">
        <v>397</v>
      </c>
      <c r="G782" t="s">
        <v>398</v>
      </c>
      <c r="H782" t="s">
        <v>388</v>
      </c>
      <c r="I782" t="s">
        <v>383</v>
      </c>
      <c r="J782" t="s">
        <v>268</v>
      </c>
      <c r="K782">
        <v>2240285</v>
      </c>
      <c r="L782">
        <v>15218453.789999999</v>
      </c>
      <c r="M782">
        <v>1184533.93</v>
      </c>
      <c r="N782">
        <v>151968.40760000001</v>
      </c>
      <c r="O782">
        <v>1032565.522</v>
      </c>
      <c r="P782">
        <v>16272.142900000001</v>
      </c>
      <c r="R782">
        <v>0</v>
      </c>
      <c r="S782">
        <v>158806.42860000001</v>
      </c>
      <c r="U782">
        <f t="shared" si="5"/>
        <v>0</v>
      </c>
      <c r="V782">
        <f t="shared" si="6"/>
        <v>15.705318502632524</v>
      </c>
      <c r="W782" t="str">
        <f t="shared" si="7"/>
        <v/>
      </c>
      <c r="X782">
        <f t="shared" si="8"/>
        <v>1.0655685311289902</v>
      </c>
      <c r="Y782" t="str">
        <f t="shared" si="9"/>
        <v/>
      </c>
      <c r="AA782">
        <v>16272.142900000001</v>
      </c>
      <c r="AC782">
        <v>0</v>
      </c>
      <c r="AD782">
        <v>158806.42860000001</v>
      </c>
      <c r="AF782">
        <v>0</v>
      </c>
      <c r="AG782">
        <v>2240285</v>
      </c>
      <c r="AH782">
        <v>15218453.789999999</v>
      </c>
      <c r="AI782">
        <v>1184533.93</v>
      </c>
      <c r="AJ782">
        <v>151968.40760000001</v>
      </c>
      <c r="AK782">
        <v>1032565.522</v>
      </c>
    </row>
    <row r="783" spans="1:37" ht="19" customHeight="1">
      <c r="A783" t="s">
        <v>992</v>
      </c>
      <c r="B783" t="s">
        <v>993</v>
      </c>
      <c r="C783" t="s">
        <v>994</v>
      </c>
      <c r="D783">
        <v>7</v>
      </c>
      <c r="E783" t="s">
        <v>403</v>
      </c>
      <c r="G783" t="s">
        <v>404</v>
      </c>
      <c r="H783" t="s">
        <v>393</v>
      </c>
      <c r="I783" t="s">
        <v>383</v>
      </c>
      <c r="J783" t="s">
        <v>268</v>
      </c>
      <c r="K783">
        <v>54818</v>
      </c>
      <c r="L783">
        <v>12732003.199999999</v>
      </c>
      <c r="M783">
        <v>867585.46510000003</v>
      </c>
      <c r="N783">
        <v>3719.2964000000002</v>
      </c>
      <c r="O783">
        <v>863866.16879999998</v>
      </c>
      <c r="P783">
        <v>7647.5713999999998</v>
      </c>
      <c r="R783">
        <v>0</v>
      </c>
      <c r="S783">
        <v>74244.142900000006</v>
      </c>
      <c r="U783">
        <f t="shared" si="5"/>
        <v>0</v>
      </c>
      <c r="V783">
        <f t="shared" si="6"/>
        <v>24.603809425310811</v>
      </c>
      <c r="W783" t="str">
        <f t="shared" si="7"/>
        <v/>
      </c>
      <c r="X783">
        <f t="shared" si="8"/>
        <v>1.6693677896653505</v>
      </c>
      <c r="Y783" t="str">
        <f t="shared" si="9"/>
        <v/>
      </c>
      <c r="AA783">
        <v>7647.5713999999998</v>
      </c>
      <c r="AC783">
        <v>0</v>
      </c>
      <c r="AD783">
        <v>74244.142900000006</v>
      </c>
      <c r="AF783">
        <v>0</v>
      </c>
      <c r="AG783">
        <v>54818</v>
      </c>
      <c r="AH783">
        <v>12732003.199999999</v>
      </c>
      <c r="AI783">
        <v>867585.46510000003</v>
      </c>
      <c r="AJ783">
        <v>3719.2964000000002</v>
      </c>
      <c r="AK783">
        <v>863866.16879999998</v>
      </c>
    </row>
    <row r="784" spans="1:37" ht="19" customHeight="1">
      <c r="A784" t="s">
        <v>992</v>
      </c>
      <c r="B784" t="s">
        <v>993</v>
      </c>
      <c r="C784" t="s">
        <v>994</v>
      </c>
      <c r="D784">
        <v>7</v>
      </c>
      <c r="E784" t="s">
        <v>405</v>
      </c>
      <c r="G784" t="s">
        <v>406</v>
      </c>
      <c r="H784" t="s">
        <v>393</v>
      </c>
      <c r="I784" t="s">
        <v>383</v>
      </c>
      <c r="J784" t="s">
        <v>268</v>
      </c>
      <c r="K784">
        <v>1835318</v>
      </c>
      <c r="L784">
        <v>8416227.3800000008</v>
      </c>
      <c r="M784">
        <v>695547.85499999998</v>
      </c>
      <c r="N784">
        <v>124537.4176</v>
      </c>
      <c r="O784">
        <v>571010.43740000005</v>
      </c>
      <c r="P784">
        <v>6039</v>
      </c>
      <c r="R784">
        <v>0</v>
      </c>
      <c r="S784">
        <v>50857.857100000001</v>
      </c>
      <c r="U784">
        <f t="shared" si="5"/>
        <v>0</v>
      </c>
      <c r="V784">
        <f t="shared" si="6"/>
        <v>28.796071371578552</v>
      </c>
      <c r="W784" t="str">
        <f t="shared" si="7"/>
        <v/>
      </c>
      <c r="X784">
        <f t="shared" si="8"/>
        <v>1.9537586707662185</v>
      </c>
      <c r="Y784" t="str">
        <f t="shared" si="9"/>
        <v/>
      </c>
      <c r="AA784">
        <v>6039</v>
      </c>
      <c r="AC784">
        <v>0</v>
      </c>
      <c r="AD784">
        <v>50857.857100000001</v>
      </c>
      <c r="AF784">
        <v>0</v>
      </c>
      <c r="AG784">
        <v>1835318</v>
      </c>
      <c r="AH784">
        <v>8416227.3800000008</v>
      </c>
      <c r="AI784">
        <v>695547.85499999998</v>
      </c>
      <c r="AJ784">
        <v>124537.4176</v>
      </c>
      <c r="AK784">
        <v>571010.43740000005</v>
      </c>
    </row>
    <row r="785" spans="1:37" ht="19" customHeight="1">
      <c r="A785" t="s">
        <v>992</v>
      </c>
      <c r="B785" t="s">
        <v>993</v>
      </c>
      <c r="C785" t="s">
        <v>994</v>
      </c>
      <c r="D785">
        <v>7</v>
      </c>
      <c r="E785" t="s">
        <v>413</v>
      </c>
      <c r="G785" t="s">
        <v>414</v>
      </c>
      <c r="H785" t="s">
        <v>388</v>
      </c>
      <c r="I785" t="s">
        <v>383</v>
      </c>
      <c r="J785" t="s">
        <v>268</v>
      </c>
      <c r="K785">
        <v>2882850</v>
      </c>
      <c r="L785">
        <v>4633407.8600000003</v>
      </c>
      <c r="M785">
        <v>509988.32089999999</v>
      </c>
      <c r="N785">
        <v>195608.13089999999</v>
      </c>
      <c r="O785">
        <v>314380.19</v>
      </c>
      <c r="P785">
        <v>18084</v>
      </c>
      <c r="R785">
        <v>0</v>
      </c>
      <c r="S785">
        <v>118910.71430000001</v>
      </c>
      <c r="U785">
        <f t="shared" si="5"/>
        <v>0</v>
      </c>
      <c r="V785">
        <f t="shared" si="6"/>
        <v>9.0298938087965297</v>
      </c>
      <c r="W785" t="str">
        <f t="shared" si="7"/>
        <v/>
      </c>
      <c r="X785">
        <f t="shared" si="8"/>
        <v>0.61269057917252545</v>
      </c>
      <c r="Y785" t="str">
        <f t="shared" si="9"/>
        <v/>
      </c>
      <c r="AA785">
        <v>18084</v>
      </c>
      <c r="AC785">
        <v>0</v>
      </c>
      <c r="AD785">
        <v>118910.71430000001</v>
      </c>
      <c r="AF785">
        <v>0</v>
      </c>
      <c r="AG785">
        <v>2882850</v>
      </c>
      <c r="AH785">
        <v>4633407.8600000003</v>
      </c>
      <c r="AI785">
        <v>509988.32089999999</v>
      </c>
      <c r="AJ785">
        <v>195608.13089999999</v>
      </c>
      <c r="AK785">
        <v>314380.19</v>
      </c>
    </row>
    <row r="786" spans="1:37" ht="19" customHeight="1">
      <c r="A786" t="s">
        <v>992</v>
      </c>
      <c r="B786" t="s">
        <v>993</v>
      </c>
      <c r="C786" t="s">
        <v>994</v>
      </c>
      <c r="D786">
        <v>7</v>
      </c>
      <c r="E786" t="s">
        <v>407</v>
      </c>
      <c r="F786" t="s">
        <v>408</v>
      </c>
      <c r="G786" t="s">
        <v>408</v>
      </c>
      <c r="H786" t="s">
        <v>388</v>
      </c>
      <c r="I786" t="s">
        <v>383</v>
      </c>
      <c r="J786" t="s">
        <v>281</v>
      </c>
      <c r="K786">
        <v>16523.98</v>
      </c>
      <c r="L786">
        <v>55709.987999999998</v>
      </c>
      <c r="M786">
        <v>490106.28730000003</v>
      </c>
      <c r="N786">
        <v>112101.9807</v>
      </c>
      <c r="O786">
        <v>378004.30660000001</v>
      </c>
      <c r="P786">
        <v>32246.571400000001</v>
      </c>
      <c r="Q786">
        <v>201236.85709999999</v>
      </c>
      <c r="S786">
        <v>201236.85709999999</v>
      </c>
      <c r="U786">
        <f t="shared" si="5"/>
        <v>0</v>
      </c>
      <c r="V786">
        <f t="shared" si="6"/>
        <v>5.12785701109734E-2</v>
      </c>
      <c r="W786" t="str">
        <f t="shared" si="7"/>
        <v/>
      </c>
      <c r="X786">
        <f t="shared" si="8"/>
        <v>0.34792425656502668</v>
      </c>
      <c r="Y786" t="str">
        <f t="shared" si="9"/>
        <v/>
      </c>
      <c r="AA786">
        <v>32246.571400000001</v>
      </c>
      <c r="AB786">
        <v>201236.85709999999</v>
      </c>
      <c r="AD786">
        <v>201236.85709999999</v>
      </c>
      <c r="AF786">
        <v>0</v>
      </c>
      <c r="AG786">
        <v>16523.98</v>
      </c>
      <c r="AH786">
        <v>55709.987999999998</v>
      </c>
      <c r="AI786">
        <v>490106.28730000003</v>
      </c>
      <c r="AJ786">
        <v>112101.9807</v>
      </c>
      <c r="AK786">
        <v>378004.30660000001</v>
      </c>
    </row>
    <row r="787" spans="1:37" ht="19" customHeight="1">
      <c r="A787" t="s">
        <v>992</v>
      </c>
      <c r="B787" t="s">
        <v>993</v>
      </c>
      <c r="C787" t="s">
        <v>994</v>
      </c>
      <c r="D787">
        <v>7</v>
      </c>
      <c r="E787" t="s">
        <v>416</v>
      </c>
      <c r="G787" t="s">
        <v>417</v>
      </c>
      <c r="H787" t="s">
        <v>393</v>
      </c>
      <c r="I787" t="s">
        <v>383</v>
      </c>
      <c r="J787" t="s">
        <v>268</v>
      </c>
      <c r="K787">
        <v>715240</v>
      </c>
      <c r="L787">
        <v>6030477.9900000002</v>
      </c>
      <c r="M787">
        <v>457699.1373</v>
      </c>
      <c r="N787">
        <v>48523.215199999999</v>
      </c>
      <c r="O787">
        <v>409175.92210000003</v>
      </c>
      <c r="P787">
        <v>2821.7143000000001</v>
      </c>
      <c r="R787">
        <v>0</v>
      </c>
      <c r="S787">
        <v>52252.142899999999</v>
      </c>
      <c r="U787">
        <f t="shared" si="5"/>
        <v>0</v>
      </c>
      <c r="V787">
        <f t="shared" si="6"/>
        <v>18.442765120957912</v>
      </c>
      <c r="W787" t="str">
        <f t="shared" si="7"/>
        <v/>
      </c>
      <c r="X787">
        <f t="shared" si="8"/>
        <v>1.2513475508170431</v>
      </c>
      <c r="Y787" t="str">
        <f t="shared" si="9"/>
        <v/>
      </c>
      <c r="AA787">
        <v>2821.7143000000001</v>
      </c>
      <c r="AC787">
        <v>0</v>
      </c>
      <c r="AD787">
        <v>52252.142899999999</v>
      </c>
      <c r="AF787">
        <v>0</v>
      </c>
      <c r="AG787">
        <v>715240</v>
      </c>
      <c r="AH787">
        <v>6030477.9900000002</v>
      </c>
      <c r="AI787">
        <v>457699.1373</v>
      </c>
      <c r="AJ787">
        <v>48523.215199999999</v>
      </c>
      <c r="AK787">
        <v>409175.92210000003</v>
      </c>
    </row>
    <row r="788" spans="1:37" ht="19" customHeight="1">
      <c r="A788" t="s">
        <v>992</v>
      </c>
      <c r="B788" t="s">
        <v>993</v>
      </c>
      <c r="C788" t="s">
        <v>994</v>
      </c>
      <c r="D788">
        <v>7</v>
      </c>
      <c r="E788" t="s">
        <v>419</v>
      </c>
      <c r="G788" t="s">
        <v>420</v>
      </c>
      <c r="H788" t="s">
        <v>393</v>
      </c>
      <c r="I788" t="s">
        <v>383</v>
      </c>
      <c r="J788" t="s">
        <v>268</v>
      </c>
      <c r="K788">
        <v>387079</v>
      </c>
      <c r="L788">
        <v>4935897.59</v>
      </c>
      <c r="M788">
        <v>361190.03409999999</v>
      </c>
      <c r="N788">
        <v>26263.960299999999</v>
      </c>
      <c r="O788">
        <v>334926.07370000001</v>
      </c>
      <c r="P788">
        <v>5022.8571000000002</v>
      </c>
      <c r="R788">
        <v>0</v>
      </c>
      <c r="S788">
        <v>50870.857100000001</v>
      </c>
      <c r="U788">
        <f t="shared" si="5"/>
        <v>0</v>
      </c>
      <c r="V788">
        <f t="shared" si="6"/>
        <v>14.948150483252958</v>
      </c>
      <c r="W788" t="str">
        <f t="shared" si="7"/>
        <v/>
      </c>
      <c r="X788">
        <f t="shared" si="8"/>
        <v>1.01430522781579</v>
      </c>
      <c r="Y788" t="str">
        <f t="shared" si="9"/>
        <v/>
      </c>
      <c r="AA788">
        <v>5022.8571000000002</v>
      </c>
      <c r="AC788">
        <v>0</v>
      </c>
      <c r="AD788">
        <v>50870.857100000001</v>
      </c>
      <c r="AF788">
        <v>0</v>
      </c>
      <c r="AG788">
        <v>387079</v>
      </c>
      <c r="AH788">
        <v>4935897.59</v>
      </c>
      <c r="AI788">
        <v>361190.03409999999</v>
      </c>
      <c r="AJ788">
        <v>26263.960299999999</v>
      </c>
      <c r="AK788">
        <v>334926.07370000001</v>
      </c>
    </row>
    <row r="789" spans="1:37" ht="19" customHeight="1">
      <c r="A789" t="s">
        <v>992</v>
      </c>
      <c r="B789" t="s">
        <v>993</v>
      </c>
      <c r="C789" t="s">
        <v>994</v>
      </c>
      <c r="D789">
        <v>7</v>
      </c>
      <c r="E789" t="s">
        <v>421</v>
      </c>
      <c r="G789" t="s">
        <v>422</v>
      </c>
      <c r="H789" t="s">
        <v>393</v>
      </c>
      <c r="I789" t="s">
        <v>383</v>
      </c>
      <c r="J789" t="s">
        <v>268</v>
      </c>
      <c r="K789">
        <v>82512</v>
      </c>
      <c r="L789">
        <v>5015678.2</v>
      </c>
      <c r="M789">
        <v>345918.21620000002</v>
      </c>
      <c r="N789">
        <v>5597.6853000000001</v>
      </c>
      <c r="O789">
        <v>340320.53090000001</v>
      </c>
      <c r="P789">
        <v>8495.5714000000007</v>
      </c>
      <c r="R789">
        <v>0</v>
      </c>
      <c r="S789">
        <v>77844.857099999994</v>
      </c>
      <c r="U789">
        <f t="shared" si="5"/>
        <v>0</v>
      </c>
      <c r="V789">
        <f t="shared" si="6"/>
        <v>9.3559537886836956</v>
      </c>
      <c r="W789" t="str">
        <f t="shared" si="7"/>
        <v/>
      </c>
      <c r="X789">
        <f t="shared" si="8"/>
        <v>0.63481249589924982</v>
      </c>
      <c r="Y789" t="str">
        <f t="shared" si="9"/>
        <v/>
      </c>
      <c r="AA789">
        <v>8495.5714000000007</v>
      </c>
      <c r="AC789">
        <v>0</v>
      </c>
      <c r="AD789">
        <v>77844.857099999994</v>
      </c>
      <c r="AF789">
        <v>0</v>
      </c>
      <c r="AG789">
        <v>82512</v>
      </c>
      <c r="AH789">
        <v>5015678.2</v>
      </c>
      <c r="AI789">
        <v>345918.21620000002</v>
      </c>
      <c r="AJ789">
        <v>5597.6853000000001</v>
      </c>
      <c r="AK789">
        <v>340320.53090000001</v>
      </c>
    </row>
    <row r="790" spans="1:37" ht="19" customHeight="1">
      <c r="A790" t="s">
        <v>992</v>
      </c>
      <c r="B790" t="s">
        <v>993</v>
      </c>
      <c r="C790" t="s">
        <v>994</v>
      </c>
      <c r="D790">
        <v>7</v>
      </c>
      <c r="E790" t="s">
        <v>410</v>
      </c>
      <c r="G790" t="s">
        <v>411</v>
      </c>
      <c r="H790" t="s">
        <v>393</v>
      </c>
      <c r="I790" t="s">
        <v>383</v>
      </c>
      <c r="J790" t="s">
        <v>268</v>
      </c>
      <c r="K790">
        <v>193</v>
      </c>
      <c r="L790">
        <v>3701227.75</v>
      </c>
      <c r="M790">
        <v>251050.23499999999</v>
      </c>
      <c r="N790">
        <v>13.096399999999999</v>
      </c>
      <c r="O790">
        <v>251037.13860000001</v>
      </c>
      <c r="P790">
        <v>53284.857100000001</v>
      </c>
      <c r="R790">
        <v>0</v>
      </c>
      <c r="S790">
        <v>115003.71430000001</v>
      </c>
      <c r="U790">
        <f t="shared" si="5"/>
        <v>0</v>
      </c>
      <c r="V790">
        <f t="shared" si="6"/>
        <v>4.5978896949169474</v>
      </c>
      <c r="W790" t="str">
        <f t="shared" si="7"/>
        <v/>
      </c>
      <c r="X790">
        <f t="shared" si="8"/>
        <v>0.31185357363465854</v>
      </c>
      <c r="Y790" t="str">
        <f t="shared" si="9"/>
        <v/>
      </c>
      <c r="AA790">
        <v>53284.857100000001</v>
      </c>
      <c r="AC790">
        <v>0</v>
      </c>
      <c r="AD790">
        <v>115003.71430000001</v>
      </c>
      <c r="AF790">
        <v>0</v>
      </c>
      <c r="AG790">
        <v>193</v>
      </c>
      <c r="AH790">
        <v>3701227.75</v>
      </c>
      <c r="AI790">
        <v>251050.23499999999</v>
      </c>
      <c r="AJ790">
        <v>13.096399999999999</v>
      </c>
      <c r="AK790">
        <v>251037.13860000001</v>
      </c>
    </row>
    <row r="791" spans="1:37" ht="19" customHeight="1">
      <c r="A791" t="s">
        <v>992</v>
      </c>
      <c r="B791" t="s">
        <v>993</v>
      </c>
      <c r="C791" t="s">
        <v>994</v>
      </c>
      <c r="D791">
        <v>7</v>
      </c>
      <c r="E791" t="s">
        <v>429</v>
      </c>
      <c r="G791" t="s">
        <v>430</v>
      </c>
      <c r="H791" t="s">
        <v>388</v>
      </c>
      <c r="I791" t="s">
        <v>383</v>
      </c>
      <c r="J791" t="s">
        <v>268</v>
      </c>
      <c r="K791">
        <v>446738</v>
      </c>
      <c r="L791">
        <v>3178116.56</v>
      </c>
      <c r="M791">
        <v>245952.53510000001</v>
      </c>
      <c r="N791">
        <v>30312.1885</v>
      </c>
      <c r="O791">
        <v>215640.34650000001</v>
      </c>
      <c r="P791">
        <v>4557.7142999999996</v>
      </c>
      <c r="R791">
        <v>0</v>
      </c>
      <c r="S791">
        <v>62558.2857</v>
      </c>
      <c r="U791">
        <f t="shared" si="5"/>
        <v>0</v>
      </c>
      <c r="V791">
        <f t="shared" si="6"/>
        <v>8.2776623419251667</v>
      </c>
      <c r="W791" t="str">
        <f t="shared" si="7"/>
        <v/>
      </c>
      <c r="X791">
        <f t="shared" si="8"/>
        <v>0.56165344126201244</v>
      </c>
      <c r="Y791" t="str">
        <f t="shared" si="9"/>
        <v/>
      </c>
      <c r="AA791">
        <v>4557.7142999999996</v>
      </c>
      <c r="AC791">
        <v>0</v>
      </c>
      <c r="AD791">
        <v>62558.2857</v>
      </c>
      <c r="AF791">
        <v>0</v>
      </c>
      <c r="AG791">
        <v>446738</v>
      </c>
      <c r="AH791">
        <v>3178116.56</v>
      </c>
      <c r="AI791">
        <v>245952.53510000001</v>
      </c>
      <c r="AJ791">
        <v>30312.1885</v>
      </c>
      <c r="AK791">
        <v>215640.34650000001</v>
      </c>
    </row>
    <row r="792" spans="1:37" ht="19" customHeight="1">
      <c r="A792" t="s">
        <v>992</v>
      </c>
      <c r="B792" t="s">
        <v>993</v>
      </c>
      <c r="C792" t="s">
        <v>994</v>
      </c>
      <c r="D792">
        <v>7</v>
      </c>
      <c r="E792" t="s">
        <v>427</v>
      </c>
      <c r="G792" t="s">
        <v>428</v>
      </c>
      <c r="H792" t="s">
        <v>388</v>
      </c>
      <c r="I792" t="s">
        <v>383</v>
      </c>
      <c r="J792" t="s">
        <v>268</v>
      </c>
      <c r="K792">
        <v>0</v>
      </c>
      <c r="L792">
        <v>3233667.06</v>
      </c>
      <c r="M792">
        <v>219318.05979999999</v>
      </c>
      <c r="N792">
        <v>0</v>
      </c>
      <c r="O792">
        <v>219318.05979999999</v>
      </c>
      <c r="P792">
        <v>35262.2857</v>
      </c>
      <c r="R792">
        <v>0</v>
      </c>
      <c r="S792">
        <v>108430.85709999999</v>
      </c>
      <c r="U792">
        <f t="shared" si="5"/>
        <v>0</v>
      </c>
      <c r="V792">
        <f t="shared" si="6"/>
        <v>4.2603411012127577</v>
      </c>
      <c r="W792" t="str">
        <f t="shared" si="7"/>
        <v/>
      </c>
      <c r="X792">
        <f t="shared" si="8"/>
        <v>0.28895050945788381</v>
      </c>
      <c r="Y792" t="str">
        <f t="shared" si="9"/>
        <v/>
      </c>
      <c r="AA792">
        <v>35262.2857</v>
      </c>
      <c r="AC792">
        <v>0</v>
      </c>
      <c r="AD792">
        <v>108430.85709999999</v>
      </c>
      <c r="AF792">
        <v>0</v>
      </c>
      <c r="AG792">
        <v>0</v>
      </c>
      <c r="AH792">
        <v>3233667.06</v>
      </c>
      <c r="AI792">
        <v>219318.05979999999</v>
      </c>
      <c r="AJ792">
        <v>0</v>
      </c>
      <c r="AK792">
        <v>219318.05979999999</v>
      </c>
    </row>
    <row r="793" spans="1:37" ht="19" customHeight="1">
      <c r="A793" t="s">
        <v>992</v>
      </c>
      <c r="B793" t="s">
        <v>993</v>
      </c>
      <c r="C793" t="s">
        <v>994</v>
      </c>
      <c r="D793">
        <v>7</v>
      </c>
      <c r="E793" t="s">
        <v>435</v>
      </c>
      <c r="F793" t="s">
        <v>436</v>
      </c>
      <c r="G793" t="s">
        <v>436</v>
      </c>
      <c r="H793" t="s">
        <v>388</v>
      </c>
      <c r="I793" t="s">
        <v>383</v>
      </c>
      <c r="J793" t="s">
        <v>281</v>
      </c>
      <c r="K793">
        <v>2819.49</v>
      </c>
      <c r="L793">
        <v>27940.122200000002</v>
      </c>
      <c r="M793">
        <v>208711.6894</v>
      </c>
      <c r="N793">
        <v>19129.238499999999</v>
      </c>
      <c r="O793">
        <v>189582.4509</v>
      </c>
      <c r="P793">
        <v>4150</v>
      </c>
      <c r="Q793">
        <v>54022.7143</v>
      </c>
      <c r="S793">
        <v>54022.7143</v>
      </c>
      <c r="U793">
        <f t="shared" si="5"/>
        <v>0</v>
      </c>
      <c r="V793">
        <f t="shared" si="6"/>
        <v>8.1340420806766359E-2</v>
      </c>
      <c r="W793" t="str">
        <f t="shared" si="7"/>
        <v/>
      </c>
      <c r="X793">
        <f t="shared" si="8"/>
        <v>0.55191517151464986</v>
      </c>
      <c r="Y793" t="str">
        <f t="shared" si="9"/>
        <v/>
      </c>
      <c r="AA793">
        <v>4150</v>
      </c>
      <c r="AB793">
        <v>54022.7143</v>
      </c>
      <c r="AD793">
        <v>54022.7143</v>
      </c>
      <c r="AF793">
        <v>0</v>
      </c>
      <c r="AG793">
        <v>2819.49</v>
      </c>
      <c r="AH793">
        <v>27940.122200000002</v>
      </c>
      <c r="AI793">
        <v>208711.6894</v>
      </c>
      <c r="AJ793">
        <v>19129.238499999999</v>
      </c>
      <c r="AK793">
        <v>189582.4509</v>
      </c>
    </row>
    <row r="794" spans="1:37" ht="19" customHeight="1">
      <c r="A794" t="s">
        <v>992</v>
      </c>
      <c r="B794" t="s">
        <v>993</v>
      </c>
      <c r="C794" t="s">
        <v>994</v>
      </c>
      <c r="D794">
        <v>7</v>
      </c>
      <c r="E794" t="s">
        <v>433</v>
      </c>
      <c r="G794" t="s">
        <v>434</v>
      </c>
      <c r="H794" t="s">
        <v>388</v>
      </c>
      <c r="I794" t="s">
        <v>383</v>
      </c>
      <c r="J794" t="s">
        <v>268</v>
      </c>
      <c r="K794">
        <v>0</v>
      </c>
      <c r="L794">
        <v>2693177.77</v>
      </c>
      <c r="M794">
        <v>182700.65969999999</v>
      </c>
      <c r="N794">
        <v>0</v>
      </c>
      <c r="O794">
        <v>182700.65969999999</v>
      </c>
      <c r="P794">
        <v>23391.428599999999</v>
      </c>
      <c r="R794">
        <v>0</v>
      </c>
      <c r="S794">
        <v>68887.428599999999</v>
      </c>
      <c r="U794">
        <f t="shared" si="5"/>
        <v>0</v>
      </c>
      <c r="V794">
        <f t="shared" si="6"/>
        <v>5.5850492498797006</v>
      </c>
      <c r="W794" t="str">
        <f t="shared" si="7"/>
        <v/>
      </c>
      <c r="X794">
        <f t="shared" si="8"/>
        <v>0.37888036719165824</v>
      </c>
      <c r="Y794" t="str">
        <f t="shared" si="9"/>
        <v/>
      </c>
      <c r="AA794">
        <v>23391.428599999999</v>
      </c>
      <c r="AC794">
        <v>0</v>
      </c>
      <c r="AD794">
        <v>68887.428599999999</v>
      </c>
      <c r="AF794">
        <v>0</v>
      </c>
      <c r="AG794">
        <v>0</v>
      </c>
      <c r="AH794">
        <v>2693177.77</v>
      </c>
      <c r="AI794">
        <v>182700.65969999999</v>
      </c>
      <c r="AJ794">
        <v>0</v>
      </c>
      <c r="AK794">
        <v>182700.65969999999</v>
      </c>
    </row>
    <row r="795" spans="1:37" ht="19" customHeight="1">
      <c r="A795" t="s">
        <v>992</v>
      </c>
      <c r="B795" t="s">
        <v>993</v>
      </c>
      <c r="C795" t="s">
        <v>994</v>
      </c>
      <c r="D795">
        <v>7</v>
      </c>
      <c r="E795" t="s">
        <v>437</v>
      </c>
      <c r="F795" t="s">
        <v>438</v>
      </c>
      <c r="G795" t="s">
        <v>438</v>
      </c>
      <c r="H795" t="s">
        <v>388</v>
      </c>
      <c r="I795" t="s">
        <v>383</v>
      </c>
      <c r="J795" t="s">
        <v>281</v>
      </c>
      <c r="K795">
        <v>1580.98</v>
      </c>
      <c r="L795">
        <v>23010.506300000001</v>
      </c>
      <c r="M795">
        <v>166854.49119999999</v>
      </c>
      <c r="N795">
        <v>10726.299300000001</v>
      </c>
      <c r="O795">
        <v>156128.1918</v>
      </c>
      <c r="P795">
        <v>8015.2857000000004</v>
      </c>
      <c r="Q795">
        <v>54750.571400000001</v>
      </c>
      <c r="S795">
        <v>54750.571400000001</v>
      </c>
      <c r="U795">
        <f t="shared" si="5"/>
        <v>0</v>
      </c>
      <c r="V795">
        <f t="shared" si="6"/>
        <v>6.4164982786436661E-2</v>
      </c>
      <c r="W795" t="str">
        <f t="shared" si="7"/>
        <v/>
      </c>
      <c r="X795">
        <f t="shared" si="8"/>
        <v>0.43536268711369625</v>
      </c>
      <c r="Y795" t="str">
        <f t="shared" si="9"/>
        <v/>
      </c>
      <c r="AA795">
        <v>8015.2857000000004</v>
      </c>
      <c r="AB795">
        <v>54750.571400000001</v>
      </c>
      <c r="AD795">
        <v>54750.571400000001</v>
      </c>
      <c r="AF795">
        <v>0</v>
      </c>
      <c r="AG795">
        <v>1580.98</v>
      </c>
      <c r="AH795">
        <v>23010.506300000001</v>
      </c>
      <c r="AI795">
        <v>166854.49119999999</v>
      </c>
      <c r="AJ795">
        <v>10726.299300000001</v>
      </c>
      <c r="AK795">
        <v>156128.1918</v>
      </c>
    </row>
    <row r="796" spans="1:37" ht="19" customHeight="1">
      <c r="A796" t="s">
        <v>992</v>
      </c>
      <c r="B796" t="s">
        <v>993</v>
      </c>
      <c r="C796" t="s">
        <v>994</v>
      </c>
      <c r="D796">
        <v>7</v>
      </c>
      <c r="E796" t="s">
        <v>443</v>
      </c>
      <c r="G796" t="s">
        <v>444</v>
      </c>
      <c r="H796" t="s">
        <v>393</v>
      </c>
      <c r="I796" t="s">
        <v>383</v>
      </c>
      <c r="J796" t="s">
        <v>268</v>
      </c>
      <c r="K796">
        <v>3092</v>
      </c>
      <c r="L796">
        <v>2123572.36</v>
      </c>
      <c r="M796">
        <v>144295.3511</v>
      </c>
      <c r="N796">
        <v>209.75630000000001</v>
      </c>
      <c r="O796">
        <v>144085.59479999999</v>
      </c>
      <c r="P796">
        <v>2997.4286000000002</v>
      </c>
      <c r="R796">
        <v>0</v>
      </c>
      <c r="S796">
        <v>26629</v>
      </c>
      <c r="U796">
        <f t="shared" si="5"/>
        <v>0</v>
      </c>
      <c r="V796">
        <f t="shared" si="6"/>
        <v>11.408959941631839</v>
      </c>
      <c r="W796" t="str">
        <f t="shared" si="7"/>
        <v/>
      </c>
      <c r="X796">
        <f t="shared" si="8"/>
        <v>0.77410423169154996</v>
      </c>
      <c r="Y796" t="str">
        <f t="shared" si="9"/>
        <v/>
      </c>
      <c r="AA796">
        <v>2997.4286000000002</v>
      </c>
      <c r="AC796">
        <v>0</v>
      </c>
      <c r="AD796">
        <v>26629</v>
      </c>
      <c r="AF796">
        <v>0</v>
      </c>
      <c r="AG796">
        <v>3092</v>
      </c>
      <c r="AH796">
        <v>2123572.36</v>
      </c>
      <c r="AI796">
        <v>144295.3511</v>
      </c>
      <c r="AJ796">
        <v>209.75630000000001</v>
      </c>
      <c r="AK796">
        <v>144085.59479999999</v>
      </c>
    </row>
    <row r="797" spans="1:37" ht="19" customHeight="1">
      <c r="A797" t="s">
        <v>992</v>
      </c>
      <c r="B797" t="s">
        <v>993</v>
      </c>
      <c r="C797" t="s">
        <v>994</v>
      </c>
      <c r="D797">
        <v>7</v>
      </c>
      <c r="E797" t="s">
        <v>441</v>
      </c>
      <c r="G797" t="s">
        <v>442</v>
      </c>
      <c r="H797" t="s">
        <v>388</v>
      </c>
      <c r="I797" t="s">
        <v>383</v>
      </c>
      <c r="J797" t="s">
        <v>268</v>
      </c>
      <c r="K797">
        <v>0</v>
      </c>
      <c r="L797">
        <v>1844151.85</v>
      </c>
      <c r="M797">
        <v>125081.96279999999</v>
      </c>
      <c r="N797">
        <v>0</v>
      </c>
      <c r="O797">
        <v>125081.96279999999</v>
      </c>
      <c r="P797">
        <v>3725.2856999999999</v>
      </c>
      <c r="R797">
        <v>0</v>
      </c>
      <c r="S797">
        <v>32757.7143</v>
      </c>
      <c r="U797">
        <f t="shared" si="5"/>
        <v>0</v>
      </c>
      <c r="V797">
        <f t="shared" si="6"/>
        <v>8.042388485136593</v>
      </c>
      <c r="W797" t="str">
        <f t="shared" si="7"/>
        <v/>
      </c>
      <c r="X797">
        <f t="shared" si="8"/>
        <v>0.54548530660368533</v>
      </c>
      <c r="Y797" t="str">
        <f t="shared" si="9"/>
        <v/>
      </c>
      <c r="AA797">
        <v>3725.2856999999999</v>
      </c>
      <c r="AC797">
        <v>0</v>
      </c>
      <c r="AD797">
        <v>32757.7143</v>
      </c>
      <c r="AF797">
        <v>0</v>
      </c>
      <c r="AG797">
        <v>0</v>
      </c>
      <c r="AH797">
        <v>1844151.85</v>
      </c>
      <c r="AI797">
        <v>125081.96279999999</v>
      </c>
      <c r="AJ797">
        <v>0</v>
      </c>
      <c r="AK797">
        <v>125081.96279999999</v>
      </c>
    </row>
    <row r="798" spans="1:37" ht="19" customHeight="1">
      <c r="A798" t="s">
        <v>992</v>
      </c>
      <c r="B798" t="s">
        <v>993</v>
      </c>
      <c r="C798" t="s">
        <v>994</v>
      </c>
      <c r="D798">
        <v>7</v>
      </c>
      <c r="E798" t="s">
        <v>445</v>
      </c>
      <c r="G798" t="s">
        <v>446</v>
      </c>
      <c r="H798" t="s">
        <v>388</v>
      </c>
      <c r="I798" t="s">
        <v>383</v>
      </c>
      <c r="J798" t="s">
        <v>268</v>
      </c>
      <c r="K798">
        <v>326289</v>
      </c>
      <c r="L798">
        <v>1366675.11</v>
      </c>
      <c r="M798">
        <v>114860.7417</v>
      </c>
      <c r="N798">
        <v>22130.2971</v>
      </c>
      <c r="O798">
        <v>92730.444600000003</v>
      </c>
      <c r="P798">
        <v>777.71429999999998</v>
      </c>
      <c r="R798">
        <v>0</v>
      </c>
      <c r="S798">
        <v>8428.7142999999996</v>
      </c>
      <c r="U798">
        <f t="shared" si="5"/>
        <v>0</v>
      </c>
      <c r="V798">
        <f t="shared" si="6"/>
        <v>28.693820564577177</v>
      </c>
      <c r="W798" t="str">
        <f t="shared" si="7"/>
        <v/>
      </c>
      <c r="X798">
        <f t="shared" si="8"/>
        <v>1.9467592329845951</v>
      </c>
      <c r="Y798" t="str">
        <f t="shared" si="9"/>
        <v/>
      </c>
      <c r="AA798">
        <v>777.71429999999998</v>
      </c>
      <c r="AC798">
        <v>0</v>
      </c>
      <c r="AD798">
        <v>8428.7142999999996</v>
      </c>
      <c r="AF798">
        <v>0</v>
      </c>
      <c r="AG798">
        <v>326289</v>
      </c>
      <c r="AH798">
        <v>1366675.11</v>
      </c>
      <c r="AI798">
        <v>114860.7417</v>
      </c>
      <c r="AJ798">
        <v>22130.2971</v>
      </c>
      <c r="AK798">
        <v>92730.444600000003</v>
      </c>
    </row>
    <row r="799" spans="1:37" ht="19" customHeight="1">
      <c r="A799" t="s">
        <v>992</v>
      </c>
      <c r="B799" t="s">
        <v>993</v>
      </c>
      <c r="C799" t="s">
        <v>994</v>
      </c>
      <c r="D799">
        <v>7</v>
      </c>
      <c r="E799" t="s">
        <v>439</v>
      </c>
      <c r="G799" t="s">
        <v>440</v>
      </c>
      <c r="H799" t="s">
        <v>388</v>
      </c>
      <c r="I799" t="s">
        <v>383</v>
      </c>
      <c r="J799" t="s">
        <v>268</v>
      </c>
      <c r="K799">
        <v>0</v>
      </c>
      <c r="L799">
        <v>1648909.99</v>
      </c>
      <c r="M799">
        <v>111827.13069999999</v>
      </c>
      <c r="N799">
        <v>0</v>
      </c>
      <c r="O799">
        <v>111827.13069999999</v>
      </c>
      <c r="P799">
        <v>9858.7142999999996</v>
      </c>
      <c r="R799">
        <v>0</v>
      </c>
      <c r="S799">
        <v>52237.571400000001</v>
      </c>
      <c r="U799">
        <f t="shared" si="5"/>
        <v>0</v>
      </c>
      <c r="V799">
        <f t="shared" si="6"/>
        <v>4.5093706251435721</v>
      </c>
      <c r="W799" t="str">
        <f t="shared" si="7"/>
        <v/>
      </c>
      <c r="X799">
        <f t="shared" si="8"/>
        <v>0.30582019717927172</v>
      </c>
      <c r="Y799" t="str">
        <f t="shared" si="9"/>
        <v/>
      </c>
      <c r="AA799">
        <v>9858.7142999999996</v>
      </c>
      <c r="AC799">
        <v>0</v>
      </c>
      <c r="AD799">
        <v>52237.571400000001</v>
      </c>
      <c r="AF799">
        <v>0</v>
      </c>
      <c r="AG799">
        <v>0</v>
      </c>
      <c r="AH799">
        <v>1648909.99</v>
      </c>
      <c r="AI799">
        <v>111827.13069999999</v>
      </c>
      <c r="AJ799">
        <v>0</v>
      </c>
      <c r="AK799">
        <v>111827.13069999999</v>
      </c>
    </row>
    <row r="800" spans="1:37" ht="19" customHeight="1">
      <c r="A800" t="s">
        <v>992</v>
      </c>
      <c r="B800" t="s">
        <v>993</v>
      </c>
      <c r="C800" t="s">
        <v>994</v>
      </c>
      <c r="D800">
        <v>7</v>
      </c>
      <c r="E800" t="s">
        <v>447</v>
      </c>
      <c r="G800" t="s">
        <v>448</v>
      </c>
      <c r="H800" t="s">
        <v>388</v>
      </c>
      <c r="I800" t="s">
        <v>383</v>
      </c>
      <c r="J800" t="s">
        <v>268</v>
      </c>
      <c r="K800">
        <v>0</v>
      </c>
      <c r="L800">
        <v>1506650.14</v>
      </c>
      <c r="M800">
        <v>102190.4422</v>
      </c>
      <c r="N800">
        <v>0</v>
      </c>
      <c r="O800">
        <v>102190.4422</v>
      </c>
      <c r="P800">
        <v>2717.2856999999999</v>
      </c>
      <c r="R800">
        <v>0</v>
      </c>
      <c r="S800">
        <v>16012.857099999999</v>
      </c>
      <c r="U800">
        <f t="shared" si="5"/>
        <v>0</v>
      </c>
      <c r="V800">
        <f t="shared" si="6"/>
        <v>13.441432277923363</v>
      </c>
      <c r="W800" t="str">
        <f t="shared" si="7"/>
        <v/>
      </c>
      <c r="X800">
        <f t="shared" si="8"/>
        <v>0.91168206328400958</v>
      </c>
      <c r="Y800" t="str">
        <f t="shared" si="9"/>
        <v/>
      </c>
      <c r="AA800">
        <v>2717.2856999999999</v>
      </c>
      <c r="AC800">
        <v>0</v>
      </c>
      <c r="AD800">
        <v>16012.857099999999</v>
      </c>
      <c r="AF800">
        <v>0</v>
      </c>
      <c r="AG800">
        <v>0</v>
      </c>
      <c r="AH800">
        <v>1506650.14</v>
      </c>
      <c r="AI800">
        <v>102190.4422</v>
      </c>
      <c r="AJ800">
        <v>0</v>
      </c>
      <c r="AK800">
        <v>102190.4422</v>
      </c>
    </row>
    <row r="801" spans="1:37" ht="19" customHeight="1">
      <c r="A801" t="s">
        <v>992</v>
      </c>
      <c r="B801" t="s">
        <v>993</v>
      </c>
      <c r="C801" t="s">
        <v>994</v>
      </c>
      <c r="D801">
        <v>7</v>
      </c>
      <c r="E801" t="s">
        <v>449</v>
      </c>
      <c r="G801" t="s">
        <v>450</v>
      </c>
      <c r="H801" t="s">
        <v>393</v>
      </c>
      <c r="I801" t="s">
        <v>383</v>
      </c>
      <c r="J801" t="s">
        <v>268</v>
      </c>
      <c r="K801">
        <v>0</v>
      </c>
      <c r="L801">
        <v>1031146.58</v>
      </c>
      <c r="M801">
        <v>69959.6538</v>
      </c>
      <c r="N801">
        <v>0</v>
      </c>
      <c r="O801">
        <v>69959.6538</v>
      </c>
      <c r="P801">
        <v>2294.8571000000002</v>
      </c>
      <c r="R801">
        <v>0</v>
      </c>
      <c r="S801">
        <v>16632.142899999999</v>
      </c>
      <c r="U801">
        <f t="shared" si="5"/>
        <v>0</v>
      </c>
      <c r="V801">
        <f t="shared" si="6"/>
        <v>8.8567453497356805</v>
      </c>
      <c r="W801" t="str">
        <f t="shared" si="7"/>
        <v/>
      </c>
      <c r="X801">
        <f t="shared" si="8"/>
        <v>0.60089889301894206</v>
      </c>
      <c r="Y801" t="str">
        <f t="shared" si="9"/>
        <v/>
      </c>
      <c r="AA801">
        <v>2294.8571000000002</v>
      </c>
      <c r="AC801">
        <v>0</v>
      </c>
      <c r="AD801">
        <v>16632.142899999999</v>
      </c>
      <c r="AF801">
        <v>0</v>
      </c>
      <c r="AG801">
        <v>0</v>
      </c>
      <c r="AH801">
        <v>1031146.58</v>
      </c>
      <c r="AI801">
        <v>69959.6538</v>
      </c>
      <c r="AJ801">
        <v>0</v>
      </c>
      <c r="AK801">
        <v>69959.6538</v>
      </c>
    </row>
    <row r="802" spans="1:37" ht="19" customHeight="1">
      <c r="A802" t="s">
        <v>992</v>
      </c>
      <c r="B802" t="s">
        <v>993</v>
      </c>
      <c r="C802" t="s">
        <v>994</v>
      </c>
      <c r="D802">
        <v>7</v>
      </c>
      <c r="E802" t="s">
        <v>454</v>
      </c>
      <c r="G802" t="s">
        <v>455</v>
      </c>
      <c r="H802" t="s">
        <v>388</v>
      </c>
      <c r="I802" t="s">
        <v>383</v>
      </c>
      <c r="J802" t="s">
        <v>268</v>
      </c>
      <c r="K802">
        <v>122053</v>
      </c>
      <c r="L802">
        <v>623240.13</v>
      </c>
      <c r="M802">
        <v>50565.286500000002</v>
      </c>
      <c r="N802">
        <v>8279.6563000000006</v>
      </c>
      <c r="O802">
        <v>42285.6302</v>
      </c>
      <c r="P802">
        <v>1047.5714</v>
      </c>
      <c r="R802">
        <v>0</v>
      </c>
      <c r="S802">
        <v>12343.571400000001</v>
      </c>
      <c r="U802">
        <f t="shared" si="5"/>
        <v>0</v>
      </c>
      <c r="V802">
        <f t="shared" si="6"/>
        <v>8.6255787480483264</v>
      </c>
      <c r="W802" t="str">
        <f t="shared" si="7"/>
        <v/>
      </c>
      <c r="X802">
        <f t="shared" si="8"/>
        <v>0.58521250641794453</v>
      </c>
      <c r="Y802" t="str">
        <f t="shared" si="9"/>
        <v/>
      </c>
      <c r="AA802">
        <v>1047.5714</v>
      </c>
      <c r="AC802">
        <v>0</v>
      </c>
      <c r="AD802">
        <v>12343.571400000001</v>
      </c>
      <c r="AF802">
        <v>0</v>
      </c>
      <c r="AG802">
        <v>122053</v>
      </c>
      <c r="AH802">
        <v>623240.13</v>
      </c>
      <c r="AI802">
        <v>50565.286500000002</v>
      </c>
      <c r="AJ802">
        <v>8279.6563000000006</v>
      </c>
      <c r="AK802">
        <v>42285.6302</v>
      </c>
    </row>
    <row r="803" spans="1:37" ht="19" customHeight="1">
      <c r="A803" t="s">
        <v>992</v>
      </c>
      <c r="B803" t="s">
        <v>993</v>
      </c>
      <c r="C803" t="s">
        <v>994</v>
      </c>
      <c r="D803">
        <v>7</v>
      </c>
      <c r="E803" t="s">
        <v>452</v>
      </c>
      <c r="G803" t="s">
        <v>453</v>
      </c>
      <c r="H803" t="s">
        <v>393</v>
      </c>
      <c r="I803" t="s">
        <v>383</v>
      </c>
      <c r="J803" t="s">
        <v>268</v>
      </c>
      <c r="K803">
        <v>0</v>
      </c>
      <c r="L803">
        <v>713637.49</v>
      </c>
      <c r="M803">
        <v>48420.156499999997</v>
      </c>
      <c r="N803">
        <v>0</v>
      </c>
      <c r="O803">
        <v>48420.156499999997</v>
      </c>
      <c r="P803">
        <v>447.8571</v>
      </c>
      <c r="R803">
        <v>0</v>
      </c>
      <c r="S803">
        <v>13786.857099999999</v>
      </c>
      <c r="U803">
        <f t="shared" si="5"/>
        <v>0</v>
      </c>
      <c r="V803">
        <f t="shared" si="6"/>
        <v>7.3945941498982295</v>
      </c>
      <c r="W803" t="str">
        <f t="shared" si="7"/>
        <v/>
      </c>
      <c r="X803">
        <f t="shared" si="8"/>
        <v>0.50172168784470206</v>
      </c>
      <c r="Y803" t="str">
        <f t="shared" si="9"/>
        <v/>
      </c>
      <c r="AA803">
        <v>447.8571</v>
      </c>
      <c r="AC803">
        <v>0</v>
      </c>
      <c r="AD803">
        <v>13786.857099999999</v>
      </c>
      <c r="AF803">
        <v>0</v>
      </c>
      <c r="AG803">
        <v>0</v>
      </c>
      <c r="AH803">
        <v>713637.49</v>
      </c>
      <c r="AI803">
        <v>48420.156499999997</v>
      </c>
      <c r="AJ803">
        <v>0</v>
      </c>
      <c r="AK803">
        <v>48420.156499999997</v>
      </c>
    </row>
    <row r="804" spans="1:37" ht="19" customHeight="1">
      <c r="A804" t="s">
        <v>992</v>
      </c>
      <c r="B804" t="s">
        <v>993</v>
      </c>
      <c r="C804" t="s">
        <v>994</v>
      </c>
      <c r="D804">
        <v>7</v>
      </c>
      <c r="E804" t="s">
        <v>456</v>
      </c>
      <c r="G804" t="s">
        <v>457</v>
      </c>
      <c r="H804" t="s">
        <v>393</v>
      </c>
      <c r="I804" t="s">
        <v>383</v>
      </c>
      <c r="J804" t="s">
        <v>268</v>
      </c>
      <c r="K804">
        <v>294507</v>
      </c>
      <c r="L804">
        <v>155441.51999999999</v>
      </c>
      <c r="M804">
        <v>30528.3881</v>
      </c>
      <c r="N804">
        <v>19981.113000000001</v>
      </c>
      <c r="O804">
        <v>10547.275100000001</v>
      </c>
      <c r="P804">
        <v>113.28570000000001</v>
      </c>
      <c r="R804">
        <v>0</v>
      </c>
      <c r="S804">
        <v>2275.5713999999998</v>
      </c>
      <c r="U804">
        <f t="shared" si="5"/>
        <v>0</v>
      </c>
      <c r="V804">
        <f t="shared" si="6"/>
        <v>28.247129490201893</v>
      </c>
      <c r="W804" t="str">
        <f t="shared" si="7"/>
        <v/>
      </c>
      <c r="X804">
        <f t="shared" si="8"/>
        <v>1.9165288770987368</v>
      </c>
      <c r="Y804" t="str">
        <f t="shared" si="9"/>
        <v/>
      </c>
      <c r="AA804">
        <v>113.28570000000001</v>
      </c>
      <c r="AC804">
        <v>0</v>
      </c>
      <c r="AD804">
        <v>2275.5713999999998</v>
      </c>
      <c r="AF804">
        <v>0</v>
      </c>
      <c r="AG804">
        <v>294507</v>
      </c>
      <c r="AH804">
        <v>155441.51999999999</v>
      </c>
      <c r="AI804">
        <v>30528.3881</v>
      </c>
      <c r="AJ804">
        <v>19981.113000000001</v>
      </c>
      <c r="AK804">
        <v>10547.275100000001</v>
      </c>
    </row>
    <row r="805" spans="1:37" ht="19" customHeight="1">
      <c r="A805" t="s">
        <v>992</v>
      </c>
      <c r="B805" t="s">
        <v>993</v>
      </c>
      <c r="C805" t="s">
        <v>994</v>
      </c>
      <c r="D805">
        <v>7</v>
      </c>
      <c r="E805" t="s">
        <v>472</v>
      </c>
      <c r="G805" t="s">
        <v>473</v>
      </c>
      <c r="H805" t="s">
        <v>393</v>
      </c>
      <c r="I805" t="s">
        <v>383</v>
      </c>
      <c r="J805" t="s">
        <v>268</v>
      </c>
      <c r="K805">
        <v>242197</v>
      </c>
      <c r="L805">
        <v>140230.39000000001</v>
      </c>
      <c r="M805">
        <v>25948.409800000001</v>
      </c>
      <c r="N805">
        <v>16434.035100000001</v>
      </c>
      <c r="O805">
        <v>9514.3747000000003</v>
      </c>
      <c r="P805">
        <v>36.714300000000001</v>
      </c>
      <c r="R805">
        <v>0</v>
      </c>
      <c r="S805">
        <v>1343.2856999999999</v>
      </c>
      <c r="U805">
        <f t="shared" si="5"/>
        <v>0</v>
      </c>
      <c r="V805">
        <f t="shared" si="6"/>
        <v>40.670785288426941</v>
      </c>
      <c r="W805" t="str">
        <f t="shared" si="7"/>
        <v/>
      </c>
      <c r="X805">
        <f t="shared" si="8"/>
        <v>2.7595884373028654</v>
      </c>
      <c r="Y805" t="str">
        <f t="shared" si="9"/>
        <v/>
      </c>
      <c r="AA805">
        <v>36.714300000000001</v>
      </c>
      <c r="AC805">
        <v>0</v>
      </c>
      <c r="AD805">
        <v>1343.2856999999999</v>
      </c>
      <c r="AF805">
        <v>0</v>
      </c>
      <c r="AG805">
        <v>242197</v>
      </c>
      <c r="AH805">
        <v>140230.39000000001</v>
      </c>
      <c r="AI805">
        <v>25948.409800000001</v>
      </c>
      <c r="AJ805">
        <v>16434.035100000001</v>
      </c>
      <c r="AK805">
        <v>9514.3747000000003</v>
      </c>
    </row>
    <row r="806" spans="1:37" ht="19" customHeight="1">
      <c r="A806" t="s">
        <v>992</v>
      </c>
      <c r="B806" t="s">
        <v>993</v>
      </c>
      <c r="C806" t="s">
        <v>994</v>
      </c>
      <c r="D806">
        <v>7</v>
      </c>
      <c r="E806" t="s">
        <v>481</v>
      </c>
      <c r="G806" t="s">
        <v>482</v>
      </c>
      <c r="H806" t="s">
        <v>388</v>
      </c>
      <c r="I806" t="s">
        <v>383</v>
      </c>
      <c r="J806" t="s">
        <v>268</v>
      </c>
      <c r="K806">
        <v>72166</v>
      </c>
      <c r="L806">
        <v>305243.87</v>
      </c>
      <c r="M806">
        <v>25614.5527</v>
      </c>
      <c r="N806">
        <v>4898.4322000000002</v>
      </c>
      <c r="O806">
        <v>20716.120500000001</v>
      </c>
      <c r="P806">
        <v>176.1429</v>
      </c>
      <c r="R806">
        <v>0</v>
      </c>
      <c r="S806">
        <v>1770</v>
      </c>
      <c r="U806">
        <f t="shared" si="5"/>
        <v>0</v>
      </c>
      <c r="V806">
        <f t="shared" si="6"/>
        <v>30.460845036319611</v>
      </c>
      <c r="W806" t="str">
        <f t="shared" si="7"/>
        <v/>
      </c>
      <c r="X806">
        <f t="shared" si="8"/>
        <v>2.0673569572235673</v>
      </c>
      <c r="Y806" t="str">
        <f t="shared" si="9"/>
        <v/>
      </c>
      <c r="AA806">
        <v>176.1429</v>
      </c>
      <c r="AC806">
        <v>0</v>
      </c>
      <c r="AD806">
        <v>1770</v>
      </c>
      <c r="AF806">
        <v>0</v>
      </c>
      <c r="AG806">
        <v>72166</v>
      </c>
      <c r="AH806">
        <v>305243.87</v>
      </c>
      <c r="AI806">
        <v>25614.5527</v>
      </c>
      <c r="AJ806">
        <v>4898.4322000000002</v>
      </c>
      <c r="AK806">
        <v>20716.120500000001</v>
      </c>
    </row>
    <row r="807" spans="1:37" ht="19" customHeight="1">
      <c r="A807" t="s">
        <v>992</v>
      </c>
      <c r="B807" t="s">
        <v>993</v>
      </c>
      <c r="C807" t="s">
        <v>994</v>
      </c>
      <c r="D807">
        <v>7</v>
      </c>
      <c r="E807" t="s">
        <v>458</v>
      </c>
      <c r="G807" t="s">
        <v>459</v>
      </c>
      <c r="H807" t="s">
        <v>388</v>
      </c>
      <c r="I807" t="s">
        <v>383</v>
      </c>
      <c r="J807" t="s">
        <v>268</v>
      </c>
      <c r="K807">
        <v>119741</v>
      </c>
      <c r="L807">
        <v>246570.97</v>
      </c>
      <c r="M807">
        <v>24852.947800000002</v>
      </c>
      <c r="N807">
        <v>8123.9213</v>
      </c>
      <c r="O807">
        <v>16729.026600000001</v>
      </c>
      <c r="P807">
        <v>89.142899999999997</v>
      </c>
      <c r="R807">
        <v>0</v>
      </c>
      <c r="S807">
        <v>2372.4286000000002</v>
      </c>
      <c r="U807">
        <f t="shared" si="5"/>
        <v>0</v>
      </c>
      <c r="V807">
        <f t="shared" si="6"/>
        <v>22.057684445623114</v>
      </c>
      <c r="W807" t="str">
        <f t="shared" si="7"/>
        <v/>
      </c>
      <c r="X807">
        <f t="shared" si="8"/>
        <v>1.4965344433487753</v>
      </c>
      <c r="Y807" t="str">
        <f t="shared" si="9"/>
        <v/>
      </c>
      <c r="AA807">
        <v>89.142899999999997</v>
      </c>
      <c r="AC807">
        <v>0</v>
      </c>
      <c r="AD807">
        <v>2372.4286000000002</v>
      </c>
      <c r="AF807">
        <v>0</v>
      </c>
      <c r="AG807">
        <v>119741</v>
      </c>
      <c r="AH807">
        <v>246570.97</v>
      </c>
      <c r="AI807">
        <v>24852.947800000002</v>
      </c>
      <c r="AJ807">
        <v>8123.9213</v>
      </c>
      <c r="AK807">
        <v>16729.026600000001</v>
      </c>
    </row>
    <row r="808" spans="1:37" ht="19" customHeight="1">
      <c r="A808" t="s">
        <v>992</v>
      </c>
      <c r="B808" t="s">
        <v>993</v>
      </c>
      <c r="C808" t="s">
        <v>994</v>
      </c>
      <c r="D808">
        <v>7</v>
      </c>
      <c r="E808" t="s">
        <v>460</v>
      </c>
      <c r="G808" t="s">
        <v>461</v>
      </c>
      <c r="H808" t="s">
        <v>388</v>
      </c>
      <c r="I808" t="s">
        <v>383</v>
      </c>
      <c r="J808" t="s">
        <v>268</v>
      </c>
      <c r="K808">
        <v>0</v>
      </c>
      <c r="L808">
        <v>359580.09</v>
      </c>
      <c r="M808">
        <v>24388.586500000001</v>
      </c>
      <c r="N808">
        <v>0</v>
      </c>
      <c r="O808">
        <v>24388.586500000001</v>
      </c>
      <c r="P808">
        <v>7874.4286000000002</v>
      </c>
      <c r="R808">
        <v>0</v>
      </c>
      <c r="S808">
        <v>21101.142899999999</v>
      </c>
      <c r="U808">
        <f t="shared" si="5"/>
        <v>0</v>
      </c>
      <c r="V808">
        <f t="shared" si="6"/>
        <v>2.4343981996214192</v>
      </c>
      <c r="W808" t="str">
        <f t="shared" si="7"/>
        <v/>
      </c>
      <c r="X808">
        <f t="shared" si="8"/>
        <v>0.16511351078117603</v>
      </c>
      <c r="Y808" t="str">
        <f t="shared" si="9"/>
        <v/>
      </c>
      <c r="AA808">
        <v>7874.4286000000002</v>
      </c>
      <c r="AC808">
        <v>0</v>
      </c>
      <c r="AD808">
        <v>21101.142899999999</v>
      </c>
      <c r="AF808">
        <v>0</v>
      </c>
      <c r="AG808">
        <v>0</v>
      </c>
      <c r="AH808">
        <v>359580.09</v>
      </c>
      <c r="AI808">
        <v>24388.586500000001</v>
      </c>
      <c r="AJ808">
        <v>0</v>
      </c>
      <c r="AK808">
        <v>24388.586500000001</v>
      </c>
    </row>
    <row r="809" spans="1:37" ht="19" customHeight="1">
      <c r="A809" t="s">
        <v>992</v>
      </c>
      <c r="B809" t="s">
        <v>993</v>
      </c>
      <c r="C809" t="s">
        <v>994</v>
      </c>
      <c r="D809">
        <v>7</v>
      </c>
      <c r="E809" t="s">
        <v>468</v>
      </c>
      <c r="G809" t="s">
        <v>469</v>
      </c>
      <c r="H809" t="s">
        <v>393</v>
      </c>
      <c r="I809" t="s">
        <v>383</v>
      </c>
      <c r="J809" t="s">
        <v>268</v>
      </c>
      <c r="K809">
        <v>260239</v>
      </c>
      <c r="L809">
        <v>64134.33</v>
      </c>
      <c r="M809">
        <v>22004.687000000002</v>
      </c>
      <c r="N809">
        <v>17653.728500000001</v>
      </c>
      <c r="O809">
        <v>4350.9584999999997</v>
      </c>
      <c r="P809">
        <v>235</v>
      </c>
      <c r="R809">
        <v>0</v>
      </c>
      <c r="S809">
        <v>3164.2856999999999</v>
      </c>
      <c r="U809">
        <f t="shared" si="5"/>
        <v>0</v>
      </c>
      <c r="V809">
        <f t="shared" si="6"/>
        <v>14.644394197040157</v>
      </c>
      <c r="W809" t="str">
        <f t="shared" si="7"/>
        <v/>
      </c>
      <c r="X809">
        <f t="shared" si="8"/>
        <v>0.99343959816451299</v>
      </c>
      <c r="Y809" t="str">
        <f t="shared" si="9"/>
        <v/>
      </c>
      <c r="AA809">
        <v>235</v>
      </c>
      <c r="AC809">
        <v>0</v>
      </c>
      <c r="AD809">
        <v>3164.2856999999999</v>
      </c>
      <c r="AF809">
        <v>0</v>
      </c>
      <c r="AG809">
        <v>260239</v>
      </c>
      <c r="AH809">
        <v>64134.33</v>
      </c>
      <c r="AI809">
        <v>22004.687000000002</v>
      </c>
      <c r="AJ809">
        <v>17653.728500000001</v>
      </c>
      <c r="AK809">
        <v>4350.9584999999997</v>
      </c>
    </row>
    <row r="810" spans="1:37" ht="19" customHeight="1">
      <c r="A810" t="s">
        <v>992</v>
      </c>
      <c r="B810" t="s">
        <v>993</v>
      </c>
      <c r="C810" t="s">
        <v>994</v>
      </c>
      <c r="D810">
        <v>7</v>
      </c>
      <c r="E810" t="s">
        <v>470</v>
      </c>
      <c r="G810" t="s">
        <v>471</v>
      </c>
      <c r="H810" t="s">
        <v>388</v>
      </c>
      <c r="I810" t="s">
        <v>383</v>
      </c>
      <c r="J810" t="s">
        <v>268</v>
      </c>
      <c r="K810">
        <v>201987</v>
      </c>
      <c r="L810">
        <v>98048.27</v>
      </c>
      <c r="M810">
        <v>20357.870999999999</v>
      </c>
      <c r="N810">
        <v>13705.9769</v>
      </c>
      <c r="O810">
        <v>6651.8941999999997</v>
      </c>
      <c r="P810">
        <v>600</v>
      </c>
      <c r="R810">
        <v>0</v>
      </c>
      <c r="S810">
        <v>3820.2856999999999</v>
      </c>
      <c r="U810">
        <f t="shared" si="5"/>
        <v>0</v>
      </c>
      <c r="V810">
        <f t="shared" si="6"/>
        <v>11.219627220176603</v>
      </c>
      <c r="W810" t="str">
        <f t="shared" si="7"/>
        <v/>
      </c>
      <c r="X810">
        <f t="shared" si="8"/>
        <v>0.76126957879466595</v>
      </c>
      <c r="Y810" t="str">
        <f t="shared" si="9"/>
        <v/>
      </c>
      <c r="AA810">
        <v>600</v>
      </c>
      <c r="AC810">
        <v>0</v>
      </c>
      <c r="AD810">
        <v>3820.2856999999999</v>
      </c>
      <c r="AF810">
        <v>0</v>
      </c>
      <c r="AG810">
        <v>201987</v>
      </c>
      <c r="AH810">
        <v>98048.27</v>
      </c>
      <c r="AI810">
        <v>20357.870999999999</v>
      </c>
      <c r="AJ810">
        <v>13705.9769</v>
      </c>
      <c r="AK810">
        <v>6651.8941999999997</v>
      </c>
    </row>
    <row r="811" spans="1:37" ht="19" customHeight="1">
      <c r="A811" t="s">
        <v>992</v>
      </c>
      <c r="B811" t="s">
        <v>993</v>
      </c>
      <c r="C811" t="s">
        <v>994</v>
      </c>
      <c r="D811">
        <v>7</v>
      </c>
      <c r="E811" t="s">
        <v>462</v>
      </c>
      <c r="G811" t="s">
        <v>463</v>
      </c>
      <c r="H811" t="s">
        <v>393</v>
      </c>
      <c r="I811" t="s">
        <v>383</v>
      </c>
      <c r="J811" t="s">
        <v>268</v>
      </c>
      <c r="K811">
        <v>90124</v>
      </c>
      <c r="L811">
        <v>157405.09</v>
      </c>
      <c r="M811">
        <v>16795.280999999999</v>
      </c>
      <c r="N811">
        <v>6115.2862999999998</v>
      </c>
      <c r="O811">
        <v>10679.9946</v>
      </c>
      <c r="P811">
        <v>73.571399999999997</v>
      </c>
      <c r="R811">
        <v>0</v>
      </c>
      <c r="S811">
        <v>2102.8571000000002</v>
      </c>
      <c r="U811">
        <f t="shared" si="5"/>
        <v>0</v>
      </c>
      <c r="V811">
        <f t="shared" si="6"/>
        <v>16.815835261192291</v>
      </c>
      <c r="W811" t="str">
        <f t="shared" si="7"/>
        <v/>
      </c>
      <c r="X811">
        <f t="shared" si="8"/>
        <v>1.140983786840702</v>
      </c>
      <c r="Y811" t="str">
        <f t="shared" si="9"/>
        <v/>
      </c>
      <c r="AA811">
        <v>73.571399999999997</v>
      </c>
      <c r="AC811">
        <v>0</v>
      </c>
      <c r="AD811">
        <v>2102.8571000000002</v>
      </c>
      <c r="AF811">
        <v>0</v>
      </c>
      <c r="AG811">
        <v>90124</v>
      </c>
      <c r="AH811">
        <v>157405.09</v>
      </c>
      <c r="AI811">
        <v>16795.280999999999</v>
      </c>
      <c r="AJ811">
        <v>6115.2862999999998</v>
      </c>
      <c r="AK811">
        <v>10679.9946</v>
      </c>
    </row>
    <row r="812" spans="1:37" ht="19" customHeight="1">
      <c r="A812" t="s">
        <v>992</v>
      </c>
      <c r="B812" t="s">
        <v>993</v>
      </c>
      <c r="C812" t="s">
        <v>994</v>
      </c>
      <c r="D812">
        <v>7</v>
      </c>
      <c r="E812" t="s">
        <v>467</v>
      </c>
      <c r="G812" t="s">
        <v>1311</v>
      </c>
      <c r="H812" t="s">
        <v>1311</v>
      </c>
      <c r="I812" t="s">
        <v>465</v>
      </c>
      <c r="J812" t="s">
        <v>268</v>
      </c>
      <c r="K812">
        <v>134252</v>
      </c>
      <c r="L812">
        <v>476885.8</v>
      </c>
      <c r="M812">
        <v>41464.222399999999</v>
      </c>
      <c r="N812">
        <v>9108.9132000000009</v>
      </c>
      <c r="O812">
        <v>32355.3092</v>
      </c>
      <c r="P812">
        <v>173</v>
      </c>
      <c r="R812">
        <v>0</v>
      </c>
      <c r="S812">
        <v>1637.7143000000001</v>
      </c>
      <c r="U812">
        <f t="shared" si="5"/>
        <v>0</v>
      </c>
      <c r="V812">
        <f t="shared" si="6"/>
        <v>53.309298209095445</v>
      </c>
      <c r="W812" t="str">
        <f t="shared" si="7"/>
        <v/>
      </c>
      <c r="X812">
        <f t="shared" si="8"/>
        <v>3.6169070166006012</v>
      </c>
      <c r="Y812" t="str">
        <f t="shared" si="9"/>
        <v/>
      </c>
      <c r="AA812">
        <v>173</v>
      </c>
      <c r="AC812">
        <v>0</v>
      </c>
      <c r="AD812">
        <v>1637.7143000000001</v>
      </c>
      <c r="AF812">
        <v>0</v>
      </c>
      <c r="AG812">
        <v>134252</v>
      </c>
      <c r="AH812">
        <v>476885.8</v>
      </c>
      <c r="AI812">
        <v>41464.222399999999</v>
      </c>
      <c r="AJ812">
        <v>9108.9132000000009</v>
      </c>
      <c r="AK812">
        <v>32355.3092</v>
      </c>
    </row>
    <row r="813" spans="1:37" ht="19" customHeight="1">
      <c r="A813" t="s">
        <v>992</v>
      </c>
      <c r="B813" t="s">
        <v>993</v>
      </c>
      <c r="C813" t="s">
        <v>994</v>
      </c>
      <c r="D813">
        <v>7</v>
      </c>
      <c r="E813" t="s">
        <v>466</v>
      </c>
      <c r="G813" t="s">
        <v>1311</v>
      </c>
      <c r="H813" t="s">
        <v>1311</v>
      </c>
      <c r="I813" t="s">
        <v>465</v>
      </c>
      <c r="J813" t="s">
        <v>281</v>
      </c>
      <c r="K813">
        <v>5686</v>
      </c>
      <c r="L813">
        <v>0</v>
      </c>
      <c r="M813">
        <v>38580.736100000002</v>
      </c>
      <c r="N813">
        <v>38580.736100000002</v>
      </c>
      <c r="O813">
        <v>0</v>
      </c>
      <c r="P813">
        <v>970.42859999999996</v>
      </c>
      <c r="Q813">
        <v>7758.5713999999998</v>
      </c>
      <c r="R813">
        <v>1146.7143000000001</v>
      </c>
      <c r="S813">
        <v>11234</v>
      </c>
      <c r="T813">
        <v>266.28570000000002</v>
      </c>
      <c r="U813">
        <f t="shared" si="5"/>
        <v>2.3703551717998934E-2</v>
      </c>
      <c r="V813">
        <f t="shared" si="6"/>
        <v>7.2306009817136752E-2</v>
      </c>
      <c r="W813">
        <f t="shared" si="7"/>
        <v>3.0504293481989992</v>
      </c>
      <c r="X813">
        <f t="shared" si="8"/>
        <v>0.49061186830794273</v>
      </c>
      <c r="Y813">
        <f t="shared" si="9"/>
        <v>20.697820906535455</v>
      </c>
      <c r="AA813">
        <v>970.42859999999996</v>
      </c>
      <c r="AB813">
        <v>7758.5713999999998</v>
      </c>
      <c r="AC813">
        <v>1146.7143000000001</v>
      </c>
      <c r="AD813">
        <v>11234</v>
      </c>
      <c r="AE813">
        <v>266.28570000000002</v>
      </c>
      <c r="AF813">
        <v>2.3655490000000001E-2</v>
      </c>
      <c r="AG813">
        <v>5686</v>
      </c>
      <c r="AH813">
        <v>0</v>
      </c>
      <c r="AI813">
        <v>38580.736100000002</v>
      </c>
      <c r="AJ813">
        <v>38580.736100000002</v>
      </c>
      <c r="AK813">
        <v>0</v>
      </c>
    </row>
    <row r="814" spans="1:37" ht="19" customHeight="1">
      <c r="A814" t="s">
        <v>992</v>
      </c>
      <c r="B814" t="s">
        <v>993</v>
      </c>
      <c r="C814" t="s">
        <v>994</v>
      </c>
      <c r="D814">
        <v>7</v>
      </c>
      <c r="E814" t="s">
        <v>474</v>
      </c>
      <c r="G814" t="s">
        <v>1311</v>
      </c>
      <c r="H814" t="s">
        <v>1311</v>
      </c>
      <c r="I814" t="s">
        <v>465</v>
      </c>
      <c r="J814" t="s">
        <v>268</v>
      </c>
      <c r="K814">
        <v>0</v>
      </c>
      <c r="L814">
        <v>320071.02</v>
      </c>
      <c r="M814">
        <v>21707.972000000002</v>
      </c>
      <c r="N814">
        <v>0</v>
      </c>
      <c r="O814">
        <v>21707.972000000002</v>
      </c>
      <c r="P814">
        <v>1020.4286</v>
      </c>
      <c r="R814">
        <v>0</v>
      </c>
      <c r="S814">
        <v>4988.2857000000004</v>
      </c>
      <c r="U814">
        <f t="shared" ref="U814:U1068" si="10">IFERROR(T814/S814,"")</f>
        <v>0</v>
      </c>
      <c r="V814">
        <f t="shared" ref="V814:V1068" si="11">IFERROR((K814+L814)/D814/S814,"")</f>
        <v>9.1663617880931376</v>
      </c>
      <c r="W814" t="str">
        <f t="shared" ref="W814:W1068" si="12">IFERROR((K814+L814)/D814/T814,"")</f>
        <v/>
      </c>
      <c r="X814">
        <f t="shared" ref="X814:X1068" si="13">IFERROR(M814/D814/S814,"")</f>
        <v>0.62168429068584774</v>
      </c>
      <c r="Y814" t="str">
        <f t="shared" ref="Y814:Y1068" si="14">IFERROR(M814/D814/T814,"")</f>
        <v/>
      </c>
      <c r="AA814">
        <v>1020.4286</v>
      </c>
      <c r="AC814">
        <v>0</v>
      </c>
      <c r="AD814">
        <v>4988.2857000000004</v>
      </c>
      <c r="AF814">
        <v>0</v>
      </c>
      <c r="AG814">
        <v>0</v>
      </c>
      <c r="AH814">
        <v>320071.02</v>
      </c>
      <c r="AI814">
        <v>21707.972000000002</v>
      </c>
      <c r="AJ814">
        <v>0</v>
      </c>
      <c r="AK814">
        <v>21707.972000000002</v>
      </c>
    </row>
    <row r="815" spans="1:37" ht="19" customHeight="1">
      <c r="A815" t="s">
        <v>992</v>
      </c>
      <c r="B815" t="s">
        <v>993</v>
      </c>
      <c r="C815" t="s">
        <v>994</v>
      </c>
      <c r="D815">
        <v>7</v>
      </c>
      <c r="E815" t="s">
        <v>483</v>
      </c>
      <c r="G815" t="s">
        <v>1311</v>
      </c>
      <c r="H815" t="s">
        <v>1311</v>
      </c>
      <c r="I815" t="s">
        <v>465</v>
      </c>
      <c r="J815" t="s">
        <v>268</v>
      </c>
      <c r="K815">
        <v>0</v>
      </c>
      <c r="L815">
        <v>317719.71999999997</v>
      </c>
      <c r="M815">
        <v>21560.058400000002</v>
      </c>
      <c r="N815">
        <v>0</v>
      </c>
      <c r="O815">
        <v>21560.058400000002</v>
      </c>
      <c r="P815">
        <v>33.428600000000003</v>
      </c>
      <c r="R815">
        <v>0</v>
      </c>
      <c r="S815">
        <v>1404.2856999999999</v>
      </c>
      <c r="U815">
        <f t="shared" si="10"/>
        <v>0</v>
      </c>
      <c r="V815">
        <f t="shared" si="11"/>
        <v>32.321436747929162</v>
      </c>
      <c r="W815" t="str">
        <f t="shared" si="12"/>
        <v/>
      </c>
      <c r="X815">
        <f t="shared" si="13"/>
        <v>2.1932918229226028</v>
      </c>
      <c r="Y815" t="str">
        <f t="shared" si="14"/>
        <v/>
      </c>
      <c r="AA815">
        <v>33.428600000000003</v>
      </c>
      <c r="AC815">
        <v>0</v>
      </c>
      <c r="AD815">
        <v>1404.2856999999999</v>
      </c>
      <c r="AF815">
        <v>0</v>
      </c>
      <c r="AG815">
        <v>0</v>
      </c>
      <c r="AH815">
        <v>317719.71999999997</v>
      </c>
      <c r="AI815">
        <v>21560.058400000002</v>
      </c>
      <c r="AJ815">
        <v>0</v>
      </c>
      <c r="AK815">
        <v>21560.058400000002</v>
      </c>
    </row>
    <row r="816" spans="1:37" ht="19" customHeight="1">
      <c r="A816" t="s">
        <v>992</v>
      </c>
      <c r="B816" t="s">
        <v>993</v>
      </c>
      <c r="C816" t="s">
        <v>994</v>
      </c>
      <c r="D816">
        <v>7</v>
      </c>
      <c r="E816" t="s">
        <v>476</v>
      </c>
      <c r="G816" t="s">
        <v>1311</v>
      </c>
      <c r="H816" t="s">
        <v>1311</v>
      </c>
      <c r="I816" t="s">
        <v>465</v>
      </c>
      <c r="J816" t="s">
        <v>268</v>
      </c>
      <c r="K816">
        <v>0</v>
      </c>
      <c r="L816">
        <v>274451.02</v>
      </c>
      <c r="M816">
        <v>18617.194500000001</v>
      </c>
      <c r="N816">
        <v>0</v>
      </c>
      <c r="O816">
        <v>18617.194500000001</v>
      </c>
      <c r="P816">
        <v>5212.5713999999998</v>
      </c>
      <c r="R816">
        <v>0</v>
      </c>
      <c r="S816">
        <v>15325.7143</v>
      </c>
      <c r="U816">
        <f t="shared" si="10"/>
        <v>0</v>
      </c>
      <c r="V816">
        <f t="shared" si="11"/>
        <v>2.5582682675631356</v>
      </c>
      <c r="W816" t="str">
        <f t="shared" si="12"/>
        <v/>
      </c>
      <c r="X816">
        <f t="shared" si="13"/>
        <v>0.17353835274651536</v>
      </c>
      <c r="Y816" t="str">
        <f t="shared" si="14"/>
        <v/>
      </c>
      <c r="AA816">
        <v>5212.5713999999998</v>
      </c>
      <c r="AC816">
        <v>0</v>
      </c>
      <c r="AD816">
        <v>15325.7143</v>
      </c>
      <c r="AF816">
        <v>0</v>
      </c>
      <c r="AG816">
        <v>0</v>
      </c>
      <c r="AH816">
        <v>274451.02</v>
      </c>
      <c r="AI816">
        <v>18617.194500000001</v>
      </c>
      <c r="AJ816">
        <v>0</v>
      </c>
      <c r="AK816">
        <v>18617.194500000001</v>
      </c>
    </row>
    <row r="817" spans="1:37" ht="19" customHeight="1">
      <c r="A817" t="s">
        <v>992</v>
      </c>
      <c r="B817" t="s">
        <v>993</v>
      </c>
      <c r="C817" t="s">
        <v>994</v>
      </c>
      <c r="D817">
        <v>7</v>
      </c>
      <c r="E817" t="s">
        <v>478</v>
      </c>
      <c r="G817" t="s">
        <v>1311</v>
      </c>
      <c r="H817" t="s">
        <v>1311</v>
      </c>
      <c r="I817" t="s">
        <v>465</v>
      </c>
      <c r="J817" t="s">
        <v>268</v>
      </c>
      <c r="K817">
        <v>0</v>
      </c>
      <c r="L817">
        <v>242003.52</v>
      </c>
      <c r="M817">
        <v>16413.431199999999</v>
      </c>
      <c r="N817">
        <v>0</v>
      </c>
      <c r="O817">
        <v>16413.431199999999</v>
      </c>
      <c r="P817">
        <v>9335.8570999999993</v>
      </c>
      <c r="R817">
        <v>0</v>
      </c>
      <c r="S817">
        <v>33593.428599999999</v>
      </c>
      <c r="U817">
        <f t="shared" si="10"/>
        <v>0</v>
      </c>
      <c r="V817">
        <f t="shared" si="11"/>
        <v>1.0291278047329599</v>
      </c>
      <c r="W817" t="str">
        <f t="shared" si="12"/>
        <v/>
      </c>
      <c r="X817">
        <f t="shared" si="13"/>
        <v>6.9798647635337996E-2</v>
      </c>
      <c r="Y817" t="str">
        <f t="shared" si="14"/>
        <v/>
      </c>
      <c r="AA817">
        <v>9335.8570999999993</v>
      </c>
      <c r="AC817">
        <v>0</v>
      </c>
      <c r="AD817">
        <v>33593.428599999999</v>
      </c>
      <c r="AF817">
        <v>0</v>
      </c>
      <c r="AG817">
        <v>0</v>
      </c>
      <c r="AH817">
        <v>242003.52</v>
      </c>
      <c r="AI817">
        <v>16413.431199999999</v>
      </c>
      <c r="AJ817">
        <v>0</v>
      </c>
      <c r="AK817">
        <v>16413.431199999999</v>
      </c>
    </row>
    <row r="818" spans="1:37" ht="19" customHeight="1">
      <c r="A818" t="s">
        <v>992</v>
      </c>
      <c r="B818" t="s">
        <v>993</v>
      </c>
      <c r="C818" t="s">
        <v>994</v>
      </c>
      <c r="D818">
        <v>7</v>
      </c>
      <c r="E818" t="s">
        <v>516</v>
      </c>
      <c r="G818" t="s">
        <v>1311</v>
      </c>
      <c r="H818" t="s">
        <v>1311</v>
      </c>
      <c r="I818" t="s">
        <v>465</v>
      </c>
      <c r="J818" t="s">
        <v>268</v>
      </c>
      <c r="K818">
        <v>188461</v>
      </c>
      <c r="L818">
        <v>50117.22</v>
      </c>
      <c r="M818">
        <v>16186.966200000001</v>
      </c>
      <c r="N818">
        <v>12787.104799999999</v>
      </c>
      <c r="O818">
        <v>3399.8613999999998</v>
      </c>
      <c r="P818">
        <v>58.571399999999997</v>
      </c>
      <c r="R818">
        <v>0</v>
      </c>
      <c r="S818">
        <v>393.57139999999998</v>
      </c>
      <c r="U818">
        <f t="shared" si="10"/>
        <v>0</v>
      </c>
      <c r="V818">
        <f t="shared" si="11"/>
        <v>86.598271259402622</v>
      </c>
      <c r="W818" t="str">
        <f t="shared" si="12"/>
        <v/>
      </c>
      <c r="X818">
        <f t="shared" si="13"/>
        <v>5.8754872504890923</v>
      </c>
      <c r="Y818" t="str">
        <f t="shared" si="14"/>
        <v/>
      </c>
      <c r="AA818">
        <v>58.571399999999997</v>
      </c>
      <c r="AC818">
        <v>0</v>
      </c>
      <c r="AD818">
        <v>393.57139999999998</v>
      </c>
      <c r="AF818">
        <v>0</v>
      </c>
      <c r="AG818">
        <v>188461</v>
      </c>
      <c r="AH818">
        <v>50117.22</v>
      </c>
      <c r="AI818">
        <v>16186.966200000001</v>
      </c>
      <c r="AJ818">
        <v>12787.104799999999</v>
      </c>
      <c r="AK818">
        <v>3399.8613999999998</v>
      </c>
    </row>
    <row r="819" spans="1:37" ht="19" customHeight="1">
      <c r="A819" t="s">
        <v>992</v>
      </c>
      <c r="B819" t="s">
        <v>993</v>
      </c>
      <c r="C819" t="s">
        <v>994</v>
      </c>
      <c r="D819">
        <v>7</v>
      </c>
      <c r="E819" t="s">
        <v>484</v>
      </c>
      <c r="G819" t="s">
        <v>1311</v>
      </c>
      <c r="H819" t="s">
        <v>1311</v>
      </c>
      <c r="I819" t="s">
        <v>465</v>
      </c>
      <c r="J819" t="s">
        <v>268</v>
      </c>
      <c r="K819">
        <v>2193</v>
      </c>
      <c r="L819">
        <v>165920.26</v>
      </c>
      <c r="M819">
        <v>11406.1255</v>
      </c>
      <c r="N819">
        <v>148.7697</v>
      </c>
      <c r="O819">
        <v>11257.3557</v>
      </c>
      <c r="P819">
        <v>688.28570000000002</v>
      </c>
      <c r="R819">
        <v>0</v>
      </c>
      <c r="S819">
        <v>8443.4285999999993</v>
      </c>
      <c r="U819">
        <f t="shared" si="10"/>
        <v>0</v>
      </c>
      <c r="V819">
        <f t="shared" si="11"/>
        <v>2.8443634852315802</v>
      </c>
      <c r="W819" t="str">
        <f t="shared" si="12"/>
        <v/>
      </c>
      <c r="X819">
        <f t="shared" si="13"/>
        <v>0.19298398520240939</v>
      </c>
      <c r="Y819" t="str">
        <f t="shared" si="14"/>
        <v/>
      </c>
      <c r="AA819">
        <v>688.28570000000002</v>
      </c>
      <c r="AC819">
        <v>0</v>
      </c>
      <c r="AD819">
        <v>8443.4285999999993</v>
      </c>
      <c r="AF819">
        <v>0</v>
      </c>
      <c r="AG819">
        <v>2193</v>
      </c>
      <c r="AH819">
        <v>165920.26</v>
      </c>
      <c r="AI819">
        <v>11406.1255</v>
      </c>
      <c r="AJ819">
        <v>148.7697</v>
      </c>
      <c r="AK819">
        <v>11257.3557</v>
      </c>
    </row>
    <row r="820" spans="1:37" ht="19" customHeight="1">
      <c r="A820" t="s">
        <v>992</v>
      </c>
      <c r="B820" t="s">
        <v>993</v>
      </c>
      <c r="C820" t="s">
        <v>994</v>
      </c>
      <c r="D820">
        <v>7</v>
      </c>
      <c r="E820" t="s">
        <v>485</v>
      </c>
      <c r="G820" t="s">
        <v>1311</v>
      </c>
      <c r="H820" t="s">
        <v>1311</v>
      </c>
      <c r="I820" t="s">
        <v>465</v>
      </c>
      <c r="J820" t="s">
        <v>268</v>
      </c>
      <c r="K820">
        <v>0</v>
      </c>
      <c r="L820">
        <v>141310.85</v>
      </c>
      <c r="M820">
        <v>9588.2819</v>
      </c>
      <c r="N820">
        <v>0</v>
      </c>
      <c r="O820">
        <v>9588.2819</v>
      </c>
      <c r="P820">
        <v>99.571399999999997</v>
      </c>
      <c r="R820">
        <v>0</v>
      </c>
      <c r="S820">
        <v>701.14290000000005</v>
      </c>
      <c r="U820">
        <f t="shared" si="10"/>
        <v>0</v>
      </c>
      <c r="V820">
        <f t="shared" si="11"/>
        <v>28.791939967892827</v>
      </c>
      <c r="W820" t="str">
        <f t="shared" si="12"/>
        <v/>
      </c>
      <c r="X820">
        <f t="shared" si="13"/>
        <v>1.9536025496982954</v>
      </c>
      <c r="Y820" t="str">
        <f t="shared" si="14"/>
        <v/>
      </c>
      <c r="AA820">
        <v>99.571399999999997</v>
      </c>
      <c r="AC820">
        <v>0</v>
      </c>
      <c r="AD820">
        <v>701.14290000000005</v>
      </c>
      <c r="AF820">
        <v>0</v>
      </c>
      <c r="AG820">
        <v>0</v>
      </c>
      <c r="AH820">
        <v>141310.85</v>
      </c>
      <c r="AI820">
        <v>9588.2819</v>
      </c>
      <c r="AJ820">
        <v>0</v>
      </c>
      <c r="AK820">
        <v>9588.2819</v>
      </c>
    </row>
    <row r="821" spans="1:37" ht="19" customHeight="1">
      <c r="A821" t="s">
        <v>992</v>
      </c>
      <c r="B821" t="s">
        <v>993</v>
      </c>
      <c r="C821" t="s">
        <v>994</v>
      </c>
      <c r="D821">
        <v>7</v>
      </c>
      <c r="E821" t="s">
        <v>486</v>
      </c>
      <c r="G821" t="s">
        <v>1311</v>
      </c>
      <c r="H821" t="s">
        <v>1311</v>
      </c>
      <c r="I821" t="s">
        <v>465</v>
      </c>
      <c r="J821" t="s">
        <v>268</v>
      </c>
      <c r="K821">
        <v>0</v>
      </c>
      <c r="L821">
        <v>94377.84</v>
      </c>
      <c r="M821">
        <v>6398.4661999999998</v>
      </c>
      <c r="N821">
        <v>0</v>
      </c>
      <c r="O821">
        <v>6398.4661999999998</v>
      </c>
      <c r="P821">
        <v>2119</v>
      </c>
      <c r="R821">
        <v>0</v>
      </c>
      <c r="S821">
        <v>8174</v>
      </c>
      <c r="U821">
        <f t="shared" si="10"/>
        <v>0</v>
      </c>
      <c r="V821">
        <f t="shared" si="11"/>
        <v>1.6494431822153868</v>
      </c>
      <c r="W821" t="str">
        <f t="shared" si="12"/>
        <v/>
      </c>
      <c r="X821">
        <f t="shared" si="13"/>
        <v>0.11182610716907267</v>
      </c>
      <c r="Y821" t="str">
        <f t="shared" si="14"/>
        <v/>
      </c>
      <c r="AA821">
        <v>2119</v>
      </c>
      <c r="AC821">
        <v>0</v>
      </c>
      <c r="AD821">
        <v>8174</v>
      </c>
      <c r="AF821">
        <v>0</v>
      </c>
      <c r="AG821">
        <v>0</v>
      </c>
      <c r="AH821">
        <v>94377.84</v>
      </c>
      <c r="AI821">
        <v>6398.4661999999998</v>
      </c>
      <c r="AJ821">
        <v>0</v>
      </c>
      <c r="AK821">
        <v>6398.4661999999998</v>
      </c>
    </row>
    <row r="822" spans="1:37" ht="19" customHeight="1">
      <c r="A822" t="s">
        <v>992</v>
      </c>
      <c r="B822" t="s">
        <v>993</v>
      </c>
      <c r="C822" t="s">
        <v>994</v>
      </c>
      <c r="D822">
        <v>7</v>
      </c>
      <c r="E822" t="s">
        <v>488</v>
      </c>
      <c r="G822" t="s">
        <v>1311</v>
      </c>
      <c r="H822" t="s">
        <v>1311</v>
      </c>
      <c r="I822" t="s">
        <v>465</v>
      </c>
      <c r="J822" t="s">
        <v>268</v>
      </c>
      <c r="K822">
        <v>17928</v>
      </c>
      <c r="L822">
        <v>42463.15</v>
      </c>
      <c r="M822">
        <v>4097.598</v>
      </c>
      <c r="N822">
        <v>1216.4174</v>
      </c>
      <c r="O822">
        <v>2881.1806000000001</v>
      </c>
      <c r="P822">
        <v>111</v>
      </c>
      <c r="R822">
        <v>0</v>
      </c>
      <c r="S822">
        <v>1438.1429000000001</v>
      </c>
      <c r="U822">
        <f t="shared" si="10"/>
        <v>0</v>
      </c>
      <c r="V822">
        <f t="shared" si="11"/>
        <v>5.9989220423486032</v>
      </c>
      <c r="W822" t="str">
        <f t="shared" si="12"/>
        <v/>
      </c>
      <c r="X822">
        <f t="shared" si="13"/>
        <v>0.40703266890734074</v>
      </c>
      <c r="Y822" t="str">
        <f t="shared" si="14"/>
        <v/>
      </c>
      <c r="AA822">
        <v>111</v>
      </c>
      <c r="AC822">
        <v>0</v>
      </c>
      <c r="AD822">
        <v>1438.1429000000001</v>
      </c>
      <c r="AF822">
        <v>0</v>
      </c>
      <c r="AG822">
        <v>17928</v>
      </c>
      <c r="AH822">
        <v>42463.15</v>
      </c>
      <c r="AI822">
        <v>4097.598</v>
      </c>
      <c r="AJ822">
        <v>1216.4174</v>
      </c>
      <c r="AK822">
        <v>2881.1806000000001</v>
      </c>
    </row>
    <row r="823" spans="1:37" ht="19" customHeight="1">
      <c r="A823" t="s">
        <v>992</v>
      </c>
      <c r="B823" t="s">
        <v>993</v>
      </c>
      <c r="C823" t="s">
        <v>994</v>
      </c>
      <c r="D823">
        <v>7</v>
      </c>
      <c r="E823" t="s">
        <v>495</v>
      </c>
      <c r="F823" t="s">
        <v>322</v>
      </c>
      <c r="G823" t="s">
        <v>1311</v>
      </c>
      <c r="H823" t="s">
        <v>1311</v>
      </c>
      <c r="I823" t="s">
        <v>465</v>
      </c>
      <c r="J823" t="s">
        <v>281</v>
      </c>
      <c r="K823">
        <v>277</v>
      </c>
      <c r="L823">
        <v>0</v>
      </c>
      <c r="M823">
        <v>1879.9245000000001</v>
      </c>
      <c r="N823">
        <v>1879.9245000000001</v>
      </c>
      <c r="O823">
        <v>0</v>
      </c>
      <c r="P823">
        <v>64.285700000000006</v>
      </c>
      <c r="Q823">
        <v>1789.5714</v>
      </c>
      <c r="R823">
        <v>672.14290000000005</v>
      </c>
      <c r="S823">
        <v>3406.5713999999998</v>
      </c>
      <c r="T823">
        <v>16.285699999999999</v>
      </c>
      <c r="U823">
        <f t="shared" si="10"/>
        <v>4.7806718508820924E-3</v>
      </c>
      <c r="V823">
        <f t="shared" si="11"/>
        <v>1.1616204072936375E-2</v>
      </c>
      <c r="W823">
        <f t="shared" si="12"/>
        <v>2.4298266928304324</v>
      </c>
      <c r="X823">
        <f t="shared" si="13"/>
        <v>7.8836052829288378E-2</v>
      </c>
      <c r="Y823">
        <f t="shared" si="14"/>
        <v>16.490580254894962</v>
      </c>
      <c r="AA823">
        <v>64.285700000000006</v>
      </c>
      <c r="AB823">
        <v>1789.5714</v>
      </c>
      <c r="AC823">
        <v>672.14290000000005</v>
      </c>
      <c r="AD823">
        <v>3406.5713999999998</v>
      </c>
      <c r="AE823">
        <v>16.285699999999999</v>
      </c>
      <c r="AF823">
        <v>4.7382400000000003E-3</v>
      </c>
      <c r="AG823">
        <v>277</v>
      </c>
      <c r="AH823">
        <v>0</v>
      </c>
      <c r="AI823">
        <v>1879.9245000000001</v>
      </c>
      <c r="AJ823">
        <v>1879.9245000000001</v>
      </c>
      <c r="AK823">
        <v>0</v>
      </c>
    </row>
    <row r="824" spans="1:37" ht="19" customHeight="1">
      <c r="A824" t="s">
        <v>992</v>
      </c>
      <c r="B824" t="s">
        <v>993</v>
      </c>
      <c r="C824" t="s">
        <v>994</v>
      </c>
      <c r="D824">
        <v>7</v>
      </c>
      <c r="E824" t="s">
        <v>502</v>
      </c>
      <c r="G824" t="s">
        <v>1311</v>
      </c>
      <c r="H824" t="s">
        <v>1311</v>
      </c>
      <c r="I824" t="s">
        <v>465</v>
      </c>
      <c r="J824" t="s">
        <v>281</v>
      </c>
      <c r="K824">
        <v>259</v>
      </c>
      <c r="L824">
        <v>0</v>
      </c>
      <c r="M824">
        <v>1757.8320000000001</v>
      </c>
      <c r="N824">
        <v>1757.8320000000001</v>
      </c>
      <c r="O824">
        <v>0</v>
      </c>
      <c r="P824">
        <v>86.142899999999997</v>
      </c>
      <c r="Q824">
        <v>1643.2856999999999</v>
      </c>
      <c r="R824">
        <v>786.57140000000004</v>
      </c>
      <c r="S824">
        <v>3287.1428999999998</v>
      </c>
      <c r="T824">
        <v>15</v>
      </c>
      <c r="U824">
        <f t="shared" si="10"/>
        <v>4.5632333172981321E-3</v>
      </c>
      <c r="V824">
        <f t="shared" si="11"/>
        <v>1.1255975516002058E-2</v>
      </c>
      <c r="W824">
        <f t="shared" si="12"/>
        <v>2.4666666666666668</v>
      </c>
      <c r="X824">
        <f t="shared" si="13"/>
        <v>7.639426236774105E-2</v>
      </c>
      <c r="Y824">
        <f t="shared" si="14"/>
        <v>16.741257142857144</v>
      </c>
      <c r="AA824">
        <v>86.142899999999997</v>
      </c>
      <c r="AB824">
        <v>1643.2856999999999</v>
      </c>
      <c r="AC824">
        <v>786.57140000000004</v>
      </c>
      <c r="AD824">
        <v>3287.1428999999998</v>
      </c>
      <c r="AE824">
        <v>15</v>
      </c>
      <c r="AF824">
        <v>4.5313699999999998E-3</v>
      </c>
      <c r="AG824">
        <v>259</v>
      </c>
      <c r="AH824">
        <v>0</v>
      </c>
      <c r="AI824">
        <v>1757.8320000000001</v>
      </c>
      <c r="AJ824">
        <v>1757.8320000000001</v>
      </c>
      <c r="AK824">
        <v>0</v>
      </c>
    </row>
    <row r="825" spans="1:37" ht="19" customHeight="1">
      <c r="A825" t="s">
        <v>992</v>
      </c>
      <c r="B825" t="s">
        <v>993</v>
      </c>
      <c r="C825" t="s">
        <v>994</v>
      </c>
      <c r="D825">
        <v>7</v>
      </c>
      <c r="E825" t="s">
        <v>489</v>
      </c>
      <c r="G825" t="s">
        <v>1311</v>
      </c>
      <c r="H825" t="s">
        <v>1311</v>
      </c>
      <c r="I825" t="s">
        <v>465</v>
      </c>
      <c r="J825" t="s">
        <v>268</v>
      </c>
      <c r="K825">
        <v>15851</v>
      </c>
      <c r="L825">
        <v>9233.5</v>
      </c>
      <c r="M825">
        <v>1701.2953</v>
      </c>
      <c r="N825">
        <v>1074.7855</v>
      </c>
      <c r="O825">
        <v>626.50980000000004</v>
      </c>
      <c r="P825">
        <v>2.5714000000000001</v>
      </c>
      <c r="R825">
        <v>0</v>
      </c>
      <c r="S825">
        <v>93.857100000000003</v>
      </c>
      <c r="U825">
        <f t="shared" si="10"/>
        <v>0</v>
      </c>
      <c r="V825">
        <f t="shared" si="11"/>
        <v>38.180382730768372</v>
      </c>
      <c r="W825" t="str">
        <f t="shared" si="12"/>
        <v/>
      </c>
      <c r="X825">
        <f t="shared" si="13"/>
        <v>2.5894917455822277</v>
      </c>
      <c r="Y825" t="str">
        <f t="shared" si="14"/>
        <v/>
      </c>
      <c r="AA825">
        <v>2.5714000000000001</v>
      </c>
      <c r="AC825">
        <v>0</v>
      </c>
      <c r="AD825">
        <v>93.857100000000003</v>
      </c>
      <c r="AF825">
        <v>0</v>
      </c>
      <c r="AG825">
        <v>15851</v>
      </c>
      <c r="AH825">
        <v>9233.5</v>
      </c>
      <c r="AI825">
        <v>1701.2953</v>
      </c>
      <c r="AJ825">
        <v>1074.7855</v>
      </c>
      <c r="AK825">
        <v>626.50980000000004</v>
      </c>
    </row>
    <row r="826" spans="1:37" ht="19" customHeight="1">
      <c r="A826" t="s">
        <v>992</v>
      </c>
      <c r="B826" t="s">
        <v>993</v>
      </c>
      <c r="C826" t="s">
        <v>994</v>
      </c>
      <c r="D826">
        <v>7</v>
      </c>
      <c r="E826" t="s">
        <v>490</v>
      </c>
      <c r="F826" t="s">
        <v>633</v>
      </c>
      <c r="G826" t="s">
        <v>1311</v>
      </c>
      <c r="H826" t="s">
        <v>1311</v>
      </c>
      <c r="I826" t="s">
        <v>465</v>
      </c>
      <c r="J826" t="s">
        <v>248</v>
      </c>
      <c r="K826">
        <v>1548.22</v>
      </c>
      <c r="L826">
        <v>146.30000000000001</v>
      </c>
      <c r="M826">
        <v>1694.52</v>
      </c>
      <c r="N826">
        <v>1548.22</v>
      </c>
      <c r="O826">
        <v>146.30000000000001</v>
      </c>
      <c r="P826">
        <v>1119</v>
      </c>
      <c r="Q826">
        <v>8150</v>
      </c>
      <c r="R826">
        <v>0</v>
      </c>
      <c r="S826">
        <v>8179.8571000000002</v>
      </c>
      <c r="T826">
        <v>6.5713999999999997</v>
      </c>
      <c r="U826">
        <f t="shared" si="10"/>
        <v>8.0336366756333672E-4</v>
      </c>
      <c r="V826">
        <f t="shared" si="11"/>
        <v>2.9593950451076427E-2</v>
      </c>
      <c r="W826">
        <f t="shared" si="12"/>
        <v>36.837551467615079</v>
      </c>
      <c r="X826">
        <f t="shared" si="13"/>
        <v>2.9593950451076427E-2</v>
      </c>
      <c r="Y826">
        <f t="shared" si="14"/>
        <v>36.837551467615079</v>
      </c>
      <c r="AA826">
        <v>1119</v>
      </c>
      <c r="AB826">
        <v>8150</v>
      </c>
      <c r="AC826">
        <v>0</v>
      </c>
      <c r="AD826">
        <v>8179.8571000000002</v>
      </c>
      <c r="AE826">
        <v>6.5713999999999997</v>
      </c>
      <c r="AF826">
        <v>8.0590999999999996E-4</v>
      </c>
      <c r="AG826">
        <v>1548.22</v>
      </c>
      <c r="AH826">
        <v>146.30000000000001</v>
      </c>
      <c r="AI826">
        <v>1694.52</v>
      </c>
      <c r="AJ826">
        <v>1548.22</v>
      </c>
      <c r="AK826">
        <v>146.30000000000001</v>
      </c>
    </row>
    <row r="827" spans="1:37" ht="19" customHeight="1">
      <c r="A827" t="s">
        <v>992</v>
      </c>
      <c r="B827" t="s">
        <v>993</v>
      </c>
      <c r="C827" t="s">
        <v>994</v>
      </c>
      <c r="D827">
        <v>7</v>
      </c>
      <c r="E827" t="s">
        <v>492</v>
      </c>
      <c r="G827" t="s">
        <v>1311</v>
      </c>
      <c r="H827" t="s">
        <v>1311</v>
      </c>
      <c r="I827" t="s">
        <v>465</v>
      </c>
      <c r="J827" t="s">
        <v>268</v>
      </c>
      <c r="K827">
        <v>0</v>
      </c>
      <c r="L827">
        <v>24803.63</v>
      </c>
      <c r="M827">
        <v>1683.182</v>
      </c>
      <c r="N827">
        <v>0</v>
      </c>
      <c r="O827">
        <v>1683.182</v>
      </c>
      <c r="P827">
        <v>12.857100000000001</v>
      </c>
      <c r="R827">
        <v>0</v>
      </c>
      <c r="S827">
        <v>1141.2856999999999</v>
      </c>
      <c r="U827">
        <f t="shared" si="10"/>
        <v>0</v>
      </c>
      <c r="V827">
        <f t="shared" si="11"/>
        <v>3.1047227826351587</v>
      </c>
      <c r="W827" t="str">
        <f t="shared" si="12"/>
        <v/>
      </c>
      <c r="X827">
        <f t="shared" si="13"/>
        <v>0.21068744787442045</v>
      </c>
      <c r="Y827" t="str">
        <f t="shared" si="14"/>
        <v/>
      </c>
      <c r="AA827">
        <v>12.857100000000001</v>
      </c>
      <c r="AC827">
        <v>0</v>
      </c>
      <c r="AD827">
        <v>1141.2856999999999</v>
      </c>
      <c r="AF827">
        <v>0</v>
      </c>
      <c r="AG827">
        <v>0</v>
      </c>
      <c r="AH827">
        <v>24803.63</v>
      </c>
      <c r="AI827">
        <v>1683.182</v>
      </c>
      <c r="AJ827">
        <v>0</v>
      </c>
      <c r="AK827">
        <v>1683.182</v>
      </c>
    </row>
    <row r="828" spans="1:37" ht="19" customHeight="1">
      <c r="A828" t="s">
        <v>992</v>
      </c>
      <c r="B828" t="s">
        <v>993</v>
      </c>
      <c r="C828" t="s">
        <v>994</v>
      </c>
      <c r="D828">
        <v>7</v>
      </c>
      <c r="E828" t="s">
        <v>500</v>
      </c>
      <c r="G828" t="s">
        <v>1311</v>
      </c>
      <c r="H828" t="s">
        <v>1311</v>
      </c>
      <c r="I828" t="s">
        <v>465</v>
      </c>
      <c r="J828" t="s">
        <v>268</v>
      </c>
      <c r="K828">
        <v>7495</v>
      </c>
      <c r="L828">
        <v>16650.11</v>
      </c>
      <c r="M828">
        <v>1637.8938000000001</v>
      </c>
      <c r="N828">
        <v>508.34589999999997</v>
      </c>
      <c r="O828">
        <v>1129.548</v>
      </c>
      <c r="P828">
        <v>32</v>
      </c>
      <c r="R828">
        <v>0</v>
      </c>
      <c r="S828">
        <v>150.1429</v>
      </c>
      <c r="U828">
        <f t="shared" si="10"/>
        <v>0</v>
      </c>
      <c r="V828">
        <f t="shared" si="11"/>
        <v>22.973456810621272</v>
      </c>
      <c r="W828" t="str">
        <f t="shared" si="12"/>
        <v/>
      </c>
      <c r="X828">
        <f t="shared" si="13"/>
        <v>1.5584142078741559</v>
      </c>
      <c r="Y828" t="str">
        <f t="shared" si="14"/>
        <v/>
      </c>
      <c r="AA828">
        <v>32</v>
      </c>
      <c r="AC828">
        <v>0</v>
      </c>
      <c r="AD828">
        <v>150.1429</v>
      </c>
      <c r="AF828">
        <v>0</v>
      </c>
      <c r="AG828">
        <v>7495</v>
      </c>
      <c r="AH828">
        <v>16650.11</v>
      </c>
      <c r="AI828">
        <v>1637.8938000000001</v>
      </c>
      <c r="AJ828">
        <v>508.34589999999997</v>
      </c>
      <c r="AK828">
        <v>1129.548</v>
      </c>
    </row>
    <row r="829" spans="1:37" ht="19" customHeight="1">
      <c r="A829" t="s">
        <v>992</v>
      </c>
      <c r="B829" t="s">
        <v>993</v>
      </c>
      <c r="C829" t="s">
        <v>994</v>
      </c>
      <c r="D829">
        <v>7</v>
      </c>
      <c r="E829" t="s">
        <v>507</v>
      </c>
      <c r="F829" t="s">
        <v>297</v>
      </c>
      <c r="G829" t="s">
        <v>1311</v>
      </c>
      <c r="H829" t="s">
        <v>1311</v>
      </c>
      <c r="I829" t="s">
        <v>465</v>
      </c>
      <c r="J829" t="s">
        <v>248</v>
      </c>
      <c r="K829">
        <v>1628</v>
      </c>
      <c r="L829">
        <v>0</v>
      </c>
      <c r="M829">
        <v>1628</v>
      </c>
      <c r="N829">
        <v>1628</v>
      </c>
      <c r="O829">
        <v>0</v>
      </c>
      <c r="Q829">
        <v>54.857100000000003</v>
      </c>
      <c r="R829">
        <v>1.1429</v>
      </c>
      <c r="S829">
        <v>60.285699999999999</v>
      </c>
      <c r="T829">
        <v>2.8571</v>
      </c>
      <c r="U829">
        <f t="shared" si="10"/>
        <v>4.7392665258925416E-2</v>
      </c>
      <c r="V829">
        <f t="shared" si="11"/>
        <v>3.8578208193888202</v>
      </c>
      <c r="W829">
        <f t="shared" si="12"/>
        <v>81.401221018315283</v>
      </c>
      <c r="X829">
        <f t="shared" si="13"/>
        <v>3.8578208193888202</v>
      </c>
      <c r="Y829">
        <f t="shared" si="14"/>
        <v>81.401221018315283</v>
      </c>
      <c r="AB829">
        <v>54.857100000000003</v>
      </c>
      <c r="AC829">
        <v>1.1429</v>
      </c>
      <c r="AD829">
        <v>60.285699999999999</v>
      </c>
      <c r="AE829">
        <v>2.8571</v>
      </c>
      <c r="AF829">
        <v>4.7993960000000002E-2</v>
      </c>
      <c r="AG829">
        <v>1628</v>
      </c>
      <c r="AH829">
        <v>0</v>
      </c>
      <c r="AI829">
        <v>1628</v>
      </c>
      <c r="AJ829">
        <v>1628</v>
      </c>
      <c r="AK829">
        <v>0</v>
      </c>
    </row>
    <row r="830" spans="1:37" ht="19" customHeight="1">
      <c r="A830" t="s">
        <v>992</v>
      </c>
      <c r="B830" t="s">
        <v>993</v>
      </c>
      <c r="C830" t="s">
        <v>994</v>
      </c>
      <c r="D830">
        <v>7</v>
      </c>
      <c r="E830" t="s">
        <v>508</v>
      </c>
      <c r="F830" t="s">
        <v>508</v>
      </c>
      <c r="G830" t="s">
        <v>1311</v>
      </c>
      <c r="H830" t="s">
        <v>1311</v>
      </c>
      <c r="I830" t="s">
        <v>465</v>
      </c>
      <c r="J830" t="s">
        <v>248</v>
      </c>
      <c r="K830">
        <v>1628</v>
      </c>
      <c r="L830">
        <v>0</v>
      </c>
      <c r="M830">
        <v>1628</v>
      </c>
      <c r="N830">
        <v>1628</v>
      </c>
      <c r="O830">
        <v>0</v>
      </c>
      <c r="Q830">
        <v>60</v>
      </c>
      <c r="R830">
        <v>1.4286000000000001</v>
      </c>
      <c r="S830">
        <v>65.714299999999994</v>
      </c>
      <c r="T830">
        <v>2.8571</v>
      </c>
      <c r="U830">
        <f t="shared" si="10"/>
        <v>4.3477599244000166E-2</v>
      </c>
      <c r="V830">
        <f t="shared" si="11"/>
        <v>3.5391296654065951</v>
      </c>
      <c r="W830">
        <f t="shared" si="12"/>
        <v>81.401221018315283</v>
      </c>
      <c r="X830">
        <f t="shared" si="13"/>
        <v>3.5391296654065951</v>
      </c>
      <c r="Y830">
        <f t="shared" si="14"/>
        <v>81.401221018315283</v>
      </c>
      <c r="AB830">
        <v>60</v>
      </c>
      <c r="AC830">
        <v>1.4286000000000001</v>
      </c>
      <c r="AD830">
        <v>65.714299999999994</v>
      </c>
      <c r="AE830">
        <v>2.8571</v>
      </c>
      <c r="AF830">
        <v>4.434602E-2</v>
      </c>
      <c r="AG830">
        <v>1628</v>
      </c>
      <c r="AH830">
        <v>0</v>
      </c>
      <c r="AI830">
        <v>1628</v>
      </c>
      <c r="AJ830">
        <v>1628</v>
      </c>
      <c r="AK830">
        <v>0</v>
      </c>
    </row>
    <row r="831" spans="1:37" ht="19" customHeight="1">
      <c r="A831" t="s">
        <v>992</v>
      </c>
      <c r="B831" t="s">
        <v>993</v>
      </c>
      <c r="C831" t="s">
        <v>994</v>
      </c>
      <c r="D831">
        <v>7</v>
      </c>
      <c r="E831" t="s">
        <v>496</v>
      </c>
      <c r="F831" t="s">
        <v>496</v>
      </c>
      <c r="G831" t="s">
        <v>1311</v>
      </c>
      <c r="H831" t="s">
        <v>1311</v>
      </c>
      <c r="I831" t="s">
        <v>465</v>
      </c>
      <c r="J831" t="s">
        <v>248</v>
      </c>
      <c r="K831">
        <v>1506</v>
      </c>
      <c r="L831">
        <v>0</v>
      </c>
      <c r="M831">
        <v>1506</v>
      </c>
      <c r="N831">
        <v>1506</v>
      </c>
      <c r="O831">
        <v>0</v>
      </c>
      <c r="Q831">
        <v>329.71429999999998</v>
      </c>
      <c r="R831">
        <v>198.8571</v>
      </c>
      <c r="S831">
        <v>297.8571</v>
      </c>
      <c r="T831">
        <v>9.8571000000000009</v>
      </c>
      <c r="U831">
        <f t="shared" si="10"/>
        <v>3.3093386056602316E-2</v>
      </c>
      <c r="V831">
        <f t="shared" si="11"/>
        <v>0.7223022622017643</v>
      </c>
      <c r="W831">
        <f t="shared" si="12"/>
        <v>21.826181852964577</v>
      </c>
      <c r="X831">
        <f t="shared" si="13"/>
        <v>0.7223022622017643</v>
      </c>
      <c r="Y831">
        <f t="shared" si="14"/>
        <v>21.826181852964577</v>
      </c>
      <c r="AB831">
        <v>329.71429999999998</v>
      </c>
      <c r="AC831">
        <v>198.8571</v>
      </c>
      <c r="AD831">
        <v>297.8571</v>
      </c>
      <c r="AE831">
        <v>9.8571000000000009</v>
      </c>
      <c r="AF831">
        <v>3.5577360000000002E-2</v>
      </c>
      <c r="AG831">
        <v>1506</v>
      </c>
      <c r="AH831">
        <v>0</v>
      </c>
      <c r="AI831">
        <v>1506</v>
      </c>
      <c r="AJ831">
        <v>1506</v>
      </c>
      <c r="AK831">
        <v>0</v>
      </c>
    </row>
    <row r="832" spans="1:37" ht="19" customHeight="1">
      <c r="A832" t="s">
        <v>992</v>
      </c>
      <c r="B832" t="s">
        <v>993</v>
      </c>
      <c r="C832" t="s">
        <v>994</v>
      </c>
      <c r="D832">
        <v>7</v>
      </c>
      <c r="E832" t="s">
        <v>494</v>
      </c>
      <c r="G832" t="s">
        <v>1311</v>
      </c>
      <c r="H832" t="s">
        <v>1311</v>
      </c>
      <c r="I832" t="s">
        <v>465</v>
      </c>
      <c r="J832" t="s">
        <v>268</v>
      </c>
      <c r="K832">
        <v>3351</v>
      </c>
      <c r="L832">
        <v>17761.62</v>
      </c>
      <c r="M832">
        <v>1432.7505000000001</v>
      </c>
      <c r="N832">
        <v>227.56100000000001</v>
      </c>
      <c r="O832">
        <v>1205.1895</v>
      </c>
      <c r="P832">
        <v>6.8571</v>
      </c>
      <c r="R832">
        <v>0</v>
      </c>
      <c r="S832">
        <v>141</v>
      </c>
      <c r="U832">
        <f t="shared" si="10"/>
        <v>0</v>
      </c>
      <c r="V832">
        <f t="shared" si="11"/>
        <v>21.390699088145897</v>
      </c>
      <c r="W832" t="str">
        <f t="shared" si="12"/>
        <v/>
      </c>
      <c r="X832">
        <f t="shared" si="13"/>
        <v>1.4516215805471127</v>
      </c>
      <c r="Y832" t="str">
        <f t="shared" si="14"/>
        <v/>
      </c>
      <c r="AA832">
        <v>6.8571</v>
      </c>
      <c r="AC832">
        <v>0</v>
      </c>
      <c r="AD832">
        <v>141</v>
      </c>
      <c r="AF832">
        <v>0</v>
      </c>
      <c r="AG832">
        <v>3351</v>
      </c>
      <c r="AH832">
        <v>17761.62</v>
      </c>
      <c r="AI832">
        <v>1432.7505000000001</v>
      </c>
      <c r="AJ832">
        <v>227.56100000000001</v>
      </c>
      <c r="AK832">
        <v>1205.1895</v>
      </c>
    </row>
    <row r="833" spans="1:37" ht="19" customHeight="1">
      <c r="A833" t="s">
        <v>992</v>
      </c>
      <c r="B833" t="s">
        <v>993</v>
      </c>
      <c r="C833" t="s">
        <v>994</v>
      </c>
      <c r="D833">
        <v>7</v>
      </c>
      <c r="E833" t="s">
        <v>503</v>
      </c>
      <c r="F833" t="s">
        <v>322</v>
      </c>
      <c r="G833" t="s">
        <v>1311</v>
      </c>
      <c r="H833" t="s">
        <v>1311</v>
      </c>
      <c r="I833" t="s">
        <v>465</v>
      </c>
      <c r="J833" t="s">
        <v>281</v>
      </c>
      <c r="K833">
        <v>180</v>
      </c>
      <c r="L833">
        <v>0</v>
      </c>
      <c r="M833">
        <v>1221.2653</v>
      </c>
      <c r="N833">
        <v>1221.2653</v>
      </c>
      <c r="O833">
        <v>0</v>
      </c>
      <c r="P833">
        <v>67.714299999999994</v>
      </c>
      <c r="Q833">
        <v>1700.7143000000001</v>
      </c>
      <c r="R833">
        <v>861</v>
      </c>
      <c r="S833">
        <v>3421.5713999999998</v>
      </c>
      <c r="T833">
        <v>11.7143</v>
      </c>
      <c r="U833">
        <f t="shared" si="10"/>
        <v>3.4236608360708183E-3</v>
      </c>
      <c r="V833">
        <f t="shared" si="11"/>
        <v>7.5153438897360772E-3</v>
      </c>
      <c r="W833">
        <f t="shared" si="12"/>
        <v>2.1951192742447878</v>
      </c>
      <c r="X833">
        <f t="shared" si="13"/>
        <v>5.0990159500564985E-2</v>
      </c>
      <c r="Y833">
        <f t="shared" si="14"/>
        <v>14.893461105535238</v>
      </c>
      <c r="AA833">
        <v>67.714299999999994</v>
      </c>
      <c r="AB833">
        <v>1700.7143000000001</v>
      </c>
      <c r="AC833">
        <v>861</v>
      </c>
      <c r="AD833">
        <v>3421.5713999999998</v>
      </c>
      <c r="AE833">
        <v>11.7143</v>
      </c>
      <c r="AF833">
        <v>3.3782700000000001E-3</v>
      </c>
      <c r="AG833">
        <v>180</v>
      </c>
      <c r="AH833">
        <v>0</v>
      </c>
      <c r="AI833">
        <v>1221.2653</v>
      </c>
      <c r="AJ833">
        <v>1221.2653</v>
      </c>
      <c r="AK833">
        <v>0</v>
      </c>
    </row>
    <row r="834" spans="1:37" ht="19" customHeight="1">
      <c r="A834" t="s">
        <v>992</v>
      </c>
      <c r="B834" t="s">
        <v>993</v>
      </c>
      <c r="C834" t="s">
        <v>994</v>
      </c>
      <c r="D834">
        <v>7</v>
      </c>
      <c r="E834" t="s">
        <v>505</v>
      </c>
      <c r="G834" t="s">
        <v>1311</v>
      </c>
      <c r="H834" t="s">
        <v>1311</v>
      </c>
      <c r="I834" t="s">
        <v>465</v>
      </c>
      <c r="J834" t="s">
        <v>281</v>
      </c>
      <c r="K834">
        <v>148</v>
      </c>
      <c r="L834">
        <v>0</v>
      </c>
      <c r="M834">
        <v>1004.1227</v>
      </c>
      <c r="N834">
        <v>1004.1227</v>
      </c>
      <c r="O834">
        <v>0</v>
      </c>
      <c r="P834">
        <v>78.714299999999994</v>
      </c>
      <c r="Q834">
        <v>1615.4286</v>
      </c>
      <c r="R834">
        <v>722.42859999999996</v>
      </c>
      <c r="S834">
        <v>3154.4286000000002</v>
      </c>
      <c r="T834">
        <v>10.2857</v>
      </c>
      <c r="U834">
        <f t="shared" si="10"/>
        <v>3.2607173292811256E-3</v>
      </c>
      <c r="V834">
        <f t="shared" si="11"/>
        <v>6.7025949304597163E-3</v>
      </c>
      <c r="W834">
        <f t="shared" si="12"/>
        <v>2.0555584104977922</v>
      </c>
      <c r="X834">
        <f t="shared" si="13"/>
        <v>4.5474511612023802E-2</v>
      </c>
      <c r="Y834">
        <f t="shared" si="14"/>
        <v>13.946167980788863</v>
      </c>
      <c r="AA834">
        <v>78.714299999999994</v>
      </c>
      <c r="AB834">
        <v>1615.4286</v>
      </c>
      <c r="AC834">
        <v>722.42859999999996</v>
      </c>
      <c r="AD834">
        <v>3154.4286000000002</v>
      </c>
      <c r="AE834">
        <v>10.2857</v>
      </c>
      <c r="AF834">
        <v>3.2281499999999999E-3</v>
      </c>
      <c r="AG834">
        <v>148</v>
      </c>
      <c r="AH834">
        <v>0</v>
      </c>
      <c r="AI834">
        <v>1004.1227</v>
      </c>
      <c r="AJ834">
        <v>1004.1227</v>
      </c>
      <c r="AK834">
        <v>0</v>
      </c>
    </row>
    <row r="835" spans="1:37" ht="19" customHeight="1">
      <c r="A835" t="s">
        <v>992</v>
      </c>
      <c r="B835" t="s">
        <v>993</v>
      </c>
      <c r="C835" t="s">
        <v>994</v>
      </c>
      <c r="D835">
        <v>7</v>
      </c>
      <c r="E835" t="s">
        <v>529</v>
      </c>
      <c r="F835" t="s">
        <v>530</v>
      </c>
      <c r="G835" t="s">
        <v>1311</v>
      </c>
      <c r="H835" t="s">
        <v>1311</v>
      </c>
      <c r="I835" t="s">
        <v>465</v>
      </c>
      <c r="J835" t="s">
        <v>268</v>
      </c>
      <c r="K835">
        <v>12285</v>
      </c>
      <c r="L835">
        <v>0</v>
      </c>
      <c r="M835">
        <v>834.70270000000005</v>
      </c>
      <c r="N835">
        <v>834.70270000000005</v>
      </c>
      <c r="O835">
        <v>0</v>
      </c>
      <c r="P835">
        <v>4.2857000000000003</v>
      </c>
      <c r="Q835">
        <v>94.571399999999997</v>
      </c>
      <c r="R835">
        <v>0.71430000000000005</v>
      </c>
      <c r="S835">
        <v>108.28570000000001</v>
      </c>
      <c r="T835">
        <v>0.71430000000000005</v>
      </c>
      <c r="U835">
        <f t="shared" si="10"/>
        <v>6.5964388649655493E-3</v>
      </c>
      <c r="V835">
        <f t="shared" si="11"/>
        <v>16.20712614869738</v>
      </c>
      <c r="W835">
        <f t="shared" si="12"/>
        <v>2456.9508609827803</v>
      </c>
      <c r="X835">
        <f t="shared" si="13"/>
        <v>1.1011910423734883</v>
      </c>
      <c r="Y835">
        <f t="shared" si="14"/>
        <v>166.93720125597488</v>
      </c>
      <c r="AA835">
        <v>4.2857000000000003</v>
      </c>
      <c r="AB835">
        <v>94.571399999999997</v>
      </c>
      <c r="AC835">
        <v>0.71430000000000005</v>
      </c>
      <c r="AD835">
        <v>108.28570000000001</v>
      </c>
      <c r="AE835">
        <v>0.71430000000000005</v>
      </c>
      <c r="AF835">
        <v>6.6162E-3</v>
      </c>
      <c r="AG835">
        <v>12285</v>
      </c>
      <c r="AH835">
        <v>0</v>
      </c>
      <c r="AI835">
        <v>834.70270000000005</v>
      </c>
      <c r="AJ835">
        <v>834.70270000000005</v>
      </c>
      <c r="AK835">
        <v>0</v>
      </c>
    </row>
    <row r="836" spans="1:37" ht="19" customHeight="1">
      <c r="A836" t="s">
        <v>992</v>
      </c>
      <c r="B836" t="s">
        <v>993</v>
      </c>
      <c r="C836" t="s">
        <v>994</v>
      </c>
      <c r="D836">
        <v>7</v>
      </c>
      <c r="E836" t="s">
        <v>499</v>
      </c>
      <c r="G836" t="s">
        <v>1311</v>
      </c>
      <c r="H836" t="s">
        <v>1311</v>
      </c>
      <c r="I836" t="s">
        <v>465</v>
      </c>
      <c r="J836" t="s">
        <v>268</v>
      </c>
      <c r="K836">
        <v>4592</v>
      </c>
      <c r="L836">
        <v>7064.38</v>
      </c>
      <c r="M836">
        <v>790.65179999999998</v>
      </c>
      <c r="N836">
        <v>311.41370000000001</v>
      </c>
      <c r="O836">
        <v>479.23809999999997</v>
      </c>
      <c r="P836">
        <v>18.714300000000001</v>
      </c>
      <c r="R836">
        <v>0</v>
      </c>
      <c r="S836">
        <v>74.142899999999997</v>
      </c>
      <c r="U836">
        <f t="shared" si="10"/>
        <v>0</v>
      </c>
      <c r="V836">
        <f t="shared" si="11"/>
        <v>22.459293376131001</v>
      </c>
      <c r="W836" t="str">
        <f t="shared" si="12"/>
        <v/>
      </c>
      <c r="X836">
        <f t="shared" si="13"/>
        <v>1.5234129922468254</v>
      </c>
      <c r="Y836" t="str">
        <f t="shared" si="14"/>
        <v/>
      </c>
      <c r="AA836">
        <v>18.714300000000001</v>
      </c>
      <c r="AC836">
        <v>0</v>
      </c>
      <c r="AD836">
        <v>74.142899999999997</v>
      </c>
      <c r="AF836">
        <v>0</v>
      </c>
      <c r="AG836">
        <v>4592</v>
      </c>
      <c r="AH836">
        <v>7064.38</v>
      </c>
      <c r="AI836">
        <v>790.65179999999998</v>
      </c>
      <c r="AJ836">
        <v>311.41370000000001</v>
      </c>
      <c r="AK836">
        <v>479.23809999999997</v>
      </c>
    </row>
    <row r="837" spans="1:37" ht="19" customHeight="1">
      <c r="A837" t="s">
        <v>992</v>
      </c>
      <c r="B837" t="s">
        <v>993</v>
      </c>
      <c r="C837" t="s">
        <v>994</v>
      </c>
      <c r="D837">
        <v>7</v>
      </c>
      <c r="E837" t="s">
        <v>504</v>
      </c>
      <c r="G837" t="s">
        <v>1311</v>
      </c>
      <c r="H837" t="s">
        <v>1311</v>
      </c>
      <c r="I837" t="s">
        <v>465</v>
      </c>
      <c r="J837" t="s">
        <v>248</v>
      </c>
      <c r="K837">
        <v>750</v>
      </c>
      <c r="L837">
        <v>0</v>
      </c>
      <c r="M837">
        <v>750</v>
      </c>
      <c r="N837">
        <v>750</v>
      </c>
      <c r="O837">
        <v>0</v>
      </c>
      <c r="R837">
        <v>18.428599999999999</v>
      </c>
      <c r="S837">
        <v>197.71430000000001</v>
      </c>
      <c r="T837">
        <v>1.4286000000000001</v>
      </c>
      <c r="U837">
        <f t="shared" si="10"/>
        <v>7.2255775126027809E-3</v>
      </c>
      <c r="V837">
        <f t="shared" si="11"/>
        <v>0.5419074752957026</v>
      </c>
      <c r="W837">
        <f t="shared" si="12"/>
        <v>74.998500029999391</v>
      </c>
      <c r="X837">
        <f t="shared" si="13"/>
        <v>0.5419074752957026</v>
      </c>
      <c r="Y837">
        <f t="shared" si="14"/>
        <v>74.998500029999391</v>
      </c>
      <c r="AC837">
        <v>18.428599999999999</v>
      </c>
      <c r="AD837">
        <v>197.71430000000001</v>
      </c>
      <c r="AE837">
        <v>1.4286000000000001</v>
      </c>
      <c r="AF837">
        <v>7.0478099999999998E-3</v>
      </c>
      <c r="AG837">
        <v>750</v>
      </c>
      <c r="AH837">
        <v>0</v>
      </c>
      <c r="AI837">
        <v>750</v>
      </c>
      <c r="AJ837">
        <v>750</v>
      </c>
      <c r="AK837">
        <v>0</v>
      </c>
    </row>
    <row r="838" spans="1:37" ht="19" customHeight="1">
      <c r="A838" t="s">
        <v>992</v>
      </c>
      <c r="B838" t="s">
        <v>993</v>
      </c>
      <c r="C838" t="s">
        <v>994</v>
      </c>
      <c r="D838">
        <v>7</v>
      </c>
      <c r="E838" t="s">
        <v>520</v>
      </c>
      <c r="G838" t="s">
        <v>1311</v>
      </c>
      <c r="H838" t="s">
        <v>1311</v>
      </c>
      <c r="I838" t="s">
        <v>465</v>
      </c>
      <c r="J838" t="s">
        <v>268</v>
      </c>
      <c r="K838">
        <v>6892</v>
      </c>
      <c r="L838">
        <v>3920.27</v>
      </c>
      <c r="M838">
        <v>733.81650000000002</v>
      </c>
      <c r="N838">
        <v>467.81979999999999</v>
      </c>
      <c r="O838">
        <v>265.9966</v>
      </c>
      <c r="P838">
        <v>1.1429</v>
      </c>
      <c r="R838">
        <v>0</v>
      </c>
      <c r="S838">
        <v>36.428600000000003</v>
      </c>
      <c r="U838">
        <f t="shared" si="10"/>
        <v>0</v>
      </c>
      <c r="V838">
        <f t="shared" si="11"/>
        <v>42.401025567823083</v>
      </c>
      <c r="W838" t="str">
        <f t="shared" si="12"/>
        <v/>
      </c>
      <c r="X838">
        <f t="shared" si="13"/>
        <v>2.8777095076788175</v>
      </c>
      <c r="Y838" t="str">
        <f t="shared" si="14"/>
        <v/>
      </c>
      <c r="AA838">
        <v>1.1429</v>
      </c>
      <c r="AC838">
        <v>0</v>
      </c>
      <c r="AD838">
        <v>36.428600000000003</v>
      </c>
      <c r="AF838">
        <v>0</v>
      </c>
      <c r="AG838">
        <v>6892</v>
      </c>
      <c r="AH838">
        <v>3920.27</v>
      </c>
      <c r="AI838">
        <v>733.81650000000002</v>
      </c>
      <c r="AJ838">
        <v>467.81979999999999</v>
      </c>
      <c r="AK838">
        <v>265.9966</v>
      </c>
    </row>
    <row r="839" spans="1:37" ht="19" customHeight="1">
      <c r="A839" t="s">
        <v>992</v>
      </c>
      <c r="B839" t="s">
        <v>993</v>
      </c>
      <c r="C839" t="s">
        <v>994</v>
      </c>
      <c r="D839">
        <v>7</v>
      </c>
      <c r="E839" t="s">
        <v>506</v>
      </c>
      <c r="G839" t="s">
        <v>1311</v>
      </c>
      <c r="H839" t="s">
        <v>1311</v>
      </c>
      <c r="I839" t="s">
        <v>465</v>
      </c>
      <c r="J839" t="s">
        <v>268</v>
      </c>
      <c r="K839">
        <v>1298</v>
      </c>
      <c r="L839">
        <v>9032.2999999999993</v>
      </c>
      <c r="M839">
        <v>701.04</v>
      </c>
      <c r="N839">
        <v>88.028800000000004</v>
      </c>
      <c r="O839">
        <v>613.01110000000006</v>
      </c>
      <c r="P839">
        <v>3</v>
      </c>
      <c r="R839">
        <v>0</v>
      </c>
      <c r="S839">
        <v>85.714299999999994</v>
      </c>
      <c r="U839">
        <f t="shared" si="10"/>
        <v>0</v>
      </c>
      <c r="V839">
        <f t="shared" si="11"/>
        <v>17.217163797139367</v>
      </c>
      <c r="W839" t="str">
        <f t="shared" si="12"/>
        <v/>
      </c>
      <c r="X839">
        <f t="shared" si="13"/>
        <v>1.1683998052666993</v>
      </c>
      <c r="Y839" t="str">
        <f t="shared" si="14"/>
        <v/>
      </c>
      <c r="AA839">
        <v>3</v>
      </c>
      <c r="AC839">
        <v>0</v>
      </c>
      <c r="AD839">
        <v>85.714299999999994</v>
      </c>
      <c r="AF839">
        <v>0</v>
      </c>
      <c r="AG839">
        <v>1298</v>
      </c>
      <c r="AH839">
        <v>9032.2999999999993</v>
      </c>
      <c r="AI839">
        <v>701.04</v>
      </c>
      <c r="AJ839">
        <v>88.028800000000004</v>
      </c>
      <c r="AK839">
        <v>613.01110000000006</v>
      </c>
    </row>
    <row r="840" spans="1:37" ht="19" customHeight="1">
      <c r="A840" t="s">
        <v>992</v>
      </c>
      <c r="B840" t="s">
        <v>993</v>
      </c>
      <c r="C840" t="s">
        <v>994</v>
      </c>
      <c r="D840">
        <v>7</v>
      </c>
      <c r="E840" t="s">
        <v>512</v>
      </c>
      <c r="G840" t="s">
        <v>1311</v>
      </c>
      <c r="H840" t="s">
        <v>1311</v>
      </c>
      <c r="I840" t="s">
        <v>465</v>
      </c>
      <c r="J840" t="s">
        <v>268</v>
      </c>
      <c r="K840">
        <v>0</v>
      </c>
      <c r="L840">
        <v>8670.3799999999992</v>
      </c>
      <c r="M840">
        <v>587.76980000000003</v>
      </c>
      <c r="N840">
        <v>0</v>
      </c>
      <c r="O840">
        <v>587.76980000000003</v>
      </c>
      <c r="P840">
        <v>133.42859999999999</v>
      </c>
      <c r="R840">
        <v>0</v>
      </c>
      <c r="S840">
        <v>882.71429999999998</v>
      </c>
      <c r="U840">
        <f t="shared" si="10"/>
        <v>0</v>
      </c>
      <c r="V840">
        <f t="shared" si="11"/>
        <v>1.4032011425278985</v>
      </c>
      <c r="W840" t="str">
        <f t="shared" si="12"/>
        <v/>
      </c>
      <c r="X840">
        <f t="shared" si="13"/>
        <v>9.5123772534005946E-2</v>
      </c>
      <c r="Y840" t="str">
        <f t="shared" si="14"/>
        <v/>
      </c>
      <c r="AA840">
        <v>133.42859999999999</v>
      </c>
      <c r="AC840">
        <v>0</v>
      </c>
      <c r="AD840">
        <v>882.71429999999998</v>
      </c>
      <c r="AF840">
        <v>0</v>
      </c>
      <c r="AG840">
        <v>0</v>
      </c>
      <c r="AH840">
        <v>8670.3799999999992</v>
      </c>
      <c r="AI840">
        <v>587.76980000000003</v>
      </c>
      <c r="AJ840">
        <v>0</v>
      </c>
      <c r="AK840">
        <v>587.76980000000003</v>
      </c>
    </row>
    <row r="841" spans="1:37" ht="19" customHeight="1">
      <c r="A841" t="s">
        <v>992</v>
      </c>
      <c r="B841" t="s">
        <v>993</v>
      </c>
      <c r="C841" t="s">
        <v>994</v>
      </c>
      <c r="D841">
        <v>7</v>
      </c>
      <c r="E841" t="s">
        <v>497</v>
      </c>
      <c r="F841" t="s">
        <v>497</v>
      </c>
      <c r="G841" t="s">
        <v>1311</v>
      </c>
      <c r="H841" t="s">
        <v>1311</v>
      </c>
      <c r="I841" t="s">
        <v>465</v>
      </c>
      <c r="J841" t="s">
        <v>268</v>
      </c>
      <c r="K841">
        <v>7846</v>
      </c>
      <c r="L841">
        <v>0</v>
      </c>
      <c r="M841">
        <v>532.20540000000005</v>
      </c>
      <c r="N841">
        <v>532.20540000000005</v>
      </c>
      <c r="O841">
        <v>0</v>
      </c>
      <c r="P841">
        <v>560.57140000000004</v>
      </c>
      <c r="Q841">
        <v>37.428600000000003</v>
      </c>
      <c r="R841">
        <v>37.428600000000003</v>
      </c>
      <c r="S841">
        <v>558.42859999999996</v>
      </c>
      <c r="T841">
        <v>1.7142999999999999</v>
      </c>
      <c r="U841">
        <f t="shared" si="10"/>
        <v>3.0698642583850471E-3</v>
      </c>
      <c r="V841">
        <f t="shared" si="11"/>
        <v>2.0071628545836351</v>
      </c>
      <c r="W841">
        <f t="shared" si="12"/>
        <v>653.82788476762698</v>
      </c>
      <c r="X841">
        <f t="shared" si="13"/>
        <v>0.13614872672557041</v>
      </c>
      <c r="Y841">
        <f t="shared" si="14"/>
        <v>44.350080415996537</v>
      </c>
      <c r="AA841">
        <v>560.57140000000004</v>
      </c>
      <c r="AB841">
        <v>37.428600000000003</v>
      </c>
      <c r="AC841">
        <v>37.428600000000003</v>
      </c>
      <c r="AD841">
        <v>558.42859999999996</v>
      </c>
      <c r="AE841">
        <v>1.7142999999999999</v>
      </c>
      <c r="AF841">
        <v>3.05113E-3</v>
      </c>
      <c r="AG841">
        <v>7846</v>
      </c>
      <c r="AH841">
        <v>0</v>
      </c>
      <c r="AI841">
        <v>532.20540000000005</v>
      </c>
      <c r="AJ841">
        <v>532.20540000000005</v>
      </c>
      <c r="AK841">
        <v>0</v>
      </c>
    </row>
    <row r="842" spans="1:37" ht="19" customHeight="1">
      <c r="A842" t="s">
        <v>992</v>
      </c>
      <c r="B842" t="s">
        <v>993</v>
      </c>
      <c r="C842" t="s">
        <v>994</v>
      </c>
      <c r="D842">
        <v>7</v>
      </c>
      <c r="E842" t="s">
        <v>510</v>
      </c>
      <c r="G842" t="s">
        <v>1311</v>
      </c>
      <c r="H842" t="s">
        <v>1311</v>
      </c>
      <c r="I842" t="s">
        <v>465</v>
      </c>
      <c r="J842" t="s">
        <v>268</v>
      </c>
      <c r="K842">
        <v>0</v>
      </c>
      <c r="L842">
        <v>6931.77</v>
      </c>
      <c r="M842">
        <v>469.98009999999999</v>
      </c>
      <c r="N842">
        <v>0</v>
      </c>
      <c r="O842">
        <v>469.98009999999999</v>
      </c>
      <c r="P842">
        <v>44</v>
      </c>
      <c r="R842">
        <v>0</v>
      </c>
      <c r="S842">
        <v>474.57139999999998</v>
      </c>
      <c r="U842">
        <f t="shared" si="10"/>
        <v>0</v>
      </c>
      <c r="V842">
        <f t="shared" si="11"/>
        <v>2.0866256524157532</v>
      </c>
      <c r="W842" t="str">
        <f t="shared" si="12"/>
        <v/>
      </c>
      <c r="X842">
        <f t="shared" si="13"/>
        <v>0.14147505367098456</v>
      </c>
      <c r="Y842" t="str">
        <f t="shared" si="14"/>
        <v/>
      </c>
      <c r="AA842">
        <v>44</v>
      </c>
      <c r="AC842">
        <v>0</v>
      </c>
      <c r="AD842">
        <v>474.57139999999998</v>
      </c>
      <c r="AF842">
        <v>0</v>
      </c>
      <c r="AG842">
        <v>0</v>
      </c>
      <c r="AH842">
        <v>6931.77</v>
      </c>
      <c r="AI842">
        <v>469.98009999999999</v>
      </c>
      <c r="AJ842">
        <v>0</v>
      </c>
      <c r="AK842">
        <v>469.98009999999999</v>
      </c>
    </row>
    <row r="843" spans="1:37" ht="19" customHeight="1">
      <c r="A843" t="s">
        <v>992</v>
      </c>
      <c r="B843" t="s">
        <v>993</v>
      </c>
      <c r="C843" t="s">
        <v>994</v>
      </c>
      <c r="D843">
        <v>7</v>
      </c>
      <c r="E843" t="s">
        <v>543</v>
      </c>
      <c r="G843" t="s">
        <v>1311</v>
      </c>
      <c r="H843" t="s">
        <v>1311</v>
      </c>
      <c r="I843" t="s">
        <v>465</v>
      </c>
      <c r="J843" t="s">
        <v>268</v>
      </c>
      <c r="K843">
        <v>0</v>
      </c>
      <c r="L843">
        <v>6354.93</v>
      </c>
      <c r="M843">
        <v>431.13760000000002</v>
      </c>
      <c r="N843">
        <v>0</v>
      </c>
      <c r="O843">
        <v>431.13760000000002</v>
      </c>
      <c r="P843">
        <v>0</v>
      </c>
      <c r="R843">
        <v>0</v>
      </c>
      <c r="S843">
        <v>0</v>
      </c>
      <c r="U843" t="str">
        <f t="shared" si="10"/>
        <v/>
      </c>
      <c r="V843" t="str">
        <f t="shared" si="11"/>
        <v/>
      </c>
      <c r="W843" t="str">
        <f t="shared" si="12"/>
        <v/>
      </c>
      <c r="X843" t="str">
        <f t="shared" si="13"/>
        <v/>
      </c>
      <c r="Y843" t="str">
        <f t="shared" si="14"/>
        <v/>
      </c>
      <c r="AA843">
        <v>0</v>
      </c>
      <c r="AC843">
        <v>0</v>
      </c>
      <c r="AD843">
        <v>0</v>
      </c>
      <c r="AG843">
        <v>0</v>
      </c>
      <c r="AH843">
        <v>6354.93</v>
      </c>
      <c r="AI843">
        <v>431.13760000000002</v>
      </c>
      <c r="AJ843">
        <v>0</v>
      </c>
      <c r="AK843">
        <v>431.13760000000002</v>
      </c>
    </row>
    <row r="844" spans="1:37" ht="19" customHeight="1">
      <c r="A844" t="s">
        <v>992</v>
      </c>
      <c r="B844" t="s">
        <v>993</v>
      </c>
      <c r="C844" t="s">
        <v>994</v>
      </c>
      <c r="D844">
        <v>7</v>
      </c>
      <c r="E844" t="s">
        <v>517</v>
      </c>
      <c r="G844" t="s">
        <v>1311</v>
      </c>
      <c r="H844" t="s">
        <v>1311</v>
      </c>
      <c r="I844" t="s">
        <v>465</v>
      </c>
      <c r="J844" t="s">
        <v>268</v>
      </c>
      <c r="K844">
        <v>1868</v>
      </c>
      <c r="L844">
        <v>3783.64</v>
      </c>
      <c r="M844">
        <v>383.46190000000001</v>
      </c>
      <c r="N844">
        <v>126.8086</v>
      </c>
      <c r="O844">
        <v>256.6533</v>
      </c>
      <c r="P844">
        <v>7.7142999999999997</v>
      </c>
      <c r="R844">
        <v>0</v>
      </c>
      <c r="S844">
        <v>42.142899999999997</v>
      </c>
      <c r="U844">
        <f t="shared" si="10"/>
        <v>0</v>
      </c>
      <c r="V844">
        <f t="shared" si="11"/>
        <v>19.158082212119783</v>
      </c>
      <c r="W844" t="str">
        <f t="shared" si="12"/>
        <v/>
      </c>
      <c r="X844">
        <f t="shared" si="13"/>
        <v>1.2998695255564148</v>
      </c>
      <c r="Y844" t="str">
        <f t="shared" si="14"/>
        <v/>
      </c>
      <c r="AA844">
        <v>7.7142999999999997</v>
      </c>
      <c r="AC844">
        <v>0</v>
      </c>
      <c r="AD844">
        <v>42.142899999999997</v>
      </c>
      <c r="AF844">
        <v>0</v>
      </c>
      <c r="AG844">
        <v>1868</v>
      </c>
      <c r="AH844">
        <v>3783.64</v>
      </c>
      <c r="AI844">
        <v>383.46190000000001</v>
      </c>
      <c r="AJ844">
        <v>126.8086</v>
      </c>
      <c r="AK844">
        <v>256.6533</v>
      </c>
    </row>
    <row r="845" spans="1:37" ht="19" customHeight="1">
      <c r="A845" t="s">
        <v>992</v>
      </c>
      <c r="B845" t="s">
        <v>993</v>
      </c>
      <c r="C845" t="s">
        <v>994</v>
      </c>
      <c r="D845">
        <v>7</v>
      </c>
      <c r="E845" t="s">
        <v>509</v>
      </c>
      <c r="G845" t="s">
        <v>1311</v>
      </c>
      <c r="H845" t="s">
        <v>1311</v>
      </c>
      <c r="I845" t="s">
        <v>465</v>
      </c>
      <c r="J845" t="s">
        <v>268</v>
      </c>
      <c r="K845">
        <v>0</v>
      </c>
      <c r="L845">
        <v>5132</v>
      </c>
      <c r="M845">
        <v>348.2527</v>
      </c>
      <c r="N845">
        <v>0</v>
      </c>
      <c r="O845">
        <v>348.2527</v>
      </c>
      <c r="P845">
        <v>35.714300000000001</v>
      </c>
      <c r="R845">
        <v>0</v>
      </c>
      <c r="S845">
        <v>161</v>
      </c>
      <c r="U845">
        <f t="shared" si="10"/>
        <v>0</v>
      </c>
      <c r="V845">
        <f t="shared" si="11"/>
        <v>4.5536823425022179</v>
      </c>
      <c r="W845" t="str">
        <f t="shared" si="12"/>
        <v/>
      </c>
      <c r="X845">
        <f t="shared" si="13"/>
        <v>0.30900860692102927</v>
      </c>
      <c r="Y845" t="str">
        <f t="shared" si="14"/>
        <v/>
      </c>
      <c r="AA845">
        <v>35.714300000000001</v>
      </c>
      <c r="AC845">
        <v>0</v>
      </c>
      <c r="AD845">
        <v>161</v>
      </c>
      <c r="AF845">
        <v>0</v>
      </c>
      <c r="AG845">
        <v>0</v>
      </c>
      <c r="AH845">
        <v>5132</v>
      </c>
      <c r="AI845">
        <v>348.2527</v>
      </c>
      <c r="AJ845">
        <v>0</v>
      </c>
      <c r="AK845">
        <v>348.2527</v>
      </c>
    </row>
    <row r="846" spans="1:37" ht="19" customHeight="1">
      <c r="A846" t="s">
        <v>992</v>
      </c>
      <c r="B846" t="s">
        <v>993</v>
      </c>
      <c r="C846" t="s">
        <v>994</v>
      </c>
      <c r="D846">
        <v>7</v>
      </c>
      <c r="E846" t="s">
        <v>515</v>
      </c>
      <c r="G846" t="s">
        <v>1311</v>
      </c>
      <c r="H846" t="s">
        <v>1311</v>
      </c>
      <c r="I846" t="s">
        <v>465</v>
      </c>
      <c r="J846" t="s">
        <v>268</v>
      </c>
      <c r="K846">
        <v>0</v>
      </c>
      <c r="L846">
        <v>3856.1</v>
      </c>
      <c r="M846">
        <v>261.71039999999999</v>
      </c>
      <c r="N846">
        <v>0</v>
      </c>
      <c r="O846">
        <v>261.71039999999999</v>
      </c>
      <c r="P846">
        <v>1.1429</v>
      </c>
      <c r="R846">
        <v>0</v>
      </c>
      <c r="S846">
        <v>54.857100000000003</v>
      </c>
      <c r="U846">
        <f t="shared" si="10"/>
        <v>0</v>
      </c>
      <c r="V846">
        <f t="shared" si="11"/>
        <v>10.041934928594994</v>
      </c>
      <c r="W846" t="str">
        <f t="shared" si="12"/>
        <v/>
      </c>
      <c r="X846">
        <f t="shared" si="13"/>
        <v>0.68153803245158784</v>
      </c>
      <c r="Y846" t="str">
        <f t="shared" si="14"/>
        <v/>
      </c>
      <c r="AA846">
        <v>1.1429</v>
      </c>
      <c r="AC846">
        <v>0</v>
      </c>
      <c r="AD846">
        <v>54.857100000000003</v>
      </c>
      <c r="AF846">
        <v>0</v>
      </c>
      <c r="AG846">
        <v>0</v>
      </c>
      <c r="AH846">
        <v>3856.1</v>
      </c>
      <c r="AI846">
        <v>261.71039999999999</v>
      </c>
      <c r="AJ846">
        <v>0</v>
      </c>
      <c r="AK846">
        <v>261.71039999999999</v>
      </c>
    </row>
    <row r="847" spans="1:37" ht="19" customHeight="1">
      <c r="A847" t="s">
        <v>992</v>
      </c>
      <c r="B847" t="s">
        <v>993</v>
      </c>
      <c r="C847" t="s">
        <v>994</v>
      </c>
      <c r="D847">
        <v>7</v>
      </c>
      <c r="E847" t="s">
        <v>518</v>
      </c>
      <c r="G847" t="s">
        <v>1311</v>
      </c>
      <c r="H847" t="s">
        <v>1311</v>
      </c>
      <c r="I847" t="s">
        <v>465</v>
      </c>
      <c r="J847" t="s">
        <v>268</v>
      </c>
      <c r="K847">
        <v>0</v>
      </c>
      <c r="L847">
        <v>3275</v>
      </c>
      <c r="M847">
        <v>222.21080000000001</v>
      </c>
      <c r="N847">
        <v>0</v>
      </c>
      <c r="O847">
        <v>222.21080000000001</v>
      </c>
      <c r="P847">
        <v>0</v>
      </c>
      <c r="R847">
        <v>0</v>
      </c>
      <c r="S847">
        <v>0</v>
      </c>
      <c r="U847" t="str">
        <f t="shared" si="10"/>
        <v/>
      </c>
      <c r="V847" t="str">
        <f t="shared" si="11"/>
        <v/>
      </c>
      <c r="W847" t="str">
        <f t="shared" si="12"/>
        <v/>
      </c>
      <c r="X847" t="str">
        <f t="shared" si="13"/>
        <v/>
      </c>
      <c r="Y847" t="str">
        <f t="shared" si="14"/>
        <v/>
      </c>
      <c r="AA847">
        <v>0</v>
      </c>
      <c r="AC847">
        <v>0</v>
      </c>
      <c r="AD847">
        <v>0</v>
      </c>
      <c r="AG847">
        <v>0</v>
      </c>
      <c r="AH847">
        <v>3275</v>
      </c>
      <c r="AI847">
        <v>222.21080000000001</v>
      </c>
      <c r="AJ847">
        <v>0</v>
      </c>
      <c r="AK847">
        <v>222.21080000000001</v>
      </c>
    </row>
    <row r="848" spans="1:37" ht="19" customHeight="1">
      <c r="A848" t="s">
        <v>992</v>
      </c>
      <c r="B848" t="s">
        <v>993</v>
      </c>
      <c r="C848" t="s">
        <v>994</v>
      </c>
      <c r="D848">
        <v>7</v>
      </c>
      <c r="E848" t="s">
        <v>524</v>
      </c>
      <c r="G848" t="s">
        <v>1311</v>
      </c>
      <c r="H848" t="s">
        <v>1311</v>
      </c>
      <c r="I848" t="s">
        <v>465</v>
      </c>
      <c r="J848" t="s">
        <v>268</v>
      </c>
      <c r="K848">
        <v>0</v>
      </c>
      <c r="L848">
        <v>2808.81</v>
      </c>
      <c r="M848">
        <v>190.6508</v>
      </c>
      <c r="N848">
        <v>0</v>
      </c>
      <c r="O848">
        <v>190.6508</v>
      </c>
      <c r="P848">
        <v>5.2857000000000003</v>
      </c>
      <c r="R848">
        <v>0</v>
      </c>
      <c r="S848">
        <v>104.28570000000001</v>
      </c>
      <c r="U848">
        <f t="shared" si="10"/>
        <v>0</v>
      </c>
      <c r="V848">
        <f t="shared" si="11"/>
        <v>3.847685458587049</v>
      </c>
      <c r="W848" t="str">
        <f t="shared" si="12"/>
        <v/>
      </c>
      <c r="X848">
        <f t="shared" si="13"/>
        <v>0.26116551522815279</v>
      </c>
      <c r="Y848" t="str">
        <f t="shared" si="14"/>
        <v/>
      </c>
      <c r="AA848">
        <v>5.2857000000000003</v>
      </c>
      <c r="AC848">
        <v>0</v>
      </c>
      <c r="AD848">
        <v>104.28570000000001</v>
      </c>
      <c r="AF848">
        <v>0</v>
      </c>
      <c r="AG848">
        <v>0</v>
      </c>
      <c r="AH848">
        <v>2808.81</v>
      </c>
      <c r="AI848">
        <v>190.6508</v>
      </c>
      <c r="AJ848">
        <v>0</v>
      </c>
      <c r="AK848">
        <v>190.6508</v>
      </c>
    </row>
    <row r="849" spans="1:37" ht="19" customHeight="1">
      <c r="A849" t="s">
        <v>992</v>
      </c>
      <c r="B849" t="s">
        <v>993</v>
      </c>
      <c r="C849" t="s">
        <v>994</v>
      </c>
      <c r="D849">
        <v>7</v>
      </c>
      <c r="E849" t="s">
        <v>514</v>
      </c>
      <c r="G849" t="s">
        <v>1311</v>
      </c>
      <c r="H849" t="s">
        <v>1311</v>
      </c>
      <c r="I849" t="s">
        <v>465</v>
      </c>
      <c r="J849" t="s">
        <v>268</v>
      </c>
      <c r="K849">
        <v>0</v>
      </c>
      <c r="L849">
        <v>2536.83</v>
      </c>
      <c r="M849">
        <v>172.15379999999999</v>
      </c>
      <c r="N849">
        <v>0</v>
      </c>
      <c r="O849">
        <v>172.15379999999999</v>
      </c>
      <c r="P849">
        <v>1.2857000000000001</v>
      </c>
      <c r="R849">
        <v>0</v>
      </c>
      <c r="S849">
        <v>45.857100000000003</v>
      </c>
      <c r="U849">
        <f t="shared" si="10"/>
        <v>0</v>
      </c>
      <c r="V849">
        <f t="shared" si="11"/>
        <v>7.9029045821538144</v>
      </c>
      <c r="W849" t="str">
        <f t="shared" si="12"/>
        <v/>
      </c>
      <c r="X849">
        <f t="shared" si="13"/>
        <v>0.53630517411698508</v>
      </c>
      <c r="Y849" t="str">
        <f t="shared" si="14"/>
        <v/>
      </c>
      <c r="AA849">
        <v>1.2857000000000001</v>
      </c>
      <c r="AC849">
        <v>0</v>
      </c>
      <c r="AD849">
        <v>45.857100000000003</v>
      </c>
      <c r="AF849">
        <v>0</v>
      </c>
      <c r="AG849">
        <v>0</v>
      </c>
      <c r="AH849">
        <v>2536.83</v>
      </c>
      <c r="AI849">
        <v>172.15379999999999</v>
      </c>
      <c r="AJ849">
        <v>0</v>
      </c>
      <c r="AK849">
        <v>172.15379999999999</v>
      </c>
    </row>
    <row r="850" spans="1:37" ht="19" customHeight="1">
      <c r="A850" t="s">
        <v>992</v>
      </c>
      <c r="B850" t="s">
        <v>993</v>
      </c>
      <c r="C850" t="s">
        <v>994</v>
      </c>
      <c r="D850">
        <v>7</v>
      </c>
      <c r="E850" t="s">
        <v>526</v>
      </c>
      <c r="G850" t="s">
        <v>1311</v>
      </c>
      <c r="H850" t="s">
        <v>1311</v>
      </c>
      <c r="I850" t="s">
        <v>465</v>
      </c>
      <c r="J850" t="s">
        <v>268</v>
      </c>
      <c r="K850">
        <v>0</v>
      </c>
      <c r="L850">
        <v>2467.23</v>
      </c>
      <c r="M850">
        <v>167.3801</v>
      </c>
      <c r="N850">
        <v>0</v>
      </c>
      <c r="O850">
        <v>167.3801</v>
      </c>
      <c r="P850">
        <v>0.42859999999999998</v>
      </c>
      <c r="R850">
        <v>0</v>
      </c>
      <c r="S850">
        <v>27.571400000000001</v>
      </c>
      <c r="U850">
        <f t="shared" si="10"/>
        <v>0</v>
      </c>
      <c r="V850">
        <f t="shared" si="11"/>
        <v>12.783588376775521</v>
      </c>
      <c r="W850" t="str">
        <f t="shared" si="12"/>
        <v/>
      </c>
      <c r="X850">
        <f t="shared" si="13"/>
        <v>0.867255302855236</v>
      </c>
      <c r="Y850" t="str">
        <f t="shared" si="14"/>
        <v/>
      </c>
      <c r="AA850">
        <v>0.42859999999999998</v>
      </c>
      <c r="AC850">
        <v>0</v>
      </c>
      <c r="AD850">
        <v>27.571400000000001</v>
      </c>
      <c r="AF850">
        <v>0</v>
      </c>
      <c r="AG850">
        <v>0</v>
      </c>
      <c r="AH850">
        <v>2467.23</v>
      </c>
      <c r="AI850">
        <v>167.3801</v>
      </c>
      <c r="AJ850">
        <v>0</v>
      </c>
      <c r="AK850">
        <v>167.3801</v>
      </c>
    </row>
    <row r="851" spans="1:37" ht="19" customHeight="1">
      <c r="A851" t="s">
        <v>992</v>
      </c>
      <c r="B851" t="s">
        <v>993</v>
      </c>
      <c r="C851" t="s">
        <v>994</v>
      </c>
      <c r="D851">
        <v>7</v>
      </c>
      <c r="E851" t="s">
        <v>535</v>
      </c>
      <c r="G851" t="s">
        <v>1311</v>
      </c>
      <c r="H851" t="s">
        <v>1311</v>
      </c>
      <c r="I851" t="s">
        <v>465</v>
      </c>
      <c r="J851" t="s">
        <v>268</v>
      </c>
      <c r="K851">
        <v>0</v>
      </c>
      <c r="L851">
        <v>2235.19</v>
      </c>
      <c r="M851">
        <v>151.6814</v>
      </c>
      <c r="N851">
        <v>0</v>
      </c>
      <c r="O851">
        <v>151.6814</v>
      </c>
      <c r="P851">
        <v>0</v>
      </c>
      <c r="R851">
        <v>0</v>
      </c>
      <c r="S851">
        <v>0</v>
      </c>
      <c r="U851" t="str">
        <f t="shared" si="10"/>
        <v/>
      </c>
      <c r="V851" t="str">
        <f t="shared" si="11"/>
        <v/>
      </c>
      <c r="W851" t="str">
        <f t="shared" si="12"/>
        <v/>
      </c>
      <c r="X851" t="str">
        <f t="shared" si="13"/>
        <v/>
      </c>
      <c r="Y851" t="str">
        <f t="shared" si="14"/>
        <v/>
      </c>
      <c r="AA851">
        <v>0</v>
      </c>
      <c r="AC851">
        <v>0</v>
      </c>
      <c r="AD851">
        <v>0</v>
      </c>
      <c r="AG851">
        <v>0</v>
      </c>
      <c r="AH851">
        <v>2235.19</v>
      </c>
      <c r="AI851">
        <v>151.6814</v>
      </c>
      <c r="AJ851">
        <v>0</v>
      </c>
      <c r="AK851">
        <v>151.6814</v>
      </c>
    </row>
    <row r="852" spans="1:37" ht="19" customHeight="1">
      <c r="A852" t="s">
        <v>992</v>
      </c>
      <c r="B852" t="s">
        <v>993</v>
      </c>
      <c r="C852" t="s">
        <v>994</v>
      </c>
      <c r="D852">
        <v>7</v>
      </c>
      <c r="E852" t="s">
        <v>534</v>
      </c>
      <c r="G852" t="s">
        <v>1311</v>
      </c>
      <c r="H852" t="s">
        <v>1311</v>
      </c>
      <c r="I852" t="s">
        <v>465</v>
      </c>
      <c r="J852" t="s">
        <v>268</v>
      </c>
      <c r="K852">
        <v>0</v>
      </c>
      <c r="L852">
        <v>1867.16</v>
      </c>
      <c r="M852">
        <v>126.7196</v>
      </c>
      <c r="N852">
        <v>0</v>
      </c>
      <c r="O852">
        <v>126.7196</v>
      </c>
      <c r="P852">
        <v>0</v>
      </c>
      <c r="R852">
        <v>0</v>
      </c>
      <c r="S852">
        <v>16.857099999999999</v>
      </c>
      <c r="U852">
        <f t="shared" si="10"/>
        <v>0</v>
      </c>
      <c r="V852">
        <f t="shared" si="11"/>
        <v>15.823430059567951</v>
      </c>
      <c r="W852" t="str">
        <f t="shared" si="12"/>
        <v/>
      </c>
      <c r="X852">
        <f t="shared" si="13"/>
        <v>1.0738976455024885</v>
      </c>
      <c r="Y852" t="str">
        <f t="shared" si="14"/>
        <v/>
      </c>
      <c r="AA852">
        <v>0</v>
      </c>
      <c r="AC852">
        <v>0</v>
      </c>
      <c r="AD852">
        <v>16.857099999999999</v>
      </c>
      <c r="AF852">
        <v>0</v>
      </c>
      <c r="AG852">
        <v>0</v>
      </c>
      <c r="AH852">
        <v>1867.16</v>
      </c>
      <c r="AI852">
        <v>126.7196</v>
      </c>
      <c r="AJ852">
        <v>0</v>
      </c>
      <c r="AK852">
        <v>126.7196</v>
      </c>
    </row>
    <row r="853" spans="1:37" ht="19" customHeight="1">
      <c r="A853" t="s">
        <v>992</v>
      </c>
      <c r="B853" t="s">
        <v>993</v>
      </c>
      <c r="C853" t="s">
        <v>994</v>
      </c>
      <c r="D853">
        <v>7</v>
      </c>
      <c r="E853" t="s">
        <v>522</v>
      </c>
      <c r="G853" t="s">
        <v>1311</v>
      </c>
      <c r="H853" t="s">
        <v>1311</v>
      </c>
      <c r="I853" t="s">
        <v>465</v>
      </c>
      <c r="J853" t="s">
        <v>268</v>
      </c>
      <c r="K853">
        <v>0</v>
      </c>
      <c r="L853">
        <v>1653.84</v>
      </c>
      <c r="M853">
        <v>112.2242</v>
      </c>
      <c r="N853">
        <v>0</v>
      </c>
      <c r="O853">
        <v>112.2242</v>
      </c>
      <c r="P853">
        <v>0</v>
      </c>
      <c r="R853">
        <v>0</v>
      </c>
      <c r="S853">
        <v>0</v>
      </c>
      <c r="U853" t="str">
        <f t="shared" si="10"/>
        <v/>
      </c>
      <c r="V853" t="str">
        <f t="shared" si="11"/>
        <v/>
      </c>
      <c r="W853" t="str">
        <f t="shared" si="12"/>
        <v/>
      </c>
      <c r="X853" t="str">
        <f t="shared" si="13"/>
        <v/>
      </c>
      <c r="Y853" t="str">
        <f t="shared" si="14"/>
        <v/>
      </c>
      <c r="AA853">
        <v>0</v>
      </c>
      <c r="AC853">
        <v>0</v>
      </c>
      <c r="AD853">
        <v>0</v>
      </c>
      <c r="AG853">
        <v>0</v>
      </c>
      <c r="AH853">
        <v>1653.84</v>
      </c>
      <c r="AI853">
        <v>112.2242</v>
      </c>
      <c r="AJ853">
        <v>0</v>
      </c>
      <c r="AK853">
        <v>112.2242</v>
      </c>
    </row>
    <row r="854" spans="1:37" ht="19" customHeight="1">
      <c r="A854" t="s">
        <v>992</v>
      </c>
      <c r="B854" t="s">
        <v>993</v>
      </c>
      <c r="C854" t="s">
        <v>994</v>
      </c>
      <c r="D854">
        <v>7</v>
      </c>
      <c r="E854" t="s">
        <v>527</v>
      </c>
      <c r="G854" t="s">
        <v>1311</v>
      </c>
      <c r="H854" t="s">
        <v>1311</v>
      </c>
      <c r="I854" t="s">
        <v>465</v>
      </c>
      <c r="J854" t="s">
        <v>268</v>
      </c>
      <c r="K854">
        <v>0</v>
      </c>
      <c r="L854">
        <v>1408.01</v>
      </c>
      <c r="M854">
        <v>95.531499999999994</v>
      </c>
      <c r="N854">
        <v>0</v>
      </c>
      <c r="O854">
        <v>95.531499999999994</v>
      </c>
      <c r="P854">
        <v>915</v>
      </c>
      <c r="R854">
        <v>0</v>
      </c>
      <c r="S854">
        <v>1946</v>
      </c>
      <c r="U854">
        <f t="shared" si="10"/>
        <v>0</v>
      </c>
      <c r="V854">
        <f t="shared" si="11"/>
        <v>0.10336294229922184</v>
      </c>
      <c r="W854" t="str">
        <f t="shared" si="12"/>
        <v/>
      </c>
      <c r="X854">
        <f t="shared" si="13"/>
        <v>7.0130303920129203E-3</v>
      </c>
      <c r="Y854" t="str">
        <f t="shared" si="14"/>
        <v/>
      </c>
      <c r="AA854">
        <v>915</v>
      </c>
      <c r="AC854">
        <v>0</v>
      </c>
      <c r="AD854">
        <v>1946</v>
      </c>
      <c r="AF854">
        <v>0</v>
      </c>
      <c r="AG854">
        <v>0</v>
      </c>
      <c r="AH854">
        <v>1408.01</v>
      </c>
      <c r="AI854">
        <v>95.531499999999994</v>
      </c>
      <c r="AJ854">
        <v>0</v>
      </c>
      <c r="AK854">
        <v>95.531499999999994</v>
      </c>
    </row>
    <row r="855" spans="1:37" ht="19" customHeight="1">
      <c r="A855" t="s">
        <v>992</v>
      </c>
      <c r="B855" t="s">
        <v>993</v>
      </c>
      <c r="C855" t="s">
        <v>994</v>
      </c>
      <c r="D855">
        <v>7</v>
      </c>
      <c r="E855" t="s">
        <v>544</v>
      </c>
      <c r="F855" t="s">
        <v>544</v>
      </c>
      <c r="G855" t="s">
        <v>1311</v>
      </c>
      <c r="H855" t="s">
        <v>1311</v>
      </c>
      <c r="I855" t="s">
        <v>465</v>
      </c>
      <c r="J855" t="s">
        <v>268</v>
      </c>
      <c r="K855">
        <v>1302</v>
      </c>
      <c r="L855">
        <v>0</v>
      </c>
      <c r="M855">
        <v>88.3386</v>
      </c>
      <c r="N855">
        <v>88.3386</v>
      </c>
      <c r="O855">
        <v>0</v>
      </c>
      <c r="R855">
        <v>14.7143</v>
      </c>
      <c r="S855">
        <v>62.142899999999997</v>
      </c>
      <c r="T855">
        <v>0.85709999999999997</v>
      </c>
      <c r="U855">
        <f t="shared" si="10"/>
        <v>1.3792404281100496E-2</v>
      </c>
      <c r="V855">
        <f t="shared" si="11"/>
        <v>2.993101384068011</v>
      </c>
      <c r="W855">
        <f t="shared" si="12"/>
        <v>217.01085054252712</v>
      </c>
      <c r="X855">
        <f t="shared" si="13"/>
        <v>0.20307710132613702</v>
      </c>
      <c r="Y855">
        <f t="shared" si="14"/>
        <v>14.723836191809591</v>
      </c>
      <c r="AC855">
        <v>14.7143</v>
      </c>
      <c r="AD855">
        <v>62.142899999999997</v>
      </c>
      <c r="AE855">
        <v>0.85709999999999997</v>
      </c>
      <c r="AF855">
        <v>1.391852E-2</v>
      </c>
      <c r="AG855">
        <v>1302</v>
      </c>
      <c r="AH855">
        <v>0</v>
      </c>
      <c r="AI855">
        <v>88.3386</v>
      </c>
      <c r="AJ855">
        <v>88.3386</v>
      </c>
      <c r="AK855">
        <v>0</v>
      </c>
    </row>
    <row r="856" spans="1:37" ht="19" customHeight="1">
      <c r="A856" t="s">
        <v>992</v>
      </c>
      <c r="B856" t="s">
        <v>993</v>
      </c>
      <c r="C856" t="s">
        <v>994</v>
      </c>
      <c r="D856">
        <v>7</v>
      </c>
      <c r="E856" t="s">
        <v>533</v>
      </c>
      <c r="F856" t="s">
        <v>533</v>
      </c>
      <c r="G856" t="s">
        <v>1311</v>
      </c>
      <c r="H856" t="s">
        <v>1311</v>
      </c>
      <c r="I856" t="s">
        <v>465</v>
      </c>
      <c r="J856" t="s">
        <v>281</v>
      </c>
      <c r="K856">
        <v>9.3800000000000008</v>
      </c>
      <c r="L856">
        <v>0</v>
      </c>
      <c r="M856">
        <v>63.581200000000003</v>
      </c>
      <c r="N856">
        <v>63.581200000000003</v>
      </c>
      <c r="O856">
        <v>0</v>
      </c>
      <c r="R856">
        <v>0.85709999999999997</v>
      </c>
      <c r="S856">
        <v>26.571400000000001</v>
      </c>
      <c r="T856">
        <v>0.85709999999999997</v>
      </c>
      <c r="U856">
        <f t="shared" si="10"/>
        <v>3.2256486297297091E-2</v>
      </c>
      <c r="V856">
        <f t="shared" si="11"/>
        <v>5.04301617528621E-2</v>
      </c>
      <c r="W856">
        <f t="shared" si="12"/>
        <v>1.563411503908529</v>
      </c>
      <c r="X856">
        <f t="shared" si="13"/>
        <v>0.34183477616642605</v>
      </c>
      <c r="Y856">
        <f t="shared" si="14"/>
        <v>10.597396536493493</v>
      </c>
      <c r="AC856">
        <v>0.85709999999999997</v>
      </c>
      <c r="AD856">
        <v>26.571400000000001</v>
      </c>
      <c r="AE856">
        <v>0.85709999999999997</v>
      </c>
      <c r="AF856">
        <v>3.027432E-2</v>
      </c>
      <c r="AG856">
        <v>9.3800000000000008</v>
      </c>
      <c r="AH856">
        <v>0</v>
      </c>
      <c r="AI856">
        <v>63.581200000000003</v>
      </c>
      <c r="AJ856">
        <v>63.581200000000003</v>
      </c>
      <c r="AK856">
        <v>0</v>
      </c>
    </row>
    <row r="857" spans="1:37" ht="19" customHeight="1">
      <c r="A857" t="s">
        <v>992</v>
      </c>
      <c r="B857" t="s">
        <v>993</v>
      </c>
      <c r="C857" t="s">
        <v>994</v>
      </c>
      <c r="D857">
        <v>6</v>
      </c>
      <c r="E857" t="s">
        <v>531</v>
      </c>
      <c r="G857" t="s">
        <v>1311</v>
      </c>
      <c r="H857" t="s">
        <v>1311</v>
      </c>
      <c r="I857" t="s">
        <v>465</v>
      </c>
      <c r="J857" t="s">
        <v>268</v>
      </c>
      <c r="K857">
        <v>0</v>
      </c>
      <c r="L857">
        <v>901</v>
      </c>
      <c r="M857">
        <v>61.1402</v>
      </c>
      <c r="N857">
        <v>0</v>
      </c>
      <c r="O857">
        <v>61.1402</v>
      </c>
      <c r="P857">
        <v>1</v>
      </c>
      <c r="R857">
        <v>0</v>
      </c>
      <c r="S857">
        <v>48</v>
      </c>
      <c r="U857">
        <f t="shared" si="10"/>
        <v>0</v>
      </c>
      <c r="V857">
        <f t="shared" si="11"/>
        <v>3.1284722222222219</v>
      </c>
      <c r="W857" t="str">
        <f t="shared" si="12"/>
        <v/>
      </c>
      <c r="X857">
        <f t="shared" si="13"/>
        <v>0.21229236111111113</v>
      </c>
      <c r="Y857" t="str">
        <f t="shared" si="14"/>
        <v/>
      </c>
      <c r="AA857">
        <v>1</v>
      </c>
      <c r="AC857">
        <v>0</v>
      </c>
      <c r="AD857">
        <v>48</v>
      </c>
      <c r="AF857">
        <v>0</v>
      </c>
      <c r="AG857">
        <v>0</v>
      </c>
      <c r="AH857">
        <v>901</v>
      </c>
      <c r="AI857">
        <v>61.1402</v>
      </c>
      <c r="AJ857">
        <v>0</v>
      </c>
      <c r="AK857">
        <v>61.1402</v>
      </c>
    </row>
    <row r="858" spans="1:37" ht="19" customHeight="1">
      <c r="A858" t="s">
        <v>992</v>
      </c>
      <c r="B858" t="s">
        <v>993</v>
      </c>
      <c r="C858" t="s">
        <v>994</v>
      </c>
      <c r="D858">
        <v>2</v>
      </c>
      <c r="E858" t="s">
        <v>480</v>
      </c>
      <c r="F858" t="s">
        <v>480</v>
      </c>
      <c r="G858" t="s">
        <v>1311</v>
      </c>
      <c r="H858" t="s">
        <v>1311</v>
      </c>
      <c r="I858" t="s">
        <v>465</v>
      </c>
      <c r="J858" t="s">
        <v>248</v>
      </c>
      <c r="K858">
        <v>60</v>
      </c>
      <c r="L858">
        <v>0</v>
      </c>
      <c r="M858">
        <v>60</v>
      </c>
      <c r="N858">
        <v>60</v>
      </c>
      <c r="O858">
        <v>0</v>
      </c>
      <c r="Q858">
        <v>26.5</v>
      </c>
      <c r="R858">
        <v>1</v>
      </c>
      <c r="S858">
        <v>24.5</v>
      </c>
      <c r="T858">
        <v>0.5</v>
      </c>
      <c r="U858">
        <f t="shared" si="10"/>
        <v>2.0408163265306121E-2</v>
      </c>
      <c r="V858">
        <f t="shared" si="11"/>
        <v>1.2244897959183674</v>
      </c>
      <c r="W858">
        <f t="shared" si="12"/>
        <v>60</v>
      </c>
      <c r="X858">
        <f t="shared" si="13"/>
        <v>1.2244897959183674</v>
      </c>
      <c r="Y858">
        <f t="shared" si="14"/>
        <v>60</v>
      </c>
      <c r="AB858">
        <v>26.5</v>
      </c>
      <c r="AC858">
        <v>1</v>
      </c>
      <c r="AD858">
        <v>24.5</v>
      </c>
      <c r="AE858">
        <v>0.5</v>
      </c>
      <c r="AF858">
        <v>2.3809520000000001E-2</v>
      </c>
      <c r="AG858">
        <v>60</v>
      </c>
      <c r="AH858">
        <v>0</v>
      </c>
      <c r="AI858">
        <v>60</v>
      </c>
      <c r="AJ858">
        <v>60</v>
      </c>
      <c r="AK858">
        <v>0</v>
      </c>
    </row>
    <row r="859" spans="1:37" ht="19" customHeight="1">
      <c r="A859" t="s">
        <v>992</v>
      </c>
      <c r="B859" t="s">
        <v>993</v>
      </c>
      <c r="C859" t="s">
        <v>994</v>
      </c>
      <c r="D859">
        <v>7</v>
      </c>
      <c r="E859" t="s">
        <v>632</v>
      </c>
      <c r="F859" t="s">
        <v>632</v>
      </c>
      <c r="G859" t="s">
        <v>1311</v>
      </c>
      <c r="H859" t="s">
        <v>1311</v>
      </c>
      <c r="I859" t="s">
        <v>465</v>
      </c>
      <c r="J859" t="s">
        <v>248</v>
      </c>
      <c r="K859">
        <v>54</v>
      </c>
      <c r="L859">
        <v>0</v>
      </c>
      <c r="M859">
        <v>54</v>
      </c>
      <c r="N859">
        <v>54</v>
      </c>
      <c r="O859">
        <v>0</v>
      </c>
      <c r="Q859">
        <v>28.285699999999999</v>
      </c>
      <c r="R859">
        <v>3.5714000000000001</v>
      </c>
      <c r="S859">
        <v>22.857099999999999</v>
      </c>
      <c r="T859">
        <v>0.57140000000000002</v>
      </c>
      <c r="U859">
        <f t="shared" si="10"/>
        <v>2.4998796872744138E-2</v>
      </c>
      <c r="V859">
        <f t="shared" si="11"/>
        <v>0.33750063281368653</v>
      </c>
      <c r="W859">
        <f t="shared" si="12"/>
        <v>13.500675033751687</v>
      </c>
      <c r="X859">
        <f t="shared" si="13"/>
        <v>0.33750063281368653</v>
      </c>
      <c r="Y859">
        <f t="shared" si="14"/>
        <v>13.500675033751687</v>
      </c>
      <c r="AB859">
        <v>28.285699999999999</v>
      </c>
      <c r="AC859">
        <v>3.5714000000000001</v>
      </c>
      <c r="AD859">
        <v>22.857099999999999</v>
      </c>
      <c r="AE859">
        <v>0.57140000000000002</v>
      </c>
      <c r="AF859">
        <v>2.458256E-2</v>
      </c>
      <c r="AG859">
        <v>54</v>
      </c>
      <c r="AH859">
        <v>0</v>
      </c>
      <c r="AI859">
        <v>54</v>
      </c>
      <c r="AJ859">
        <v>54</v>
      </c>
      <c r="AK859">
        <v>0</v>
      </c>
    </row>
    <row r="860" spans="1:37" ht="19" customHeight="1">
      <c r="A860" t="s">
        <v>992</v>
      </c>
      <c r="B860" t="s">
        <v>993</v>
      </c>
      <c r="C860" t="s">
        <v>994</v>
      </c>
      <c r="D860">
        <v>7</v>
      </c>
      <c r="E860" t="s">
        <v>539</v>
      </c>
      <c r="F860" t="s">
        <v>540</v>
      </c>
      <c r="G860" t="s">
        <v>1311</v>
      </c>
      <c r="H860" t="s">
        <v>1311</v>
      </c>
      <c r="I860" t="s">
        <v>465</v>
      </c>
      <c r="J860" t="s">
        <v>268</v>
      </c>
      <c r="K860">
        <v>742</v>
      </c>
      <c r="L860">
        <v>0</v>
      </c>
      <c r="M860">
        <v>50.299700000000001</v>
      </c>
      <c r="N860">
        <v>50.299700000000001</v>
      </c>
      <c r="O860">
        <v>0</v>
      </c>
      <c r="Q860">
        <v>557.28570000000002</v>
      </c>
      <c r="R860">
        <v>275.1429</v>
      </c>
      <c r="S860">
        <v>561.85709999999995</v>
      </c>
      <c r="T860">
        <v>0.85709999999999997</v>
      </c>
      <c r="U860">
        <f t="shared" si="10"/>
        <v>1.5254768516763427E-3</v>
      </c>
      <c r="V860">
        <f t="shared" si="11"/>
        <v>0.18866007032749077</v>
      </c>
      <c r="W860">
        <f t="shared" si="12"/>
        <v>123.67285030918212</v>
      </c>
      <c r="X860">
        <f t="shared" si="13"/>
        <v>1.2789144123250253E-2</v>
      </c>
      <c r="Y860">
        <f t="shared" si="14"/>
        <v>8.3837025184592573</v>
      </c>
      <c r="AB860">
        <v>557.28570000000002</v>
      </c>
      <c r="AC860">
        <v>275.1429</v>
      </c>
      <c r="AD860">
        <v>561.85709999999995</v>
      </c>
      <c r="AE860">
        <v>0.85709999999999997</v>
      </c>
      <c r="AF860">
        <v>1.5057499999999999E-3</v>
      </c>
      <c r="AG860">
        <v>742</v>
      </c>
      <c r="AH860">
        <v>0</v>
      </c>
      <c r="AI860">
        <v>50.299700000000001</v>
      </c>
      <c r="AJ860">
        <v>50.299700000000001</v>
      </c>
      <c r="AK860">
        <v>0</v>
      </c>
    </row>
    <row r="861" spans="1:37" ht="19" customHeight="1">
      <c r="A861" t="s">
        <v>992</v>
      </c>
      <c r="B861" t="s">
        <v>993</v>
      </c>
      <c r="C861" t="s">
        <v>994</v>
      </c>
      <c r="D861">
        <v>2</v>
      </c>
      <c r="E861" t="s">
        <v>538</v>
      </c>
      <c r="G861" t="s">
        <v>1311</v>
      </c>
      <c r="H861" t="s">
        <v>1311</v>
      </c>
      <c r="I861" t="s">
        <v>465</v>
      </c>
      <c r="J861" t="s">
        <v>268</v>
      </c>
      <c r="K861">
        <v>0</v>
      </c>
      <c r="L861">
        <v>373.77</v>
      </c>
      <c r="M861">
        <v>25.327500000000001</v>
      </c>
      <c r="N861">
        <v>0</v>
      </c>
      <c r="O861">
        <v>25.327500000000001</v>
      </c>
      <c r="P861">
        <v>1</v>
      </c>
      <c r="R861">
        <v>0</v>
      </c>
      <c r="S861">
        <v>14.5</v>
      </c>
      <c r="U861">
        <f t="shared" si="10"/>
        <v>0</v>
      </c>
      <c r="V861">
        <f t="shared" si="11"/>
        <v>12.888620689655172</v>
      </c>
      <c r="W861" t="str">
        <f t="shared" si="12"/>
        <v/>
      </c>
      <c r="X861">
        <f t="shared" si="13"/>
        <v>0.87336206896551727</v>
      </c>
      <c r="Y861" t="str">
        <f t="shared" si="14"/>
        <v/>
      </c>
      <c r="AA861">
        <v>1</v>
      </c>
      <c r="AC861">
        <v>0</v>
      </c>
      <c r="AD861">
        <v>14.5</v>
      </c>
      <c r="AF861">
        <v>0</v>
      </c>
      <c r="AG861">
        <v>0</v>
      </c>
      <c r="AH861">
        <v>373.77</v>
      </c>
      <c r="AI861">
        <v>25.327500000000001</v>
      </c>
      <c r="AJ861">
        <v>0</v>
      </c>
      <c r="AK861">
        <v>25.327500000000001</v>
      </c>
    </row>
    <row r="862" spans="1:37" ht="19" customHeight="1">
      <c r="A862" t="s">
        <v>992</v>
      </c>
      <c r="B862" t="s">
        <v>993</v>
      </c>
      <c r="C862" t="s">
        <v>994</v>
      </c>
      <c r="D862">
        <v>7</v>
      </c>
      <c r="E862" t="s">
        <v>537</v>
      </c>
      <c r="F862" t="s">
        <v>537</v>
      </c>
      <c r="G862" t="s">
        <v>1311</v>
      </c>
      <c r="H862" t="s">
        <v>1311</v>
      </c>
      <c r="I862" t="s">
        <v>465</v>
      </c>
      <c r="J862" t="s">
        <v>248</v>
      </c>
      <c r="K862">
        <v>21</v>
      </c>
      <c r="L862">
        <v>0</v>
      </c>
      <c r="M862">
        <v>21</v>
      </c>
      <c r="N862">
        <v>21</v>
      </c>
      <c r="O862">
        <v>0</v>
      </c>
      <c r="Q862">
        <v>213</v>
      </c>
      <c r="R862">
        <v>4.7142999999999997</v>
      </c>
      <c r="S862">
        <v>217.57140000000001</v>
      </c>
      <c r="T862">
        <v>0.57140000000000002</v>
      </c>
      <c r="U862">
        <f t="shared" si="10"/>
        <v>2.6262642976052917E-3</v>
      </c>
      <c r="V862">
        <f t="shared" si="11"/>
        <v>1.3788576991277345E-2</v>
      </c>
      <c r="W862">
        <f t="shared" si="12"/>
        <v>5.2502625131256559</v>
      </c>
      <c r="X862">
        <f t="shared" si="13"/>
        <v>1.3788576991277345E-2</v>
      </c>
      <c r="Y862">
        <f t="shared" si="14"/>
        <v>5.2502625131256559</v>
      </c>
      <c r="AB862">
        <v>213</v>
      </c>
      <c r="AC862">
        <v>4.7142999999999997</v>
      </c>
      <c r="AD862">
        <v>217.57140000000001</v>
      </c>
      <c r="AE862">
        <v>0.57140000000000002</v>
      </c>
      <c r="AF862">
        <v>2.6049200000000002E-3</v>
      </c>
      <c r="AG862">
        <v>21</v>
      </c>
      <c r="AH862">
        <v>0</v>
      </c>
      <c r="AI862">
        <v>21</v>
      </c>
      <c r="AJ862">
        <v>21</v>
      </c>
      <c r="AK862">
        <v>0</v>
      </c>
    </row>
    <row r="863" spans="1:37" ht="19" customHeight="1">
      <c r="A863" t="s">
        <v>992</v>
      </c>
      <c r="B863" t="s">
        <v>993</v>
      </c>
      <c r="C863" t="s">
        <v>994</v>
      </c>
      <c r="D863">
        <v>2</v>
      </c>
      <c r="E863" t="s">
        <v>542</v>
      </c>
      <c r="G863" t="s">
        <v>1311</v>
      </c>
      <c r="H863" t="s">
        <v>1311</v>
      </c>
      <c r="I863" t="s">
        <v>465</v>
      </c>
      <c r="J863" t="s">
        <v>268</v>
      </c>
      <c r="K863">
        <v>0</v>
      </c>
      <c r="L863">
        <v>269</v>
      </c>
      <c r="M863">
        <v>18.258600000000001</v>
      </c>
      <c r="N863">
        <v>0</v>
      </c>
      <c r="O863">
        <v>18.258600000000001</v>
      </c>
      <c r="P863">
        <v>3</v>
      </c>
      <c r="R863">
        <v>0</v>
      </c>
      <c r="S863">
        <v>71.5</v>
      </c>
      <c r="U863">
        <f t="shared" si="10"/>
        <v>0</v>
      </c>
      <c r="V863">
        <f t="shared" si="11"/>
        <v>1.881118881118881</v>
      </c>
      <c r="W863" t="str">
        <f t="shared" si="12"/>
        <v/>
      </c>
      <c r="X863">
        <f t="shared" si="13"/>
        <v>0.12768251748251749</v>
      </c>
      <c r="Y863" t="str">
        <f t="shared" si="14"/>
        <v/>
      </c>
      <c r="AA863">
        <v>3</v>
      </c>
      <c r="AC863">
        <v>0</v>
      </c>
      <c r="AD863">
        <v>71.5</v>
      </c>
      <c r="AF863">
        <v>0</v>
      </c>
      <c r="AG863">
        <v>0</v>
      </c>
      <c r="AH863">
        <v>269</v>
      </c>
      <c r="AI863">
        <v>18.258600000000001</v>
      </c>
      <c r="AJ863">
        <v>0</v>
      </c>
      <c r="AK863">
        <v>18.258600000000001</v>
      </c>
    </row>
    <row r="864" spans="1:37" ht="19" customHeight="1">
      <c r="A864" t="s">
        <v>992</v>
      </c>
      <c r="B864" t="s">
        <v>993</v>
      </c>
      <c r="C864" t="s">
        <v>994</v>
      </c>
      <c r="D864">
        <v>1</v>
      </c>
      <c r="E864" t="s">
        <v>624</v>
      </c>
      <c r="G864" t="s">
        <v>1311</v>
      </c>
      <c r="H864" t="s">
        <v>1311</v>
      </c>
      <c r="I864" t="s">
        <v>465</v>
      </c>
      <c r="J864" t="s">
        <v>268</v>
      </c>
      <c r="K864">
        <v>0</v>
      </c>
      <c r="L864">
        <v>245.7</v>
      </c>
      <c r="M864">
        <v>16.6265</v>
      </c>
      <c r="N864">
        <v>0</v>
      </c>
      <c r="O864">
        <v>16.6265</v>
      </c>
      <c r="P864">
        <v>0</v>
      </c>
      <c r="R864">
        <v>0</v>
      </c>
      <c r="S864">
        <v>2</v>
      </c>
      <c r="U864">
        <f t="shared" si="10"/>
        <v>0</v>
      </c>
      <c r="V864">
        <f t="shared" si="11"/>
        <v>122.85</v>
      </c>
      <c r="W864" t="str">
        <f t="shared" si="12"/>
        <v/>
      </c>
      <c r="X864">
        <f t="shared" si="13"/>
        <v>8.31325</v>
      </c>
      <c r="Y864" t="str">
        <f t="shared" si="14"/>
        <v/>
      </c>
      <c r="AA864">
        <v>0</v>
      </c>
      <c r="AC864">
        <v>0</v>
      </c>
      <c r="AD864">
        <v>2</v>
      </c>
      <c r="AF864">
        <v>0</v>
      </c>
      <c r="AG864">
        <v>0</v>
      </c>
      <c r="AH864">
        <v>245.7</v>
      </c>
      <c r="AI864">
        <v>16.6265</v>
      </c>
      <c r="AJ864">
        <v>0</v>
      </c>
      <c r="AK864">
        <v>16.6265</v>
      </c>
    </row>
    <row r="865" spans="1:37" ht="19" customHeight="1">
      <c r="A865" t="s">
        <v>992</v>
      </c>
      <c r="B865" t="s">
        <v>993</v>
      </c>
      <c r="C865" t="s">
        <v>994</v>
      </c>
      <c r="D865">
        <v>1</v>
      </c>
      <c r="E865" t="s">
        <v>634</v>
      </c>
      <c r="G865" t="s">
        <v>1311</v>
      </c>
      <c r="H865" t="s">
        <v>1311</v>
      </c>
      <c r="I865" t="s">
        <v>465</v>
      </c>
      <c r="J865" t="s">
        <v>268</v>
      </c>
      <c r="K865">
        <v>0</v>
      </c>
      <c r="L865">
        <v>157.97</v>
      </c>
      <c r="M865">
        <v>10.7271</v>
      </c>
      <c r="N865">
        <v>0</v>
      </c>
      <c r="O865">
        <v>10.7271</v>
      </c>
      <c r="P865">
        <v>0</v>
      </c>
      <c r="R865">
        <v>0</v>
      </c>
      <c r="S865">
        <v>0</v>
      </c>
      <c r="U865" t="str">
        <f t="shared" si="10"/>
        <v/>
      </c>
      <c r="V865" t="str">
        <f t="shared" si="11"/>
        <v/>
      </c>
      <c r="W865" t="str">
        <f t="shared" si="12"/>
        <v/>
      </c>
      <c r="X865" t="str">
        <f t="shared" si="13"/>
        <v/>
      </c>
      <c r="Y865" t="str">
        <f t="shared" si="14"/>
        <v/>
      </c>
      <c r="AA865">
        <v>0</v>
      </c>
      <c r="AC865">
        <v>0</v>
      </c>
      <c r="AD865">
        <v>0</v>
      </c>
      <c r="AG865">
        <v>0</v>
      </c>
      <c r="AH865">
        <v>157.97</v>
      </c>
      <c r="AI865">
        <v>10.7271</v>
      </c>
      <c r="AJ865">
        <v>0</v>
      </c>
      <c r="AK865">
        <v>10.7271</v>
      </c>
    </row>
    <row r="866" spans="1:37" ht="19" customHeight="1">
      <c r="A866" t="s">
        <v>992</v>
      </c>
      <c r="B866" t="s">
        <v>993</v>
      </c>
      <c r="C866" t="s">
        <v>994</v>
      </c>
      <c r="D866">
        <v>7</v>
      </c>
      <c r="E866" t="s">
        <v>545</v>
      </c>
      <c r="F866" t="s">
        <v>635</v>
      </c>
      <c r="G866" t="s">
        <v>1311</v>
      </c>
      <c r="H866" t="s">
        <v>1311</v>
      </c>
      <c r="I866" t="s">
        <v>465</v>
      </c>
      <c r="J866" t="s">
        <v>268</v>
      </c>
      <c r="K866">
        <v>0</v>
      </c>
      <c r="L866">
        <v>0</v>
      </c>
      <c r="M866">
        <v>0</v>
      </c>
      <c r="N866">
        <v>0</v>
      </c>
      <c r="O866">
        <v>0</v>
      </c>
      <c r="Q866">
        <v>25991.142899999999</v>
      </c>
      <c r="R866">
        <v>2503.4286000000002</v>
      </c>
      <c r="S866">
        <v>26428.7143</v>
      </c>
      <c r="T866">
        <v>0</v>
      </c>
      <c r="U866">
        <f t="shared" si="10"/>
        <v>0</v>
      </c>
      <c r="V866">
        <f t="shared" si="11"/>
        <v>0</v>
      </c>
      <c r="W866" t="str">
        <f t="shared" si="12"/>
        <v/>
      </c>
      <c r="X866">
        <f t="shared" si="13"/>
        <v>0</v>
      </c>
      <c r="Y866" t="str">
        <f t="shared" si="14"/>
        <v/>
      </c>
      <c r="AB866">
        <v>25991.142899999999</v>
      </c>
      <c r="AC866">
        <v>2503.4286000000002</v>
      </c>
      <c r="AD866">
        <v>26428.7143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</row>
    <row r="867" spans="1:37" ht="19" customHeight="1">
      <c r="A867" t="s">
        <v>992</v>
      </c>
      <c r="B867" t="s">
        <v>993</v>
      </c>
      <c r="C867" t="s">
        <v>994</v>
      </c>
      <c r="D867">
        <v>6</v>
      </c>
      <c r="E867" t="s">
        <v>546</v>
      </c>
      <c r="F867" t="s">
        <v>546</v>
      </c>
      <c r="G867" t="s">
        <v>1311</v>
      </c>
      <c r="H867" t="s">
        <v>1311</v>
      </c>
      <c r="I867" t="s">
        <v>465</v>
      </c>
      <c r="J867" t="s">
        <v>248</v>
      </c>
      <c r="K867">
        <v>0</v>
      </c>
      <c r="L867">
        <v>0</v>
      </c>
      <c r="M867">
        <v>0</v>
      </c>
      <c r="N867">
        <v>0</v>
      </c>
      <c r="O867">
        <v>0</v>
      </c>
      <c r="Q867">
        <v>26.666699999999999</v>
      </c>
      <c r="R867">
        <v>6.3333000000000004</v>
      </c>
      <c r="S867">
        <v>24.833300000000001</v>
      </c>
      <c r="T867">
        <v>0</v>
      </c>
      <c r="U867">
        <f t="shared" si="10"/>
        <v>0</v>
      </c>
      <c r="V867">
        <f t="shared" si="11"/>
        <v>0</v>
      </c>
      <c r="W867" t="str">
        <f t="shared" si="12"/>
        <v/>
      </c>
      <c r="X867">
        <f t="shared" si="13"/>
        <v>0</v>
      </c>
      <c r="Y867" t="str">
        <f t="shared" si="14"/>
        <v/>
      </c>
      <c r="AB867">
        <v>26.666699999999999</v>
      </c>
      <c r="AC867">
        <v>6.3333000000000004</v>
      </c>
      <c r="AD867">
        <v>24.833300000000001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1:37" ht="19" customHeight="1">
      <c r="A868" t="s">
        <v>992</v>
      </c>
      <c r="B868" t="s">
        <v>993</v>
      </c>
      <c r="C868" t="s">
        <v>994</v>
      </c>
      <c r="D868">
        <v>7</v>
      </c>
      <c r="E868" t="s">
        <v>547</v>
      </c>
      <c r="F868" t="s">
        <v>548</v>
      </c>
      <c r="G868" t="s">
        <v>1311</v>
      </c>
      <c r="H868" t="s">
        <v>1311</v>
      </c>
      <c r="I868" t="s">
        <v>465</v>
      </c>
      <c r="J868" t="s">
        <v>281</v>
      </c>
      <c r="K868">
        <v>0</v>
      </c>
      <c r="L868">
        <v>0</v>
      </c>
      <c r="M868">
        <v>0</v>
      </c>
      <c r="N868">
        <v>0</v>
      </c>
      <c r="O868">
        <v>0</v>
      </c>
      <c r="R868">
        <v>0</v>
      </c>
      <c r="S868">
        <v>0</v>
      </c>
      <c r="T868">
        <v>0</v>
      </c>
      <c r="U868" t="str">
        <f t="shared" si="10"/>
        <v/>
      </c>
      <c r="V868" t="str">
        <f t="shared" si="11"/>
        <v/>
      </c>
      <c r="W868" t="str">
        <f t="shared" si="12"/>
        <v/>
      </c>
      <c r="X868" t="str">
        <f t="shared" si="13"/>
        <v/>
      </c>
      <c r="Y868" t="str">
        <f t="shared" si="14"/>
        <v/>
      </c>
      <c r="AC868">
        <v>0</v>
      </c>
      <c r="AD868">
        <v>0</v>
      </c>
      <c r="AE868">
        <v>0</v>
      </c>
      <c r="AG868">
        <v>0</v>
      </c>
      <c r="AH868">
        <v>0</v>
      </c>
      <c r="AI868">
        <v>0</v>
      </c>
      <c r="AJ868">
        <v>0</v>
      </c>
      <c r="AK868">
        <v>0</v>
      </c>
    </row>
    <row r="869" spans="1:37" ht="19" customHeight="1">
      <c r="A869" t="s">
        <v>992</v>
      </c>
      <c r="B869" t="s">
        <v>993</v>
      </c>
      <c r="C869" t="s">
        <v>994</v>
      </c>
      <c r="D869">
        <v>7</v>
      </c>
      <c r="E869" t="s">
        <v>549</v>
      </c>
      <c r="G869" t="s">
        <v>1311</v>
      </c>
      <c r="H869" t="s">
        <v>1311</v>
      </c>
      <c r="I869" t="s">
        <v>465</v>
      </c>
      <c r="J869" t="s">
        <v>281</v>
      </c>
      <c r="K869">
        <v>0</v>
      </c>
      <c r="L869">
        <v>0</v>
      </c>
      <c r="M869">
        <v>0</v>
      </c>
      <c r="N869">
        <v>0</v>
      </c>
      <c r="O869">
        <v>0</v>
      </c>
      <c r="R869">
        <v>0</v>
      </c>
      <c r="S869">
        <v>0</v>
      </c>
      <c r="T869">
        <v>0</v>
      </c>
      <c r="U869" t="str">
        <f t="shared" si="10"/>
        <v/>
      </c>
      <c r="V869" t="str">
        <f t="shared" si="11"/>
        <v/>
      </c>
      <c r="W869" t="str">
        <f t="shared" si="12"/>
        <v/>
      </c>
      <c r="X869" t="str">
        <f t="shared" si="13"/>
        <v/>
      </c>
      <c r="Y869" t="str">
        <f t="shared" si="14"/>
        <v/>
      </c>
      <c r="AC869">
        <v>0</v>
      </c>
      <c r="AD869">
        <v>0</v>
      </c>
      <c r="AE869">
        <v>0</v>
      </c>
      <c r="AG869">
        <v>0</v>
      </c>
      <c r="AH869">
        <v>0</v>
      </c>
      <c r="AI869">
        <v>0</v>
      </c>
      <c r="AJ869">
        <v>0</v>
      </c>
      <c r="AK869">
        <v>0</v>
      </c>
    </row>
    <row r="870" spans="1:37" ht="19" customHeight="1">
      <c r="A870" t="s">
        <v>992</v>
      </c>
      <c r="B870" t="s">
        <v>993</v>
      </c>
      <c r="C870" t="s">
        <v>994</v>
      </c>
      <c r="D870">
        <v>7</v>
      </c>
      <c r="E870" t="s">
        <v>550</v>
      </c>
      <c r="F870" t="s">
        <v>551</v>
      </c>
      <c r="G870" t="s">
        <v>1311</v>
      </c>
      <c r="H870" t="s">
        <v>1311</v>
      </c>
      <c r="I870" t="s">
        <v>465</v>
      </c>
      <c r="J870" t="s">
        <v>248</v>
      </c>
      <c r="K870">
        <v>0</v>
      </c>
      <c r="L870">
        <v>0</v>
      </c>
      <c r="M870">
        <v>0</v>
      </c>
      <c r="N870">
        <v>0</v>
      </c>
      <c r="O870">
        <v>0</v>
      </c>
      <c r="R870">
        <v>0</v>
      </c>
      <c r="S870">
        <v>0</v>
      </c>
      <c r="T870">
        <v>0</v>
      </c>
      <c r="U870" t="str">
        <f t="shared" si="10"/>
        <v/>
      </c>
      <c r="V870" t="str">
        <f t="shared" si="11"/>
        <v/>
      </c>
      <c r="W870" t="str">
        <f t="shared" si="12"/>
        <v/>
      </c>
      <c r="X870" t="str">
        <f t="shared" si="13"/>
        <v/>
      </c>
      <c r="Y870" t="str">
        <f t="shared" si="14"/>
        <v/>
      </c>
      <c r="AC870">
        <v>0</v>
      </c>
      <c r="AD870">
        <v>0</v>
      </c>
      <c r="AE870">
        <v>0</v>
      </c>
      <c r="AG870">
        <v>0</v>
      </c>
      <c r="AH870">
        <v>0</v>
      </c>
      <c r="AI870">
        <v>0</v>
      </c>
      <c r="AJ870">
        <v>0</v>
      </c>
      <c r="AK870">
        <v>0</v>
      </c>
    </row>
    <row r="871" spans="1:37" ht="19" customHeight="1">
      <c r="A871" t="s">
        <v>992</v>
      </c>
      <c r="B871" t="s">
        <v>993</v>
      </c>
      <c r="C871" t="s">
        <v>994</v>
      </c>
      <c r="D871">
        <v>7</v>
      </c>
      <c r="E871" t="s">
        <v>552</v>
      </c>
      <c r="G871" t="s">
        <v>1311</v>
      </c>
      <c r="H871" t="s">
        <v>1311</v>
      </c>
      <c r="I871" t="s">
        <v>465</v>
      </c>
      <c r="J871" t="s">
        <v>281</v>
      </c>
      <c r="K871">
        <v>0</v>
      </c>
      <c r="L871">
        <v>0</v>
      </c>
      <c r="M871">
        <v>0</v>
      </c>
      <c r="N871">
        <v>0</v>
      </c>
      <c r="O871">
        <v>0</v>
      </c>
      <c r="Q871">
        <v>0</v>
      </c>
      <c r="R871">
        <v>0</v>
      </c>
      <c r="S871">
        <v>0</v>
      </c>
      <c r="T871">
        <v>0</v>
      </c>
      <c r="U871" t="str">
        <f t="shared" si="10"/>
        <v/>
      </c>
      <c r="V871" t="str">
        <f t="shared" si="11"/>
        <v/>
      </c>
      <c r="W871" t="str">
        <f t="shared" si="12"/>
        <v/>
      </c>
      <c r="X871" t="str">
        <f t="shared" si="13"/>
        <v/>
      </c>
      <c r="Y871" t="str">
        <f t="shared" si="14"/>
        <v/>
      </c>
      <c r="AB871">
        <v>0</v>
      </c>
      <c r="AC871">
        <v>0</v>
      </c>
      <c r="AD871">
        <v>0</v>
      </c>
      <c r="AE871">
        <v>0</v>
      </c>
      <c r="AG871">
        <v>0</v>
      </c>
      <c r="AH871">
        <v>0</v>
      </c>
      <c r="AI871">
        <v>0</v>
      </c>
      <c r="AJ871">
        <v>0</v>
      </c>
      <c r="AK871">
        <v>0</v>
      </c>
    </row>
    <row r="872" spans="1:37" ht="19" customHeight="1">
      <c r="A872" t="s">
        <v>992</v>
      </c>
      <c r="B872" t="s">
        <v>993</v>
      </c>
      <c r="C872" t="s">
        <v>994</v>
      </c>
      <c r="D872">
        <v>7</v>
      </c>
      <c r="E872" t="s">
        <v>553</v>
      </c>
      <c r="G872" t="s">
        <v>1311</v>
      </c>
      <c r="H872" t="s">
        <v>1311</v>
      </c>
      <c r="I872" t="s">
        <v>465</v>
      </c>
      <c r="J872" t="s">
        <v>281</v>
      </c>
      <c r="K872">
        <v>0</v>
      </c>
      <c r="L872">
        <v>0</v>
      </c>
      <c r="M872">
        <v>0</v>
      </c>
      <c r="N872">
        <v>0</v>
      </c>
      <c r="O872">
        <v>0</v>
      </c>
      <c r="Q872">
        <v>0</v>
      </c>
      <c r="R872">
        <v>0</v>
      </c>
      <c r="S872">
        <v>0</v>
      </c>
      <c r="T872">
        <v>0</v>
      </c>
      <c r="U872" t="str">
        <f t="shared" si="10"/>
        <v/>
      </c>
      <c r="V872" t="str">
        <f t="shared" si="11"/>
        <v/>
      </c>
      <c r="W872" t="str">
        <f t="shared" si="12"/>
        <v/>
      </c>
      <c r="X872" t="str">
        <f t="shared" si="13"/>
        <v/>
      </c>
      <c r="Y872" t="str">
        <f t="shared" si="14"/>
        <v/>
      </c>
      <c r="AB872">
        <v>0</v>
      </c>
      <c r="AC872">
        <v>0</v>
      </c>
      <c r="AD872">
        <v>0</v>
      </c>
      <c r="AE872">
        <v>0</v>
      </c>
      <c r="AG872">
        <v>0</v>
      </c>
      <c r="AH872">
        <v>0</v>
      </c>
      <c r="AI872">
        <v>0</v>
      </c>
      <c r="AJ872">
        <v>0</v>
      </c>
      <c r="AK872">
        <v>0</v>
      </c>
    </row>
    <row r="873" spans="1:37" ht="19" customHeight="1">
      <c r="A873" t="s">
        <v>992</v>
      </c>
      <c r="B873" t="s">
        <v>993</v>
      </c>
      <c r="C873" t="s">
        <v>994</v>
      </c>
      <c r="D873">
        <v>7</v>
      </c>
      <c r="E873" t="s">
        <v>554</v>
      </c>
      <c r="F873" t="s">
        <v>554</v>
      </c>
      <c r="G873" t="s">
        <v>554</v>
      </c>
      <c r="H873" t="s">
        <v>555</v>
      </c>
      <c r="I873" t="s">
        <v>556</v>
      </c>
      <c r="J873" t="s">
        <v>281</v>
      </c>
      <c r="K873">
        <v>35834.910000000003</v>
      </c>
      <c r="L873">
        <v>0</v>
      </c>
      <c r="M873">
        <v>243118.05989999999</v>
      </c>
      <c r="N873">
        <v>243118.05989999999</v>
      </c>
      <c r="O873">
        <v>0</v>
      </c>
      <c r="Q873">
        <v>60150</v>
      </c>
      <c r="R873">
        <v>13133.857099999999</v>
      </c>
      <c r="S873">
        <v>60883</v>
      </c>
      <c r="T873">
        <v>4263.2857000000004</v>
      </c>
      <c r="U873">
        <f t="shared" si="10"/>
        <v>7.0024238293119601E-2</v>
      </c>
      <c r="V873">
        <f t="shared" si="11"/>
        <v>8.4083781304187671E-2</v>
      </c>
      <c r="W873">
        <f t="shared" si="12"/>
        <v>1.200781091715917</v>
      </c>
      <c r="X873">
        <f t="shared" si="13"/>
        <v>0.57045729373200582</v>
      </c>
      <c r="Y873">
        <f t="shared" si="14"/>
        <v>8.1465690686143102</v>
      </c>
      <c r="AB873">
        <v>60150</v>
      </c>
      <c r="AC873">
        <v>13133.857099999999</v>
      </c>
      <c r="AD873">
        <v>60883</v>
      </c>
      <c r="AE873">
        <v>4263.2857000000004</v>
      </c>
      <c r="AF873">
        <v>6.9976709999999998E-2</v>
      </c>
      <c r="AG873">
        <v>35834.910000000003</v>
      </c>
      <c r="AH873">
        <v>0</v>
      </c>
      <c r="AI873">
        <v>243118.05989999999</v>
      </c>
      <c r="AJ873">
        <v>243118.05989999999</v>
      </c>
      <c r="AK873">
        <v>0</v>
      </c>
    </row>
    <row r="874" spans="1:37" ht="19" customHeight="1">
      <c r="A874" t="s">
        <v>992</v>
      </c>
      <c r="B874" t="s">
        <v>993</v>
      </c>
      <c r="C874" t="s">
        <v>994</v>
      </c>
      <c r="D874">
        <v>7</v>
      </c>
      <c r="E874" t="s">
        <v>557</v>
      </c>
      <c r="F874" t="s">
        <v>557</v>
      </c>
      <c r="G874" t="s">
        <v>557</v>
      </c>
      <c r="H874" t="s">
        <v>556</v>
      </c>
      <c r="I874" t="s">
        <v>556</v>
      </c>
      <c r="J874" t="s">
        <v>268</v>
      </c>
      <c r="K874">
        <v>289963</v>
      </c>
      <c r="L874">
        <v>0</v>
      </c>
      <c r="M874">
        <v>19677.160899999999</v>
      </c>
      <c r="N874">
        <v>19677.160899999999</v>
      </c>
      <c r="O874">
        <v>0</v>
      </c>
      <c r="P874">
        <v>519.85709999999995</v>
      </c>
      <c r="Q874">
        <v>5598.2857000000004</v>
      </c>
      <c r="R874">
        <v>487.8571</v>
      </c>
      <c r="S874">
        <v>5869.1428999999998</v>
      </c>
      <c r="T874">
        <v>36.428600000000003</v>
      </c>
      <c r="U874">
        <f t="shared" si="10"/>
        <v>6.206800655680066E-3</v>
      </c>
      <c r="V874">
        <f t="shared" si="11"/>
        <v>7.0578083410246695</v>
      </c>
      <c r="W874">
        <f t="shared" si="12"/>
        <v>1137.1089120714414</v>
      </c>
      <c r="X874">
        <f t="shared" si="13"/>
        <v>0.47894948778880225</v>
      </c>
      <c r="Y874">
        <f t="shared" si="14"/>
        <v>77.165276340959721</v>
      </c>
      <c r="AA874">
        <v>519.85709999999995</v>
      </c>
      <c r="AB874">
        <v>5598.2857000000004</v>
      </c>
      <c r="AC874">
        <v>487.8571</v>
      </c>
      <c r="AD874">
        <v>5869.1428999999998</v>
      </c>
      <c r="AE874">
        <v>36.428600000000003</v>
      </c>
      <c r="AF874">
        <v>6.2079600000000002E-3</v>
      </c>
      <c r="AG874">
        <v>289963</v>
      </c>
      <c r="AH874">
        <v>0</v>
      </c>
      <c r="AI874">
        <v>19677.160899999999</v>
      </c>
      <c r="AJ874">
        <v>19677.160899999999</v>
      </c>
      <c r="AK874">
        <v>0</v>
      </c>
    </row>
    <row r="875" spans="1:37" ht="19" customHeight="1">
      <c r="A875" t="s">
        <v>992</v>
      </c>
      <c r="B875" t="s">
        <v>993</v>
      </c>
      <c r="C875" t="s">
        <v>994</v>
      </c>
      <c r="D875">
        <v>7</v>
      </c>
      <c r="E875" t="s">
        <v>559</v>
      </c>
      <c r="F875" t="s">
        <v>559</v>
      </c>
      <c r="G875" t="s">
        <v>559</v>
      </c>
      <c r="H875" t="s">
        <v>555</v>
      </c>
      <c r="I875" t="s">
        <v>556</v>
      </c>
      <c r="J875" t="s">
        <v>268</v>
      </c>
      <c r="K875">
        <v>1000</v>
      </c>
      <c r="L875">
        <v>0</v>
      </c>
      <c r="M875">
        <v>67.962999999999994</v>
      </c>
      <c r="N875">
        <v>67.962999999999994</v>
      </c>
      <c r="O875">
        <v>0</v>
      </c>
      <c r="Q875">
        <v>262.8571</v>
      </c>
      <c r="R875">
        <v>45.285699999999999</v>
      </c>
      <c r="S875">
        <v>265</v>
      </c>
      <c r="T875">
        <v>0.1429</v>
      </c>
      <c r="U875">
        <f t="shared" si="10"/>
        <v>5.3924528301886794E-4</v>
      </c>
      <c r="V875">
        <f t="shared" si="11"/>
        <v>0.53908355795148255</v>
      </c>
      <c r="W875">
        <f t="shared" si="12"/>
        <v>999.70008997300818</v>
      </c>
      <c r="X875">
        <f t="shared" si="13"/>
        <v>3.66377358490566E-2</v>
      </c>
      <c r="Y875">
        <f t="shared" si="14"/>
        <v>67.94261721483555</v>
      </c>
      <c r="AB875">
        <v>262.8571</v>
      </c>
      <c r="AC875">
        <v>45.285699999999999</v>
      </c>
      <c r="AD875">
        <v>265</v>
      </c>
      <c r="AE875">
        <v>0.1429</v>
      </c>
      <c r="AF875">
        <v>5.3908000000000005E-4</v>
      </c>
      <c r="AG875">
        <v>1000</v>
      </c>
      <c r="AH875">
        <v>0</v>
      </c>
      <c r="AI875">
        <v>67.962999999999994</v>
      </c>
      <c r="AJ875">
        <v>67.962999999999994</v>
      </c>
      <c r="AK875">
        <v>0</v>
      </c>
    </row>
    <row r="876" spans="1:37" ht="19" customHeight="1">
      <c r="A876" t="s">
        <v>992</v>
      </c>
      <c r="B876" t="s">
        <v>993</v>
      </c>
      <c r="C876" t="s">
        <v>994</v>
      </c>
      <c r="D876">
        <v>7</v>
      </c>
      <c r="E876" t="s">
        <v>431</v>
      </c>
      <c r="G876" t="s">
        <v>432</v>
      </c>
      <c r="H876" t="s">
        <v>393</v>
      </c>
      <c r="I876" t="s">
        <v>995</v>
      </c>
      <c r="J876" t="s">
        <v>268</v>
      </c>
      <c r="K876">
        <v>1655711</v>
      </c>
      <c r="L876">
        <v>3237440.86</v>
      </c>
      <c r="M876">
        <v>331998.22899999999</v>
      </c>
      <c r="N876">
        <v>112343.9428</v>
      </c>
      <c r="O876">
        <v>219654.2862</v>
      </c>
      <c r="P876">
        <v>418.3571</v>
      </c>
      <c r="R876">
        <v>0</v>
      </c>
      <c r="S876">
        <v>9668.2142999999996</v>
      </c>
      <c r="U876">
        <f t="shared" si="10"/>
        <v>0</v>
      </c>
      <c r="V876">
        <f t="shared" si="11"/>
        <v>72.301013671750553</v>
      </c>
      <c r="W876" t="str">
        <f t="shared" si="12"/>
        <v/>
      </c>
      <c r="X876">
        <f t="shared" si="13"/>
        <v>4.9055923831323671</v>
      </c>
      <c r="Y876" t="str">
        <f t="shared" si="14"/>
        <v/>
      </c>
      <c r="AA876">
        <v>418.3571</v>
      </c>
      <c r="AC876">
        <v>0</v>
      </c>
      <c r="AD876">
        <v>9668.2142999999996</v>
      </c>
      <c r="AF876">
        <v>0</v>
      </c>
      <c r="AG876">
        <v>1655711</v>
      </c>
      <c r="AH876">
        <v>3237440.86</v>
      </c>
      <c r="AI876">
        <v>331998.22899999999</v>
      </c>
      <c r="AJ876">
        <v>112343.9428</v>
      </c>
      <c r="AK876">
        <v>219654.2862</v>
      </c>
    </row>
    <row r="877" spans="1:37" ht="19" customHeight="1">
      <c r="A877" t="s">
        <v>996</v>
      </c>
      <c r="B877" t="s">
        <v>997</v>
      </c>
      <c r="C877" t="s">
        <v>998</v>
      </c>
      <c r="D877">
        <v>7</v>
      </c>
      <c r="E877" t="s">
        <v>253</v>
      </c>
      <c r="F877" t="s">
        <v>253</v>
      </c>
      <c r="G877" t="s">
        <v>253</v>
      </c>
      <c r="H877" t="s">
        <v>254</v>
      </c>
      <c r="I877" t="s">
        <v>247</v>
      </c>
      <c r="J877" t="s">
        <v>248</v>
      </c>
      <c r="K877">
        <v>33850592</v>
      </c>
      <c r="L877">
        <v>0</v>
      </c>
      <c r="M877">
        <v>33850592</v>
      </c>
      <c r="N877">
        <v>33850592</v>
      </c>
      <c r="O877">
        <v>0</v>
      </c>
      <c r="P877">
        <v>163010.85709999999</v>
      </c>
      <c r="Q877">
        <v>341757.28570000001</v>
      </c>
      <c r="R877">
        <v>54989.7143</v>
      </c>
      <c r="S877">
        <v>323804</v>
      </c>
      <c r="T877">
        <v>13589.571400000001</v>
      </c>
      <c r="U877">
        <f t="shared" si="10"/>
        <v>4.1968509962817015E-2</v>
      </c>
      <c r="V877">
        <f t="shared" si="11"/>
        <v>14.934339468143868</v>
      </c>
      <c r="W877">
        <f t="shared" si="12"/>
        <v>355.84631146960652</v>
      </c>
      <c r="X877">
        <f t="shared" si="13"/>
        <v>14.934339468143868</v>
      </c>
      <c r="Y877">
        <f t="shared" si="14"/>
        <v>355.84631146960652</v>
      </c>
      <c r="AA877">
        <v>163010.85709999999</v>
      </c>
      <c r="AB877">
        <v>341757.28570000001</v>
      </c>
      <c r="AC877">
        <v>54989.7143</v>
      </c>
      <c r="AD877">
        <v>323804</v>
      </c>
      <c r="AE877">
        <v>13589.571400000001</v>
      </c>
      <c r="AF877">
        <v>4.1711669999999999E-2</v>
      </c>
      <c r="AG877">
        <v>33850592</v>
      </c>
      <c r="AH877">
        <v>0</v>
      </c>
      <c r="AI877">
        <v>33850592</v>
      </c>
      <c r="AJ877">
        <v>33850592</v>
      </c>
      <c r="AK877">
        <v>0</v>
      </c>
    </row>
    <row r="878" spans="1:37" ht="19" customHeight="1">
      <c r="A878" t="s">
        <v>996</v>
      </c>
      <c r="B878" t="s">
        <v>997</v>
      </c>
      <c r="C878" t="s">
        <v>998</v>
      </c>
      <c r="D878">
        <v>7</v>
      </c>
      <c r="E878" t="s">
        <v>245</v>
      </c>
      <c r="F878" t="s">
        <v>245</v>
      </c>
      <c r="G878" t="s">
        <v>245</v>
      </c>
      <c r="H878" t="s">
        <v>246</v>
      </c>
      <c r="I878" t="s">
        <v>247</v>
      </c>
      <c r="J878" t="s">
        <v>248</v>
      </c>
      <c r="K878">
        <v>33608190</v>
      </c>
      <c r="L878">
        <v>0</v>
      </c>
      <c r="M878">
        <v>33608190</v>
      </c>
      <c r="N878">
        <v>33608190</v>
      </c>
      <c r="O878">
        <v>0</v>
      </c>
      <c r="P878">
        <v>355507</v>
      </c>
      <c r="Q878">
        <v>799132.85710000002</v>
      </c>
      <c r="R878">
        <v>168297.14290000001</v>
      </c>
      <c r="S878">
        <v>769414.42859999998</v>
      </c>
      <c r="T878">
        <v>18369.142899999999</v>
      </c>
      <c r="U878">
        <f t="shared" si="10"/>
        <v>2.3874185636762569E-2</v>
      </c>
      <c r="V878">
        <f t="shared" si="11"/>
        <v>6.2400311477600487</v>
      </c>
      <c r="W878">
        <f t="shared" si="12"/>
        <v>261.37147640132957</v>
      </c>
      <c r="X878">
        <f t="shared" si="13"/>
        <v>6.2400311477600487</v>
      </c>
      <c r="Y878">
        <f t="shared" si="14"/>
        <v>261.37147640132957</v>
      </c>
      <c r="AA878">
        <v>355507</v>
      </c>
      <c r="AB878">
        <v>799132.85710000002</v>
      </c>
      <c r="AC878">
        <v>168297.14290000001</v>
      </c>
      <c r="AD878">
        <v>769414.42859999998</v>
      </c>
      <c r="AE878">
        <v>18369.142899999999</v>
      </c>
      <c r="AF878">
        <v>2.3865810000000001E-2</v>
      </c>
      <c r="AG878">
        <v>33608190</v>
      </c>
      <c r="AH878">
        <v>0</v>
      </c>
      <c r="AI878">
        <v>33608190</v>
      </c>
      <c r="AJ878">
        <v>33608190</v>
      </c>
      <c r="AK878">
        <v>0</v>
      </c>
    </row>
    <row r="879" spans="1:37" ht="19" customHeight="1">
      <c r="A879" t="s">
        <v>996</v>
      </c>
      <c r="B879" t="s">
        <v>997</v>
      </c>
      <c r="C879" t="s">
        <v>998</v>
      </c>
      <c r="D879">
        <v>7</v>
      </c>
      <c r="E879" t="s">
        <v>259</v>
      </c>
      <c r="F879" t="s">
        <v>259</v>
      </c>
      <c r="G879" t="s">
        <v>259</v>
      </c>
      <c r="H879" t="s">
        <v>260</v>
      </c>
      <c r="I879" t="s">
        <v>247</v>
      </c>
      <c r="J879" t="s">
        <v>248</v>
      </c>
      <c r="K879">
        <v>9531351</v>
      </c>
      <c r="L879">
        <v>0</v>
      </c>
      <c r="M879">
        <v>9531351</v>
      </c>
      <c r="N879">
        <v>9531351</v>
      </c>
      <c r="O879">
        <v>0</v>
      </c>
      <c r="Q879">
        <v>558600.28570000001</v>
      </c>
      <c r="R879">
        <v>174677.28570000001</v>
      </c>
      <c r="S879">
        <v>531797.85710000002</v>
      </c>
      <c r="T879">
        <v>12416.857099999999</v>
      </c>
      <c r="U879">
        <f t="shared" si="10"/>
        <v>2.3348828759317691E-2</v>
      </c>
      <c r="V879">
        <f t="shared" si="11"/>
        <v>2.5604119182686556</v>
      </c>
      <c r="W879">
        <f t="shared" si="12"/>
        <v>109.65911586665288</v>
      </c>
      <c r="X879">
        <f t="shared" si="13"/>
        <v>2.5604119182686556</v>
      </c>
      <c r="Y879">
        <f t="shared" si="14"/>
        <v>109.65911586665288</v>
      </c>
      <c r="AB879">
        <v>558600.28570000001</v>
      </c>
      <c r="AC879">
        <v>174677.28570000001</v>
      </c>
      <c r="AD879">
        <v>531797.85710000002</v>
      </c>
      <c r="AE879">
        <v>12416.857099999999</v>
      </c>
      <c r="AF879">
        <v>2.3551409999999998E-2</v>
      </c>
      <c r="AG879">
        <v>9531351</v>
      </c>
      <c r="AH879">
        <v>0</v>
      </c>
      <c r="AI879">
        <v>9531351</v>
      </c>
      <c r="AJ879">
        <v>9531351</v>
      </c>
      <c r="AK879">
        <v>0</v>
      </c>
    </row>
    <row r="880" spans="1:37" ht="19" customHeight="1">
      <c r="A880" t="s">
        <v>996</v>
      </c>
      <c r="B880" t="s">
        <v>997</v>
      </c>
      <c r="C880" t="s">
        <v>998</v>
      </c>
      <c r="D880">
        <v>7</v>
      </c>
      <c r="E880" t="s">
        <v>264</v>
      </c>
      <c r="F880" t="s">
        <v>264</v>
      </c>
      <c r="G880" t="s">
        <v>264</v>
      </c>
      <c r="H880" t="s">
        <v>265</v>
      </c>
      <c r="I880" t="s">
        <v>247</v>
      </c>
      <c r="J880" t="s">
        <v>248</v>
      </c>
      <c r="K880">
        <v>5650577</v>
      </c>
      <c r="L880">
        <v>0</v>
      </c>
      <c r="M880">
        <v>5650577</v>
      </c>
      <c r="N880">
        <v>5650577</v>
      </c>
      <c r="O880">
        <v>0</v>
      </c>
      <c r="Q880">
        <v>97095.571400000001</v>
      </c>
      <c r="R880">
        <v>27998.571400000001</v>
      </c>
      <c r="S880">
        <v>103913.4286</v>
      </c>
      <c r="T880">
        <v>3685.4286000000002</v>
      </c>
      <c r="U880">
        <f t="shared" si="10"/>
        <v>3.5466336253676456E-2</v>
      </c>
      <c r="V880">
        <f t="shared" si="11"/>
        <v>7.7682480175068127</v>
      </c>
      <c r="W880">
        <f t="shared" si="12"/>
        <v>219.03158989819681</v>
      </c>
      <c r="X880">
        <f t="shared" si="13"/>
        <v>7.7682480175068127</v>
      </c>
      <c r="Y880">
        <f t="shared" si="14"/>
        <v>219.03158989819681</v>
      </c>
      <c r="AB880">
        <v>97095.571400000001</v>
      </c>
      <c r="AC880">
        <v>27998.571400000001</v>
      </c>
      <c r="AD880">
        <v>103913.4286</v>
      </c>
      <c r="AE880">
        <v>3685.4286000000002</v>
      </c>
      <c r="AF880">
        <v>3.5566769999999998E-2</v>
      </c>
      <c r="AG880">
        <v>5650577</v>
      </c>
      <c r="AH880">
        <v>0</v>
      </c>
      <c r="AI880">
        <v>5650577</v>
      </c>
      <c r="AJ880">
        <v>5650577</v>
      </c>
      <c r="AK880">
        <v>0</v>
      </c>
    </row>
    <row r="881" spans="1:37" ht="19" customHeight="1">
      <c r="A881" t="s">
        <v>996</v>
      </c>
      <c r="B881" t="s">
        <v>997</v>
      </c>
      <c r="C881" t="s">
        <v>998</v>
      </c>
      <c r="D881">
        <v>7</v>
      </c>
      <c r="E881" t="s">
        <v>275</v>
      </c>
      <c r="F881" t="s">
        <v>275</v>
      </c>
      <c r="G881" t="s">
        <v>275</v>
      </c>
      <c r="H881" t="s">
        <v>276</v>
      </c>
      <c r="I881" t="s">
        <v>247</v>
      </c>
      <c r="J881" t="s">
        <v>248</v>
      </c>
      <c r="K881">
        <v>176325</v>
      </c>
      <c r="L881">
        <v>0</v>
      </c>
      <c r="M881">
        <v>176325</v>
      </c>
      <c r="N881">
        <v>176325</v>
      </c>
      <c r="O881">
        <v>0</v>
      </c>
      <c r="Q881">
        <v>25154.571400000001</v>
      </c>
      <c r="R881">
        <v>5841.4286000000002</v>
      </c>
      <c r="S881">
        <v>23519.7143</v>
      </c>
      <c r="T881">
        <v>996.14290000000005</v>
      </c>
      <c r="U881">
        <f t="shared" si="10"/>
        <v>4.2353528928708119E-2</v>
      </c>
      <c r="V881">
        <f t="shared" si="11"/>
        <v>1.0709860414539862</v>
      </c>
      <c r="W881">
        <f t="shared" si="12"/>
        <v>25.286819505801539</v>
      </c>
      <c r="X881">
        <f t="shared" si="13"/>
        <v>1.0709860414539862</v>
      </c>
      <c r="Y881">
        <f t="shared" si="14"/>
        <v>25.286819505801539</v>
      </c>
      <c r="AB881">
        <v>25154.571400000001</v>
      </c>
      <c r="AC881">
        <v>5841.4286000000002</v>
      </c>
      <c r="AD881">
        <v>23519.7143</v>
      </c>
      <c r="AE881">
        <v>996.14290000000005</v>
      </c>
      <c r="AF881">
        <v>4.3012019999999998E-2</v>
      </c>
      <c r="AG881">
        <v>176325</v>
      </c>
      <c r="AH881">
        <v>0</v>
      </c>
      <c r="AI881">
        <v>176325</v>
      </c>
      <c r="AJ881">
        <v>176325</v>
      </c>
      <c r="AK881">
        <v>0</v>
      </c>
    </row>
    <row r="882" spans="1:37" ht="19" customHeight="1">
      <c r="A882" t="s">
        <v>996</v>
      </c>
      <c r="B882" t="s">
        <v>997</v>
      </c>
      <c r="C882" t="s">
        <v>998</v>
      </c>
      <c r="D882">
        <v>7</v>
      </c>
      <c r="E882" t="s">
        <v>286</v>
      </c>
      <c r="F882" t="s">
        <v>286</v>
      </c>
      <c r="G882" t="s">
        <v>286</v>
      </c>
      <c r="H882" t="s">
        <v>260</v>
      </c>
      <c r="I882" t="s">
        <v>247</v>
      </c>
      <c r="J882" t="s">
        <v>248</v>
      </c>
      <c r="K882">
        <v>175874</v>
      </c>
      <c r="L882">
        <v>0</v>
      </c>
      <c r="M882">
        <v>175874</v>
      </c>
      <c r="N882">
        <v>175874</v>
      </c>
      <c r="O882">
        <v>0</v>
      </c>
      <c r="Q882">
        <v>3065.1428999999998</v>
      </c>
      <c r="R882">
        <v>1688.1429000000001</v>
      </c>
      <c r="S882">
        <v>3049.1428999999998</v>
      </c>
      <c r="T882">
        <v>186</v>
      </c>
      <c r="U882">
        <f t="shared" si="10"/>
        <v>6.100074876779308E-2</v>
      </c>
      <c r="V882">
        <f t="shared" si="11"/>
        <v>8.2399736473017189</v>
      </c>
      <c r="W882">
        <f t="shared" si="12"/>
        <v>135.07987711213516</v>
      </c>
      <c r="X882">
        <f t="shared" si="13"/>
        <v>8.2399736473017189</v>
      </c>
      <c r="Y882">
        <f t="shared" si="14"/>
        <v>135.07987711213516</v>
      </c>
      <c r="AB882">
        <v>3065.1428999999998</v>
      </c>
      <c r="AC882">
        <v>1688.1429000000001</v>
      </c>
      <c r="AD882">
        <v>3049.1428999999998</v>
      </c>
      <c r="AE882">
        <v>186</v>
      </c>
      <c r="AF882">
        <v>6.4021750000000002E-2</v>
      </c>
      <c r="AG882">
        <v>175874</v>
      </c>
      <c r="AH882">
        <v>0</v>
      </c>
      <c r="AI882">
        <v>175874</v>
      </c>
      <c r="AJ882">
        <v>175874</v>
      </c>
      <c r="AK882">
        <v>0</v>
      </c>
    </row>
    <row r="883" spans="1:37" ht="19" customHeight="1">
      <c r="A883" t="s">
        <v>996</v>
      </c>
      <c r="B883" t="s">
        <v>997</v>
      </c>
      <c r="C883" t="s">
        <v>998</v>
      </c>
      <c r="D883">
        <v>7</v>
      </c>
      <c r="E883" t="s">
        <v>285</v>
      </c>
      <c r="F883" t="s">
        <v>285</v>
      </c>
      <c r="G883" t="s">
        <v>279</v>
      </c>
      <c r="H883" t="s">
        <v>280</v>
      </c>
      <c r="I883" t="s">
        <v>247</v>
      </c>
      <c r="J883" t="s">
        <v>281</v>
      </c>
      <c r="K883">
        <v>21940.11</v>
      </c>
      <c r="L883">
        <v>0</v>
      </c>
      <c r="M883">
        <v>149313.2703</v>
      </c>
      <c r="N883">
        <v>149313.2703</v>
      </c>
      <c r="O883">
        <v>0</v>
      </c>
      <c r="Q883">
        <v>1240.7143000000001</v>
      </c>
      <c r="R883">
        <v>321.8571</v>
      </c>
      <c r="S883">
        <v>1303.1429000000001</v>
      </c>
      <c r="T883">
        <v>179.42859999999999</v>
      </c>
      <c r="U883">
        <f t="shared" si="10"/>
        <v>0.13768912066358951</v>
      </c>
      <c r="V883">
        <f t="shared" si="11"/>
        <v>2.4051862835391487</v>
      </c>
      <c r="W883">
        <f t="shared" si="12"/>
        <v>17.468237664293365</v>
      </c>
      <c r="X883">
        <f t="shared" si="13"/>
        <v>16.368478994678391</v>
      </c>
      <c r="Y883">
        <f t="shared" si="14"/>
        <v>118.87997334713801</v>
      </c>
      <c r="AB883">
        <v>1240.7143000000001</v>
      </c>
      <c r="AC883">
        <v>321.8571</v>
      </c>
      <c r="AD883">
        <v>1303.1429000000001</v>
      </c>
      <c r="AE883">
        <v>179.42859999999999</v>
      </c>
      <c r="AF883">
        <v>0.13796892999999999</v>
      </c>
      <c r="AG883">
        <v>21940.11</v>
      </c>
      <c r="AH883">
        <v>0</v>
      </c>
      <c r="AI883">
        <v>149313.2703</v>
      </c>
      <c r="AJ883">
        <v>149313.2703</v>
      </c>
      <c r="AK883">
        <v>0</v>
      </c>
    </row>
    <row r="884" spans="1:37" ht="19" customHeight="1">
      <c r="A884" t="s">
        <v>996</v>
      </c>
      <c r="B884" t="s">
        <v>997</v>
      </c>
      <c r="C884" t="s">
        <v>998</v>
      </c>
      <c r="D884">
        <v>7</v>
      </c>
      <c r="E884" t="s">
        <v>287</v>
      </c>
      <c r="F884" t="s">
        <v>287</v>
      </c>
      <c r="G884" t="s">
        <v>287</v>
      </c>
      <c r="H884" t="s">
        <v>288</v>
      </c>
      <c r="I884" t="s">
        <v>247</v>
      </c>
      <c r="J884" t="s">
        <v>248</v>
      </c>
      <c r="K884">
        <v>125177</v>
      </c>
      <c r="L884">
        <v>0</v>
      </c>
      <c r="M884">
        <v>125177</v>
      </c>
      <c r="N884">
        <v>125177</v>
      </c>
      <c r="O884">
        <v>0</v>
      </c>
      <c r="P884">
        <v>390.57139999999998</v>
      </c>
      <c r="Q884">
        <v>24429.857100000001</v>
      </c>
      <c r="R884">
        <v>431.71429999999998</v>
      </c>
      <c r="S884">
        <v>26849</v>
      </c>
      <c r="T884">
        <v>277.57139999999998</v>
      </c>
      <c r="U884">
        <f t="shared" si="10"/>
        <v>1.0338239785466869E-2</v>
      </c>
      <c r="V884">
        <f t="shared" si="11"/>
        <v>0.66603704314606027</v>
      </c>
      <c r="W884">
        <f t="shared" si="12"/>
        <v>64.42460776372701</v>
      </c>
      <c r="X884">
        <f t="shared" si="13"/>
        <v>0.66603704314606027</v>
      </c>
      <c r="Y884">
        <f t="shared" si="14"/>
        <v>64.42460776372701</v>
      </c>
      <c r="AA884">
        <v>390.57139999999998</v>
      </c>
      <c r="AB884">
        <v>24429.857100000001</v>
      </c>
      <c r="AC884">
        <v>431.71429999999998</v>
      </c>
      <c r="AD884">
        <v>26849</v>
      </c>
      <c r="AE884">
        <v>277.57139999999998</v>
      </c>
      <c r="AF884">
        <v>1.032218E-2</v>
      </c>
      <c r="AG884">
        <v>125177</v>
      </c>
      <c r="AH884">
        <v>0</v>
      </c>
      <c r="AI884">
        <v>125177</v>
      </c>
      <c r="AJ884">
        <v>125177</v>
      </c>
      <c r="AK884">
        <v>0</v>
      </c>
    </row>
    <row r="885" spans="1:37" ht="19" customHeight="1">
      <c r="A885" t="s">
        <v>996</v>
      </c>
      <c r="B885" t="s">
        <v>997</v>
      </c>
      <c r="C885" t="s">
        <v>998</v>
      </c>
      <c r="D885">
        <v>7</v>
      </c>
      <c r="E885" t="s">
        <v>282</v>
      </c>
      <c r="F885" t="s">
        <v>283</v>
      </c>
      <c r="G885" t="s">
        <v>284</v>
      </c>
      <c r="H885" t="s">
        <v>280</v>
      </c>
      <c r="I885" t="s">
        <v>247</v>
      </c>
      <c r="J885" t="s">
        <v>281</v>
      </c>
      <c r="K885">
        <v>12289.62</v>
      </c>
      <c r="L885">
        <v>0</v>
      </c>
      <c r="M885">
        <v>83619.231599999999</v>
      </c>
      <c r="N885">
        <v>83619.231599999999</v>
      </c>
      <c r="O885">
        <v>0</v>
      </c>
      <c r="Q885">
        <v>963</v>
      </c>
      <c r="R885">
        <v>50.142899999999997</v>
      </c>
      <c r="S885">
        <v>993.14290000000005</v>
      </c>
      <c r="T885">
        <v>88.571399999999997</v>
      </c>
      <c r="U885">
        <f t="shared" si="10"/>
        <v>8.9182936312589042E-2</v>
      </c>
      <c r="V885">
        <f t="shared" si="11"/>
        <v>1.7677818569714387</v>
      </c>
      <c r="W885">
        <f t="shared" si="12"/>
        <v>19.821974136120691</v>
      </c>
      <c r="X885">
        <f t="shared" si="13"/>
        <v>12.028082277269176</v>
      </c>
      <c r="Y885">
        <f t="shared" si="14"/>
        <v>134.86977189347482</v>
      </c>
      <c r="AB885">
        <v>963</v>
      </c>
      <c r="AC885">
        <v>50.142899999999997</v>
      </c>
      <c r="AD885">
        <v>993.14290000000005</v>
      </c>
      <c r="AE885">
        <v>88.571399999999997</v>
      </c>
      <c r="AF885">
        <v>8.9203199999999996E-2</v>
      </c>
      <c r="AG885">
        <v>12289.62</v>
      </c>
      <c r="AH885">
        <v>0</v>
      </c>
      <c r="AI885">
        <v>83619.231599999999</v>
      </c>
      <c r="AJ885">
        <v>83619.231599999999</v>
      </c>
      <c r="AK885">
        <v>0</v>
      </c>
    </row>
    <row r="886" spans="1:37" ht="19" customHeight="1">
      <c r="A886" t="s">
        <v>996</v>
      </c>
      <c r="B886" t="s">
        <v>997</v>
      </c>
      <c r="C886" t="s">
        <v>998</v>
      </c>
      <c r="D886">
        <v>7</v>
      </c>
      <c r="E886" t="s">
        <v>277</v>
      </c>
      <c r="F886" t="s">
        <v>278</v>
      </c>
      <c r="G886" t="s">
        <v>279</v>
      </c>
      <c r="H886" t="s">
        <v>280</v>
      </c>
      <c r="I886" t="s">
        <v>247</v>
      </c>
      <c r="J886" t="s">
        <v>281</v>
      </c>
      <c r="K886">
        <v>10973.42</v>
      </c>
      <c r="L886">
        <v>0</v>
      </c>
      <c r="M886">
        <v>74679.0674</v>
      </c>
      <c r="N886">
        <v>74679.0674</v>
      </c>
      <c r="O886">
        <v>0</v>
      </c>
      <c r="Q886">
        <v>1274.2856999999999</v>
      </c>
      <c r="R886">
        <v>16.142900000000001</v>
      </c>
      <c r="S886">
        <v>1303.2856999999999</v>
      </c>
      <c r="T886">
        <v>79.285700000000006</v>
      </c>
      <c r="U886">
        <f t="shared" si="10"/>
        <v>6.0835241267513343E-2</v>
      </c>
      <c r="V886">
        <f t="shared" si="11"/>
        <v>1.2028302225455467</v>
      </c>
      <c r="W886">
        <f t="shared" si="12"/>
        <v>19.771931490438106</v>
      </c>
      <c r="X886">
        <f t="shared" si="13"/>
        <v>8.1858016243100042</v>
      </c>
      <c r="Y886">
        <f t="shared" si="14"/>
        <v>134.55690244268513</v>
      </c>
      <c r="AB886">
        <v>1274.2856999999999</v>
      </c>
      <c r="AC886">
        <v>16.142900000000001</v>
      </c>
      <c r="AD886">
        <v>1303.2856999999999</v>
      </c>
      <c r="AE886">
        <v>79.285700000000006</v>
      </c>
      <c r="AF886">
        <v>6.0960880000000002E-2</v>
      </c>
      <c r="AG886">
        <v>10973.42</v>
      </c>
      <c r="AH886">
        <v>0</v>
      </c>
      <c r="AI886">
        <v>74679.0674</v>
      </c>
      <c r="AJ886">
        <v>74679.0674</v>
      </c>
      <c r="AK886">
        <v>0</v>
      </c>
    </row>
    <row r="887" spans="1:37" ht="19" customHeight="1">
      <c r="A887" t="s">
        <v>996</v>
      </c>
      <c r="B887" t="s">
        <v>997</v>
      </c>
      <c r="C887" t="s">
        <v>998</v>
      </c>
      <c r="D887">
        <v>7</v>
      </c>
      <c r="E887" t="s">
        <v>289</v>
      </c>
      <c r="F887" t="s">
        <v>289</v>
      </c>
      <c r="G887" t="s">
        <v>289</v>
      </c>
      <c r="H887" t="s">
        <v>260</v>
      </c>
      <c r="I887" t="s">
        <v>247</v>
      </c>
      <c r="J887" t="s">
        <v>248</v>
      </c>
      <c r="K887">
        <v>23436</v>
      </c>
      <c r="L887">
        <v>0</v>
      </c>
      <c r="M887">
        <v>23436</v>
      </c>
      <c r="N887">
        <v>23436</v>
      </c>
      <c r="O887">
        <v>0</v>
      </c>
      <c r="Q887">
        <v>25976.2857</v>
      </c>
      <c r="R887">
        <v>517.14290000000005</v>
      </c>
      <c r="S887">
        <v>26448.7143</v>
      </c>
      <c r="T887">
        <v>131.42859999999999</v>
      </c>
      <c r="U887">
        <f t="shared" si="10"/>
        <v>4.9691867252692878E-3</v>
      </c>
      <c r="V887">
        <f t="shared" si="11"/>
        <v>0.1265846030179244</v>
      </c>
      <c r="W887">
        <f t="shared" si="12"/>
        <v>25.473907505672283</v>
      </c>
      <c r="X887">
        <f t="shared" si="13"/>
        <v>0.1265846030179244</v>
      </c>
      <c r="Y887">
        <f t="shared" si="14"/>
        <v>25.473907505672283</v>
      </c>
      <c r="AB887">
        <v>25976.2857</v>
      </c>
      <c r="AC887">
        <v>517.14290000000005</v>
      </c>
      <c r="AD887">
        <v>26448.7143</v>
      </c>
      <c r="AE887">
        <v>131.42859999999999</v>
      </c>
      <c r="AF887">
        <v>4.9699699999999998E-3</v>
      </c>
      <c r="AG887">
        <v>23436</v>
      </c>
      <c r="AH887">
        <v>0</v>
      </c>
      <c r="AI887">
        <v>23436</v>
      </c>
      <c r="AJ887">
        <v>23436</v>
      </c>
      <c r="AK887">
        <v>0</v>
      </c>
    </row>
    <row r="888" spans="1:37" ht="19" customHeight="1">
      <c r="A888" t="s">
        <v>996</v>
      </c>
      <c r="B888" t="s">
        <v>997</v>
      </c>
      <c r="C888" t="s">
        <v>998</v>
      </c>
      <c r="D888">
        <v>7</v>
      </c>
      <c r="E888" t="s">
        <v>290</v>
      </c>
      <c r="F888" t="s">
        <v>290</v>
      </c>
      <c r="G888" t="s">
        <v>290</v>
      </c>
      <c r="H888" t="s">
        <v>254</v>
      </c>
      <c r="I888" t="s">
        <v>247</v>
      </c>
      <c r="J888" t="s">
        <v>268</v>
      </c>
      <c r="K888">
        <v>225863</v>
      </c>
      <c r="L888">
        <v>0</v>
      </c>
      <c r="M888">
        <v>15367.2718</v>
      </c>
      <c r="N888">
        <v>15367.2718</v>
      </c>
      <c r="O888">
        <v>0</v>
      </c>
      <c r="P888">
        <v>2554.5713999999998</v>
      </c>
      <c r="Q888">
        <v>9342.4285999999993</v>
      </c>
      <c r="R888">
        <v>1841.4286</v>
      </c>
      <c r="S888">
        <v>10486.7143</v>
      </c>
      <c r="T888">
        <v>29.714300000000001</v>
      </c>
      <c r="U888">
        <f t="shared" si="10"/>
        <v>2.8335185979082127E-3</v>
      </c>
      <c r="V888">
        <f t="shared" si="11"/>
        <v>3.0768591509299399</v>
      </c>
      <c r="W888">
        <f t="shared" si="12"/>
        <v>1085.8792856349589</v>
      </c>
      <c r="X888">
        <f t="shared" si="13"/>
        <v>0.20934341110610244</v>
      </c>
      <c r="Y888">
        <f t="shared" si="14"/>
        <v>73.881078903327449</v>
      </c>
      <c r="AA888">
        <v>2554.5713999999998</v>
      </c>
      <c r="AB888">
        <v>9342.4285999999993</v>
      </c>
      <c r="AC888">
        <v>1841.4286</v>
      </c>
      <c r="AD888">
        <v>10486.7143</v>
      </c>
      <c r="AE888">
        <v>29.714300000000001</v>
      </c>
      <c r="AF888">
        <v>2.8469200000000002E-3</v>
      </c>
      <c r="AG888">
        <v>225863</v>
      </c>
      <c r="AH888">
        <v>0</v>
      </c>
      <c r="AI888">
        <v>15367.2718</v>
      </c>
      <c r="AJ888">
        <v>15367.2718</v>
      </c>
      <c r="AK888">
        <v>0</v>
      </c>
    </row>
    <row r="889" spans="1:37" ht="19" customHeight="1">
      <c r="A889" t="s">
        <v>996</v>
      </c>
      <c r="B889" t="s">
        <v>997</v>
      </c>
      <c r="C889" t="s">
        <v>998</v>
      </c>
      <c r="D889">
        <v>7</v>
      </c>
      <c r="E889" t="s">
        <v>293</v>
      </c>
      <c r="F889" t="s">
        <v>294</v>
      </c>
      <c r="G889" t="s">
        <v>294</v>
      </c>
      <c r="H889" t="s">
        <v>295</v>
      </c>
      <c r="I889" t="s">
        <v>247</v>
      </c>
      <c r="J889" t="s">
        <v>248</v>
      </c>
      <c r="K889">
        <v>12296</v>
      </c>
      <c r="L889">
        <v>0</v>
      </c>
      <c r="M889">
        <v>12296</v>
      </c>
      <c r="N889">
        <v>12296</v>
      </c>
      <c r="O889">
        <v>0</v>
      </c>
      <c r="R889">
        <v>101.71429999999999</v>
      </c>
      <c r="S889">
        <v>966</v>
      </c>
      <c r="T889">
        <v>19.285699999999999</v>
      </c>
      <c r="U889">
        <f t="shared" si="10"/>
        <v>1.9964492753623189E-2</v>
      </c>
      <c r="V889">
        <f t="shared" si="11"/>
        <v>1.8183969239869862</v>
      </c>
      <c r="W889">
        <f t="shared" si="12"/>
        <v>91.081548949295524</v>
      </c>
      <c r="X889">
        <f t="shared" si="13"/>
        <v>1.8183969239869862</v>
      </c>
      <c r="Y889">
        <f t="shared" si="14"/>
        <v>91.081548949295524</v>
      </c>
      <c r="AC889">
        <v>101.71429999999999</v>
      </c>
      <c r="AD889">
        <v>966</v>
      </c>
      <c r="AE889">
        <v>19.285699999999999</v>
      </c>
      <c r="AF889">
        <v>1.9876459999999999E-2</v>
      </c>
      <c r="AG889">
        <v>12296</v>
      </c>
      <c r="AH889">
        <v>0</v>
      </c>
      <c r="AI889">
        <v>12296</v>
      </c>
      <c r="AJ889">
        <v>12296</v>
      </c>
      <c r="AK889">
        <v>0</v>
      </c>
    </row>
    <row r="890" spans="1:37" ht="19" customHeight="1">
      <c r="A890" t="s">
        <v>996</v>
      </c>
      <c r="B890" t="s">
        <v>997</v>
      </c>
      <c r="C890" t="s">
        <v>998</v>
      </c>
      <c r="D890">
        <v>7</v>
      </c>
      <c r="E890" t="s">
        <v>291</v>
      </c>
      <c r="F890" t="s">
        <v>291</v>
      </c>
      <c r="G890" t="s">
        <v>291</v>
      </c>
      <c r="H890" t="s">
        <v>280</v>
      </c>
      <c r="I890" t="s">
        <v>247</v>
      </c>
      <c r="J890" t="s">
        <v>292</v>
      </c>
      <c r="K890">
        <v>1690500</v>
      </c>
      <c r="L890">
        <v>0</v>
      </c>
      <c r="M890">
        <v>7645.9</v>
      </c>
      <c r="N890">
        <v>7645.9</v>
      </c>
      <c r="O890">
        <v>0</v>
      </c>
      <c r="Q890">
        <v>296.8571</v>
      </c>
      <c r="R890">
        <v>2.8571</v>
      </c>
      <c r="S890">
        <v>313.57139999999998</v>
      </c>
      <c r="T890">
        <v>10.142899999999999</v>
      </c>
      <c r="U890">
        <f t="shared" si="10"/>
        <v>3.2346381079396906E-2</v>
      </c>
      <c r="V890">
        <f t="shared" si="11"/>
        <v>770.15952347694974</v>
      </c>
      <c r="W890">
        <f t="shared" si="12"/>
        <v>23809.758550315986</v>
      </c>
      <c r="X890">
        <f t="shared" si="13"/>
        <v>3.4833260577062468</v>
      </c>
      <c r="Y890">
        <f t="shared" si="14"/>
        <v>107.68827737347588</v>
      </c>
      <c r="AB890">
        <v>296.8571</v>
      </c>
      <c r="AC890">
        <v>2.8571</v>
      </c>
      <c r="AD890">
        <v>313.57139999999998</v>
      </c>
      <c r="AE890">
        <v>10.142899999999999</v>
      </c>
      <c r="AF890">
        <v>3.2391740000000002E-2</v>
      </c>
      <c r="AG890">
        <v>1690500</v>
      </c>
      <c r="AH890">
        <v>0</v>
      </c>
      <c r="AI890">
        <v>7645.9</v>
      </c>
      <c r="AJ890">
        <v>7645.9</v>
      </c>
      <c r="AK890">
        <v>0</v>
      </c>
    </row>
    <row r="891" spans="1:37" ht="19" customHeight="1">
      <c r="A891" t="s">
        <v>996</v>
      </c>
      <c r="B891" t="s">
        <v>997</v>
      </c>
      <c r="C891" t="s">
        <v>998</v>
      </c>
      <c r="D891">
        <v>7</v>
      </c>
      <c r="E891" t="s">
        <v>298</v>
      </c>
      <c r="F891" t="s">
        <v>298</v>
      </c>
      <c r="G891" t="s">
        <v>298</v>
      </c>
      <c r="H891" t="s">
        <v>254</v>
      </c>
      <c r="I891" t="s">
        <v>247</v>
      </c>
      <c r="J891" t="s">
        <v>248</v>
      </c>
      <c r="K891">
        <v>1268</v>
      </c>
      <c r="L891">
        <v>0</v>
      </c>
      <c r="M891">
        <v>1268</v>
      </c>
      <c r="N891">
        <v>1268</v>
      </c>
      <c r="O891">
        <v>0</v>
      </c>
      <c r="P891">
        <v>31.714300000000001</v>
      </c>
      <c r="Q891">
        <v>131.1429</v>
      </c>
      <c r="R891">
        <v>40.714300000000001</v>
      </c>
      <c r="S891">
        <v>156.71430000000001</v>
      </c>
      <c r="T891">
        <v>7.5713999999999997</v>
      </c>
      <c r="U891">
        <f t="shared" si="10"/>
        <v>4.8313395778177226E-2</v>
      </c>
      <c r="V891">
        <f t="shared" si="11"/>
        <v>1.1558795664649437</v>
      </c>
      <c r="W891">
        <f t="shared" si="12"/>
        <v>23.924618583466351</v>
      </c>
      <c r="X891">
        <f t="shared" si="13"/>
        <v>1.1558795664649437</v>
      </c>
      <c r="Y891">
        <f t="shared" si="14"/>
        <v>23.924618583466351</v>
      </c>
      <c r="AA891">
        <v>31.714300000000001</v>
      </c>
      <c r="AB891">
        <v>131.1429</v>
      </c>
      <c r="AC891">
        <v>40.714300000000001</v>
      </c>
      <c r="AD891">
        <v>156.71430000000001</v>
      </c>
      <c r="AE891">
        <v>7.5713999999999997</v>
      </c>
      <c r="AF891">
        <v>5.8924209999999998E-2</v>
      </c>
      <c r="AG891">
        <v>1268</v>
      </c>
      <c r="AH891">
        <v>0</v>
      </c>
      <c r="AI891">
        <v>1268</v>
      </c>
      <c r="AJ891">
        <v>1268</v>
      </c>
      <c r="AK891">
        <v>0</v>
      </c>
    </row>
    <row r="892" spans="1:37" ht="19" customHeight="1">
      <c r="A892" t="s">
        <v>996</v>
      </c>
      <c r="B892" t="s">
        <v>997</v>
      </c>
      <c r="C892" t="s">
        <v>998</v>
      </c>
      <c r="D892">
        <v>7</v>
      </c>
      <c r="E892" t="s">
        <v>266</v>
      </c>
      <c r="G892" t="s">
        <v>267</v>
      </c>
      <c r="H892" t="s">
        <v>265</v>
      </c>
      <c r="I892" t="s">
        <v>247</v>
      </c>
      <c r="J892" t="s">
        <v>268</v>
      </c>
      <c r="K892">
        <v>8279</v>
      </c>
      <c r="L892">
        <v>0</v>
      </c>
      <c r="M892">
        <v>563.88559999999995</v>
      </c>
      <c r="N892">
        <v>563.88559999999995</v>
      </c>
      <c r="O892">
        <v>0</v>
      </c>
      <c r="Q892">
        <v>163.8571</v>
      </c>
      <c r="R892">
        <v>6.8571</v>
      </c>
      <c r="S892">
        <v>168.57140000000001</v>
      </c>
      <c r="T892">
        <v>1.8571</v>
      </c>
      <c r="U892">
        <f t="shared" si="10"/>
        <v>1.1016696782490979E-2</v>
      </c>
      <c r="V892">
        <f t="shared" si="11"/>
        <v>7.0161028840852344</v>
      </c>
      <c r="W892">
        <f t="shared" si="12"/>
        <v>636.86085063501469</v>
      </c>
      <c r="X892">
        <f t="shared" si="13"/>
        <v>0.47786923353715816</v>
      </c>
      <c r="Y892">
        <f t="shared" si="14"/>
        <v>43.376816388070495</v>
      </c>
      <c r="AB892">
        <v>163.8571</v>
      </c>
      <c r="AC892">
        <v>6.8571</v>
      </c>
      <c r="AD892">
        <v>168.57140000000001</v>
      </c>
      <c r="AE892">
        <v>1.8571</v>
      </c>
      <c r="AF892">
        <v>8.8820400000000008E-3</v>
      </c>
      <c r="AG892">
        <v>8279</v>
      </c>
      <c r="AH892">
        <v>0</v>
      </c>
      <c r="AI892">
        <v>563.88559999999995</v>
      </c>
      <c r="AJ892">
        <v>563.88559999999995</v>
      </c>
      <c r="AK892">
        <v>0</v>
      </c>
    </row>
    <row r="893" spans="1:37" ht="19" customHeight="1">
      <c r="A893" t="s">
        <v>996</v>
      </c>
      <c r="B893" t="s">
        <v>997</v>
      </c>
      <c r="C893" t="s">
        <v>998</v>
      </c>
      <c r="D893">
        <v>7</v>
      </c>
      <c r="E893" t="s">
        <v>299</v>
      </c>
      <c r="F893" t="s">
        <v>299</v>
      </c>
      <c r="G893" t="s">
        <v>299</v>
      </c>
      <c r="H893" t="s">
        <v>300</v>
      </c>
      <c r="I893" t="s">
        <v>301</v>
      </c>
      <c r="J893" t="s">
        <v>248</v>
      </c>
      <c r="K893">
        <v>14269910</v>
      </c>
      <c r="L893">
        <v>0</v>
      </c>
      <c r="M893">
        <v>14269910</v>
      </c>
      <c r="N893">
        <v>14269910</v>
      </c>
      <c r="O893">
        <v>0</v>
      </c>
      <c r="P893">
        <v>1267.8570999999999</v>
      </c>
      <c r="Q893">
        <v>941867</v>
      </c>
      <c r="R893">
        <v>1083.1429000000001</v>
      </c>
      <c r="S893">
        <v>980506</v>
      </c>
      <c r="T893">
        <v>8009.5713999999998</v>
      </c>
      <c r="U893">
        <f t="shared" si="10"/>
        <v>8.1688142652875141E-3</v>
      </c>
      <c r="V893">
        <f t="shared" si="11"/>
        <v>2.0790883191215266</v>
      </c>
      <c r="W893">
        <f t="shared" si="12"/>
        <v>254.51531294528087</v>
      </c>
      <c r="X893">
        <f t="shared" si="13"/>
        <v>2.0790883191215266</v>
      </c>
      <c r="Y893">
        <f t="shared" si="14"/>
        <v>254.51531294528087</v>
      </c>
      <c r="AA893">
        <v>1267.8570999999999</v>
      </c>
      <c r="AB893">
        <v>941867</v>
      </c>
      <c r="AC893">
        <v>1083.1429000000001</v>
      </c>
      <c r="AD893">
        <v>980506</v>
      </c>
      <c r="AE893">
        <v>8009.5713999999998</v>
      </c>
      <c r="AF893">
        <v>8.1804500000000006E-3</v>
      </c>
      <c r="AG893">
        <v>14269910</v>
      </c>
      <c r="AH893">
        <v>0</v>
      </c>
      <c r="AI893">
        <v>14269910</v>
      </c>
      <c r="AJ893">
        <v>14269910</v>
      </c>
      <c r="AK893">
        <v>0</v>
      </c>
    </row>
    <row r="894" spans="1:37" ht="19" customHeight="1">
      <c r="A894" t="s">
        <v>996</v>
      </c>
      <c r="B894" t="s">
        <v>997</v>
      </c>
      <c r="C894" t="s">
        <v>998</v>
      </c>
      <c r="D894">
        <v>7</v>
      </c>
      <c r="E894" t="s">
        <v>303</v>
      </c>
      <c r="F894" t="s">
        <v>304</v>
      </c>
      <c r="G894" t="s">
        <v>304</v>
      </c>
      <c r="H894" t="s">
        <v>305</v>
      </c>
      <c r="I894" t="s">
        <v>301</v>
      </c>
      <c r="J894" t="s">
        <v>248</v>
      </c>
      <c r="K894">
        <v>7454247</v>
      </c>
      <c r="L894">
        <v>0</v>
      </c>
      <c r="M894">
        <v>7454247</v>
      </c>
      <c r="N894">
        <v>7454247</v>
      </c>
      <c r="O894">
        <v>0</v>
      </c>
      <c r="Q894">
        <v>19124.428599999999</v>
      </c>
      <c r="R894">
        <v>954.14290000000005</v>
      </c>
      <c r="S894">
        <v>49335.857100000001</v>
      </c>
      <c r="T894">
        <v>1645</v>
      </c>
      <c r="U894">
        <f t="shared" si="10"/>
        <v>3.334288885801074E-2</v>
      </c>
      <c r="V894">
        <f t="shared" si="11"/>
        <v>21.584553125589231</v>
      </c>
      <c r="W894">
        <f t="shared" si="12"/>
        <v>647.35102040816332</v>
      </c>
      <c r="X894">
        <f t="shared" si="13"/>
        <v>21.584553125589231</v>
      </c>
      <c r="Y894">
        <f t="shared" si="14"/>
        <v>647.35102040816332</v>
      </c>
      <c r="AB894">
        <v>19124.428599999999</v>
      </c>
      <c r="AC894">
        <v>954.14290000000005</v>
      </c>
      <c r="AD894">
        <v>49335.857100000001</v>
      </c>
      <c r="AE894">
        <v>1645</v>
      </c>
      <c r="AF894">
        <v>3.3346229999999998E-2</v>
      </c>
      <c r="AG894">
        <v>7454247</v>
      </c>
      <c r="AH894">
        <v>0</v>
      </c>
      <c r="AI894">
        <v>7454247</v>
      </c>
      <c r="AJ894">
        <v>7454247</v>
      </c>
      <c r="AK894">
        <v>0</v>
      </c>
    </row>
    <row r="895" spans="1:37" ht="19" customHeight="1">
      <c r="A895" t="s">
        <v>996</v>
      </c>
      <c r="B895" t="s">
        <v>997</v>
      </c>
      <c r="C895" t="s">
        <v>998</v>
      </c>
      <c r="D895">
        <v>7</v>
      </c>
      <c r="E895" t="s">
        <v>306</v>
      </c>
      <c r="F895" t="s">
        <v>306</v>
      </c>
      <c r="G895" t="s">
        <v>306</v>
      </c>
      <c r="H895" t="s">
        <v>307</v>
      </c>
      <c r="I895" t="s">
        <v>301</v>
      </c>
      <c r="J895" t="s">
        <v>248</v>
      </c>
      <c r="K895">
        <v>7291328</v>
      </c>
      <c r="L895">
        <v>0</v>
      </c>
      <c r="M895">
        <v>7291328</v>
      </c>
      <c r="N895">
        <v>7291328</v>
      </c>
      <c r="O895">
        <v>0</v>
      </c>
      <c r="Q895">
        <v>34851.428599999999</v>
      </c>
      <c r="R895">
        <v>5212.1428999999998</v>
      </c>
      <c r="S895">
        <v>48571.7143</v>
      </c>
      <c r="T895">
        <v>4225.8571000000002</v>
      </c>
      <c r="U895">
        <f t="shared" si="10"/>
        <v>8.7002428489537584E-2</v>
      </c>
      <c r="V895">
        <f t="shared" si="11"/>
        <v>21.44495619983266</v>
      </c>
      <c r="W895">
        <f t="shared" si="12"/>
        <v>246.48686906953992</v>
      </c>
      <c r="X895">
        <f t="shared" si="13"/>
        <v>21.44495619983266</v>
      </c>
      <c r="Y895">
        <f t="shared" si="14"/>
        <v>246.48686906953992</v>
      </c>
    </row>
    <row r="896" spans="1:37" ht="19" customHeight="1">
      <c r="A896" t="s">
        <v>996</v>
      </c>
      <c r="B896" t="s">
        <v>997</v>
      </c>
      <c r="C896" t="s">
        <v>998</v>
      </c>
      <c r="D896">
        <v>7</v>
      </c>
      <c r="E896" t="s">
        <v>308</v>
      </c>
      <c r="F896" t="s">
        <v>308</v>
      </c>
      <c r="G896" t="s">
        <v>309</v>
      </c>
      <c r="H896" t="s">
        <v>310</v>
      </c>
      <c r="I896" t="s">
        <v>301</v>
      </c>
      <c r="J896" t="s">
        <v>248</v>
      </c>
      <c r="K896">
        <v>3958705</v>
      </c>
      <c r="L896">
        <v>0</v>
      </c>
      <c r="M896">
        <v>3958705</v>
      </c>
      <c r="N896">
        <v>3958705</v>
      </c>
      <c r="O896">
        <v>0</v>
      </c>
      <c r="R896">
        <v>10745</v>
      </c>
      <c r="S896">
        <v>55899.571400000001</v>
      </c>
      <c r="T896">
        <v>2732</v>
      </c>
      <c r="U896">
        <f t="shared" si="10"/>
        <v>4.8873362202558855E-2</v>
      </c>
      <c r="V896">
        <f t="shared" si="11"/>
        <v>10.116880533260863</v>
      </c>
      <c r="W896">
        <f t="shared" si="12"/>
        <v>207.00193474168583</v>
      </c>
      <c r="X896">
        <f t="shared" si="13"/>
        <v>10.116880533260863</v>
      </c>
      <c r="Y896">
        <f t="shared" si="14"/>
        <v>207.00193474168583</v>
      </c>
      <c r="AC896">
        <v>10745</v>
      </c>
      <c r="AD896">
        <v>55899.571400000001</v>
      </c>
      <c r="AE896">
        <v>2732</v>
      </c>
      <c r="AF896">
        <v>4.9374880000000003E-2</v>
      </c>
      <c r="AG896">
        <v>3958705</v>
      </c>
      <c r="AH896">
        <v>0</v>
      </c>
      <c r="AI896">
        <v>3958705</v>
      </c>
      <c r="AJ896">
        <v>3958705</v>
      </c>
      <c r="AK896">
        <v>0</v>
      </c>
    </row>
    <row r="897" spans="1:37" ht="19" customHeight="1">
      <c r="A897" t="s">
        <v>996</v>
      </c>
      <c r="B897" t="s">
        <v>997</v>
      </c>
      <c r="C897" t="s">
        <v>998</v>
      </c>
      <c r="D897">
        <v>7</v>
      </c>
      <c r="E897" t="s">
        <v>311</v>
      </c>
      <c r="F897" t="s">
        <v>311</v>
      </c>
      <c r="G897" t="s">
        <v>311</v>
      </c>
      <c r="H897" t="s">
        <v>276</v>
      </c>
      <c r="I897" t="s">
        <v>301</v>
      </c>
      <c r="J897" t="s">
        <v>248</v>
      </c>
      <c r="K897">
        <v>2902158</v>
      </c>
      <c r="L897">
        <v>0</v>
      </c>
      <c r="M897">
        <v>2902158</v>
      </c>
      <c r="N897">
        <v>2902158</v>
      </c>
      <c r="O897">
        <v>0</v>
      </c>
      <c r="P897">
        <v>1473.4286</v>
      </c>
      <c r="Q897">
        <v>13795.428599999999</v>
      </c>
      <c r="R897">
        <v>1008.7143</v>
      </c>
      <c r="S897">
        <v>90074.714300000007</v>
      </c>
      <c r="T897">
        <v>2198.8571000000002</v>
      </c>
      <c r="U897">
        <f t="shared" si="10"/>
        <v>2.4411480148319495E-2</v>
      </c>
      <c r="V897">
        <f t="shared" si="11"/>
        <v>4.602778962130996</v>
      </c>
      <c r="W897">
        <f t="shared" si="12"/>
        <v>188.54976978722263</v>
      </c>
      <c r="X897">
        <f t="shared" si="13"/>
        <v>4.602778962130996</v>
      </c>
      <c r="Y897">
        <f t="shared" si="14"/>
        <v>188.54976978722263</v>
      </c>
      <c r="AA897">
        <v>1473.4286</v>
      </c>
      <c r="AB897">
        <v>13795.428599999999</v>
      </c>
      <c r="AC897">
        <v>1008.7143</v>
      </c>
      <c r="AD897">
        <v>90074.714300000007</v>
      </c>
      <c r="AE897">
        <v>2198.8571000000002</v>
      </c>
      <c r="AF897">
        <v>2.473388E-2</v>
      </c>
      <c r="AG897">
        <v>2902158</v>
      </c>
      <c r="AH897">
        <v>0</v>
      </c>
      <c r="AI897">
        <v>2902158</v>
      </c>
      <c r="AJ897">
        <v>2902158</v>
      </c>
      <c r="AK897">
        <v>0</v>
      </c>
    </row>
    <row r="898" spans="1:37" ht="19" customHeight="1">
      <c r="A898" t="s">
        <v>996</v>
      </c>
      <c r="B898" t="s">
        <v>997</v>
      </c>
      <c r="C898" t="s">
        <v>998</v>
      </c>
      <c r="D898">
        <v>7</v>
      </c>
      <c r="E898" t="s">
        <v>315</v>
      </c>
      <c r="F898" t="s">
        <v>315</v>
      </c>
      <c r="G898" t="s">
        <v>309</v>
      </c>
      <c r="H898" t="s">
        <v>310</v>
      </c>
      <c r="I898" t="s">
        <v>301</v>
      </c>
      <c r="J898" t="s">
        <v>248</v>
      </c>
      <c r="K898">
        <v>1312126</v>
      </c>
      <c r="L898">
        <v>0</v>
      </c>
      <c r="M898">
        <v>1312126</v>
      </c>
      <c r="N898">
        <v>1312126</v>
      </c>
      <c r="O898">
        <v>0</v>
      </c>
      <c r="R898">
        <v>292.8571</v>
      </c>
      <c r="S898">
        <v>7272.8571000000002</v>
      </c>
      <c r="T898">
        <v>913</v>
      </c>
      <c r="U898">
        <f t="shared" si="10"/>
        <v>0.12553525903870708</v>
      </c>
      <c r="V898">
        <f t="shared" si="11"/>
        <v>25.77344348324559</v>
      </c>
      <c r="W898">
        <f t="shared" si="12"/>
        <v>205.30840244093255</v>
      </c>
      <c r="X898">
        <f t="shared" si="13"/>
        <v>25.77344348324559</v>
      </c>
      <c r="Y898">
        <f t="shared" si="14"/>
        <v>205.30840244093255</v>
      </c>
      <c r="AC898">
        <v>292.8571</v>
      </c>
      <c r="AD898">
        <v>7272.8571000000002</v>
      </c>
      <c r="AE898">
        <v>913</v>
      </c>
      <c r="AF898">
        <v>0.12552443999999999</v>
      </c>
      <c r="AG898">
        <v>1312126</v>
      </c>
      <c r="AH898">
        <v>0</v>
      </c>
      <c r="AI898">
        <v>1312126</v>
      </c>
      <c r="AJ898">
        <v>1312126</v>
      </c>
      <c r="AK898">
        <v>0</v>
      </c>
    </row>
    <row r="899" spans="1:37" ht="19" customHeight="1">
      <c r="A899" t="s">
        <v>996</v>
      </c>
      <c r="B899" t="s">
        <v>997</v>
      </c>
      <c r="C899" t="s">
        <v>998</v>
      </c>
      <c r="D899">
        <v>7</v>
      </c>
      <c r="E899" t="s">
        <v>312</v>
      </c>
      <c r="F899" t="s">
        <v>313</v>
      </c>
      <c r="G899" t="s">
        <v>313</v>
      </c>
      <c r="H899" t="s">
        <v>314</v>
      </c>
      <c r="I899" t="s">
        <v>301</v>
      </c>
      <c r="J899" t="s">
        <v>248</v>
      </c>
      <c r="K899">
        <v>1296970</v>
      </c>
      <c r="L899">
        <v>0</v>
      </c>
      <c r="M899">
        <v>1296970</v>
      </c>
      <c r="N899">
        <v>1296970</v>
      </c>
      <c r="O899">
        <v>0</v>
      </c>
      <c r="Q899">
        <v>7452.1428999999998</v>
      </c>
      <c r="R899">
        <v>574.14290000000005</v>
      </c>
      <c r="S899">
        <v>28313.428599999999</v>
      </c>
      <c r="T899">
        <v>994.14290000000005</v>
      </c>
      <c r="U899">
        <f t="shared" si="10"/>
        <v>3.5112063397366153E-2</v>
      </c>
      <c r="V899">
        <f t="shared" si="11"/>
        <v>6.5439417877998913</v>
      </c>
      <c r="W899">
        <f t="shared" si="12"/>
        <v>186.37303406927572</v>
      </c>
      <c r="X899">
        <f t="shared" si="13"/>
        <v>6.5439417877998913</v>
      </c>
      <c r="Y899">
        <f t="shared" si="14"/>
        <v>186.37303406927572</v>
      </c>
      <c r="AB899">
        <v>7452.1428999999998</v>
      </c>
      <c r="AC899">
        <v>574.14290000000005</v>
      </c>
      <c r="AD899">
        <v>28313.428599999999</v>
      </c>
      <c r="AE899">
        <v>994.14290000000005</v>
      </c>
      <c r="AF899">
        <v>3.510597E-2</v>
      </c>
      <c r="AG899">
        <v>1296970</v>
      </c>
      <c r="AH899">
        <v>0</v>
      </c>
      <c r="AI899">
        <v>1296970</v>
      </c>
      <c r="AJ899">
        <v>1296970</v>
      </c>
      <c r="AK899">
        <v>0</v>
      </c>
    </row>
    <row r="900" spans="1:37" ht="19" customHeight="1">
      <c r="A900" t="s">
        <v>996</v>
      </c>
      <c r="B900" t="s">
        <v>997</v>
      </c>
      <c r="C900" t="s">
        <v>998</v>
      </c>
      <c r="D900">
        <v>7</v>
      </c>
      <c r="E900" t="s">
        <v>316</v>
      </c>
      <c r="F900" t="s">
        <v>317</v>
      </c>
      <c r="G900" t="s">
        <v>317</v>
      </c>
      <c r="H900" t="s">
        <v>307</v>
      </c>
      <c r="I900" t="s">
        <v>301</v>
      </c>
      <c r="J900" t="s">
        <v>281</v>
      </c>
      <c r="K900">
        <v>27050.99</v>
      </c>
      <c r="L900">
        <v>0</v>
      </c>
      <c r="M900">
        <v>184095.0503</v>
      </c>
      <c r="N900">
        <v>184095.0503</v>
      </c>
      <c r="O900">
        <v>0</v>
      </c>
      <c r="R900">
        <v>2274.4286000000002</v>
      </c>
      <c r="S900">
        <v>12102.142900000001</v>
      </c>
      <c r="T900">
        <v>1018.5714</v>
      </c>
      <c r="U900">
        <f t="shared" si="10"/>
        <v>8.4164549073371134E-2</v>
      </c>
      <c r="V900">
        <f t="shared" si="11"/>
        <v>0.31931759315593133</v>
      </c>
      <c r="W900">
        <f t="shared" si="12"/>
        <v>3.7939678483581445</v>
      </c>
      <c r="X900">
        <f t="shared" si="13"/>
        <v>2.1731104249314392</v>
      </c>
      <c r="Y900">
        <f t="shared" si="14"/>
        <v>25.819783375028987</v>
      </c>
      <c r="AC900">
        <v>2274.4286000000002</v>
      </c>
      <c r="AD900">
        <v>12102.142900000001</v>
      </c>
      <c r="AE900">
        <v>1018.5714</v>
      </c>
      <c r="AF900">
        <v>8.4207329999999997E-2</v>
      </c>
      <c r="AG900">
        <v>27050.99</v>
      </c>
      <c r="AH900">
        <v>0</v>
      </c>
      <c r="AI900">
        <v>184095.0503</v>
      </c>
      <c r="AJ900">
        <v>184095.0503</v>
      </c>
      <c r="AK900">
        <v>0</v>
      </c>
    </row>
    <row r="901" spans="1:37" ht="19" customHeight="1">
      <c r="A901" t="s">
        <v>996</v>
      </c>
      <c r="B901" t="s">
        <v>997</v>
      </c>
      <c r="C901" t="s">
        <v>998</v>
      </c>
      <c r="D901">
        <v>7</v>
      </c>
      <c r="E901" t="s">
        <v>318</v>
      </c>
      <c r="F901" t="s">
        <v>318</v>
      </c>
      <c r="G901" t="s">
        <v>317</v>
      </c>
      <c r="H901" t="s">
        <v>307</v>
      </c>
      <c r="I901" t="s">
        <v>301</v>
      </c>
      <c r="J901" t="s">
        <v>281</v>
      </c>
      <c r="K901">
        <v>9300.5499999999993</v>
      </c>
      <c r="L901">
        <v>0</v>
      </c>
      <c r="M901">
        <v>63295.312899999997</v>
      </c>
      <c r="N901">
        <v>63295.312899999997</v>
      </c>
      <c r="O901">
        <v>0</v>
      </c>
      <c r="R901">
        <v>1922.5714</v>
      </c>
      <c r="S901">
        <v>13040</v>
      </c>
      <c r="T901">
        <v>407</v>
      </c>
      <c r="U901">
        <f t="shared" si="10"/>
        <v>3.1211656441717792E-2</v>
      </c>
      <c r="V901">
        <f t="shared" si="11"/>
        <v>0.10189033742331287</v>
      </c>
      <c r="W901">
        <f t="shared" si="12"/>
        <v>3.2644963144963142</v>
      </c>
      <c r="X901">
        <f t="shared" si="13"/>
        <v>0.6934192911919369</v>
      </c>
      <c r="Y901">
        <f t="shared" si="14"/>
        <v>22.216677044577043</v>
      </c>
      <c r="AC901">
        <v>1922.5714</v>
      </c>
      <c r="AD901">
        <v>13040</v>
      </c>
      <c r="AE901">
        <v>407</v>
      </c>
      <c r="AF901">
        <v>3.1370380000000003E-2</v>
      </c>
      <c r="AG901">
        <v>9300.5499999999993</v>
      </c>
      <c r="AH901">
        <v>0</v>
      </c>
      <c r="AI901">
        <v>63295.312899999997</v>
      </c>
      <c r="AJ901">
        <v>63295.312899999997</v>
      </c>
      <c r="AK901">
        <v>0</v>
      </c>
    </row>
    <row r="902" spans="1:37" ht="19" customHeight="1">
      <c r="A902" t="s">
        <v>996</v>
      </c>
      <c r="B902" t="s">
        <v>997</v>
      </c>
      <c r="C902" t="s">
        <v>998</v>
      </c>
      <c r="D902">
        <v>7</v>
      </c>
      <c r="E902" t="s">
        <v>319</v>
      </c>
      <c r="F902" t="s">
        <v>319</v>
      </c>
      <c r="G902" t="s">
        <v>319</v>
      </c>
      <c r="H902" t="s">
        <v>320</v>
      </c>
      <c r="I902" t="s">
        <v>301</v>
      </c>
      <c r="J902" t="s">
        <v>248</v>
      </c>
      <c r="K902">
        <v>10184</v>
      </c>
      <c r="L902">
        <v>0</v>
      </c>
      <c r="M902">
        <v>10184</v>
      </c>
      <c r="N902">
        <v>10184</v>
      </c>
      <c r="O902">
        <v>0</v>
      </c>
      <c r="Q902">
        <v>471.28570000000002</v>
      </c>
      <c r="R902">
        <v>6.2857000000000003</v>
      </c>
      <c r="S902">
        <v>456.1429</v>
      </c>
      <c r="T902">
        <v>9</v>
      </c>
      <c r="U902">
        <f t="shared" si="10"/>
        <v>1.9730658966740467E-2</v>
      </c>
      <c r="V902">
        <f t="shared" si="11"/>
        <v>3.1894766812267448</v>
      </c>
      <c r="W902">
        <f t="shared" si="12"/>
        <v>161.65079365079364</v>
      </c>
      <c r="X902">
        <f t="shared" si="13"/>
        <v>3.1894766812267448</v>
      </c>
      <c r="Y902">
        <f t="shared" si="14"/>
        <v>161.65079365079364</v>
      </c>
      <c r="AB902">
        <v>471.28570000000002</v>
      </c>
      <c r="AC902">
        <v>6.2857000000000003</v>
      </c>
      <c r="AD902">
        <v>456.1429</v>
      </c>
      <c r="AE902">
        <v>9</v>
      </c>
      <c r="AF902">
        <v>1.988036E-2</v>
      </c>
      <c r="AG902">
        <v>10184</v>
      </c>
      <c r="AH902">
        <v>0</v>
      </c>
      <c r="AI902">
        <v>10184</v>
      </c>
      <c r="AJ902">
        <v>10184</v>
      </c>
      <c r="AK902">
        <v>0</v>
      </c>
    </row>
    <row r="903" spans="1:37" ht="19" customHeight="1">
      <c r="A903" t="s">
        <v>996</v>
      </c>
      <c r="B903" t="s">
        <v>997</v>
      </c>
      <c r="C903" t="s">
        <v>998</v>
      </c>
      <c r="D903">
        <v>7</v>
      </c>
      <c r="E903" t="s">
        <v>321</v>
      </c>
      <c r="F903" t="s">
        <v>322</v>
      </c>
      <c r="G903" t="s">
        <v>322</v>
      </c>
      <c r="H903" t="s">
        <v>323</v>
      </c>
      <c r="I903" t="s">
        <v>324</v>
      </c>
      <c r="J903" t="s">
        <v>281</v>
      </c>
      <c r="K903">
        <v>3863950</v>
      </c>
      <c r="L903">
        <v>0</v>
      </c>
      <c r="M903">
        <v>26295916.16</v>
      </c>
      <c r="N903">
        <v>26295916.16</v>
      </c>
      <c r="O903">
        <v>0</v>
      </c>
      <c r="P903">
        <v>1202556.571</v>
      </c>
      <c r="Q903">
        <v>6087122.7139999997</v>
      </c>
      <c r="R903">
        <v>602361.28570000001</v>
      </c>
      <c r="S903">
        <v>18064106.859999999</v>
      </c>
      <c r="T903">
        <v>152558.42860000001</v>
      </c>
      <c r="U903">
        <f t="shared" si="10"/>
        <v>8.4453900645271099E-3</v>
      </c>
      <c r="V903">
        <f t="shared" si="11"/>
        <v>3.0557439757243395E-2</v>
      </c>
      <c r="W903">
        <f t="shared" si="12"/>
        <v>3.6182390065786056</v>
      </c>
      <c r="X903">
        <f t="shared" si="13"/>
        <v>0.20795710967293135</v>
      </c>
      <c r="Y903">
        <f t="shared" si="14"/>
        <v>24.623742430371173</v>
      </c>
      <c r="AA903">
        <v>1202556.571</v>
      </c>
      <c r="AB903">
        <v>6087122.7139999997</v>
      </c>
      <c r="AC903">
        <v>602361.28570000001</v>
      </c>
      <c r="AD903">
        <v>18064106.859999999</v>
      </c>
      <c r="AE903">
        <v>152558.42860000001</v>
      </c>
      <c r="AF903">
        <v>8.4509800000000003E-3</v>
      </c>
      <c r="AG903">
        <v>3863950</v>
      </c>
      <c r="AH903">
        <v>0</v>
      </c>
      <c r="AI903">
        <v>26295916.16</v>
      </c>
      <c r="AJ903">
        <v>26295916.16</v>
      </c>
      <c r="AK903">
        <v>0</v>
      </c>
    </row>
    <row r="904" spans="1:37" ht="19" customHeight="1">
      <c r="A904" t="s">
        <v>996</v>
      </c>
      <c r="B904" t="s">
        <v>997</v>
      </c>
      <c r="C904" t="s">
        <v>998</v>
      </c>
      <c r="D904">
        <v>7</v>
      </c>
      <c r="E904" t="s">
        <v>339</v>
      </c>
      <c r="F904" t="s">
        <v>339</v>
      </c>
      <c r="G904" t="s">
        <v>339</v>
      </c>
      <c r="H904" t="s">
        <v>340</v>
      </c>
      <c r="I904" t="s">
        <v>324</v>
      </c>
      <c r="J904" t="s">
        <v>248</v>
      </c>
      <c r="K904">
        <v>6218910</v>
      </c>
      <c r="L904">
        <v>0</v>
      </c>
      <c r="M904">
        <v>6218910</v>
      </c>
      <c r="N904">
        <v>6218910</v>
      </c>
      <c r="O904">
        <v>0</v>
      </c>
      <c r="P904">
        <v>28272.857100000001</v>
      </c>
      <c r="Q904">
        <v>470440.14289999998</v>
      </c>
      <c r="R904">
        <v>20182</v>
      </c>
      <c r="S904">
        <v>503599</v>
      </c>
      <c r="T904">
        <v>6501.5713999999998</v>
      </c>
      <c r="U904">
        <f t="shared" si="10"/>
        <v>1.2910215071912375E-2</v>
      </c>
      <c r="V904">
        <f t="shared" si="11"/>
        <v>1.7641331978135666</v>
      </c>
      <c r="W904">
        <f t="shared" si="12"/>
        <v>136.6463058893292</v>
      </c>
      <c r="X904">
        <f t="shared" si="13"/>
        <v>1.7641331978135666</v>
      </c>
      <c r="Y904">
        <f t="shared" si="14"/>
        <v>136.6463058893292</v>
      </c>
      <c r="AA904">
        <v>28272.857100000001</v>
      </c>
      <c r="AB904">
        <v>470440.14289999998</v>
      </c>
      <c r="AC904">
        <v>20182</v>
      </c>
      <c r="AD904">
        <v>503599</v>
      </c>
      <c r="AE904">
        <v>6501.5713999999998</v>
      </c>
      <c r="AF904">
        <v>1.290738E-2</v>
      </c>
      <c r="AG904">
        <v>6218910</v>
      </c>
      <c r="AH904">
        <v>0</v>
      </c>
      <c r="AI904">
        <v>6218910</v>
      </c>
      <c r="AJ904">
        <v>6218910</v>
      </c>
      <c r="AK904">
        <v>0</v>
      </c>
    </row>
    <row r="905" spans="1:37" ht="19" customHeight="1">
      <c r="A905" t="s">
        <v>996</v>
      </c>
      <c r="B905" t="s">
        <v>997</v>
      </c>
      <c r="C905" t="s">
        <v>998</v>
      </c>
      <c r="D905">
        <v>7</v>
      </c>
      <c r="E905" t="s">
        <v>331</v>
      </c>
      <c r="F905" t="s">
        <v>332</v>
      </c>
      <c r="G905" t="s">
        <v>332</v>
      </c>
      <c r="H905" t="s">
        <v>333</v>
      </c>
      <c r="I905" t="s">
        <v>324</v>
      </c>
      <c r="J905" t="s">
        <v>334</v>
      </c>
      <c r="K905">
        <v>26345485</v>
      </c>
      <c r="L905">
        <v>0</v>
      </c>
      <c r="M905">
        <v>5679125.9390000002</v>
      </c>
      <c r="N905">
        <v>5679125.9390000002</v>
      </c>
      <c r="O905">
        <v>0</v>
      </c>
      <c r="P905">
        <v>450</v>
      </c>
      <c r="Q905">
        <v>19855.142899999999</v>
      </c>
      <c r="R905">
        <v>505.1429</v>
      </c>
      <c r="S905">
        <v>23990.428599999999</v>
      </c>
      <c r="T905">
        <v>2053.4286000000002</v>
      </c>
      <c r="U905">
        <f t="shared" si="10"/>
        <v>8.5593660465073981E-2</v>
      </c>
      <c r="V905">
        <f t="shared" si="11"/>
        <v>156.88092851687168</v>
      </c>
      <c r="W905">
        <f t="shared" si="12"/>
        <v>1832.8568688902617</v>
      </c>
      <c r="X905">
        <f t="shared" si="13"/>
        <v>33.817807889077422</v>
      </c>
      <c r="Y905">
        <f t="shared" si="14"/>
        <v>395.09711005847907</v>
      </c>
      <c r="AA905">
        <v>450</v>
      </c>
      <c r="AB905">
        <v>19855.142899999999</v>
      </c>
      <c r="AC905">
        <v>505.1429</v>
      </c>
      <c r="AD905">
        <v>23990.428599999999</v>
      </c>
      <c r="AE905">
        <v>2053.4286000000002</v>
      </c>
      <c r="AF905">
        <v>8.5634070000000007E-2</v>
      </c>
      <c r="AG905">
        <v>26345485</v>
      </c>
      <c r="AH905">
        <v>0</v>
      </c>
      <c r="AI905">
        <v>5679125.9390000002</v>
      </c>
      <c r="AJ905">
        <v>5679125.9390000002</v>
      </c>
      <c r="AK905">
        <v>0</v>
      </c>
    </row>
    <row r="906" spans="1:37" ht="19" customHeight="1">
      <c r="A906" t="s">
        <v>996</v>
      </c>
      <c r="B906" t="s">
        <v>997</v>
      </c>
      <c r="C906" t="s">
        <v>998</v>
      </c>
      <c r="D906">
        <v>7</v>
      </c>
      <c r="E906" t="s">
        <v>336</v>
      </c>
      <c r="F906" t="s">
        <v>336</v>
      </c>
      <c r="G906" t="s">
        <v>336</v>
      </c>
      <c r="H906" t="s">
        <v>337</v>
      </c>
      <c r="I906" t="s">
        <v>324</v>
      </c>
      <c r="J906" t="s">
        <v>334</v>
      </c>
      <c r="K906">
        <v>20962440</v>
      </c>
      <c r="L906">
        <v>0</v>
      </c>
      <c r="M906">
        <v>4519029.4970000004</v>
      </c>
      <c r="N906">
        <v>4519029.4970000004</v>
      </c>
      <c r="O906">
        <v>0</v>
      </c>
      <c r="P906">
        <v>502.8571</v>
      </c>
      <c r="Q906">
        <v>21230.142899999999</v>
      </c>
      <c r="R906">
        <v>648.57140000000004</v>
      </c>
      <c r="S906">
        <v>22145</v>
      </c>
      <c r="T906">
        <v>2362.4286000000002</v>
      </c>
      <c r="U906">
        <f t="shared" si="10"/>
        <v>0.10668000000000001</v>
      </c>
      <c r="V906">
        <f t="shared" si="11"/>
        <v>135.228461761765</v>
      </c>
      <c r="W906">
        <f t="shared" si="12"/>
        <v>1267.6083779693006</v>
      </c>
      <c r="X906">
        <f t="shared" si="13"/>
        <v>29.152207831500178</v>
      </c>
      <c r="Y906">
        <f t="shared" si="14"/>
        <v>273.26778994657082</v>
      </c>
      <c r="AA906">
        <v>502.8571</v>
      </c>
      <c r="AB906">
        <v>21230.142899999999</v>
      </c>
      <c r="AC906">
        <v>648.57140000000004</v>
      </c>
      <c r="AD906">
        <v>22145</v>
      </c>
      <c r="AE906">
        <v>2362.4286000000002</v>
      </c>
      <c r="AF906">
        <v>0.10669221</v>
      </c>
      <c r="AG906">
        <v>20962440</v>
      </c>
      <c r="AH906">
        <v>0</v>
      </c>
      <c r="AI906">
        <v>4519029.4970000004</v>
      </c>
      <c r="AJ906">
        <v>4519029.4970000004</v>
      </c>
      <c r="AK906">
        <v>0</v>
      </c>
    </row>
    <row r="907" spans="1:37" ht="19" customHeight="1">
      <c r="A907" t="s">
        <v>996</v>
      </c>
      <c r="B907" t="s">
        <v>997</v>
      </c>
      <c r="C907" t="s">
        <v>998</v>
      </c>
      <c r="D907">
        <v>7</v>
      </c>
      <c r="E907" t="s">
        <v>343</v>
      </c>
      <c r="F907" t="s">
        <v>343</v>
      </c>
      <c r="G907" t="s">
        <v>344</v>
      </c>
      <c r="H907" t="s">
        <v>345</v>
      </c>
      <c r="I907" t="s">
        <v>324</v>
      </c>
      <c r="J907" t="s">
        <v>248</v>
      </c>
      <c r="K907">
        <v>2199405</v>
      </c>
      <c r="L907">
        <v>0</v>
      </c>
      <c r="M907">
        <v>2199405</v>
      </c>
      <c r="N907">
        <v>2199405</v>
      </c>
      <c r="O907">
        <v>0</v>
      </c>
      <c r="P907">
        <v>2857.2856999999999</v>
      </c>
      <c r="Q907">
        <v>335133.71429999999</v>
      </c>
      <c r="R907">
        <v>1058.1429000000001</v>
      </c>
      <c r="S907">
        <v>339382.71429999999</v>
      </c>
      <c r="T907">
        <v>3771.1428999999998</v>
      </c>
      <c r="U907">
        <f t="shared" si="10"/>
        <v>1.1111770697509564E-2</v>
      </c>
      <c r="V907">
        <f t="shared" si="11"/>
        <v>0.92580058160526735</v>
      </c>
      <c r="W907">
        <f t="shared" si="12"/>
        <v>83.317106409760896</v>
      </c>
      <c r="X907">
        <f t="shared" si="13"/>
        <v>0.92580058160526735</v>
      </c>
      <c r="Y907">
        <f t="shared" si="14"/>
        <v>83.317106409760896</v>
      </c>
      <c r="AA907">
        <v>2857.2856999999999</v>
      </c>
      <c r="AB907">
        <v>335133.71429999999</v>
      </c>
      <c r="AC907">
        <v>1058.1429000000001</v>
      </c>
      <c r="AD907">
        <v>339382.71429999999</v>
      </c>
      <c r="AE907">
        <v>3771.1428999999998</v>
      </c>
      <c r="AF907">
        <v>1.1110149999999999E-2</v>
      </c>
      <c r="AG907">
        <v>2199405</v>
      </c>
      <c r="AH907">
        <v>0</v>
      </c>
      <c r="AI907">
        <v>2199405</v>
      </c>
      <c r="AJ907">
        <v>2199405</v>
      </c>
      <c r="AK907">
        <v>0</v>
      </c>
    </row>
    <row r="908" spans="1:37" ht="19" customHeight="1">
      <c r="A908" t="s">
        <v>996</v>
      </c>
      <c r="B908" t="s">
        <v>997</v>
      </c>
      <c r="C908" t="s">
        <v>998</v>
      </c>
      <c r="D908">
        <v>7</v>
      </c>
      <c r="E908" t="s">
        <v>348</v>
      </c>
      <c r="F908" t="s">
        <v>348</v>
      </c>
      <c r="G908" t="s">
        <v>348</v>
      </c>
      <c r="H908" t="s">
        <v>349</v>
      </c>
      <c r="I908" t="s">
        <v>324</v>
      </c>
      <c r="J908" t="s">
        <v>281</v>
      </c>
      <c r="K908">
        <v>269578.8456</v>
      </c>
      <c r="L908">
        <v>0</v>
      </c>
      <c r="M908">
        <v>1834265.5049999999</v>
      </c>
      <c r="N908">
        <v>1834265.5049999999</v>
      </c>
      <c r="O908">
        <v>0</v>
      </c>
      <c r="P908">
        <v>12102.857099999999</v>
      </c>
      <c r="Q908">
        <v>169031.57139999999</v>
      </c>
      <c r="R908">
        <v>15597.857099999999</v>
      </c>
      <c r="S908">
        <v>226193</v>
      </c>
      <c r="T908">
        <v>1038.4286</v>
      </c>
      <c r="U908">
        <f t="shared" si="10"/>
        <v>4.5908962699995138E-3</v>
      </c>
      <c r="V908">
        <f t="shared" si="11"/>
        <v>0.17025842381127118</v>
      </c>
      <c r="W908">
        <f t="shared" si="12"/>
        <v>37.086096874780665</v>
      </c>
      <c r="X908">
        <f t="shared" si="13"/>
        <v>1.1584705507496442</v>
      </c>
      <c r="Y908">
        <f t="shared" si="14"/>
        <v>252.34082467077107</v>
      </c>
      <c r="AA908">
        <v>12102.857099999999</v>
      </c>
      <c r="AB908">
        <v>169031.57139999999</v>
      </c>
      <c r="AC908">
        <v>15597.857099999999</v>
      </c>
      <c r="AD908">
        <v>226193</v>
      </c>
      <c r="AE908">
        <v>1038.4286</v>
      </c>
      <c r="AF908">
        <v>4.5914900000000002E-3</v>
      </c>
      <c r="AG908">
        <v>269578.8456</v>
      </c>
      <c r="AH908">
        <v>0</v>
      </c>
      <c r="AI908">
        <v>1834265.5049999999</v>
      </c>
      <c r="AJ908">
        <v>1834265.5049999999</v>
      </c>
      <c r="AK908">
        <v>0</v>
      </c>
    </row>
    <row r="909" spans="1:37" ht="19" customHeight="1">
      <c r="A909" t="s">
        <v>996</v>
      </c>
      <c r="B909" t="s">
        <v>997</v>
      </c>
      <c r="C909" t="s">
        <v>998</v>
      </c>
      <c r="D909">
        <v>7</v>
      </c>
      <c r="E909" t="s">
        <v>353</v>
      </c>
      <c r="F909" t="s">
        <v>353</v>
      </c>
      <c r="G909" t="s">
        <v>353</v>
      </c>
      <c r="H909" t="s">
        <v>354</v>
      </c>
      <c r="I909" t="s">
        <v>324</v>
      </c>
      <c r="J909" t="s">
        <v>281</v>
      </c>
      <c r="K909">
        <v>84053.48</v>
      </c>
      <c r="L909">
        <v>0</v>
      </c>
      <c r="M909">
        <v>572036.96849999996</v>
      </c>
      <c r="N909">
        <v>572036.96849999996</v>
      </c>
      <c r="O909">
        <v>0</v>
      </c>
      <c r="P909">
        <v>12785.571400000001</v>
      </c>
      <c r="Q909">
        <v>192472.42860000001</v>
      </c>
      <c r="R909">
        <v>69129</v>
      </c>
      <c r="S909">
        <v>606537.71429999999</v>
      </c>
      <c r="T909">
        <v>6827.5713999999998</v>
      </c>
      <c r="U909">
        <f t="shared" si="10"/>
        <v>1.1256631267982473E-2</v>
      </c>
      <c r="V909">
        <f t="shared" si="11"/>
        <v>1.9797021218800736E-2</v>
      </c>
      <c r="W909">
        <f t="shared" si="12"/>
        <v>1.7586985615412238</v>
      </c>
      <c r="X909">
        <f t="shared" si="13"/>
        <v>0.13473122116220471</v>
      </c>
      <c r="Y909">
        <f t="shared" si="14"/>
        <v>11.969053436566247</v>
      </c>
      <c r="AA909">
        <v>12785.571400000001</v>
      </c>
      <c r="AB909">
        <v>192472.42860000001</v>
      </c>
      <c r="AC909">
        <v>69129</v>
      </c>
      <c r="AD909">
        <v>606537.71429999999</v>
      </c>
      <c r="AE909">
        <v>6827.5713999999998</v>
      </c>
      <c r="AF909">
        <v>1.125518E-2</v>
      </c>
      <c r="AG909">
        <v>84053.48</v>
      </c>
      <c r="AH909">
        <v>0</v>
      </c>
      <c r="AI909">
        <v>572036.96849999996</v>
      </c>
      <c r="AJ909">
        <v>572036.96849999996</v>
      </c>
      <c r="AK909">
        <v>0</v>
      </c>
    </row>
    <row r="910" spans="1:37" ht="19" customHeight="1">
      <c r="A910" t="s">
        <v>996</v>
      </c>
      <c r="B910" t="s">
        <v>997</v>
      </c>
      <c r="C910" t="s">
        <v>998</v>
      </c>
      <c r="D910">
        <v>7</v>
      </c>
      <c r="E910" t="s">
        <v>374</v>
      </c>
      <c r="F910" t="s">
        <v>374</v>
      </c>
      <c r="G910" t="s">
        <v>374</v>
      </c>
      <c r="H910" t="s">
        <v>349</v>
      </c>
      <c r="I910" t="s">
        <v>324</v>
      </c>
      <c r="J910" t="s">
        <v>281</v>
      </c>
      <c r="K910">
        <v>54922.766000000003</v>
      </c>
      <c r="L910">
        <v>0</v>
      </c>
      <c r="M910">
        <v>373666.19160000002</v>
      </c>
      <c r="N910">
        <v>373666.19160000002</v>
      </c>
      <c r="O910">
        <v>0</v>
      </c>
      <c r="Q910">
        <v>1529.8570999999999</v>
      </c>
      <c r="R910">
        <v>1311.8570999999999</v>
      </c>
      <c r="S910">
        <v>5565.7142999999996</v>
      </c>
      <c r="T910">
        <v>15</v>
      </c>
      <c r="U910">
        <f t="shared" si="10"/>
        <v>2.6950718616656267E-3</v>
      </c>
      <c r="V910">
        <f t="shared" si="11"/>
        <v>1.4097219162994818</v>
      </c>
      <c r="W910">
        <f t="shared" si="12"/>
        <v>523.07396190476197</v>
      </c>
      <c r="X910">
        <f t="shared" si="13"/>
        <v>9.5910213203515884</v>
      </c>
      <c r="Y910">
        <f t="shared" si="14"/>
        <v>3558.7256342857145</v>
      </c>
      <c r="AB910">
        <v>1529.8570999999999</v>
      </c>
      <c r="AC910">
        <v>1311.8570999999999</v>
      </c>
      <c r="AD910">
        <v>5565.7142999999996</v>
      </c>
      <c r="AE910">
        <v>15</v>
      </c>
      <c r="AF910">
        <v>2.69776E-3</v>
      </c>
      <c r="AG910">
        <v>54922.766000000003</v>
      </c>
      <c r="AH910">
        <v>0</v>
      </c>
      <c r="AI910">
        <v>373666.19160000002</v>
      </c>
      <c r="AJ910">
        <v>373666.19160000002</v>
      </c>
      <c r="AK910">
        <v>0</v>
      </c>
    </row>
    <row r="911" spans="1:37" ht="19" customHeight="1">
      <c r="A911" t="s">
        <v>996</v>
      </c>
      <c r="B911" t="s">
        <v>997</v>
      </c>
      <c r="C911" t="s">
        <v>998</v>
      </c>
      <c r="D911">
        <v>7</v>
      </c>
      <c r="E911" t="s">
        <v>360</v>
      </c>
      <c r="F911" t="s">
        <v>361</v>
      </c>
      <c r="G911" t="s">
        <v>361</v>
      </c>
      <c r="H911" t="s">
        <v>333</v>
      </c>
      <c r="I911" t="s">
        <v>324</v>
      </c>
      <c r="J911" t="s">
        <v>281</v>
      </c>
      <c r="K911">
        <v>49018.27</v>
      </c>
      <c r="L911">
        <v>0</v>
      </c>
      <c r="M911">
        <v>333579.74619999999</v>
      </c>
      <c r="N911">
        <v>333579.74619999999</v>
      </c>
      <c r="O911">
        <v>0</v>
      </c>
      <c r="P911">
        <v>671.71429999999998</v>
      </c>
      <c r="Q911">
        <v>12515</v>
      </c>
      <c r="R911">
        <v>613.14290000000005</v>
      </c>
      <c r="S911">
        <v>12480.428599999999</v>
      </c>
      <c r="T911">
        <v>224.57140000000001</v>
      </c>
      <c r="U911">
        <f t="shared" si="10"/>
        <v>1.7993885242050103E-2</v>
      </c>
      <c r="V911">
        <f t="shared" si="11"/>
        <v>0.56108730112041183</v>
      </c>
      <c r="W911">
        <f t="shared" si="12"/>
        <v>31.182109565153887</v>
      </c>
      <c r="X911">
        <f t="shared" si="13"/>
        <v>3.8183183434215437</v>
      </c>
      <c r="Y911">
        <f t="shared" si="14"/>
        <v>212.20088335889099</v>
      </c>
      <c r="AA911">
        <v>671.71429999999998</v>
      </c>
      <c r="AB911">
        <v>12515</v>
      </c>
      <c r="AC911">
        <v>613.14290000000005</v>
      </c>
      <c r="AD911">
        <v>12480.428599999999</v>
      </c>
      <c r="AE911">
        <v>224.57140000000001</v>
      </c>
      <c r="AF911">
        <v>1.8032320000000001E-2</v>
      </c>
      <c r="AG911">
        <v>49018.27</v>
      </c>
      <c r="AH911">
        <v>0</v>
      </c>
      <c r="AI911">
        <v>333579.74619999999</v>
      </c>
      <c r="AJ911">
        <v>333579.74619999999</v>
      </c>
      <c r="AK911">
        <v>0</v>
      </c>
    </row>
    <row r="912" spans="1:37" ht="19" customHeight="1">
      <c r="A912" t="s">
        <v>996</v>
      </c>
      <c r="B912" t="s">
        <v>997</v>
      </c>
      <c r="C912" t="s">
        <v>998</v>
      </c>
      <c r="D912">
        <v>7</v>
      </c>
      <c r="E912" t="s">
        <v>362</v>
      </c>
      <c r="F912" t="s">
        <v>363</v>
      </c>
      <c r="G912" t="s">
        <v>344</v>
      </c>
      <c r="H912" t="s">
        <v>345</v>
      </c>
      <c r="I912" t="s">
        <v>324</v>
      </c>
      <c r="J912" t="s">
        <v>248</v>
      </c>
      <c r="K912">
        <v>317149</v>
      </c>
      <c r="L912">
        <v>0</v>
      </c>
      <c r="M912">
        <v>317149</v>
      </c>
      <c r="N912">
        <v>317149</v>
      </c>
      <c r="O912">
        <v>0</v>
      </c>
      <c r="P912">
        <v>1455.2856999999999</v>
      </c>
      <c r="Q912">
        <v>164787.57139999999</v>
      </c>
      <c r="R912">
        <v>1223</v>
      </c>
      <c r="S912">
        <v>172297.28570000001</v>
      </c>
      <c r="T912">
        <v>1488.4286</v>
      </c>
      <c r="U912">
        <f t="shared" si="10"/>
        <v>8.638723436372741E-3</v>
      </c>
      <c r="V912">
        <f t="shared" si="11"/>
        <v>0.26295829220947498</v>
      </c>
      <c r="W912">
        <f t="shared" si="12"/>
        <v>30.439484970928401</v>
      </c>
      <c r="X912">
        <f t="shared" si="13"/>
        <v>0.26295829220947498</v>
      </c>
      <c r="Y912">
        <f t="shared" si="14"/>
        <v>30.439484970928401</v>
      </c>
      <c r="AA912">
        <v>1455.2856999999999</v>
      </c>
      <c r="AB912">
        <v>164787.57139999999</v>
      </c>
      <c r="AC912">
        <v>1223</v>
      </c>
      <c r="AD912">
        <v>172297.28570000001</v>
      </c>
      <c r="AE912">
        <v>1488.4286</v>
      </c>
      <c r="AF912">
        <v>8.6388200000000002E-3</v>
      </c>
      <c r="AG912">
        <v>317149</v>
      </c>
      <c r="AH912">
        <v>0</v>
      </c>
      <c r="AI912">
        <v>317149</v>
      </c>
      <c r="AJ912">
        <v>317149</v>
      </c>
      <c r="AK912">
        <v>0</v>
      </c>
    </row>
    <row r="913" spans="1:37" ht="19" customHeight="1">
      <c r="A913" t="s">
        <v>996</v>
      </c>
      <c r="B913" t="s">
        <v>997</v>
      </c>
      <c r="C913" t="s">
        <v>998</v>
      </c>
      <c r="D913">
        <v>7</v>
      </c>
      <c r="E913" t="s">
        <v>357</v>
      </c>
      <c r="F913" t="s">
        <v>357</v>
      </c>
      <c r="G913" t="s">
        <v>357</v>
      </c>
      <c r="H913" t="s">
        <v>354</v>
      </c>
      <c r="I913" t="s">
        <v>324</v>
      </c>
      <c r="J913" t="s">
        <v>281</v>
      </c>
      <c r="K913">
        <v>44229.54</v>
      </c>
      <c r="L913">
        <v>0</v>
      </c>
      <c r="M913">
        <v>301028.0661</v>
      </c>
      <c r="N913">
        <v>301028.0661</v>
      </c>
      <c r="O913">
        <v>0</v>
      </c>
      <c r="P913">
        <v>3770.8571000000002</v>
      </c>
      <c r="Q913">
        <v>176186.28570000001</v>
      </c>
      <c r="R913">
        <v>15512.857099999999</v>
      </c>
      <c r="S913">
        <v>292776.14289999998</v>
      </c>
      <c r="T913">
        <v>4840.4286000000002</v>
      </c>
      <c r="U913">
        <f t="shared" si="10"/>
        <v>1.6532865526728682E-2</v>
      </c>
      <c r="V913">
        <f t="shared" si="11"/>
        <v>2.1581354449511449E-2</v>
      </c>
      <c r="W913">
        <f t="shared" si="12"/>
        <v>1.3053607926962736</v>
      </c>
      <c r="X913">
        <f t="shared" si="13"/>
        <v>0.14688358490174352</v>
      </c>
      <c r="Y913">
        <f t="shared" si="14"/>
        <v>8.8843391766706645</v>
      </c>
      <c r="AA913">
        <v>3770.8571000000002</v>
      </c>
      <c r="AB913">
        <v>176186.28570000001</v>
      </c>
      <c r="AC913">
        <v>15512.857099999999</v>
      </c>
      <c r="AD913">
        <v>292776.14289999998</v>
      </c>
      <c r="AE913">
        <v>4840.4286000000002</v>
      </c>
      <c r="AF913">
        <v>1.6536249999999999E-2</v>
      </c>
      <c r="AG913">
        <v>44229.54</v>
      </c>
      <c r="AH913">
        <v>0</v>
      </c>
      <c r="AI913">
        <v>301028.0661</v>
      </c>
      <c r="AJ913">
        <v>301028.0661</v>
      </c>
      <c r="AK913">
        <v>0</v>
      </c>
    </row>
    <row r="914" spans="1:37" ht="19" customHeight="1">
      <c r="A914" t="s">
        <v>996</v>
      </c>
      <c r="B914" t="s">
        <v>997</v>
      </c>
      <c r="C914" t="s">
        <v>998</v>
      </c>
      <c r="D914">
        <v>7</v>
      </c>
      <c r="E914" t="s">
        <v>365</v>
      </c>
      <c r="F914" t="s">
        <v>366</v>
      </c>
      <c r="G914" t="s">
        <v>366</v>
      </c>
      <c r="H914" t="s">
        <v>367</v>
      </c>
      <c r="I914" t="s">
        <v>324</v>
      </c>
      <c r="J914" t="s">
        <v>368</v>
      </c>
      <c r="K914">
        <v>1205341</v>
      </c>
      <c r="L914">
        <v>0</v>
      </c>
      <c r="M914">
        <v>179846.6551</v>
      </c>
      <c r="N914">
        <v>179846.6551</v>
      </c>
      <c r="O914">
        <v>0</v>
      </c>
      <c r="R914">
        <v>528.28570000000002</v>
      </c>
      <c r="S914">
        <v>14390.2857</v>
      </c>
      <c r="T914">
        <v>486.42860000000002</v>
      </c>
      <c r="U914">
        <f t="shared" si="10"/>
        <v>3.3802567241594098E-2</v>
      </c>
      <c r="V914">
        <f t="shared" si="11"/>
        <v>11.965820208042945</v>
      </c>
      <c r="W914">
        <f t="shared" si="12"/>
        <v>353.99146232061895</v>
      </c>
      <c r="X914">
        <f t="shared" si="13"/>
        <v>1.7853974434989848</v>
      </c>
      <c r="Y914">
        <f t="shared" si="14"/>
        <v>52.818397808023626</v>
      </c>
      <c r="AC914">
        <v>528.28570000000002</v>
      </c>
      <c r="AD914">
        <v>14390.2857</v>
      </c>
      <c r="AE914">
        <v>486.42860000000002</v>
      </c>
      <c r="AF914">
        <v>3.382607E-2</v>
      </c>
      <c r="AG914">
        <v>1205341</v>
      </c>
      <c r="AH914">
        <v>0</v>
      </c>
      <c r="AI914">
        <v>179846.6551</v>
      </c>
      <c r="AJ914">
        <v>179846.6551</v>
      </c>
      <c r="AK914">
        <v>0</v>
      </c>
    </row>
    <row r="915" spans="1:37" ht="19" customHeight="1">
      <c r="A915" t="s">
        <v>996</v>
      </c>
      <c r="B915" t="s">
        <v>997</v>
      </c>
      <c r="C915" t="s">
        <v>998</v>
      </c>
      <c r="D915">
        <v>7</v>
      </c>
      <c r="E915" t="s">
        <v>369</v>
      </c>
      <c r="F915" t="s">
        <v>369</v>
      </c>
      <c r="G915" t="s">
        <v>369</v>
      </c>
      <c r="H915" t="s">
        <v>354</v>
      </c>
      <c r="I915" t="s">
        <v>324</v>
      </c>
      <c r="J915" t="s">
        <v>281</v>
      </c>
      <c r="K915">
        <v>9569.08</v>
      </c>
      <c r="L915">
        <v>0</v>
      </c>
      <c r="M915">
        <v>65126.741199999997</v>
      </c>
      <c r="N915">
        <v>65126.741199999997</v>
      </c>
      <c r="O915">
        <v>0</v>
      </c>
      <c r="P915">
        <v>301.1429</v>
      </c>
      <c r="Q915">
        <v>1870.4286</v>
      </c>
      <c r="R915">
        <v>471.1429</v>
      </c>
      <c r="S915">
        <v>2765.1428999999998</v>
      </c>
      <c r="T915">
        <v>268</v>
      </c>
      <c r="U915">
        <f t="shared" si="10"/>
        <v>9.6920849913398693E-2</v>
      </c>
      <c r="V915">
        <f t="shared" si="11"/>
        <v>0.49437279663609018</v>
      </c>
      <c r="W915">
        <f t="shared" si="12"/>
        <v>5.100788912579957</v>
      </c>
      <c r="X915">
        <f t="shared" si="13"/>
        <v>3.3646796957323875</v>
      </c>
      <c r="Y915">
        <f t="shared" si="14"/>
        <v>34.715746908315566</v>
      </c>
      <c r="AA915">
        <v>301.1429</v>
      </c>
      <c r="AB915">
        <v>1870.4286</v>
      </c>
      <c r="AC915">
        <v>471.1429</v>
      </c>
      <c r="AD915">
        <v>2765.1428999999998</v>
      </c>
      <c r="AE915">
        <v>268</v>
      </c>
      <c r="AF915">
        <v>9.6919340000000007E-2</v>
      </c>
      <c r="AG915">
        <v>9569.08</v>
      </c>
      <c r="AH915">
        <v>0</v>
      </c>
      <c r="AI915">
        <v>65126.741199999997</v>
      </c>
      <c r="AJ915">
        <v>65126.741199999997</v>
      </c>
      <c r="AK915">
        <v>0</v>
      </c>
    </row>
    <row r="916" spans="1:37" ht="19" customHeight="1">
      <c r="A916" t="s">
        <v>996</v>
      </c>
      <c r="B916" t="s">
        <v>997</v>
      </c>
      <c r="C916" t="s">
        <v>998</v>
      </c>
      <c r="D916">
        <v>7</v>
      </c>
      <c r="E916" t="s">
        <v>370</v>
      </c>
      <c r="F916" t="s">
        <v>371</v>
      </c>
      <c r="G916" t="s">
        <v>371</v>
      </c>
      <c r="H916" t="s">
        <v>345</v>
      </c>
      <c r="I916" t="s">
        <v>324</v>
      </c>
      <c r="J916" t="s">
        <v>268</v>
      </c>
      <c r="K916">
        <v>901410</v>
      </c>
      <c r="L916">
        <v>0</v>
      </c>
      <c r="M916">
        <v>61343.305800000002</v>
      </c>
      <c r="N916">
        <v>61343.305800000002</v>
      </c>
      <c r="O916">
        <v>0</v>
      </c>
      <c r="P916">
        <v>1642</v>
      </c>
      <c r="Q916">
        <v>116940.4286</v>
      </c>
      <c r="R916">
        <v>32302</v>
      </c>
      <c r="S916">
        <v>163525.14290000001</v>
      </c>
      <c r="T916">
        <v>996.14290000000005</v>
      </c>
      <c r="U916">
        <f t="shared" si="10"/>
        <v>6.0916803516213288E-3</v>
      </c>
      <c r="V916">
        <f t="shared" si="11"/>
        <v>0.78748047461793191</v>
      </c>
      <c r="W916">
        <f t="shared" si="12"/>
        <v>129.27147013029671</v>
      </c>
      <c r="X916">
        <f t="shared" si="13"/>
        <v>5.3590103910558948E-2</v>
      </c>
      <c r="Y916">
        <f t="shared" si="14"/>
        <v>8.7972613166243523</v>
      </c>
      <c r="AA916">
        <v>1642</v>
      </c>
      <c r="AB916">
        <v>116940.4286</v>
      </c>
      <c r="AC916">
        <v>32302</v>
      </c>
      <c r="AD916">
        <v>163525.14290000001</v>
      </c>
      <c r="AE916">
        <v>996.14290000000005</v>
      </c>
      <c r="AF916">
        <v>6.0955699999999998E-3</v>
      </c>
      <c r="AG916">
        <v>901410</v>
      </c>
      <c r="AH916">
        <v>0</v>
      </c>
      <c r="AI916">
        <v>61343.305800000002</v>
      </c>
      <c r="AJ916">
        <v>61343.305800000002</v>
      </c>
      <c r="AK916">
        <v>0</v>
      </c>
    </row>
    <row r="917" spans="1:37" ht="19" customHeight="1">
      <c r="A917" t="s">
        <v>996</v>
      </c>
      <c r="B917" t="s">
        <v>997</v>
      </c>
      <c r="C917" t="s">
        <v>998</v>
      </c>
      <c r="D917">
        <v>7</v>
      </c>
      <c r="E917" t="s">
        <v>375</v>
      </c>
      <c r="F917" t="s">
        <v>376</v>
      </c>
      <c r="G917" t="s">
        <v>376</v>
      </c>
      <c r="H917" t="s">
        <v>323</v>
      </c>
      <c r="I917" t="s">
        <v>324</v>
      </c>
      <c r="J917" t="s">
        <v>281</v>
      </c>
      <c r="K917">
        <v>3953.67</v>
      </c>
      <c r="L917">
        <v>0</v>
      </c>
      <c r="M917">
        <v>26906.694100000001</v>
      </c>
      <c r="N917">
        <v>26906.694100000001</v>
      </c>
      <c r="O917">
        <v>0</v>
      </c>
      <c r="P917">
        <v>626.57140000000004</v>
      </c>
      <c r="Q917">
        <v>32666.142899999999</v>
      </c>
      <c r="R917">
        <v>3403.7143000000001</v>
      </c>
      <c r="S917">
        <v>37454.7143</v>
      </c>
      <c r="T917">
        <v>324.8571</v>
      </c>
      <c r="U917">
        <f t="shared" si="10"/>
        <v>8.6733300753010951E-3</v>
      </c>
      <c r="V917">
        <f t="shared" si="11"/>
        <v>1.5079810660843835E-2</v>
      </c>
      <c r="W917">
        <f t="shared" si="12"/>
        <v>1.7386413903220834</v>
      </c>
      <c r="X917">
        <f t="shared" si="13"/>
        <v>0.10262562442926292</v>
      </c>
      <c r="Y917">
        <f t="shared" si="14"/>
        <v>11.832320866181293</v>
      </c>
      <c r="AA917">
        <v>626.57140000000004</v>
      </c>
      <c r="AB917">
        <v>32666.142899999999</v>
      </c>
      <c r="AC917">
        <v>3403.7143000000001</v>
      </c>
      <c r="AD917">
        <v>37454.7143</v>
      </c>
      <c r="AE917">
        <v>324.8571</v>
      </c>
      <c r="AF917">
        <v>8.6751299999999996E-3</v>
      </c>
      <c r="AG917">
        <v>3953.67</v>
      </c>
      <c r="AH917">
        <v>0</v>
      </c>
      <c r="AI917">
        <v>26906.694100000001</v>
      </c>
      <c r="AJ917">
        <v>26906.694100000001</v>
      </c>
      <c r="AK917">
        <v>0</v>
      </c>
    </row>
    <row r="918" spans="1:37" ht="19" customHeight="1">
      <c r="A918" t="s">
        <v>996</v>
      </c>
      <c r="B918" t="s">
        <v>997</v>
      </c>
      <c r="C918" t="s">
        <v>998</v>
      </c>
      <c r="D918">
        <v>7</v>
      </c>
      <c r="E918" t="s">
        <v>377</v>
      </c>
      <c r="F918" t="s">
        <v>378</v>
      </c>
      <c r="G918" t="s">
        <v>378</v>
      </c>
      <c r="H918" t="s">
        <v>345</v>
      </c>
      <c r="I918" t="s">
        <v>324</v>
      </c>
      <c r="J918" t="s">
        <v>268</v>
      </c>
      <c r="K918">
        <v>387996</v>
      </c>
      <c r="L918">
        <v>0</v>
      </c>
      <c r="M918">
        <v>26405.880399999998</v>
      </c>
      <c r="N918">
        <v>26405.880399999998</v>
      </c>
      <c r="O918">
        <v>0</v>
      </c>
      <c r="P918">
        <v>1367.2856999999999</v>
      </c>
      <c r="Q918">
        <v>30506.428599999999</v>
      </c>
      <c r="R918">
        <v>7461.1428999999998</v>
      </c>
      <c r="S918">
        <v>417911.42859999998</v>
      </c>
      <c r="U918">
        <f t="shared" si="10"/>
        <v>0</v>
      </c>
      <c r="V918">
        <f t="shared" si="11"/>
        <v>0.13263097442844138</v>
      </c>
      <c r="W918" t="str">
        <f t="shared" si="12"/>
        <v/>
      </c>
      <c r="X918">
        <f t="shared" si="13"/>
        <v>9.0264787474429661E-3</v>
      </c>
      <c r="Y918" t="str">
        <f t="shared" si="14"/>
        <v/>
      </c>
      <c r="AA918">
        <v>1367.2856999999999</v>
      </c>
      <c r="AB918">
        <v>30506.428599999999</v>
      </c>
      <c r="AC918">
        <v>7461.1428999999998</v>
      </c>
      <c r="AD918">
        <v>417911.42859999998</v>
      </c>
      <c r="AF918">
        <v>0</v>
      </c>
      <c r="AG918">
        <v>387996</v>
      </c>
      <c r="AH918">
        <v>0</v>
      </c>
      <c r="AI918">
        <v>26405.880399999998</v>
      </c>
      <c r="AJ918">
        <v>26405.880399999998</v>
      </c>
      <c r="AK918">
        <v>0</v>
      </c>
    </row>
    <row r="919" spans="1:37" ht="19" customHeight="1">
      <c r="A919" t="s">
        <v>996</v>
      </c>
      <c r="B919" t="s">
        <v>997</v>
      </c>
      <c r="C919" t="s">
        <v>998</v>
      </c>
      <c r="D919">
        <v>7</v>
      </c>
      <c r="E919" t="s">
        <v>380</v>
      </c>
      <c r="F919" t="s">
        <v>380</v>
      </c>
      <c r="G919" t="s">
        <v>380</v>
      </c>
      <c r="H919" t="s">
        <v>340</v>
      </c>
      <c r="I919" t="s">
        <v>324</v>
      </c>
      <c r="J919" t="s">
        <v>381</v>
      </c>
      <c r="K919">
        <v>86866</v>
      </c>
      <c r="L919">
        <v>0</v>
      </c>
      <c r="M919">
        <v>8214.4675999999999</v>
      </c>
      <c r="N919">
        <v>8214.4675999999999</v>
      </c>
      <c r="O919">
        <v>0</v>
      </c>
      <c r="P919">
        <v>126.28570000000001</v>
      </c>
      <c r="Q919">
        <v>9107</v>
      </c>
      <c r="R919">
        <v>206.71430000000001</v>
      </c>
      <c r="S919">
        <v>9528</v>
      </c>
      <c r="T919">
        <v>85.857100000000003</v>
      </c>
      <c r="U919">
        <f t="shared" si="10"/>
        <v>9.0110306465155336E-3</v>
      </c>
      <c r="V919">
        <f t="shared" si="11"/>
        <v>1.3024169365479188</v>
      </c>
      <c r="W919">
        <f t="shared" si="12"/>
        <v>144.53584585815932</v>
      </c>
      <c r="X919">
        <f t="shared" si="13"/>
        <v>0.12316282235816241</v>
      </c>
      <c r="Y919">
        <f t="shared" si="14"/>
        <v>13.66800615707462</v>
      </c>
      <c r="AA919">
        <v>126.28570000000001</v>
      </c>
      <c r="AB919">
        <v>9107</v>
      </c>
      <c r="AC919">
        <v>206.71430000000001</v>
      </c>
      <c r="AD919">
        <v>9528</v>
      </c>
      <c r="AE919">
        <v>85.857100000000003</v>
      </c>
      <c r="AF919">
        <v>9.0104399999999998E-3</v>
      </c>
      <c r="AG919">
        <v>86866</v>
      </c>
      <c r="AH919">
        <v>0</v>
      </c>
      <c r="AI919">
        <v>8214.4675999999999</v>
      </c>
      <c r="AJ919">
        <v>8214.4675999999999</v>
      </c>
      <c r="AK919">
        <v>0</v>
      </c>
    </row>
    <row r="920" spans="1:37" ht="19" customHeight="1">
      <c r="A920" t="s">
        <v>996</v>
      </c>
      <c r="B920" t="s">
        <v>997</v>
      </c>
      <c r="C920" t="s">
        <v>998</v>
      </c>
      <c r="D920">
        <v>7</v>
      </c>
      <c r="E920" t="s">
        <v>382</v>
      </c>
      <c r="F920" t="s">
        <v>382</v>
      </c>
      <c r="G920" t="s">
        <v>382</v>
      </c>
      <c r="H920" t="s">
        <v>276</v>
      </c>
      <c r="I920" t="s">
        <v>383</v>
      </c>
      <c r="J920" t="s">
        <v>281</v>
      </c>
      <c r="K920">
        <v>872304.96</v>
      </c>
      <c r="L920">
        <v>383702.41</v>
      </c>
      <c r="M920">
        <v>8547770.5879999995</v>
      </c>
      <c r="N920">
        <v>5936482.9859999996</v>
      </c>
      <c r="O920">
        <v>2611287.6030000001</v>
      </c>
      <c r="Q920">
        <v>663491.14289999998</v>
      </c>
      <c r="R920">
        <v>24787.7143</v>
      </c>
      <c r="S920">
        <v>664499.85710000002</v>
      </c>
      <c r="T920">
        <v>18030</v>
      </c>
      <c r="U920">
        <f t="shared" si="10"/>
        <v>2.7133188679206412E-2</v>
      </c>
      <c r="V920">
        <f t="shared" si="11"/>
        <v>0.27002206602237394</v>
      </c>
      <c r="W920">
        <f t="shared" si="12"/>
        <v>9.9517262499009576</v>
      </c>
      <c r="X920">
        <f t="shared" si="13"/>
        <v>1.8376378428870546</v>
      </c>
      <c r="Y920">
        <f t="shared" si="14"/>
        <v>67.726571491957856</v>
      </c>
      <c r="AB920">
        <v>663491.14289999998</v>
      </c>
      <c r="AC920">
        <v>24787.7143</v>
      </c>
      <c r="AD920">
        <v>664499.85710000002</v>
      </c>
      <c r="AE920">
        <v>18030</v>
      </c>
      <c r="AF920">
        <v>2.7137700000000001E-2</v>
      </c>
      <c r="AG920">
        <v>872304.96</v>
      </c>
      <c r="AH920">
        <v>383702.41</v>
      </c>
      <c r="AI920">
        <v>8547770.5879999995</v>
      </c>
      <c r="AJ920">
        <v>5936482.9859999996</v>
      </c>
      <c r="AK920">
        <v>2611287.6030000001</v>
      </c>
    </row>
    <row r="921" spans="1:37" ht="19" customHeight="1">
      <c r="A921" t="s">
        <v>996</v>
      </c>
      <c r="B921" t="s">
        <v>997</v>
      </c>
      <c r="C921" t="s">
        <v>998</v>
      </c>
      <c r="D921">
        <v>7</v>
      </c>
      <c r="E921" t="s">
        <v>386</v>
      </c>
      <c r="G921" t="s">
        <v>387</v>
      </c>
      <c r="H921" t="s">
        <v>388</v>
      </c>
      <c r="I921" t="s">
        <v>383</v>
      </c>
      <c r="J921" t="s">
        <v>268</v>
      </c>
      <c r="K921">
        <v>10000650</v>
      </c>
      <c r="L921">
        <v>28717406.609999999</v>
      </c>
      <c r="M921">
        <v>2634930.8960000002</v>
      </c>
      <c r="N921">
        <v>680599.01549999998</v>
      </c>
      <c r="O921">
        <v>1954331.88</v>
      </c>
      <c r="P921">
        <v>24969</v>
      </c>
      <c r="R921">
        <v>0</v>
      </c>
      <c r="S921">
        <v>199524.57139999999</v>
      </c>
      <c r="U921">
        <f t="shared" si="10"/>
        <v>0</v>
      </c>
      <c r="V921">
        <f t="shared" si="11"/>
        <v>27.721653054936542</v>
      </c>
      <c r="W921" t="str">
        <f t="shared" si="12"/>
        <v/>
      </c>
      <c r="X921">
        <f t="shared" si="13"/>
        <v>1.8865781632175027</v>
      </c>
      <c r="Y921" t="str">
        <f t="shared" si="14"/>
        <v/>
      </c>
      <c r="AA921">
        <v>24969</v>
      </c>
      <c r="AC921">
        <v>0</v>
      </c>
      <c r="AD921">
        <v>199524.57139999999</v>
      </c>
      <c r="AF921">
        <v>0</v>
      </c>
      <c r="AG921">
        <v>10000650</v>
      </c>
      <c r="AH921">
        <v>28717406.609999999</v>
      </c>
      <c r="AI921">
        <v>2634930.8960000002</v>
      </c>
      <c r="AJ921">
        <v>680599.01549999998</v>
      </c>
      <c r="AK921">
        <v>1954331.88</v>
      </c>
    </row>
    <row r="922" spans="1:37" ht="19" customHeight="1">
      <c r="A922" t="s">
        <v>996</v>
      </c>
      <c r="B922" t="s">
        <v>997</v>
      </c>
      <c r="C922" t="s">
        <v>998</v>
      </c>
      <c r="D922">
        <v>7</v>
      </c>
      <c r="E922" t="s">
        <v>399</v>
      </c>
      <c r="G922" t="s">
        <v>400</v>
      </c>
      <c r="H922" t="s">
        <v>393</v>
      </c>
      <c r="I922" t="s">
        <v>383</v>
      </c>
      <c r="J922" t="s">
        <v>268</v>
      </c>
      <c r="K922">
        <v>0</v>
      </c>
      <c r="L922">
        <v>27610407.32</v>
      </c>
      <c r="M922">
        <v>1879021.3019999999</v>
      </c>
      <c r="N922">
        <v>0</v>
      </c>
      <c r="O922">
        <v>1879021.3019999999</v>
      </c>
      <c r="P922">
        <v>17153.142899999999</v>
      </c>
      <c r="R922">
        <v>0</v>
      </c>
      <c r="S922">
        <v>198358.28570000001</v>
      </c>
      <c r="U922">
        <f t="shared" si="10"/>
        <v>0</v>
      </c>
      <c r="V922">
        <f t="shared" si="11"/>
        <v>19.88494651956524</v>
      </c>
      <c r="W922" t="str">
        <f t="shared" si="12"/>
        <v/>
      </c>
      <c r="X922">
        <f t="shared" si="13"/>
        <v>1.3532664573306934</v>
      </c>
      <c r="Y922" t="str">
        <f t="shared" si="14"/>
        <v/>
      </c>
      <c r="AA922">
        <v>17153.142899999999</v>
      </c>
      <c r="AC922">
        <v>0</v>
      </c>
      <c r="AD922">
        <v>198358.28570000001</v>
      </c>
      <c r="AF922">
        <v>0</v>
      </c>
      <c r="AG922">
        <v>0</v>
      </c>
      <c r="AH922">
        <v>27610407.32</v>
      </c>
      <c r="AI922">
        <v>1879021.3019999999</v>
      </c>
      <c r="AJ922">
        <v>0</v>
      </c>
      <c r="AK922">
        <v>1879021.3019999999</v>
      </c>
    </row>
    <row r="923" spans="1:37" ht="19" customHeight="1">
      <c r="A923" t="s">
        <v>996</v>
      </c>
      <c r="B923" t="s">
        <v>997</v>
      </c>
      <c r="C923" t="s">
        <v>998</v>
      </c>
      <c r="D923">
        <v>7</v>
      </c>
      <c r="E923" t="s">
        <v>394</v>
      </c>
      <c r="G923" t="s">
        <v>395</v>
      </c>
      <c r="H923" t="s">
        <v>388</v>
      </c>
      <c r="I923" t="s">
        <v>383</v>
      </c>
      <c r="J923" t="s">
        <v>268</v>
      </c>
      <c r="K923">
        <v>23555330</v>
      </c>
      <c r="L923">
        <v>2853995.07</v>
      </c>
      <c r="M923">
        <v>1796808.551</v>
      </c>
      <c r="N923">
        <v>1602579.395</v>
      </c>
      <c r="O923">
        <v>194229.15609999999</v>
      </c>
      <c r="P923">
        <v>1487.1429000000001</v>
      </c>
      <c r="R923">
        <v>0</v>
      </c>
      <c r="S923">
        <v>41508</v>
      </c>
      <c r="U923">
        <f t="shared" si="10"/>
        <v>0</v>
      </c>
      <c r="V923">
        <f t="shared" si="11"/>
        <v>90.892375548947541</v>
      </c>
      <c r="W923" t="str">
        <f t="shared" si="12"/>
        <v/>
      </c>
      <c r="X923">
        <f t="shared" si="13"/>
        <v>6.1840352668676601</v>
      </c>
      <c r="Y923" t="str">
        <f t="shared" si="14"/>
        <v/>
      </c>
      <c r="AA923">
        <v>1487.1429000000001</v>
      </c>
      <c r="AC923">
        <v>0</v>
      </c>
      <c r="AD923">
        <v>41508</v>
      </c>
      <c r="AF923">
        <v>0</v>
      </c>
      <c r="AG923">
        <v>23555330</v>
      </c>
      <c r="AH923">
        <v>2853995.07</v>
      </c>
      <c r="AI923">
        <v>1796808.551</v>
      </c>
      <c r="AJ923">
        <v>1602579.395</v>
      </c>
      <c r="AK923">
        <v>194229.15609999999</v>
      </c>
    </row>
    <row r="924" spans="1:37" ht="19" customHeight="1">
      <c r="A924" t="s">
        <v>996</v>
      </c>
      <c r="B924" t="s">
        <v>997</v>
      </c>
      <c r="C924" t="s">
        <v>998</v>
      </c>
      <c r="D924">
        <v>7</v>
      </c>
      <c r="E924" t="s">
        <v>391</v>
      </c>
      <c r="G924" t="s">
        <v>392</v>
      </c>
      <c r="H924" t="s">
        <v>393</v>
      </c>
      <c r="I924" t="s">
        <v>383</v>
      </c>
      <c r="J924" t="s">
        <v>268</v>
      </c>
      <c r="K924">
        <v>20043216</v>
      </c>
      <c r="L924">
        <v>2254791.0299999998</v>
      </c>
      <c r="M924">
        <v>1517522.9790000001</v>
      </c>
      <c r="N924">
        <v>1364075.0859999999</v>
      </c>
      <c r="O924">
        <v>153447.8927</v>
      </c>
      <c r="P924">
        <v>3343.5713999999998</v>
      </c>
      <c r="R924">
        <v>0</v>
      </c>
      <c r="S924">
        <v>40508.571400000001</v>
      </c>
      <c r="U924">
        <f t="shared" si="10"/>
        <v>0</v>
      </c>
      <c r="V924">
        <f t="shared" si="11"/>
        <v>78.635939644968218</v>
      </c>
      <c r="W924" t="str">
        <f t="shared" si="12"/>
        <v/>
      </c>
      <c r="X924">
        <f t="shared" si="13"/>
        <v>5.351682113381071</v>
      </c>
      <c r="Y924" t="str">
        <f t="shared" si="14"/>
        <v/>
      </c>
      <c r="AA924">
        <v>3343.5713999999998</v>
      </c>
      <c r="AC924">
        <v>0</v>
      </c>
      <c r="AD924">
        <v>40508.571400000001</v>
      </c>
      <c r="AF924">
        <v>0</v>
      </c>
      <c r="AG924">
        <v>20043216</v>
      </c>
      <c r="AH924">
        <v>2254791.0299999998</v>
      </c>
      <c r="AI924">
        <v>1517522.9790000001</v>
      </c>
      <c r="AJ924">
        <v>1364075.0859999999</v>
      </c>
      <c r="AK924">
        <v>153447.8927</v>
      </c>
    </row>
    <row r="925" spans="1:37" ht="19" customHeight="1">
      <c r="A925" t="s">
        <v>996</v>
      </c>
      <c r="B925" t="s">
        <v>997</v>
      </c>
      <c r="C925" t="s">
        <v>998</v>
      </c>
      <c r="D925">
        <v>7</v>
      </c>
      <c r="E925" t="s">
        <v>397</v>
      </c>
      <c r="G925" t="s">
        <v>398</v>
      </c>
      <c r="H925" t="s">
        <v>388</v>
      </c>
      <c r="I925" t="s">
        <v>383</v>
      </c>
      <c r="J925" t="s">
        <v>268</v>
      </c>
      <c r="K925">
        <v>2020867</v>
      </c>
      <c r="L925">
        <v>15089228.539999999</v>
      </c>
      <c r="M925">
        <v>1164407.3</v>
      </c>
      <c r="N925">
        <v>137519.40900000001</v>
      </c>
      <c r="O925">
        <v>1026887.8909999999</v>
      </c>
      <c r="P925">
        <v>16572.7143</v>
      </c>
      <c r="R925">
        <v>0</v>
      </c>
      <c r="S925">
        <v>155155.28570000001</v>
      </c>
      <c r="U925">
        <f t="shared" si="10"/>
        <v>0</v>
      </c>
      <c r="V925">
        <f t="shared" si="11"/>
        <v>15.753890380398062</v>
      </c>
      <c r="W925" t="str">
        <f t="shared" si="12"/>
        <v/>
      </c>
      <c r="X925">
        <f t="shared" si="13"/>
        <v>1.0721123631046234</v>
      </c>
      <c r="Y925" t="str">
        <f t="shared" si="14"/>
        <v/>
      </c>
      <c r="AA925">
        <v>16572.7143</v>
      </c>
      <c r="AC925">
        <v>0</v>
      </c>
      <c r="AD925">
        <v>155155.28570000001</v>
      </c>
      <c r="AF925">
        <v>0</v>
      </c>
      <c r="AG925">
        <v>2020867</v>
      </c>
      <c r="AH925">
        <v>15089228.539999999</v>
      </c>
      <c r="AI925">
        <v>1164407.3</v>
      </c>
      <c r="AJ925">
        <v>137519.40900000001</v>
      </c>
      <c r="AK925">
        <v>1026887.8909999999</v>
      </c>
    </row>
    <row r="926" spans="1:37" ht="19" customHeight="1">
      <c r="A926" t="s">
        <v>996</v>
      </c>
      <c r="B926" t="s">
        <v>997</v>
      </c>
      <c r="C926" t="s">
        <v>998</v>
      </c>
      <c r="D926">
        <v>7</v>
      </c>
      <c r="E926" t="s">
        <v>403</v>
      </c>
      <c r="G926" t="s">
        <v>404</v>
      </c>
      <c r="H926" t="s">
        <v>393</v>
      </c>
      <c r="I926" t="s">
        <v>383</v>
      </c>
      <c r="J926" t="s">
        <v>268</v>
      </c>
      <c r="K926">
        <v>47163</v>
      </c>
      <c r="L926">
        <v>12225904.66</v>
      </c>
      <c r="M926">
        <v>835254.30489999999</v>
      </c>
      <c r="N926">
        <v>3209.8240000000001</v>
      </c>
      <c r="O926">
        <v>832044.48100000003</v>
      </c>
      <c r="P926">
        <v>6891.8571000000002</v>
      </c>
      <c r="R926">
        <v>0</v>
      </c>
      <c r="S926">
        <v>73820.285699999993</v>
      </c>
      <c r="U926">
        <f t="shared" si="10"/>
        <v>0</v>
      </c>
      <c r="V926">
        <f t="shared" si="11"/>
        <v>23.750861478987751</v>
      </c>
      <c r="W926" t="str">
        <f t="shared" si="12"/>
        <v/>
      </c>
      <c r="X926">
        <f t="shared" si="13"/>
        <v>1.6163855561607894</v>
      </c>
      <c r="Y926" t="str">
        <f t="shared" si="14"/>
        <v/>
      </c>
      <c r="AA926">
        <v>6891.8571000000002</v>
      </c>
      <c r="AC926">
        <v>0</v>
      </c>
      <c r="AD926">
        <v>73820.285699999993</v>
      </c>
      <c r="AF926">
        <v>0</v>
      </c>
      <c r="AG926">
        <v>47163</v>
      </c>
      <c r="AH926">
        <v>12225904.66</v>
      </c>
      <c r="AI926">
        <v>835254.30489999999</v>
      </c>
      <c r="AJ926">
        <v>3209.8240000000001</v>
      </c>
      <c r="AK926">
        <v>832044.48100000003</v>
      </c>
    </row>
    <row r="927" spans="1:37" ht="19" customHeight="1">
      <c r="A927" t="s">
        <v>996</v>
      </c>
      <c r="B927" t="s">
        <v>997</v>
      </c>
      <c r="C927" t="s">
        <v>998</v>
      </c>
      <c r="D927">
        <v>7</v>
      </c>
      <c r="E927" t="s">
        <v>405</v>
      </c>
      <c r="G927" t="s">
        <v>406</v>
      </c>
      <c r="H927" t="s">
        <v>393</v>
      </c>
      <c r="I927" t="s">
        <v>383</v>
      </c>
      <c r="J927" t="s">
        <v>268</v>
      </c>
      <c r="K927">
        <v>1643255</v>
      </c>
      <c r="L927">
        <v>7801941.3200000003</v>
      </c>
      <c r="M927">
        <v>642790.34479999996</v>
      </c>
      <c r="N927">
        <v>111832.1531</v>
      </c>
      <c r="O927">
        <v>530958.19169999997</v>
      </c>
      <c r="P927">
        <v>5651.8571000000002</v>
      </c>
      <c r="R927">
        <v>0</v>
      </c>
      <c r="S927">
        <v>50084.857100000001</v>
      </c>
      <c r="U927">
        <f t="shared" si="10"/>
        <v>0</v>
      </c>
      <c r="V927">
        <f t="shared" si="11"/>
        <v>26.940553255566741</v>
      </c>
      <c r="W927" t="str">
        <f t="shared" si="12"/>
        <v/>
      </c>
      <c r="X927">
        <f t="shared" si="13"/>
        <v>1.8334322474144724</v>
      </c>
      <c r="Y927" t="str">
        <f t="shared" si="14"/>
        <v/>
      </c>
      <c r="AA927">
        <v>5651.8571000000002</v>
      </c>
      <c r="AC927">
        <v>0</v>
      </c>
      <c r="AD927">
        <v>50084.857100000001</v>
      </c>
      <c r="AF927">
        <v>0</v>
      </c>
      <c r="AG927">
        <v>1643255</v>
      </c>
      <c r="AH927">
        <v>7801941.3200000003</v>
      </c>
      <c r="AI927">
        <v>642790.34479999996</v>
      </c>
      <c r="AJ927">
        <v>111832.1531</v>
      </c>
      <c r="AK927">
        <v>530958.19169999997</v>
      </c>
    </row>
    <row r="928" spans="1:37" ht="19" customHeight="1">
      <c r="A928" t="s">
        <v>996</v>
      </c>
      <c r="B928" t="s">
        <v>997</v>
      </c>
      <c r="C928" t="s">
        <v>998</v>
      </c>
      <c r="D928">
        <v>7</v>
      </c>
      <c r="E928" t="s">
        <v>413</v>
      </c>
      <c r="G928" t="s">
        <v>414</v>
      </c>
      <c r="H928" t="s">
        <v>388</v>
      </c>
      <c r="I928" t="s">
        <v>383</v>
      </c>
      <c r="J928" t="s">
        <v>268</v>
      </c>
      <c r="K928">
        <v>2916753</v>
      </c>
      <c r="L928">
        <v>4732900.25</v>
      </c>
      <c r="M928">
        <v>520578.8247</v>
      </c>
      <c r="N928">
        <v>198485.54569999999</v>
      </c>
      <c r="O928">
        <v>322093.27899999998</v>
      </c>
      <c r="P928">
        <v>11686.571400000001</v>
      </c>
      <c r="R928">
        <v>0</v>
      </c>
      <c r="S928">
        <v>100925.14290000001</v>
      </c>
      <c r="U928">
        <f t="shared" si="10"/>
        <v>0</v>
      </c>
      <c r="V928">
        <f t="shared" si="11"/>
        <v>10.827902500228781</v>
      </c>
      <c r="W928" t="str">
        <f t="shared" si="12"/>
        <v/>
      </c>
      <c r="X928">
        <f t="shared" si="13"/>
        <v>0.73686696289603604</v>
      </c>
      <c r="Y928" t="str">
        <f t="shared" si="14"/>
        <v/>
      </c>
      <c r="AA928">
        <v>11686.571400000001</v>
      </c>
      <c r="AC928">
        <v>0</v>
      </c>
      <c r="AD928">
        <v>100925.14290000001</v>
      </c>
      <c r="AF928">
        <v>0</v>
      </c>
      <c r="AG928">
        <v>2916753</v>
      </c>
      <c r="AH928">
        <v>4732900.25</v>
      </c>
      <c r="AI928">
        <v>520578.8247</v>
      </c>
      <c r="AJ928">
        <v>198485.54569999999</v>
      </c>
      <c r="AK928">
        <v>322093.27899999998</v>
      </c>
    </row>
    <row r="929" spans="1:37" ht="19" customHeight="1">
      <c r="A929" t="s">
        <v>996</v>
      </c>
      <c r="B929" t="s">
        <v>997</v>
      </c>
      <c r="C929" t="s">
        <v>998</v>
      </c>
      <c r="D929">
        <v>7</v>
      </c>
      <c r="E929" t="s">
        <v>407</v>
      </c>
      <c r="F929" t="s">
        <v>408</v>
      </c>
      <c r="G929" t="s">
        <v>408</v>
      </c>
      <c r="H929" t="s">
        <v>388</v>
      </c>
      <c r="I929" t="s">
        <v>383</v>
      </c>
      <c r="J929" t="s">
        <v>281</v>
      </c>
      <c r="K929">
        <v>16525.87</v>
      </c>
      <c r="L929">
        <v>57552.683799999999</v>
      </c>
      <c r="M929">
        <v>504138.69390000001</v>
      </c>
      <c r="N929">
        <v>112465.1442</v>
      </c>
      <c r="O929">
        <v>391673.54969999997</v>
      </c>
      <c r="P929">
        <v>33129</v>
      </c>
      <c r="Q929">
        <v>197926.85709999999</v>
      </c>
      <c r="S929">
        <v>197926.85709999999</v>
      </c>
      <c r="U929">
        <f t="shared" si="10"/>
        <v>0</v>
      </c>
      <c r="V929">
        <f t="shared" si="11"/>
        <v>5.3467481361109036E-2</v>
      </c>
      <c r="W929" t="str">
        <f t="shared" si="12"/>
        <v/>
      </c>
      <c r="X929">
        <f t="shared" si="13"/>
        <v>0.36387084840082434</v>
      </c>
      <c r="Y929" t="str">
        <f t="shared" si="14"/>
        <v/>
      </c>
      <c r="AA929">
        <v>33129</v>
      </c>
      <c r="AB929">
        <v>197926.85709999999</v>
      </c>
      <c r="AD929">
        <v>197926.85709999999</v>
      </c>
      <c r="AF929">
        <v>0</v>
      </c>
      <c r="AG929">
        <v>16525.87</v>
      </c>
      <c r="AH929">
        <v>57552.683799999999</v>
      </c>
      <c r="AI929">
        <v>504138.69390000001</v>
      </c>
      <c r="AJ929">
        <v>112465.1442</v>
      </c>
      <c r="AK929">
        <v>391673.54969999997</v>
      </c>
    </row>
    <row r="930" spans="1:37" ht="19" customHeight="1">
      <c r="A930" t="s">
        <v>996</v>
      </c>
      <c r="B930" t="s">
        <v>997</v>
      </c>
      <c r="C930" t="s">
        <v>998</v>
      </c>
      <c r="D930">
        <v>7</v>
      </c>
      <c r="E930" t="s">
        <v>416</v>
      </c>
      <c r="G930" t="s">
        <v>417</v>
      </c>
      <c r="H930" t="s">
        <v>393</v>
      </c>
      <c r="I930" t="s">
        <v>383</v>
      </c>
      <c r="J930" t="s">
        <v>268</v>
      </c>
      <c r="K930">
        <v>806585</v>
      </c>
      <c r="L930">
        <v>5990655.96</v>
      </c>
      <c r="M930">
        <v>462585.28769999999</v>
      </c>
      <c r="N930">
        <v>54887.409299999999</v>
      </c>
      <c r="O930">
        <v>407697.87839999999</v>
      </c>
      <c r="P930">
        <v>2665.5713999999998</v>
      </c>
      <c r="R930">
        <v>0</v>
      </c>
      <c r="S930">
        <v>52305.2857</v>
      </c>
      <c r="U930">
        <f t="shared" si="10"/>
        <v>0</v>
      </c>
      <c r="V930">
        <f t="shared" si="11"/>
        <v>18.564747517613558</v>
      </c>
      <c r="W930" t="str">
        <f t="shared" si="12"/>
        <v/>
      </c>
      <c r="X930">
        <f t="shared" si="13"/>
        <v>1.2634213090355306</v>
      </c>
      <c r="Y930" t="str">
        <f t="shared" si="14"/>
        <v/>
      </c>
      <c r="AA930">
        <v>2665.5713999999998</v>
      </c>
      <c r="AC930">
        <v>0</v>
      </c>
      <c r="AD930">
        <v>52305.2857</v>
      </c>
      <c r="AF930">
        <v>0</v>
      </c>
      <c r="AG930">
        <v>806585</v>
      </c>
      <c r="AH930">
        <v>5990655.96</v>
      </c>
      <c r="AI930">
        <v>462585.28769999999</v>
      </c>
      <c r="AJ930">
        <v>54887.409299999999</v>
      </c>
      <c r="AK930">
        <v>407697.87839999999</v>
      </c>
    </row>
    <row r="931" spans="1:37" ht="19" customHeight="1">
      <c r="A931" t="s">
        <v>996</v>
      </c>
      <c r="B931" t="s">
        <v>997</v>
      </c>
      <c r="C931" t="s">
        <v>998</v>
      </c>
      <c r="D931">
        <v>7</v>
      </c>
      <c r="E931" t="s">
        <v>419</v>
      </c>
      <c r="G931" t="s">
        <v>420</v>
      </c>
      <c r="H931" t="s">
        <v>393</v>
      </c>
      <c r="I931" t="s">
        <v>383</v>
      </c>
      <c r="J931" t="s">
        <v>268</v>
      </c>
      <c r="K931">
        <v>367971</v>
      </c>
      <c r="L931">
        <v>4933581.01</v>
      </c>
      <c r="M931">
        <v>360800.38419999997</v>
      </c>
      <c r="N931">
        <v>25043.7209</v>
      </c>
      <c r="O931">
        <v>335756.66330000001</v>
      </c>
      <c r="P931">
        <v>5799.5713999999998</v>
      </c>
      <c r="R931">
        <v>0</v>
      </c>
      <c r="S931">
        <v>51803.857100000001</v>
      </c>
      <c r="U931">
        <f t="shared" si="10"/>
        <v>0</v>
      </c>
      <c r="V931">
        <f t="shared" si="11"/>
        <v>14.619849085660897</v>
      </c>
      <c r="W931" t="str">
        <f t="shared" si="12"/>
        <v/>
      </c>
      <c r="X931">
        <f t="shared" si="13"/>
        <v>0.99496282543354131</v>
      </c>
      <c r="Y931" t="str">
        <f t="shared" si="14"/>
        <v/>
      </c>
      <c r="AA931">
        <v>5799.5713999999998</v>
      </c>
      <c r="AC931">
        <v>0</v>
      </c>
      <c r="AD931">
        <v>51803.857100000001</v>
      </c>
      <c r="AF931">
        <v>0</v>
      </c>
      <c r="AG931">
        <v>367971</v>
      </c>
      <c r="AH931">
        <v>4933581.01</v>
      </c>
      <c r="AI931">
        <v>360800.38419999997</v>
      </c>
      <c r="AJ931">
        <v>25043.7209</v>
      </c>
      <c r="AK931">
        <v>335756.66330000001</v>
      </c>
    </row>
    <row r="932" spans="1:37" ht="19" customHeight="1">
      <c r="A932" t="s">
        <v>996</v>
      </c>
      <c r="B932" t="s">
        <v>997</v>
      </c>
      <c r="C932" t="s">
        <v>998</v>
      </c>
      <c r="D932">
        <v>7</v>
      </c>
      <c r="E932" t="s">
        <v>421</v>
      </c>
      <c r="G932" t="s">
        <v>422</v>
      </c>
      <c r="H932" t="s">
        <v>393</v>
      </c>
      <c r="I932" t="s">
        <v>383</v>
      </c>
      <c r="J932" t="s">
        <v>268</v>
      </c>
      <c r="K932">
        <v>58569</v>
      </c>
      <c r="L932">
        <v>4878800.58</v>
      </c>
      <c r="M932">
        <v>336021.65340000001</v>
      </c>
      <c r="N932">
        <v>3985.7890000000002</v>
      </c>
      <c r="O932">
        <v>332035.86440000002</v>
      </c>
      <c r="P932">
        <v>8132.5713999999998</v>
      </c>
      <c r="R932">
        <v>0</v>
      </c>
      <c r="S932">
        <v>78901.285699999993</v>
      </c>
      <c r="U932">
        <f t="shared" si="10"/>
        <v>0</v>
      </c>
      <c r="V932">
        <f t="shared" si="11"/>
        <v>8.9395059303649784</v>
      </c>
      <c r="W932" t="str">
        <f t="shared" si="12"/>
        <v/>
      </c>
      <c r="X932">
        <f t="shared" si="13"/>
        <v>0.60839431090356932</v>
      </c>
      <c r="Y932" t="str">
        <f t="shared" si="14"/>
        <v/>
      </c>
      <c r="AA932">
        <v>8132.5713999999998</v>
      </c>
      <c r="AC932">
        <v>0</v>
      </c>
      <c r="AD932">
        <v>78901.285699999993</v>
      </c>
      <c r="AF932">
        <v>0</v>
      </c>
      <c r="AG932">
        <v>58569</v>
      </c>
      <c r="AH932">
        <v>4878800.58</v>
      </c>
      <c r="AI932">
        <v>336021.65340000001</v>
      </c>
      <c r="AJ932">
        <v>3985.7890000000002</v>
      </c>
      <c r="AK932">
        <v>332035.86440000002</v>
      </c>
    </row>
    <row r="933" spans="1:37" ht="19" customHeight="1">
      <c r="A933" t="s">
        <v>996</v>
      </c>
      <c r="B933" t="s">
        <v>997</v>
      </c>
      <c r="C933" t="s">
        <v>998</v>
      </c>
      <c r="D933">
        <v>7</v>
      </c>
      <c r="E933" t="s">
        <v>429</v>
      </c>
      <c r="G933" t="s">
        <v>430</v>
      </c>
      <c r="H933" t="s">
        <v>388</v>
      </c>
      <c r="I933" t="s">
        <v>383</v>
      </c>
      <c r="J933" t="s">
        <v>268</v>
      </c>
      <c r="K933">
        <v>438655</v>
      </c>
      <c r="L933">
        <v>3338125.51</v>
      </c>
      <c r="M933">
        <v>257024.587</v>
      </c>
      <c r="N933">
        <v>29850.7127</v>
      </c>
      <c r="O933">
        <v>227173.8743</v>
      </c>
      <c r="P933">
        <v>4664.2857000000004</v>
      </c>
      <c r="R933">
        <v>0</v>
      </c>
      <c r="S933">
        <v>62086.7143</v>
      </c>
      <c r="U933">
        <f t="shared" si="10"/>
        <v>0</v>
      </c>
      <c r="V933">
        <f t="shared" si="11"/>
        <v>8.6901051044529627</v>
      </c>
      <c r="W933" t="str">
        <f t="shared" si="12"/>
        <v/>
      </c>
      <c r="X933">
        <f t="shared" si="13"/>
        <v>0.59139541457192468</v>
      </c>
      <c r="Y933" t="str">
        <f t="shared" si="14"/>
        <v/>
      </c>
      <c r="AA933">
        <v>4664.2857000000004</v>
      </c>
      <c r="AC933">
        <v>0</v>
      </c>
      <c r="AD933">
        <v>62086.7143</v>
      </c>
      <c r="AF933">
        <v>0</v>
      </c>
      <c r="AG933">
        <v>438655</v>
      </c>
      <c r="AH933">
        <v>3338125.51</v>
      </c>
      <c r="AI933">
        <v>257024.587</v>
      </c>
      <c r="AJ933">
        <v>29850.7127</v>
      </c>
      <c r="AK933">
        <v>227173.8743</v>
      </c>
    </row>
    <row r="934" spans="1:37" ht="19" customHeight="1">
      <c r="A934" t="s">
        <v>996</v>
      </c>
      <c r="B934" t="s">
        <v>997</v>
      </c>
      <c r="C934" t="s">
        <v>998</v>
      </c>
      <c r="D934">
        <v>7</v>
      </c>
      <c r="E934" t="s">
        <v>435</v>
      </c>
      <c r="F934" t="s">
        <v>436</v>
      </c>
      <c r="G934" t="s">
        <v>436</v>
      </c>
      <c r="H934" t="s">
        <v>388</v>
      </c>
      <c r="I934" t="s">
        <v>383</v>
      </c>
      <c r="J934" t="s">
        <v>281</v>
      </c>
      <c r="K934">
        <v>2795.85</v>
      </c>
      <c r="L934">
        <v>29624.487000000001</v>
      </c>
      <c r="M934">
        <v>220637.7579</v>
      </c>
      <c r="N934">
        <v>19027.284899999999</v>
      </c>
      <c r="O934">
        <v>201610.473</v>
      </c>
      <c r="P934">
        <v>3210.8571000000002</v>
      </c>
      <c r="Q934">
        <v>51517.2857</v>
      </c>
      <c r="S934">
        <v>51517.2857</v>
      </c>
      <c r="U934">
        <f t="shared" si="10"/>
        <v>0</v>
      </c>
      <c r="V934">
        <f t="shared" si="11"/>
        <v>8.9901411756359559E-2</v>
      </c>
      <c r="W934" t="str">
        <f t="shared" si="12"/>
        <v/>
      </c>
      <c r="X934">
        <f t="shared" si="13"/>
        <v>0.61182725898154222</v>
      </c>
      <c r="Y934" t="str">
        <f t="shared" si="14"/>
        <v/>
      </c>
      <c r="AA934">
        <v>3210.8571000000002</v>
      </c>
      <c r="AB934">
        <v>51517.2857</v>
      </c>
      <c r="AD934">
        <v>51517.2857</v>
      </c>
      <c r="AF934">
        <v>0</v>
      </c>
      <c r="AG934">
        <v>2795.85</v>
      </c>
      <c r="AH934">
        <v>29624.487000000001</v>
      </c>
      <c r="AI934">
        <v>220637.7579</v>
      </c>
      <c r="AJ934">
        <v>19027.284899999999</v>
      </c>
      <c r="AK934">
        <v>201610.473</v>
      </c>
    </row>
    <row r="935" spans="1:37" ht="19" customHeight="1">
      <c r="A935" t="s">
        <v>996</v>
      </c>
      <c r="B935" t="s">
        <v>997</v>
      </c>
      <c r="C935" t="s">
        <v>998</v>
      </c>
      <c r="D935">
        <v>7</v>
      </c>
      <c r="E935" t="s">
        <v>437</v>
      </c>
      <c r="F935" t="s">
        <v>438</v>
      </c>
      <c r="G935" t="s">
        <v>438</v>
      </c>
      <c r="H935" t="s">
        <v>388</v>
      </c>
      <c r="I935" t="s">
        <v>383</v>
      </c>
      <c r="J935" t="s">
        <v>281</v>
      </c>
      <c r="K935">
        <v>1785.62</v>
      </c>
      <c r="L935">
        <v>23685.034599999999</v>
      </c>
      <c r="M935">
        <v>173340.6347</v>
      </c>
      <c r="N935">
        <v>12151.483</v>
      </c>
      <c r="O935">
        <v>161189.15179999999</v>
      </c>
      <c r="P935">
        <v>6523.7142999999996</v>
      </c>
      <c r="Q935">
        <v>53805.7143</v>
      </c>
      <c r="S935">
        <v>53805.7143</v>
      </c>
      <c r="U935">
        <f t="shared" si="10"/>
        <v>0</v>
      </c>
      <c r="V935">
        <f t="shared" si="11"/>
        <v>6.7625994565732261E-2</v>
      </c>
      <c r="W935" t="str">
        <f t="shared" si="12"/>
        <v/>
      </c>
      <c r="X935">
        <f t="shared" si="13"/>
        <v>0.46022895776863082</v>
      </c>
      <c r="Y935" t="str">
        <f t="shared" si="14"/>
        <v/>
      </c>
      <c r="AA935">
        <v>6523.7142999999996</v>
      </c>
      <c r="AB935">
        <v>53805.7143</v>
      </c>
      <c r="AD935">
        <v>53805.7143</v>
      </c>
      <c r="AF935">
        <v>0</v>
      </c>
      <c r="AG935">
        <v>1785.62</v>
      </c>
      <c r="AH935">
        <v>23685.034599999999</v>
      </c>
      <c r="AI935">
        <v>173340.6347</v>
      </c>
      <c r="AJ935">
        <v>12151.483</v>
      </c>
      <c r="AK935">
        <v>161189.15179999999</v>
      </c>
    </row>
    <row r="936" spans="1:37" ht="19" customHeight="1">
      <c r="A936" t="s">
        <v>996</v>
      </c>
      <c r="B936" t="s">
        <v>997</v>
      </c>
      <c r="C936" t="s">
        <v>998</v>
      </c>
      <c r="D936">
        <v>7</v>
      </c>
      <c r="E936" t="s">
        <v>433</v>
      </c>
      <c r="G936" t="s">
        <v>434</v>
      </c>
      <c r="H936" t="s">
        <v>388</v>
      </c>
      <c r="I936" t="s">
        <v>383</v>
      </c>
      <c r="J936" t="s">
        <v>268</v>
      </c>
      <c r="K936">
        <v>2</v>
      </c>
      <c r="L936">
        <v>2387257.42</v>
      </c>
      <c r="M936">
        <v>162442.88879999999</v>
      </c>
      <c r="N936">
        <v>0.1361</v>
      </c>
      <c r="O936">
        <v>162442.75270000001</v>
      </c>
      <c r="P936">
        <v>15448.571400000001</v>
      </c>
      <c r="R936">
        <v>0</v>
      </c>
      <c r="S936">
        <v>54792.2857</v>
      </c>
      <c r="U936">
        <f t="shared" si="10"/>
        <v>0</v>
      </c>
      <c r="V936">
        <f t="shared" si="11"/>
        <v>6.2241802042582064</v>
      </c>
      <c r="W936" t="str">
        <f t="shared" si="12"/>
        <v/>
      </c>
      <c r="X936">
        <f t="shared" si="13"/>
        <v>0.42352909127549992</v>
      </c>
      <c r="Y936" t="str">
        <f t="shared" si="14"/>
        <v/>
      </c>
      <c r="AA936">
        <v>15448.571400000001</v>
      </c>
      <c r="AC936">
        <v>0</v>
      </c>
      <c r="AD936">
        <v>54792.2857</v>
      </c>
      <c r="AF936">
        <v>0</v>
      </c>
      <c r="AG936">
        <v>2</v>
      </c>
      <c r="AH936">
        <v>2387257.42</v>
      </c>
      <c r="AI936">
        <v>162442.88879999999</v>
      </c>
      <c r="AJ936">
        <v>0.1361</v>
      </c>
      <c r="AK936">
        <v>162442.75270000001</v>
      </c>
    </row>
    <row r="937" spans="1:37" ht="19" customHeight="1">
      <c r="A937" t="s">
        <v>996</v>
      </c>
      <c r="B937" t="s">
        <v>997</v>
      </c>
      <c r="C937" t="s">
        <v>998</v>
      </c>
      <c r="D937">
        <v>7</v>
      </c>
      <c r="E937" t="s">
        <v>427</v>
      </c>
      <c r="G937" t="s">
        <v>428</v>
      </c>
      <c r="H937" t="s">
        <v>388</v>
      </c>
      <c r="I937" t="s">
        <v>383</v>
      </c>
      <c r="J937" t="s">
        <v>268</v>
      </c>
      <c r="K937">
        <v>0</v>
      </c>
      <c r="L937">
        <v>2367702.12</v>
      </c>
      <c r="M937">
        <v>161100.28020000001</v>
      </c>
      <c r="N937">
        <v>0</v>
      </c>
      <c r="O937">
        <v>161100.28020000001</v>
      </c>
      <c r="P937">
        <v>26475.428599999999</v>
      </c>
      <c r="R937">
        <v>0</v>
      </c>
      <c r="S937">
        <v>91899.428599999999</v>
      </c>
      <c r="U937">
        <f t="shared" si="10"/>
        <v>0</v>
      </c>
      <c r="V937">
        <f t="shared" si="11"/>
        <v>3.6805795765306861</v>
      </c>
      <c r="W937" t="str">
        <f t="shared" si="12"/>
        <v/>
      </c>
      <c r="X937">
        <f t="shared" si="13"/>
        <v>0.25042947593318493</v>
      </c>
      <c r="Y937" t="str">
        <f t="shared" si="14"/>
        <v/>
      </c>
      <c r="AA937">
        <v>26475.428599999999</v>
      </c>
      <c r="AC937">
        <v>0</v>
      </c>
      <c r="AD937">
        <v>91899.428599999999</v>
      </c>
      <c r="AF937">
        <v>0</v>
      </c>
      <c r="AG937">
        <v>0</v>
      </c>
      <c r="AH937">
        <v>2367702.12</v>
      </c>
      <c r="AI937">
        <v>161100.28020000001</v>
      </c>
      <c r="AJ937">
        <v>0</v>
      </c>
      <c r="AK937">
        <v>161100.28020000001</v>
      </c>
    </row>
    <row r="938" spans="1:37" ht="19" customHeight="1">
      <c r="A938" t="s">
        <v>996</v>
      </c>
      <c r="B938" t="s">
        <v>997</v>
      </c>
      <c r="C938" t="s">
        <v>998</v>
      </c>
      <c r="D938">
        <v>7</v>
      </c>
      <c r="E938" t="s">
        <v>410</v>
      </c>
      <c r="G938" t="s">
        <v>411</v>
      </c>
      <c r="H938" t="s">
        <v>393</v>
      </c>
      <c r="I938" t="s">
        <v>383</v>
      </c>
      <c r="J938" t="s">
        <v>268</v>
      </c>
      <c r="K938">
        <v>0</v>
      </c>
      <c r="L938">
        <v>2064328.05</v>
      </c>
      <c r="M938">
        <v>140443.92540000001</v>
      </c>
      <c r="N938">
        <v>0</v>
      </c>
      <c r="O938">
        <v>140443.92540000001</v>
      </c>
      <c r="P938">
        <v>19665.428599999999</v>
      </c>
      <c r="R938">
        <v>0</v>
      </c>
      <c r="S938">
        <v>48738.142899999999</v>
      </c>
      <c r="U938">
        <f t="shared" si="10"/>
        <v>0</v>
      </c>
      <c r="V938">
        <f t="shared" si="11"/>
        <v>6.0507846543914408</v>
      </c>
      <c r="W938" t="str">
        <f t="shared" si="12"/>
        <v/>
      </c>
      <c r="X938">
        <f t="shared" si="13"/>
        <v>0.41165741492143959</v>
      </c>
      <c r="Y938" t="str">
        <f t="shared" si="14"/>
        <v/>
      </c>
      <c r="AA938">
        <v>19665.428599999999</v>
      </c>
      <c r="AC938">
        <v>0</v>
      </c>
      <c r="AD938">
        <v>48738.142899999999</v>
      </c>
      <c r="AF938">
        <v>0</v>
      </c>
      <c r="AG938">
        <v>0</v>
      </c>
      <c r="AH938">
        <v>2064328.05</v>
      </c>
      <c r="AI938">
        <v>140443.92540000001</v>
      </c>
      <c r="AJ938">
        <v>0</v>
      </c>
      <c r="AK938">
        <v>140443.92540000001</v>
      </c>
    </row>
    <row r="939" spans="1:37" ht="19" customHeight="1">
      <c r="A939" t="s">
        <v>996</v>
      </c>
      <c r="B939" t="s">
        <v>997</v>
      </c>
      <c r="C939" t="s">
        <v>998</v>
      </c>
      <c r="D939">
        <v>7</v>
      </c>
      <c r="E939" t="s">
        <v>443</v>
      </c>
      <c r="G939" t="s">
        <v>444</v>
      </c>
      <c r="H939" t="s">
        <v>393</v>
      </c>
      <c r="I939" t="s">
        <v>383</v>
      </c>
      <c r="J939" t="s">
        <v>268</v>
      </c>
      <c r="K939">
        <v>2994</v>
      </c>
      <c r="L939">
        <v>1972319.03</v>
      </c>
      <c r="M939">
        <v>134431.76089999999</v>
      </c>
      <c r="N939">
        <v>203.71860000000001</v>
      </c>
      <c r="O939">
        <v>134228.0423</v>
      </c>
      <c r="P939">
        <v>3079.2856999999999</v>
      </c>
      <c r="R939">
        <v>0</v>
      </c>
      <c r="S939">
        <v>27229.428599999999</v>
      </c>
      <c r="U939">
        <f t="shared" si="10"/>
        <v>0</v>
      </c>
      <c r="V939">
        <f t="shared" si="11"/>
        <v>10.363330786687376</v>
      </c>
      <c r="W939" t="str">
        <f t="shared" si="12"/>
        <v/>
      </c>
      <c r="X939">
        <f t="shared" si="13"/>
        <v>0.70528609151308341</v>
      </c>
      <c r="Y939" t="str">
        <f t="shared" si="14"/>
        <v/>
      </c>
      <c r="AA939">
        <v>3079.2856999999999</v>
      </c>
      <c r="AC939">
        <v>0</v>
      </c>
      <c r="AD939">
        <v>27229.428599999999</v>
      </c>
      <c r="AF939">
        <v>0</v>
      </c>
      <c r="AG939">
        <v>2994</v>
      </c>
      <c r="AH939">
        <v>1972319.03</v>
      </c>
      <c r="AI939">
        <v>134431.76089999999</v>
      </c>
      <c r="AJ939">
        <v>203.71860000000001</v>
      </c>
      <c r="AK939">
        <v>134228.0423</v>
      </c>
    </row>
    <row r="940" spans="1:37" ht="19" customHeight="1">
      <c r="A940" t="s">
        <v>996</v>
      </c>
      <c r="B940" t="s">
        <v>997</v>
      </c>
      <c r="C940" t="s">
        <v>998</v>
      </c>
      <c r="D940">
        <v>7</v>
      </c>
      <c r="E940" t="s">
        <v>441</v>
      </c>
      <c r="G940" t="s">
        <v>442</v>
      </c>
      <c r="H940" t="s">
        <v>388</v>
      </c>
      <c r="I940" t="s">
        <v>383</v>
      </c>
      <c r="J940" t="s">
        <v>268</v>
      </c>
      <c r="K940">
        <v>0</v>
      </c>
      <c r="L940">
        <v>1970079.3</v>
      </c>
      <c r="M940">
        <v>134040.8786</v>
      </c>
      <c r="N940">
        <v>0</v>
      </c>
      <c r="O940">
        <v>134040.8786</v>
      </c>
      <c r="P940">
        <v>4017.4286000000002</v>
      </c>
      <c r="R940">
        <v>0</v>
      </c>
      <c r="S940">
        <v>31327</v>
      </c>
      <c r="U940">
        <f t="shared" si="10"/>
        <v>0</v>
      </c>
      <c r="V940">
        <f t="shared" si="11"/>
        <v>8.9839403709260388</v>
      </c>
      <c r="W940" t="str">
        <f t="shared" si="12"/>
        <v/>
      </c>
      <c r="X940">
        <f t="shared" si="13"/>
        <v>0.61125217680777422</v>
      </c>
      <c r="Y940" t="str">
        <f t="shared" si="14"/>
        <v/>
      </c>
      <c r="AA940">
        <v>4017.4286000000002</v>
      </c>
      <c r="AC940">
        <v>0</v>
      </c>
      <c r="AD940">
        <v>31327</v>
      </c>
      <c r="AF940">
        <v>0</v>
      </c>
      <c r="AG940">
        <v>0</v>
      </c>
      <c r="AH940">
        <v>1970079.3</v>
      </c>
      <c r="AI940">
        <v>134040.8786</v>
      </c>
      <c r="AJ940">
        <v>0</v>
      </c>
      <c r="AK940">
        <v>134040.8786</v>
      </c>
    </row>
    <row r="941" spans="1:37" ht="19" customHeight="1">
      <c r="A941" t="s">
        <v>996</v>
      </c>
      <c r="B941" t="s">
        <v>997</v>
      </c>
      <c r="C941" t="s">
        <v>998</v>
      </c>
      <c r="D941">
        <v>7</v>
      </c>
      <c r="E941" t="s">
        <v>445</v>
      </c>
      <c r="G941" t="s">
        <v>446</v>
      </c>
      <c r="H941" t="s">
        <v>388</v>
      </c>
      <c r="I941" t="s">
        <v>383</v>
      </c>
      <c r="J941" t="s">
        <v>268</v>
      </c>
      <c r="K941">
        <v>146396</v>
      </c>
      <c r="L941">
        <v>1338063.6299999999</v>
      </c>
      <c r="M941">
        <v>101026.7221</v>
      </c>
      <c r="N941">
        <v>9963.4130000000005</v>
      </c>
      <c r="O941">
        <v>91063.309200000003</v>
      </c>
      <c r="P941">
        <v>921.14290000000005</v>
      </c>
      <c r="R941">
        <v>0</v>
      </c>
      <c r="S941">
        <v>8659.2857000000004</v>
      </c>
      <c r="U941">
        <f t="shared" si="10"/>
        <v>0</v>
      </c>
      <c r="V941">
        <f t="shared" si="11"/>
        <v>24.489971664587923</v>
      </c>
      <c r="W941" t="str">
        <f t="shared" si="12"/>
        <v/>
      </c>
      <c r="X941">
        <f t="shared" si="13"/>
        <v>1.6666950798757652</v>
      </c>
      <c r="Y941" t="str">
        <f t="shared" si="14"/>
        <v/>
      </c>
      <c r="AA941">
        <v>921.14290000000005</v>
      </c>
      <c r="AC941">
        <v>0</v>
      </c>
      <c r="AD941">
        <v>8659.2857000000004</v>
      </c>
      <c r="AF941">
        <v>0</v>
      </c>
      <c r="AG941">
        <v>146396</v>
      </c>
      <c r="AH941">
        <v>1338063.6299999999</v>
      </c>
      <c r="AI941">
        <v>101026.7221</v>
      </c>
      <c r="AJ941">
        <v>9963.4130000000005</v>
      </c>
      <c r="AK941">
        <v>91063.309200000003</v>
      </c>
    </row>
    <row r="942" spans="1:37" ht="19" customHeight="1">
      <c r="A942" t="s">
        <v>996</v>
      </c>
      <c r="B942" t="s">
        <v>997</v>
      </c>
      <c r="C942" t="s">
        <v>998</v>
      </c>
      <c r="D942">
        <v>7</v>
      </c>
      <c r="E942" t="s">
        <v>447</v>
      </c>
      <c r="G942" t="s">
        <v>448</v>
      </c>
      <c r="H942" t="s">
        <v>388</v>
      </c>
      <c r="I942" t="s">
        <v>383</v>
      </c>
      <c r="J942" t="s">
        <v>268</v>
      </c>
      <c r="K942">
        <v>0</v>
      </c>
      <c r="L942">
        <v>1415009.48</v>
      </c>
      <c r="M942">
        <v>96281.5769</v>
      </c>
      <c r="N942">
        <v>0</v>
      </c>
      <c r="O942">
        <v>96281.5769</v>
      </c>
      <c r="P942">
        <v>2544.7143000000001</v>
      </c>
      <c r="R942">
        <v>0</v>
      </c>
      <c r="S942">
        <v>15280.857099999999</v>
      </c>
      <c r="U942">
        <f t="shared" si="10"/>
        <v>0</v>
      </c>
      <c r="V942">
        <f t="shared" si="11"/>
        <v>13.228591178211557</v>
      </c>
      <c r="W942" t="str">
        <f t="shared" si="12"/>
        <v/>
      </c>
      <c r="X942">
        <f t="shared" si="13"/>
        <v>0.90011384150135698</v>
      </c>
      <c r="Y942" t="str">
        <f t="shared" si="14"/>
        <v/>
      </c>
      <c r="AA942">
        <v>2544.7143000000001</v>
      </c>
      <c r="AC942">
        <v>0</v>
      </c>
      <c r="AD942">
        <v>15280.857099999999</v>
      </c>
      <c r="AF942">
        <v>0</v>
      </c>
      <c r="AG942">
        <v>0</v>
      </c>
      <c r="AH942">
        <v>1415009.48</v>
      </c>
      <c r="AI942">
        <v>96281.5769</v>
      </c>
      <c r="AJ942">
        <v>0</v>
      </c>
      <c r="AK942">
        <v>96281.5769</v>
      </c>
    </row>
    <row r="943" spans="1:37" ht="19" customHeight="1">
      <c r="A943" t="s">
        <v>996</v>
      </c>
      <c r="B943" t="s">
        <v>997</v>
      </c>
      <c r="C943" t="s">
        <v>998</v>
      </c>
      <c r="D943">
        <v>7</v>
      </c>
      <c r="E943" t="s">
        <v>439</v>
      </c>
      <c r="G943" t="s">
        <v>440</v>
      </c>
      <c r="H943" t="s">
        <v>388</v>
      </c>
      <c r="I943" t="s">
        <v>383</v>
      </c>
      <c r="J943" t="s">
        <v>268</v>
      </c>
      <c r="K943">
        <v>0</v>
      </c>
      <c r="L943">
        <v>1249117.08</v>
      </c>
      <c r="M943">
        <v>84993.600999999995</v>
      </c>
      <c r="N943">
        <v>0</v>
      </c>
      <c r="O943">
        <v>84993.600999999995</v>
      </c>
      <c r="P943">
        <v>2166.5713999999998</v>
      </c>
      <c r="R943">
        <v>0</v>
      </c>
      <c r="S943">
        <v>41845.857100000001</v>
      </c>
      <c r="U943">
        <f t="shared" si="10"/>
        <v>0</v>
      </c>
      <c r="V943">
        <f t="shared" si="11"/>
        <v>4.2643480026331488</v>
      </c>
      <c r="W943" t="str">
        <f t="shared" si="12"/>
        <v/>
      </c>
      <c r="X943">
        <f t="shared" si="13"/>
        <v>0.29015878372341902</v>
      </c>
      <c r="Y943" t="str">
        <f t="shared" si="14"/>
        <v/>
      </c>
      <c r="AA943">
        <v>2166.5713999999998</v>
      </c>
      <c r="AC943">
        <v>0</v>
      </c>
      <c r="AD943">
        <v>41845.857100000001</v>
      </c>
      <c r="AF943">
        <v>0</v>
      </c>
      <c r="AG943">
        <v>0</v>
      </c>
      <c r="AH943">
        <v>1249117.08</v>
      </c>
      <c r="AI943">
        <v>84993.600999999995</v>
      </c>
      <c r="AJ943">
        <v>0</v>
      </c>
      <c r="AK943">
        <v>84993.600999999995</v>
      </c>
    </row>
    <row r="944" spans="1:37" ht="19" customHeight="1">
      <c r="A944" t="s">
        <v>996</v>
      </c>
      <c r="B944" t="s">
        <v>997</v>
      </c>
      <c r="C944" t="s">
        <v>998</v>
      </c>
      <c r="D944">
        <v>7</v>
      </c>
      <c r="E944" t="s">
        <v>449</v>
      </c>
      <c r="G944" t="s">
        <v>450</v>
      </c>
      <c r="H944" t="s">
        <v>393</v>
      </c>
      <c r="I944" t="s">
        <v>383</v>
      </c>
      <c r="J944" t="s">
        <v>268</v>
      </c>
      <c r="K944">
        <v>0</v>
      </c>
      <c r="L944">
        <v>979494.28</v>
      </c>
      <c r="M944">
        <v>66659.616299999994</v>
      </c>
      <c r="N944">
        <v>0</v>
      </c>
      <c r="O944">
        <v>66659.616299999994</v>
      </c>
      <c r="P944">
        <v>1958.4286</v>
      </c>
      <c r="R944">
        <v>0</v>
      </c>
      <c r="S944">
        <v>16319.7143</v>
      </c>
      <c r="U944">
        <f t="shared" si="10"/>
        <v>0</v>
      </c>
      <c r="V944">
        <f t="shared" si="11"/>
        <v>8.5741546520648519</v>
      </c>
      <c r="W944" t="str">
        <f t="shared" si="12"/>
        <v/>
      </c>
      <c r="X944">
        <f t="shared" si="13"/>
        <v>0.58351525973536367</v>
      </c>
      <c r="Y944" t="str">
        <f t="shared" si="14"/>
        <v/>
      </c>
      <c r="AA944">
        <v>1958.4286</v>
      </c>
      <c r="AC944">
        <v>0</v>
      </c>
      <c r="AD944">
        <v>16319.7143</v>
      </c>
      <c r="AF944">
        <v>0</v>
      </c>
      <c r="AG944">
        <v>0</v>
      </c>
      <c r="AH944">
        <v>979494.28</v>
      </c>
      <c r="AI944">
        <v>66659.616299999994</v>
      </c>
      <c r="AJ944">
        <v>0</v>
      </c>
      <c r="AK944">
        <v>66659.616299999994</v>
      </c>
    </row>
    <row r="945" spans="1:37" ht="19" customHeight="1">
      <c r="A945" t="s">
        <v>996</v>
      </c>
      <c r="B945" t="s">
        <v>997</v>
      </c>
      <c r="C945" t="s">
        <v>998</v>
      </c>
      <c r="D945">
        <v>7</v>
      </c>
      <c r="E945" t="s">
        <v>452</v>
      </c>
      <c r="G945" t="s">
        <v>453</v>
      </c>
      <c r="H945" t="s">
        <v>393</v>
      </c>
      <c r="I945" t="s">
        <v>383</v>
      </c>
      <c r="J945" t="s">
        <v>268</v>
      </c>
      <c r="K945">
        <v>0</v>
      </c>
      <c r="L945">
        <v>791536.12</v>
      </c>
      <c r="M945">
        <v>53868.940900000001</v>
      </c>
      <c r="N945">
        <v>0</v>
      </c>
      <c r="O945">
        <v>53868.940900000001</v>
      </c>
      <c r="P945">
        <v>482.1429</v>
      </c>
      <c r="R945">
        <v>0</v>
      </c>
      <c r="S945">
        <v>14041.428599999999</v>
      </c>
      <c r="U945">
        <f t="shared" si="10"/>
        <v>0</v>
      </c>
      <c r="V945">
        <f t="shared" si="11"/>
        <v>8.053068657944717</v>
      </c>
      <c r="W945" t="str">
        <f t="shared" si="12"/>
        <v/>
      </c>
      <c r="X945">
        <f t="shared" si="13"/>
        <v>0.54806125537071682</v>
      </c>
      <c r="Y945" t="str">
        <f t="shared" si="14"/>
        <v/>
      </c>
      <c r="AA945">
        <v>482.1429</v>
      </c>
      <c r="AC945">
        <v>0</v>
      </c>
      <c r="AD945">
        <v>14041.428599999999</v>
      </c>
      <c r="AF945">
        <v>0</v>
      </c>
      <c r="AG945">
        <v>0</v>
      </c>
      <c r="AH945">
        <v>791536.12</v>
      </c>
      <c r="AI945">
        <v>53868.940900000001</v>
      </c>
      <c r="AJ945">
        <v>0</v>
      </c>
      <c r="AK945">
        <v>53868.940900000001</v>
      </c>
    </row>
    <row r="946" spans="1:37" ht="19" customHeight="1">
      <c r="A946" t="s">
        <v>996</v>
      </c>
      <c r="B946" t="s">
        <v>997</v>
      </c>
      <c r="C946" t="s">
        <v>998</v>
      </c>
      <c r="D946">
        <v>7</v>
      </c>
      <c r="E946" t="s">
        <v>454</v>
      </c>
      <c r="G946" t="s">
        <v>455</v>
      </c>
      <c r="H946" t="s">
        <v>388</v>
      </c>
      <c r="I946" t="s">
        <v>383</v>
      </c>
      <c r="J946" t="s">
        <v>268</v>
      </c>
      <c r="K946">
        <v>108229</v>
      </c>
      <c r="L946">
        <v>585126.9</v>
      </c>
      <c r="M946">
        <v>47183.522100000002</v>
      </c>
      <c r="N946">
        <v>7363.7727000000004</v>
      </c>
      <c r="O946">
        <v>39819.749300000003</v>
      </c>
      <c r="P946">
        <v>937</v>
      </c>
      <c r="R946">
        <v>0</v>
      </c>
      <c r="S946">
        <v>11981</v>
      </c>
      <c r="U946">
        <f t="shared" si="10"/>
        <v>0</v>
      </c>
      <c r="V946">
        <f t="shared" si="11"/>
        <v>8.2673268389235339</v>
      </c>
      <c r="W946" t="str">
        <f t="shared" si="12"/>
        <v/>
      </c>
      <c r="X946">
        <f t="shared" si="13"/>
        <v>0.56259937877830379</v>
      </c>
      <c r="Y946" t="str">
        <f t="shared" si="14"/>
        <v/>
      </c>
      <c r="AA946">
        <v>937</v>
      </c>
      <c r="AC946">
        <v>0</v>
      </c>
      <c r="AD946">
        <v>11981</v>
      </c>
      <c r="AF946">
        <v>0</v>
      </c>
      <c r="AG946">
        <v>108229</v>
      </c>
      <c r="AH946">
        <v>585126.9</v>
      </c>
      <c r="AI946">
        <v>47183.522100000002</v>
      </c>
      <c r="AJ946">
        <v>7363.7727000000004</v>
      </c>
      <c r="AK946">
        <v>39819.749300000003</v>
      </c>
    </row>
    <row r="947" spans="1:37" ht="19" customHeight="1">
      <c r="A947" t="s">
        <v>996</v>
      </c>
      <c r="B947" t="s">
        <v>997</v>
      </c>
      <c r="C947" t="s">
        <v>998</v>
      </c>
      <c r="D947">
        <v>7</v>
      </c>
      <c r="E947" t="s">
        <v>468</v>
      </c>
      <c r="G947" t="s">
        <v>469</v>
      </c>
      <c r="H947" t="s">
        <v>393</v>
      </c>
      <c r="I947" t="s">
        <v>383</v>
      </c>
      <c r="J947" t="s">
        <v>268</v>
      </c>
      <c r="K947">
        <v>370714</v>
      </c>
      <c r="L947">
        <v>87425.26</v>
      </c>
      <c r="M947">
        <v>31178.5301</v>
      </c>
      <c r="N947">
        <v>25228.181700000001</v>
      </c>
      <c r="O947">
        <v>5950.3483999999999</v>
      </c>
      <c r="P947">
        <v>253.57140000000001</v>
      </c>
      <c r="R947">
        <v>0</v>
      </c>
      <c r="S947">
        <v>3238.8571000000002</v>
      </c>
      <c r="U947">
        <f t="shared" si="10"/>
        <v>0</v>
      </c>
      <c r="V947">
        <f t="shared" si="11"/>
        <v>20.207271791733483</v>
      </c>
      <c r="W947" t="str">
        <f t="shared" si="12"/>
        <v/>
      </c>
      <c r="X947">
        <f t="shared" si="13"/>
        <v>1.3751998285356364</v>
      </c>
      <c r="Y947" t="str">
        <f t="shared" si="14"/>
        <v/>
      </c>
      <c r="AA947">
        <v>253.57140000000001</v>
      </c>
      <c r="AC947">
        <v>0</v>
      </c>
      <c r="AD947">
        <v>3238.8571000000002</v>
      </c>
      <c r="AF947">
        <v>0</v>
      </c>
      <c r="AG947">
        <v>370714</v>
      </c>
      <c r="AH947">
        <v>87425.26</v>
      </c>
      <c r="AI947">
        <v>31178.5301</v>
      </c>
      <c r="AJ947">
        <v>25228.181700000001</v>
      </c>
      <c r="AK947">
        <v>5950.3483999999999</v>
      </c>
    </row>
    <row r="948" spans="1:37" ht="19" customHeight="1">
      <c r="A948" t="s">
        <v>996</v>
      </c>
      <c r="B948" t="s">
        <v>997</v>
      </c>
      <c r="C948" t="s">
        <v>998</v>
      </c>
      <c r="D948">
        <v>7</v>
      </c>
      <c r="E948" t="s">
        <v>481</v>
      </c>
      <c r="G948" t="s">
        <v>482</v>
      </c>
      <c r="H948" t="s">
        <v>388</v>
      </c>
      <c r="I948" t="s">
        <v>383</v>
      </c>
      <c r="J948" t="s">
        <v>268</v>
      </c>
      <c r="K948">
        <v>66652</v>
      </c>
      <c r="L948">
        <v>353456.04</v>
      </c>
      <c r="M948">
        <v>28592.522099999998</v>
      </c>
      <c r="N948">
        <v>4536.6205</v>
      </c>
      <c r="O948">
        <v>24055.901600000001</v>
      </c>
      <c r="P948">
        <v>142</v>
      </c>
      <c r="R948">
        <v>0</v>
      </c>
      <c r="S948">
        <v>1813.4286</v>
      </c>
      <c r="U948">
        <f t="shared" si="10"/>
        <v>0</v>
      </c>
      <c r="V948">
        <f t="shared" si="11"/>
        <v>33.095008144083693</v>
      </c>
      <c r="W948" t="str">
        <f t="shared" si="12"/>
        <v/>
      </c>
      <c r="X948">
        <f t="shared" si="13"/>
        <v>2.2524438041209423</v>
      </c>
      <c r="Y948" t="str">
        <f t="shared" si="14"/>
        <v/>
      </c>
      <c r="AA948">
        <v>142</v>
      </c>
      <c r="AC948">
        <v>0</v>
      </c>
      <c r="AD948">
        <v>1813.4286</v>
      </c>
      <c r="AF948">
        <v>0</v>
      </c>
      <c r="AG948">
        <v>66652</v>
      </c>
      <c r="AH948">
        <v>353456.04</v>
      </c>
      <c r="AI948">
        <v>28592.522099999998</v>
      </c>
      <c r="AJ948">
        <v>4536.6205</v>
      </c>
      <c r="AK948">
        <v>24055.901600000001</v>
      </c>
    </row>
    <row r="949" spans="1:37" ht="19" customHeight="1">
      <c r="A949" t="s">
        <v>996</v>
      </c>
      <c r="B949" t="s">
        <v>997</v>
      </c>
      <c r="C949" t="s">
        <v>998</v>
      </c>
      <c r="D949">
        <v>7</v>
      </c>
      <c r="E949" t="s">
        <v>456</v>
      </c>
      <c r="G949" t="s">
        <v>457</v>
      </c>
      <c r="H949" t="s">
        <v>393</v>
      </c>
      <c r="I949" t="s">
        <v>383</v>
      </c>
      <c r="J949" t="s">
        <v>268</v>
      </c>
      <c r="K949">
        <v>220371</v>
      </c>
      <c r="L949">
        <v>172369.03</v>
      </c>
      <c r="M949">
        <v>26726.3295</v>
      </c>
      <c r="N949">
        <v>14996.405000000001</v>
      </c>
      <c r="O949">
        <v>11729.9246</v>
      </c>
      <c r="P949">
        <v>127.8571</v>
      </c>
      <c r="R949">
        <v>0</v>
      </c>
      <c r="S949">
        <v>2355.7143000000001</v>
      </c>
      <c r="U949">
        <f t="shared" si="10"/>
        <v>0</v>
      </c>
      <c r="V949">
        <f t="shared" si="11"/>
        <v>23.816860377096056</v>
      </c>
      <c r="W949" t="str">
        <f t="shared" si="12"/>
        <v/>
      </c>
      <c r="X949">
        <f t="shared" si="13"/>
        <v>1.6207598143070963</v>
      </c>
      <c r="Y949" t="str">
        <f t="shared" si="14"/>
        <v/>
      </c>
      <c r="AA949">
        <v>127.8571</v>
      </c>
      <c r="AC949">
        <v>0</v>
      </c>
      <c r="AD949">
        <v>2355.7143000000001</v>
      </c>
      <c r="AF949">
        <v>0</v>
      </c>
      <c r="AG949">
        <v>220371</v>
      </c>
      <c r="AH949">
        <v>172369.03</v>
      </c>
      <c r="AI949">
        <v>26726.3295</v>
      </c>
      <c r="AJ949">
        <v>14996.405000000001</v>
      </c>
      <c r="AK949">
        <v>11729.9246</v>
      </c>
    </row>
    <row r="950" spans="1:37" ht="19" customHeight="1">
      <c r="A950" t="s">
        <v>996</v>
      </c>
      <c r="B950" t="s">
        <v>997</v>
      </c>
      <c r="C950" t="s">
        <v>998</v>
      </c>
      <c r="D950">
        <v>7</v>
      </c>
      <c r="E950" t="s">
        <v>460</v>
      </c>
      <c r="G950" t="s">
        <v>461</v>
      </c>
      <c r="H950" t="s">
        <v>388</v>
      </c>
      <c r="I950" t="s">
        <v>383</v>
      </c>
      <c r="J950" t="s">
        <v>268</v>
      </c>
      <c r="K950">
        <v>0</v>
      </c>
      <c r="L950">
        <v>347900.91</v>
      </c>
      <c r="M950">
        <v>23671.969300000001</v>
      </c>
      <c r="N950">
        <v>0</v>
      </c>
      <c r="O950">
        <v>23671.969300000001</v>
      </c>
      <c r="P950">
        <v>6988.7142999999996</v>
      </c>
      <c r="R950">
        <v>0</v>
      </c>
      <c r="S950">
        <v>19814.428599999999</v>
      </c>
      <c r="U950">
        <f t="shared" si="10"/>
        <v>0</v>
      </c>
      <c r="V950">
        <f t="shared" si="11"/>
        <v>2.5082797492328393</v>
      </c>
      <c r="W950" t="str">
        <f t="shared" si="12"/>
        <v/>
      </c>
      <c r="X950">
        <f t="shared" si="13"/>
        <v>0.17066905981835884</v>
      </c>
      <c r="Y950" t="str">
        <f t="shared" si="14"/>
        <v/>
      </c>
      <c r="AA950">
        <v>6988.7142999999996</v>
      </c>
      <c r="AC950">
        <v>0</v>
      </c>
      <c r="AD950">
        <v>19814.428599999999</v>
      </c>
      <c r="AF950">
        <v>0</v>
      </c>
      <c r="AG950">
        <v>0</v>
      </c>
      <c r="AH950">
        <v>347900.91</v>
      </c>
      <c r="AI950">
        <v>23671.969300000001</v>
      </c>
      <c r="AJ950">
        <v>0</v>
      </c>
      <c r="AK950">
        <v>23671.969300000001</v>
      </c>
    </row>
    <row r="951" spans="1:37" ht="19" customHeight="1">
      <c r="A951" t="s">
        <v>996</v>
      </c>
      <c r="B951" t="s">
        <v>997</v>
      </c>
      <c r="C951" t="s">
        <v>998</v>
      </c>
      <c r="D951">
        <v>7</v>
      </c>
      <c r="E951" t="s">
        <v>472</v>
      </c>
      <c r="G951" t="s">
        <v>473</v>
      </c>
      <c r="H951" t="s">
        <v>393</v>
      </c>
      <c r="I951" t="s">
        <v>383</v>
      </c>
      <c r="J951" t="s">
        <v>268</v>
      </c>
      <c r="K951">
        <v>171763</v>
      </c>
      <c r="L951">
        <v>155091.06</v>
      </c>
      <c r="M951">
        <v>22246.6024</v>
      </c>
      <c r="N951">
        <v>11690.842699999999</v>
      </c>
      <c r="O951">
        <v>10555.759700000001</v>
      </c>
      <c r="P951">
        <v>35.285699999999999</v>
      </c>
      <c r="R951">
        <v>0</v>
      </c>
      <c r="S951">
        <v>1209.1429000000001</v>
      </c>
      <c r="U951">
        <f t="shared" si="10"/>
        <v>0</v>
      </c>
      <c r="V951">
        <f t="shared" si="11"/>
        <v>38.616971693632848</v>
      </c>
      <c r="W951" t="str">
        <f t="shared" si="12"/>
        <v/>
      </c>
      <c r="X951">
        <f t="shared" si="13"/>
        <v>2.6283792074062187</v>
      </c>
      <c r="Y951" t="str">
        <f t="shared" si="14"/>
        <v/>
      </c>
      <c r="AA951">
        <v>35.285699999999999</v>
      </c>
      <c r="AC951">
        <v>0</v>
      </c>
      <c r="AD951">
        <v>1209.1429000000001</v>
      </c>
      <c r="AF951">
        <v>0</v>
      </c>
      <c r="AG951">
        <v>171763</v>
      </c>
      <c r="AH951">
        <v>155091.06</v>
      </c>
      <c r="AI951">
        <v>22246.6024</v>
      </c>
      <c r="AJ951">
        <v>11690.842699999999</v>
      </c>
      <c r="AK951">
        <v>10555.759700000001</v>
      </c>
    </row>
    <row r="952" spans="1:37" ht="19" customHeight="1">
      <c r="A952" t="s">
        <v>996</v>
      </c>
      <c r="B952" t="s">
        <v>997</v>
      </c>
      <c r="C952" t="s">
        <v>998</v>
      </c>
      <c r="D952">
        <v>7</v>
      </c>
      <c r="E952" t="s">
        <v>470</v>
      </c>
      <c r="G952" t="s">
        <v>471</v>
      </c>
      <c r="H952" t="s">
        <v>388</v>
      </c>
      <c r="I952" t="s">
        <v>383</v>
      </c>
      <c r="J952" t="s">
        <v>268</v>
      </c>
      <c r="K952">
        <v>206069</v>
      </c>
      <c r="L952">
        <v>106611.12</v>
      </c>
      <c r="M952">
        <v>21282.001700000001</v>
      </c>
      <c r="N952">
        <v>14026.0304</v>
      </c>
      <c r="O952">
        <v>7255.9713000000002</v>
      </c>
      <c r="P952">
        <v>570.57140000000004</v>
      </c>
      <c r="R952">
        <v>0</v>
      </c>
      <c r="S952">
        <v>3642.5713999999998</v>
      </c>
      <c r="U952">
        <f t="shared" si="10"/>
        <v>0</v>
      </c>
      <c r="V952">
        <f t="shared" si="11"/>
        <v>12.262927384602143</v>
      </c>
      <c r="W952" t="str">
        <f t="shared" si="12"/>
        <v/>
      </c>
      <c r="X952">
        <f t="shared" si="13"/>
        <v>0.83465377154799414</v>
      </c>
      <c r="Y952" t="str">
        <f t="shared" si="14"/>
        <v/>
      </c>
      <c r="AA952">
        <v>570.57140000000004</v>
      </c>
      <c r="AC952">
        <v>0</v>
      </c>
      <c r="AD952">
        <v>3642.5713999999998</v>
      </c>
      <c r="AF952">
        <v>0</v>
      </c>
      <c r="AG952">
        <v>206069</v>
      </c>
      <c r="AH952">
        <v>106611.12</v>
      </c>
      <c r="AI952">
        <v>21282.001700000001</v>
      </c>
      <c r="AJ952">
        <v>14026.0304</v>
      </c>
      <c r="AK952">
        <v>7255.9713000000002</v>
      </c>
    </row>
    <row r="953" spans="1:37" ht="19" customHeight="1">
      <c r="A953" t="s">
        <v>996</v>
      </c>
      <c r="B953" t="s">
        <v>997</v>
      </c>
      <c r="C953" t="s">
        <v>998</v>
      </c>
      <c r="D953">
        <v>7</v>
      </c>
      <c r="E953" t="s">
        <v>458</v>
      </c>
      <c r="G953" t="s">
        <v>459</v>
      </c>
      <c r="H953" t="s">
        <v>388</v>
      </c>
      <c r="I953" t="s">
        <v>383</v>
      </c>
      <c r="J953" t="s">
        <v>268</v>
      </c>
      <c r="K953">
        <v>86124</v>
      </c>
      <c r="L953">
        <v>222531.3</v>
      </c>
      <c r="M953">
        <v>21004.520799999998</v>
      </c>
      <c r="N953">
        <v>5861.0460000000003</v>
      </c>
      <c r="O953">
        <v>15143.4748</v>
      </c>
      <c r="P953">
        <v>73.142899999999997</v>
      </c>
      <c r="R953">
        <v>0</v>
      </c>
      <c r="S953">
        <v>2297.8571000000002</v>
      </c>
      <c r="U953">
        <f t="shared" si="10"/>
        <v>0</v>
      </c>
      <c r="V953">
        <f t="shared" si="11"/>
        <v>19.189014967777709</v>
      </c>
      <c r="W953" t="str">
        <f t="shared" si="12"/>
        <v/>
      </c>
      <c r="X953">
        <f t="shared" si="13"/>
        <v>1.3058452714798618</v>
      </c>
      <c r="Y953" t="str">
        <f t="shared" si="14"/>
        <v/>
      </c>
      <c r="AA953">
        <v>73.142899999999997</v>
      </c>
      <c r="AC953">
        <v>0</v>
      </c>
      <c r="AD953">
        <v>2297.8571000000002</v>
      </c>
      <c r="AF953">
        <v>0</v>
      </c>
      <c r="AG953">
        <v>86124</v>
      </c>
      <c r="AH953">
        <v>222531.3</v>
      </c>
      <c r="AI953">
        <v>21004.520799999998</v>
      </c>
      <c r="AJ953">
        <v>5861.0460000000003</v>
      </c>
      <c r="AK953">
        <v>15143.4748</v>
      </c>
    </row>
    <row r="954" spans="1:37" ht="19" customHeight="1">
      <c r="A954" t="s">
        <v>996</v>
      </c>
      <c r="B954" t="s">
        <v>997</v>
      </c>
      <c r="C954" t="s">
        <v>998</v>
      </c>
      <c r="D954">
        <v>7</v>
      </c>
      <c r="E954" t="s">
        <v>462</v>
      </c>
      <c r="G954" t="s">
        <v>463</v>
      </c>
      <c r="H954" t="s">
        <v>393</v>
      </c>
      <c r="I954" t="s">
        <v>383</v>
      </c>
      <c r="J954" t="s">
        <v>268</v>
      </c>
      <c r="K954">
        <v>85794</v>
      </c>
      <c r="L954">
        <v>161190.07</v>
      </c>
      <c r="M954">
        <v>16808.197199999999</v>
      </c>
      <c r="N954">
        <v>5838.04</v>
      </c>
      <c r="O954">
        <v>10970.157300000001</v>
      </c>
      <c r="P954">
        <v>82</v>
      </c>
      <c r="R954">
        <v>0</v>
      </c>
      <c r="S954">
        <v>2210.7143000000001</v>
      </c>
      <c r="U954">
        <f t="shared" si="10"/>
        <v>0</v>
      </c>
      <c r="V954">
        <f t="shared" si="11"/>
        <v>15.960198281355748</v>
      </c>
      <c r="W954" t="str">
        <f t="shared" si="12"/>
        <v/>
      </c>
      <c r="X954">
        <f t="shared" si="13"/>
        <v>1.0861516698794722</v>
      </c>
      <c r="Y954" t="str">
        <f t="shared" si="14"/>
        <v/>
      </c>
      <c r="AA954">
        <v>82</v>
      </c>
      <c r="AC954">
        <v>0</v>
      </c>
      <c r="AD954">
        <v>2210.7143000000001</v>
      </c>
      <c r="AF954">
        <v>0</v>
      </c>
      <c r="AG954">
        <v>85794</v>
      </c>
      <c r="AH954">
        <v>161190.07</v>
      </c>
      <c r="AI954">
        <v>16808.197199999999</v>
      </c>
      <c r="AJ954">
        <v>5838.04</v>
      </c>
      <c r="AK954">
        <v>10970.157300000001</v>
      </c>
    </row>
    <row r="955" spans="1:37" ht="19" customHeight="1">
      <c r="A955" t="s">
        <v>996</v>
      </c>
      <c r="B955" t="s">
        <v>997</v>
      </c>
      <c r="C955" t="s">
        <v>998</v>
      </c>
      <c r="D955">
        <v>7</v>
      </c>
      <c r="E955" t="s">
        <v>467</v>
      </c>
      <c r="G955" t="s">
        <v>1311</v>
      </c>
      <c r="H955" t="s">
        <v>1311</v>
      </c>
      <c r="I955" t="s">
        <v>465</v>
      </c>
      <c r="J955" t="s">
        <v>268</v>
      </c>
      <c r="K955">
        <v>128869</v>
      </c>
      <c r="L955">
        <v>507631.45</v>
      </c>
      <c r="M955">
        <v>43319.268700000001</v>
      </c>
      <c r="N955">
        <v>8769.4169999999995</v>
      </c>
      <c r="O955">
        <v>34549.851699999999</v>
      </c>
      <c r="P955">
        <v>143.42859999999999</v>
      </c>
      <c r="R955">
        <v>0</v>
      </c>
      <c r="S955">
        <v>1527.2856999999999</v>
      </c>
      <c r="U955">
        <f t="shared" si="10"/>
        <v>0</v>
      </c>
      <c r="V955">
        <f t="shared" si="11"/>
        <v>59.536101015209994</v>
      </c>
      <c r="W955" t="str">
        <f t="shared" si="12"/>
        <v/>
      </c>
      <c r="X955">
        <f t="shared" si="13"/>
        <v>4.0519379950606869</v>
      </c>
      <c r="Y955" t="str">
        <f t="shared" si="14"/>
        <v/>
      </c>
      <c r="AA955">
        <v>143.42859999999999</v>
      </c>
      <c r="AC955">
        <v>0</v>
      </c>
      <c r="AD955">
        <v>1527.2856999999999</v>
      </c>
      <c r="AF955">
        <v>0</v>
      </c>
      <c r="AG955">
        <v>128869</v>
      </c>
      <c r="AH955">
        <v>507631.45</v>
      </c>
      <c r="AI955">
        <v>43319.268700000001</v>
      </c>
      <c r="AJ955">
        <v>8769.4169999999995</v>
      </c>
      <c r="AK955">
        <v>34549.851699999999</v>
      </c>
    </row>
    <row r="956" spans="1:37" ht="19" customHeight="1">
      <c r="A956" t="s">
        <v>996</v>
      </c>
      <c r="B956" t="s">
        <v>997</v>
      </c>
      <c r="C956" t="s">
        <v>998</v>
      </c>
      <c r="D956">
        <v>7</v>
      </c>
      <c r="E956" t="s">
        <v>483</v>
      </c>
      <c r="G956" t="s">
        <v>1311</v>
      </c>
      <c r="H956" t="s">
        <v>1311</v>
      </c>
      <c r="I956" t="s">
        <v>465</v>
      </c>
      <c r="J956" t="s">
        <v>268</v>
      </c>
      <c r="K956">
        <v>999</v>
      </c>
      <c r="L956">
        <v>583757.4</v>
      </c>
      <c r="M956">
        <v>39800.6898</v>
      </c>
      <c r="N956">
        <v>67.941999999999993</v>
      </c>
      <c r="O956">
        <v>39732.747799999997</v>
      </c>
      <c r="P956">
        <v>257.57139999999998</v>
      </c>
      <c r="R956">
        <v>0</v>
      </c>
      <c r="S956">
        <v>1924.1429000000001</v>
      </c>
      <c r="U956">
        <f t="shared" si="10"/>
        <v>0</v>
      </c>
      <c r="V956">
        <f t="shared" si="11"/>
        <v>43.41498158553015</v>
      </c>
      <c r="W956" t="str">
        <f t="shared" si="12"/>
        <v/>
      </c>
      <c r="X956">
        <f t="shared" si="13"/>
        <v>2.9549846991984992</v>
      </c>
      <c r="Y956" t="str">
        <f t="shared" si="14"/>
        <v/>
      </c>
      <c r="AA956">
        <v>257.57139999999998</v>
      </c>
      <c r="AC956">
        <v>0</v>
      </c>
      <c r="AD956">
        <v>1924.1429000000001</v>
      </c>
      <c r="AF956">
        <v>0</v>
      </c>
      <c r="AG956">
        <v>999</v>
      </c>
      <c r="AH956">
        <v>583757.4</v>
      </c>
      <c r="AI956">
        <v>39800.6898</v>
      </c>
      <c r="AJ956">
        <v>67.941999999999993</v>
      </c>
      <c r="AK956">
        <v>39732.747799999997</v>
      </c>
    </row>
    <row r="957" spans="1:37" ht="19" customHeight="1">
      <c r="A957" t="s">
        <v>996</v>
      </c>
      <c r="B957" t="s">
        <v>997</v>
      </c>
      <c r="C957" t="s">
        <v>998</v>
      </c>
      <c r="D957">
        <v>7</v>
      </c>
      <c r="E957" t="s">
        <v>466</v>
      </c>
      <c r="G957" t="s">
        <v>1311</v>
      </c>
      <c r="H957" t="s">
        <v>1311</v>
      </c>
      <c r="I957" t="s">
        <v>465</v>
      </c>
      <c r="J957" t="s">
        <v>281</v>
      </c>
      <c r="K957">
        <v>5012</v>
      </c>
      <c r="L957">
        <v>0</v>
      </c>
      <c r="M957">
        <v>34108.528200000001</v>
      </c>
      <c r="N957">
        <v>34108.528200000001</v>
      </c>
      <c r="O957">
        <v>0</v>
      </c>
      <c r="P957">
        <v>1130.1429000000001</v>
      </c>
      <c r="Q957">
        <v>7285</v>
      </c>
      <c r="R957">
        <v>1132.4286</v>
      </c>
      <c r="S957">
        <v>10398.2857</v>
      </c>
      <c r="T957">
        <v>245.57140000000001</v>
      </c>
      <c r="U957">
        <f t="shared" si="10"/>
        <v>2.3616527482025234E-2</v>
      </c>
      <c r="V957">
        <f t="shared" si="11"/>
        <v>6.8857504078773293E-2</v>
      </c>
      <c r="W957">
        <f t="shared" si="12"/>
        <v>2.9156489721522947</v>
      </c>
      <c r="X957">
        <f t="shared" si="13"/>
        <v>0.46860098157471142</v>
      </c>
      <c r="Y957">
        <f t="shared" si="14"/>
        <v>19.84207805027086</v>
      </c>
      <c r="AA957">
        <v>1130.1429000000001</v>
      </c>
      <c r="AB957">
        <v>7285</v>
      </c>
      <c r="AC957">
        <v>1132.4286</v>
      </c>
      <c r="AD957">
        <v>10398.2857</v>
      </c>
      <c r="AE957">
        <v>245.57140000000001</v>
      </c>
      <c r="AF957">
        <v>2.360071E-2</v>
      </c>
      <c r="AG957">
        <v>5012</v>
      </c>
      <c r="AH957">
        <v>0</v>
      </c>
      <c r="AI957">
        <v>34108.528200000001</v>
      </c>
      <c r="AJ957">
        <v>34108.528200000001</v>
      </c>
      <c r="AK957">
        <v>0</v>
      </c>
    </row>
    <row r="958" spans="1:37" ht="19" customHeight="1">
      <c r="A958" t="s">
        <v>996</v>
      </c>
      <c r="B958" t="s">
        <v>997</v>
      </c>
      <c r="C958" t="s">
        <v>998</v>
      </c>
      <c r="D958">
        <v>7</v>
      </c>
      <c r="E958" t="s">
        <v>474</v>
      </c>
      <c r="G958" t="s">
        <v>1311</v>
      </c>
      <c r="H958" t="s">
        <v>1311</v>
      </c>
      <c r="I958" t="s">
        <v>465</v>
      </c>
      <c r="J958" t="s">
        <v>268</v>
      </c>
      <c r="K958">
        <v>0</v>
      </c>
      <c r="L958">
        <v>314314.7</v>
      </c>
      <c r="M958">
        <v>21386.453699999998</v>
      </c>
      <c r="N958">
        <v>0</v>
      </c>
      <c r="O958">
        <v>21386.453699999998</v>
      </c>
      <c r="P958">
        <v>1019.1429000000001</v>
      </c>
      <c r="R958">
        <v>0</v>
      </c>
      <c r="S958">
        <v>4637.8571000000002</v>
      </c>
      <c r="U958">
        <f t="shared" si="10"/>
        <v>0</v>
      </c>
      <c r="V958">
        <f t="shared" si="11"/>
        <v>9.6816480180038305</v>
      </c>
      <c r="W958" t="str">
        <f t="shared" si="12"/>
        <v/>
      </c>
      <c r="X958">
        <f t="shared" si="13"/>
        <v>0.65875416287159239</v>
      </c>
      <c r="Y958" t="str">
        <f t="shared" si="14"/>
        <v/>
      </c>
      <c r="AA958">
        <v>1019.1429000000001</v>
      </c>
      <c r="AC958">
        <v>0</v>
      </c>
      <c r="AD958">
        <v>4637.8571000000002</v>
      </c>
      <c r="AF958">
        <v>0</v>
      </c>
      <c r="AG958">
        <v>0</v>
      </c>
      <c r="AH958">
        <v>314314.7</v>
      </c>
      <c r="AI958">
        <v>21386.453699999998</v>
      </c>
      <c r="AJ958">
        <v>0</v>
      </c>
      <c r="AK958">
        <v>21386.453699999998</v>
      </c>
    </row>
    <row r="959" spans="1:37" ht="19" customHeight="1">
      <c r="A959" t="s">
        <v>996</v>
      </c>
      <c r="B959" t="s">
        <v>997</v>
      </c>
      <c r="C959" t="s">
        <v>998</v>
      </c>
      <c r="D959">
        <v>7</v>
      </c>
      <c r="E959" t="s">
        <v>516</v>
      </c>
      <c r="G959" t="s">
        <v>1311</v>
      </c>
      <c r="H959" t="s">
        <v>1311</v>
      </c>
      <c r="I959" t="s">
        <v>465</v>
      </c>
      <c r="J959" t="s">
        <v>268</v>
      </c>
      <c r="K959">
        <v>242624</v>
      </c>
      <c r="L959">
        <v>62946.32</v>
      </c>
      <c r="M959">
        <v>20795.097900000001</v>
      </c>
      <c r="N959">
        <v>16511.035899999999</v>
      </c>
      <c r="O959">
        <v>4284.0619999999999</v>
      </c>
      <c r="P959">
        <v>100.5714</v>
      </c>
      <c r="R959">
        <v>0</v>
      </c>
      <c r="S959">
        <v>556.85709999999995</v>
      </c>
      <c r="U959">
        <f t="shared" si="10"/>
        <v>0</v>
      </c>
      <c r="V959">
        <f t="shared" si="11"/>
        <v>78.391570938294336</v>
      </c>
      <c r="W959" t="str">
        <f t="shared" si="12"/>
        <v/>
      </c>
      <c r="X959">
        <f t="shared" si="13"/>
        <v>5.3348125963170299</v>
      </c>
      <c r="Y959" t="str">
        <f t="shared" si="14"/>
        <v/>
      </c>
      <c r="AA959">
        <v>100.5714</v>
      </c>
      <c r="AC959">
        <v>0</v>
      </c>
      <c r="AD959">
        <v>556.85709999999995</v>
      </c>
      <c r="AF959">
        <v>0</v>
      </c>
      <c r="AG959">
        <v>242624</v>
      </c>
      <c r="AH959">
        <v>62946.32</v>
      </c>
      <c r="AI959">
        <v>20795.097900000001</v>
      </c>
      <c r="AJ959">
        <v>16511.035899999999</v>
      </c>
      <c r="AK959">
        <v>4284.0619999999999</v>
      </c>
    </row>
    <row r="960" spans="1:37" ht="19" customHeight="1">
      <c r="A960" t="s">
        <v>996</v>
      </c>
      <c r="B960" t="s">
        <v>997</v>
      </c>
      <c r="C960" t="s">
        <v>998</v>
      </c>
      <c r="D960">
        <v>7</v>
      </c>
      <c r="E960" t="s">
        <v>476</v>
      </c>
      <c r="G960" t="s">
        <v>1311</v>
      </c>
      <c r="H960" t="s">
        <v>1311</v>
      </c>
      <c r="I960" t="s">
        <v>465</v>
      </c>
      <c r="J960" t="s">
        <v>268</v>
      </c>
      <c r="K960">
        <v>0</v>
      </c>
      <c r="L960">
        <v>281243.44</v>
      </c>
      <c r="M960">
        <v>19137.2192</v>
      </c>
      <c r="N960">
        <v>0</v>
      </c>
      <c r="O960">
        <v>19137.2192</v>
      </c>
      <c r="P960">
        <v>3998.7143000000001</v>
      </c>
      <c r="R960">
        <v>0</v>
      </c>
      <c r="S960">
        <v>12799.428599999999</v>
      </c>
      <c r="U960">
        <f t="shared" si="10"/>
        <v>0</v>
      </c>
      <c r="V960">
        <f t="shared" si="11"/>
        <v>3.1390178062881877</v>
      </c>
      <c r="W960" t="str">
        <f t="shared" si="12"/>
        <v/>
      </c>
      <c r="X960">
        <f t="shared" si="13"/>
        <v>0.21359457070941879</v>
      </c>
      <c r="Y960" t="str">
        <f t="shared" si="14"/>
        <v/>
      </c>
      <c r="AA960">
        <v>3998.7143000000001</v>
      </c>
      <c r="AC960">
        <v>0</v>
      </c>
      <c r="AD960">
        <v>12799.428599999999</v>
      </c>
      <c r="AF960">
        <v>0</v>
      </c>
      <c r="AG960">
        <v>0</v>
      </c>
      <c r="AH960">
        <v>281243.44</v>
      </c>
      <c r="AI960">
        <v>19137.2192</v>
      </c>
      <c r="AJ960">
        <v>0</v>
      </c>
      <c r="AK960">
        <v>19137.2192</v>
      </c>
    </row>
    <row r="961" spans="1:37" ht="19" customHeight="1">
      <c r="A961" t="s">
        <v>996</v>
      </c>
      <c r="B961" t="s">
        <v>997</v>
      </c>
      <c r="C961" t="s">
        <v>998</v>
      </c>
      <c r="D961">
        <v>7</v>
      </c>
      <c r="E961" t="s">
        <v>529</v>
      </c>
      <c r="F961" t="s">
        <v>530</v>
      </c>
      <c r="G961" t="s">
        <v>1311</v>
      </c>
      <c r="H961" t="s">
        <v>1311</v>
      </c>
      <c r="I961" t="s">
        <v>465</v>
      </c>
      <c r="J961" t="s">
        <v>268</v>
      </c>
      <c r="K961">
        <v>238319</v>
      </c>
      <c r="L961">
        <v>0</v>
      </c>
      <c r="M961">
        <v>16212.0458</v>
      </c>
      <c r="N961">
        <v>16212.0458</v>
      </c>
      <c r="O961">
        <v>0</v>
      </c>
      <c r="P961">
        <v>5.1429</v>
      </c>
      <c r="Q961">
        <v>94</v>
      </c>
      <c r="R961">
        <v>1.1429</v>
      </c>
      <c r="S961">
        <v>108.8571</v>
      </c>
      <c r="T961">
        <v>2.1429</v>
      </c>
      <c r="U961">
        <f t="shared" si="10"/>
        <v>1.9685440821039693E-2</v>
      </c>
      <c r="V961">
        <f t="shared" si="11"/>
        <v>312.7547163076311</v>
      </c>
      <c r="W961">
        <f t="shared" si="12"/>
        <v>15887.615581021711</v>
      </c>
      <c r="X961">
        <f t="shared" si="13"/>
        <v>21.275659032411692</v>
      </c>
      <c r="Y961">
        <f t="shared" si="14"/>
        <v>1080.7814377045793</v>
      </c>
      <c r="AA961">
        <v>5.1429</v>
      </c>
      <c r="AB961">
        <v>94</v>
      </c>
      <c r="AC961">
        <v>1.1429</v>
      </c>
      <c r="AD961">
        <v>108.8571</v>
      </c>
      <c r="AE961">
        <v>2.1429</v>
      </c>
      <c r="AF961">
        <v>1.9854989999999999E-2</v>
      </c>
      <c r="AG961">
        <v>238319</v>
      </c>
      <c r="AH961">
        <v>0</v>
      </c>
      <c r="AI961">
        <v>16212.0458</v>
      </c>
      <c r="AJ961">
        <v>16212.0458</v>
      </c>
      <c r="AK961">
        <v>0</v>
      </c>
    </row>
    <row r="962" spans="1:37" ht="19" customHeight="1">
      <c r="A962" t="s">
        <v>996</v>
      </c>
      <c r="B962" t="s">
        <v>997</v>
      </c>
      <c r="C962" t="s">
        <v>998</v>
      </c>
      <c r="D962">
        <v>7</v>
      </c>
      <c r="E962" t="s">
        <v>478</v>
      </c>
      <c r="G962" t="s">
        <v>1311</v>
      </c>
      <c r="H962" t="s">
        <v>1311</v>
      </c>
      <c r="I962" t="s">
        <v>465</v>
      </c>
      <c r="J962" t="s">
        <v>268</v>
      </c>
      <c r="K962">
        <v>0</v>
      </c>
      <c r="L962">
        <v>213333.84</v>
      </c>
      <c r="M962">
        <v>14515.462100000001</v>
      </c>
      <c r="N962">
        <v>0</v>
      </c>
      <c r="O962">
        <v>14515.462100000001</v>
      </c>
      <c r="P962">
        <v>7909.1428999999998</v>
      </c>
      <c r="R962">
        <v>0</v>
      </c>
      <c r="S962">
        <v>28925.571400000001</v>
      </c>
      <c r="U962">
        <f t="shared" si="10"/>
        <v>0</v>
      </c>
      <c r="V962">
        <f t="shared" si="11"/>
        <v>1.0536097087140985</v>
      </c>
      <c r="W962" t="str">
        <f t="shared" si="12"/>
        <v/>
      </c>
      <c r="X962">
        <f t="shared" si="13"/>
        <v>7.1688728778479482E-2</v>
      </c>
      <c r="Y962" t="str">
        <f t="shared" si="14"/>
        <v/>
      </c>
      <c r="AA962">
        <v>7909.1428999999998</v>
      </c>
      <c r="AC962">
        <v>0</v>
      </c>
      <c r="AD962">
        <v>28925.571400000001</v>
      </c>
      <c r="AF962">
        <v>0</v>
      </c>
      <c r="AG962">
        <v>0</v>
      </c>
      <c r="AH962">
        <v>213333.84</v>
      </c>
      <c r="AI962">
        <v>14515.462100000001</v>
      </c>
      <c r="AJ962">
        <v>0</v>
      </c>
      <c r="AK962">
        <v>14515.462100000001</v>
      </c>
    </row>
    <row r="963" spans="1:37" ht="19" customHeight="1">
      <c r="A963" t="s">
        <v>996</v>
      </c>
      <c r="B963" t="s">
        <v>997</v>
      </c>
      <c r="C963" t="s">
        <v>998</v>
      </c>
      <c r="D963">
        <v>7</v>
      </c>
      <c r="E963" t="s">
        <v>484</v>
      </c>
      <c r="G963" t="s">
        <v>1311</v>
      </c>
      <c r="H963" t="s">
        <v>1311</v>
      </c>
      <c r="I963" t="s">
        <v>465</v>
      </c>
      <c r="J963" t="s">
        <v>268</v>
      </c>
      <c r="K963">
        <v>1589</v>
      </c>
      <c r="L963">
        <v>162165.51</v>
      </c>
      <c r="M963">
        <v>11144.144</v>
      </c>
      <c r="N963">
        <v>108.03749999999999</v>
      </c>
      <c r="O963">
        <v>11036.1065</v>
      </c>
      <c r="P963">
        <v>529.14290000000005</v>
      </c>
      <c r="R963">
        <v>0</v>
      </c>
      <c r="S963">
        <v>8204</v>
      </c>
      <c r="U963">
        <f t="shared" si="10"/>
        <v>0</v>
      </c>
      <c r="V963">
        <f t="shared" si="11"/>
        <v>2.8514750644285023</v>
      </c>
      <c r="W963" t="str">
        <f t="shared" si="12"/>
        <v/>
      </c>
      <c r="X963">
        <f t="shared" si="13"/>
        <v>0.19405418959392631</v>
      </c>
      <c r="Y963" t="str">
        <f t="shared" si="14"/>
        <v/>
      </c>
      <c r="AA963">
        <v>529.14290000000005</v>
      </c>
      <c r="AC963">
        <v>0</v>
      </c>
      <c r="AD963">
        <v>8204</v>
      </c>
      <c r="AF963">
        <v>0</v>
      </c>
      <c r="AG963">
        <v>1589</v>
      </c>
      <c r="AH963">
        <v>162165.51</v>
      </c>
      <c r="AI963">
        <v>11144.144</v>
      </c>
      <c r="AJ963">
        <v>108.03749999999999</v>
      </c>
      <c r="AK963">
        <v>11036.1065</v>
      </c>
    </row>
    <row r="964" spans="1:37" ht="19" customHeight="1">
      <c r="A964" t="s">
        <v>996</v>
      </c>
      <c r="B964" t="s">
        <v>997</v>
      </c>
      <c r="C964" t="s">
        <v>998</v>
      </c>
      <c r="D964">
        <v>7</v>
      </c>
      <c r="E964" t="s">
        <v>485</v>
      </c>
      <c r="G964" t="s">
        <v>1311</v>
      </c>
      <c r="H964" t="s">
        <v>1311</v>
      </c>
      <c r="I964" t="s">
        <v>465</v>
      </c>
      <c r="J964" t="s">
        <v>268</v>
      </c>
      <c r="K964">
        <v>0</v>
      </c>
      <c r="L964">
        <v>139320.07999999999</v>
      </c>
      <c r="M964">
        <v>9481.7594000000008</v>
      </c>
      <c r="N964">
        <v>0</v>
      </c>
      <c r="O964">
        <v>9481.7594000000008</v>
      </c>
      <c r="P964">
        <v>88.142899999999997</v>
      </c>
      <c r="R964">
        <v>0</v>
      </c>
      <c r="S964">
        <v>642.42859999999996</v>
      </c>
      <c r="U964">
        <f t="shared" si="10"/>
        <v>0</v>
      </c>
      <c r="V964">
        <f t="shared" si="11"/>
        <v>30.980670180979757</v>
      </c>
      <c r="W964" t="str">
        <f t="shared" si="12"/>
        <v/>
      </c>
      <c r="X964">
        <f t="shared" si="13"/>
        <v>2.1084631928635451</v>
      </c>
      <c r="Y964" t="str">
        <f t="shared" si="14"/>
        <v/>
      </c>
      <c r="AA964">
        <v>88.142899999999997</v>
      </c>
      <c r="AC964">
        <v>0</v>
      </c>
      <c r="AD964">
        <v>642.42859999999996</v>
      </c>
      <c r="AF964">
        <v>0</v>
      </c>
      <c r="AG964">
        <v>0</v>
      </c>
      <c r="AH964">
        <v>139320.07999999999</v>
      </c>
      <c r="AI964">
        <v>9481.7594000000008</v>
      </c>
      <c r="AJ964">
        <v>0</v>
      </c>
      <c r="AK964">
        <v>9481.7594000000008</v>
      </c>
    </row>
    <row r="965" spans="1:37" ht="19" customHeight="1">
      <c r="A965" t="s">
        <v>996</v>
      </c>
      <c r="B965" t="s">
        <v>997</v>
      </c>
      <c r="C965" t="s">
        <v>998</v>
      </c>
      <c r="D965">
        <v>7</v>
      </c>
      <c r="E965" t="s">
        <v>486</v>
      </c>
      <c r="G965" t="s">
        <v>1311</v>
      </c>
      <c r="H965" t="s">
        <v>1311</v>
      </c>
      <c r="I965" t="s">
        <v>465</v>
      </c>
      <c r="J965" t="s">
        <v>268</v>
      </c>
      <c r="K965">
        <v>0</v>
      </c>
      <c r="L965">
        <v>81849.05</v>
      </c>
      <c r="M965">
        <v>5568.0111999999999</v>
      </c>
      <c r="N965">
        <v>0</v>
      </c>
      <c r="O965">
        <v>5568.0111999999999</v>
      </c>
      <c r="P965">
        <v>1816.7143000000001</v>
      </c>
      <c r="R965">
        <v>0</v>
      </c>
      <c r="S965">
        <v>7329.8571000000002</v>
      </c>
      <c r="U965">
        <f t="shared" si="10"/>
        <v>0</v>
      </c>
      <c r="V965">
        <f t="shared" si="11"/>
        <v>1.5952181971694139</v>
      </c>
      <c r="W965" t="str">
        <f t="shared" si="12"/>
        <v/>
      </c>
      <c r="X965">
        <f t="shared" si="13"/>
        <v>0.10851919219933652</v>
      </c>
      <c r="Y965" t="str">
        <f t="shared" si="14"/>
        <v/>
      </c>
      <c r="AA965">
        <v>1816.7143000000001</v>
      </c>
      <c r="AC965">
        <v>0</v>
      </c>
      <c r="AD965">
        <v>7329.8571000000002</v>
      </c>
      <c r="AF965">
        <v>0</v>
      </c>
      <c r="AG965">
        <v>0</v>
      </c>
      <c r="AH965">
        <v>81849.05</v>
      </c>
      <c r="AI965">
        <v>5568.0111999999999</v>
      </c>
      <c r="AJ965">
        <v>0</v>
      </c>
      <c r="AK965">
        <v>5568.0111999999999</v>
      </c>
    </row>
    <row r="966" spans="1:37" ht="19" customHeight="1">
      <c r="A966" t="s">
        <v>996</v>
      </c>
      <c r="B966" t="s">
        <v>997</v>
      </c>
      <c r="C966" t="s">
        <v>998</v>
      </c>
      <c r="D966">
        <v>7</v>
      </c>
      <c r="E966" t="s">
        <v>488</v>
      </c>
      <c r="G966" t="s">
        <v>1311</v>
      </c>
      <c r="H966" t="s">
        <v>1311</v>
      </c>
      <c r="I966" t="s">
        <v>465</v>
      </c>
      <c r="J966" t="s">
        <v>268</v>
      </c>
      <c r="K966">
        <v>13542</v>
      </c>
      <c r="L966">
        <v>39281.01</v>
      </c>
      <c r="M966">
        <v>3594.8400999999999</v>
      </c>
      <c r="N966">
        <v>921.71420000000001</v>
      </c>
      <c r="O966">
        <v>2673.1259</v>
      </c>
      <c r="P966">
        <v>139.42859999999999</v>
      </c>
      <c r="R966">
        <v>0</v>
      </c>
      <c r="S966">
        <v>1519.5714</v>
      </c>
      <c r="U966">
        <f t="shared" si="10"/>
        <v>0</v>
      </c>
      <c r="V966">
        <f t="shared" si="11"/>
        <v>4.9659688815637653</v>
      </c>
      <c r="W966" t="str">
        <f t="shared" si="12"/>
        <v/>
      </c>
      <c r="X966">
        <f t="shared" si="13"/>
        <v>0.33795620641075874</v>
      </c>
      <c r="Y966" t="str">
        <f t="shared" si="14"/>
        <v/>
      </c>
      <c r="AA966">
        <v>139.42859999999999</v>
      </c>
      <c r="AC966">
        <v>0</v>
      </c>
      <c r="AD966">
        <v>1519.5714</v>
      </c>
      <c r="AF966">
        <v>0</v>
      </c>
      <c r="AG966">
        <v>13542</v>
      </c>
      <c r="AH966">
        <v>39281.01</v>
      </c>
      <c r="AI966">
        <v>3594.8400999999999</v>
      </c>
      <c r="AJ966">
        <v>921.71420000000001</v>
      </c>
      <c r="AK966">
        <v>2673.1259</v>
      </c>
    </row>
    <row r="967" spans="1:37" ht="19" customHeight="1">
      <c r="A967" t="s">
        <v>996</v>
      </c>
      <c r="B967" t="s">
        <v>997</v>
      </c>
      <c r="C967" t="s">
        <v>998</v>
      </c>
      <c r="D967">
        <v>7</v>
      </c>
      <c r="E967" t="s">
        <v>490</v>
      </c>
      <c r="F967" t="s">
        <v>633</v>
      </c>
      <c r="G967" t="s">
        <v>1311</v>
      </c>
      <c r="H967" t="s">
        <v>1311</v>
      </c>
      <c r="I967" t="s">
        <v>465</v>
      </c>
      <c r="J967" t="s">
        <v>248</v>
      </c>
      <c r="K967">
        <v>2004.43</v>
      </c>
      <c r="L967">
        <v>134.78</v>
      </c>
      <c r="M967">
        <v>2139.21</v>
      </c>
      <c r="N967">
        <v>2004.43</v>
      </c>
      <c r="O967">
        <v>134.78</v>
      </c>
      <c r="P967">
        <v>1073.1429000000001</v>
      </c>
      <c r="Q967">
        <v>8140</v>
      </c>
      <c r="R967">
        <v>0</v>
      </c>
      <c r="S967">
        <v>8168.7142999999996</v>
      </c>
      <c r="T967">
        <v>6.5713999999999997</v>
      </c>
      <c r="U967">
        <f t="shared" si="10"/>
        <v>8.0445952186135338E-4</v>
      </c>
      <c r="V967">
        <f t="shared" si="11"/>
        <v>3.7411202956556894E-2</v>
      </c>
      <c r="W967">
        <f t="shared" si="12"/>
        <v>46.50476741203223</v>
      </c>
      <c r="X967">
        <f t="shared" si="13"/>
        <v>3.7411202956556894E-2</v>
      </c>
      <c r="Y967">
        <f t="shared" si="14"/>
        <v>46.50476741203223</v>
      </c>
      <c r="AA967">
        <v>1073.1429000000001</v>
      </c>
      <c r="AB967">
        <v>8140</v>
      </c>
      <c r="AC967">
        <v>0</v>
      </c>
      <c r="AD967">
        <v>8168.7142999999996</v>
      </c>
      <c r="AE967">
        <v>6.5713999999999997</v>
      </c>
      <c r="AF967">
        <v>8.0411000000000002E-4</v>
      </c>
      <c r="AG967">
        <v>2004.43</v>
      </c>
      <c r="AH967">
        <v>134.78</v>
      </c>
      <c r="AI967">
        <v>2139.21</v>
      </c>
      <c r="AJ967">
        <v>2004.43</v>
      </c>
      <c r="AK967">
        <v>134.78</v>
      </c>
    </row>
    <row r="968" spans="1:37" ht="19" customHeight="1">
      <c r="A968" t="s">
        <v>996</v>
      </c>
      <c r="B968" t="s">
        <v>997</v>
      </c>
      <c r="C968" t="s">
        <v>998</v>
      </c>
      <c r="D968">
        <v>7</v>
      </c>
      <c r="E968" t="s">
        <v>492</v>
      </c>
      <c r="G968" t="s">
        <v>1311</v>
      </c>
      <c r="H968" t="s">
        <v>1311</v>
      </c>
      <c r="I968" t="s">
        <v>465</v>
      </c>
      <c r="J968" t="s">
        <v>268</v>
      </c>
      <c r="K968">
        <v>0</v>
      </c>
      <c r="L968">
        <v>28195.26</v>
      </c>
      <c r="M968">
        <v>1918.6016999999999</v>
      </c>
      <c r="N968">
        <v>0</v>
      </c>
      <c r="O968">
        <v>1918.6016999999999</v>
      </c>
      <c r="P968">
        <v>10.428599999999999</v>
      </c>
      <c r="R968">
        <v>0</v>
      </c>
      <c r="S968">
        <v>1173.2856999999999</v>
      </c>
      <c r="U968">
        <f t="shared" si="10"/>
        <v>0</v>
      </c>
      <c r="V968">
        <f t="shared" si="11"/>
        <v>3.4330038163034682</v>
      </c>
      <c r="W968" t="str">
        <f t="shared" si="12"/>
        <v/>
      </c>
      <c r="X968">
        <f t="shared" si="13"/>
        <v>0.23360546978698976</v>
      </c>
      <c r="Y968" t="str">
        <f t="shared" si="14"/>
        <v/>
      </c>
      <c r="AA968">
        <v>10.428599999999999</v>
      </c>
      <c r="AC968">
        <v>0</v>
      </c>
      <c r="AD968">
        <v>1173.2856999999999</v>
      </c>
      <c r="AF968">
        <v>0</v>
      </c>
      <c r="AG968">
        <v>0</v>
      </c>
      <c r="AH968">
        <v>28195.26</v>
      </c>
      <c r="AI968">
        <v>1918.6016999999999</v>
      </c>
      <c r="AJ968">
        <v>0</v>
      </c>
      <c r="AK968">
        <v>1918.6016999999999</v>
      </c>
    </row>
    <row r="969" spans="1:37" ht="19" customHeight="1">
      <c r="A969" t="s">
        <v>996</v>
      </c>
      <c r="B969" t="s">
        <v>997</v>
      </c>
      <c r="C969" t="s">
        <v>998</v>
      </c>
      <c r="D969">
        <v>7</v>
      </c>
      <c r="E969" t="s">
        <v>489</v>
      </c>
      <c r="G969" t="s">
        <v>1311</v>
      </c>
      <c r="H969" t="s">
        <v>1311</v>
      </c>
      <c r="I969" t="s">
        <v>465</v>
      </c>
      <c r="J969" t="s">
        <v>268</v>
      </c>
      <c r="K969">
        <v>11901</v>
      </c>
      <c r="L969">
        <v>12130.17</v>
      </c>
      <c r="M969">
        <v>1635.6184000000001</v>
      </c>
      <c r="N969">
        <v>810.13149999999996</v>
      </c>
      <c r="O969">
        <v>825.48689999999999</v>
      </c>
      <c r="P969">
        <v>3.2856999999999998</v>
      </c>
      <c r="R969">
        <v>0</v>
      </c>
      <c r="S969">
        <v>89.428600000000003</v>
      </c>
      <c r="U969">
        <f t="shared" si="10"/>
        <v>0</v>
      </c>
      <c r="V969">
        <f t="shared" si="11"/>
        <v>38.388438214556473</v>
      </c>
      <c r="W969" t="str">
        <f t="shared" si="12"/>
        <v/>
      </c>
      <c r="X969">
        <f t="shared" si="13"/>
        <v>2.6128081109239263</v>
      </c>
      <c r="Y969" t="str">
        <f t="shared" si="14"/>
        <v/>
      </c>
      <c r="AA969">
        <v>3.2856999999999998</v>
      </c>
      <c r="AC969">
        <v>0</v>
      </c>
      <c r="AD969">
        <v>89.428600000000003</v>
      </c>
      <c r="AF969">
        <v>0</v>
      </c>
      <c r="AG969">
        <v>11901</v>
      </c>
      <c r="AH969">
        <v>12130.17</v>
      </c>
      <c r="AI969">
        <v>1635.6184000000001</v>
      </c>
      <c r="AJ969">
        <v>810.13149999999996</v>
      </c>
      <c r="AK969">
        <v>825.48689999999999</v>
      </c>
    </row>
    <row r="970" spans="1:37" ht="19" customHeight="1">
      <c r="A970" t="s">
        <v>996</v>
      </c>
      <c r="B970" t="s">
        <v>997</v>
      </c>
      <c r="C970" t="s">
        <v>998</v>
      </c>
      <c r="D970">
        <v>7</v>
      </c>
      <c r="E970" t="s">
        <v>496</v>
      </c>
      <c r="F970" t="s">
        <v>496</v>
      </c>
      <c r="G970" t="s">
        <v>1311</v>
      </c>
      <c r="H970" t="s">
        <v>1311</v>
      </c>
      <c r="I970" t="s">
        <v>465</v>
      </c>
      <c r="J970" t="s">
        <v>248</v>
      </c>
      <c r="K970">
        <v>1620</v>
      </c>
      <c r="L970">
        <v>0</v>
      </c>
      <c r="M970">
        <v>1620</v>
      </c>
      <c r="N970">
        <v>1620</v>
      </c>
      <c r="O970">
        <v>0</v>
      </c>
      <c r="Q970">
        <v>392.28570000000002</v>
      </c>
      <c r="R970">
        <v>246.8571</v>
      </c>
      <c r="S970">
        <v>354.8571</v>
      </c>
      <c r="T970">
        <v>10.142899999999999</v>
      </c>
      <c r="U970">
        <f t="shared" si="10"/>
        <v>2.8583054981850438E-2</v>
      </c>
      <c r="V970">
        <f t="shared" si="11"/>
        <v>0.65217399180845304</v>
      </c>
      <c r="W970">
        <f t="shared" si="12"/>
        <v>22.816804999415496</v>
      </c>
      <c r="X970">
        <f t="shared" si="13"/>
        <v>0.65217399180845304</v>
      </c>
      <c r="Y970">
        <f t="shared" si="14"/>
        <v>22.816804999415496</v>
      </c>
      <c r="AB970">
        <v>392.28570000000002</v>
      </c>
      <c r="AC970">
        <v>246.8571</v>
      </c>
      <c r="AD970">
        <v>354.8571</v>
      </c>
      <c r="AE970">
        <v>10.142899999999999</v>
      </c>
      <c r="AF970">
        <v>2.827938E-2</v>
      </c>
      <c r="AG970">
        <v>1620</v>
      </c>
      <c r="AH970">
        <v>0</v>
      </c>
      <c r="AI970">
        <v>1620</v>
      </c>
      <c r="AJ970">
        <v>1620</v>
      </c>
      <c r="AK970">
        <v>0</v>
      </c>
    </row>
    <row r="971" spans="1:37" ht="19" customHeight="1">
      <c r="A971" t="s">
        <v>996</v>
      </c>
      <c r="B971" t="s">
        <v>997</v>
      </c>
      <c r="C971" t="s">
        <v>998</v>
      </c>
      <c r="D971">
        <v>7</v>
      </c>
      <c r="E971" t="s">
        <v>494</v>
      </c>
      <c r="G971" t="s">
        <v>1311</v>
      </c>
      <c r="H971" t="s">
        <v>1311</v>
      </c>
      <c r="I971" t="s">
        <v>465</v>
      </c>
      <c r="J971" t="s">
        <v>268</v>
      </c>
      <c r="K971">
        <v>1551</v>
      </c>
      <c r="L971">
        <v>19925.099999999999</v>
      </c>
      <c r="M971">
        <v>1461.5364</v>
      </c>
      <c r="N971">
        <v>105.5316</v>
      </c>
      <c r="O971">
        <v>1356.0047999999999</v>
      </c>
      <c r="P971">
        <v>4.1429</v>
      </c>
      <c r="R971">
        <v>0</v>
      </c>
      <c r="S971">
        <v>129</v>
      </c>
      <c r="U971">
        <f t="shared" si="10"/>
        <v>0</v>
      </c>
      <c r="V971">
        <f t="shared" si="11"/>
        <v>23.783056478405314</v>
      </c>
      <c r="W971" t="str">
        <f t="shared" si="12"/>
        <v/>
      </c>
      <c r="X971">
        <f t="shared" si="13"/>
        <v>1.618534219269103</v>
      </c>
      <c r="Y971" t="str">
        <f t="shared" si="14"/>
        <v/>
      </c>
      <c r="AA971">
        <v>4.1429</v>
      </c>
      <c r="AC971">
        <v>0</v>
      </c>
      <c r="AD971">
        <v>129</v>
      </c>
      <c r="AF971">
        <v>0</v>
      </c>
      <c r="AG971">
        <v>1551</v>
      </c>
      <c r="AH971">
        <v>19925.099999999999</v>
      </c>
      <c r="AI971">
        <v>1461.5364</v>
      </c>
      <c r="AJ971">
        <v>105.5316</v>
      </c>
      <c r="AK971">
        <v>1356.0047999999999</v>
      </c>
    </row>
    <row r="972" spans="1:37" ht="19" customHeight="1">
      <c r="A972" t="s">
        <v>996</v>
      </c>
      <c r="B972" t="s">
        <v>997</v>
      </c>
      <c r="C972" t="s">
        <v>998</v>
      </c>
      <c r="D972">
        <v>7</v>
      </c>
      <c r="E972" t="s">
        <v>500</v>
      </c>
      <c r="G972" t="s">
        <v>1311</v>
      </c>
      <c r="H972" t="s">
        <v>1311</v>
      </c>
      <c r="I972" t="s">
        <v>465</v>
      </c>
      <c r="J972" t="s">
        <v>268</v>
      </c>
      <c r="K972">
        <v>783</v>
      </c>
      <c r="L972">
        <v>18704.939999999999</v>
      </c>
      <c r="M972">
        <v>1326.2671</v>
      </c>
      <c r="N972">
        <v>53.261000000000003</v>
      </c>
      <c r="O972">
        <v>1273.0061000000001</v>
      </c>
      <c r="P972">
        <v>44.428600000000003</v>
      </c>
      <c r="R972">
        <v>0</v>
      </c>
      <c r="S972">
        <v>164.71430000000001</v>
      </c>
      <c r="U972">
        <f t="shared" si="10"/>
        <v>0</v>
      </c>
      <c r="V972">
        <f t="shared" si="11"/>
        <v>16.901941292112635</v>
      </c>
      <c r="W972" t="str">
        <f t="shared" si="12"/>
        <v/>
      </c>
      <c r="X972">
        <f t="shared" si="13"/>
        <v>1.1502749219189139</v>
      </c>
      <c r="Y972" t="str">
        <f t="shared" si="14"/>
        <v/>
      </c>
      <c r="AA972">
        <v>44.428600000000003</v>
      </c>
      <c r="AC972">
        <v>0</v>
      </c>
      <c r="AD972">
        <v>164.71430000000001</v>
      </c>
      <c r="AF972">
        <v>0</v>
      </c>
      <c r="AG972">
        <v>783</v>
      </c>
      <c r="AH972">
        <v>18704.939999999999</v>
      </c>
      <c r="AI972">
        <v>1326.2671</v>
      </c>
      <c r="AJ972">
        <v>53.261000000000003</v>
      </c>
      <c r="AK972">
        <v>1273.0061000000001</v>
      </c>
    </row>
    <row r="973" spans="1:37" ht="19" customHeight="1">
      <c r="A973" t="s">
        <v>996</v>
      </c>
      <c r="B973" t="s">
        <v>997</v>
      </c>
      <c r="C973" t="s">
        <v>998</v>
      </c>
      <c r="D973">
        <v>7</v>
      </c>
      <c r="E973" t="s">
        <v>502</v>
      </c>
      <c r="G973" t="s">
        <v>1311</v>
      </c>
      <c r="H973" t="s">
        <v>1311</v>
      </c>
      <c r="I973" t="s">
        <v>465</v>
      </c>
      <c r="J973" t="s">
        <v>281</v>
      </c>
      <c r="K973">
        <v>177</v>
      </c>
      <c r="L973">
        <v>0</v>
      </c>
      <c r="M973">
        <v>1204.2983999999999</v>
      </c>
      <c r="N973">
        <v>1204.2983999999999</v>
      </c>
      <c r="O973">
        <v>0</v>
      </c>
      <c r="P973">
        <v>80.714299999999994</v>
      </c>
      <c r="Q973">
        <v>1660.7143000000001</v>
      </c>
      <c r="R973">
        <v>710.14290000000005</v>
      </c>
      <c r="S973">
        <v>3217.8571000000002</v>
      </c>
      <c r="T973">
        <v>14.571400000000001</v>
      </c>
      <c r="U973">
        <f t="shared" si="10"/>
        <v>4.5282930680793747E-3</v>
      </c>
      <c r="V973">
        <f t="shared" si="11"/>
        <v>7.8579357317372124E-3</v>
      </c>
      <c r="W973">
        <f t="shared" si="12"/>
        <v>1.735297520191216</v>
      </c>
      <c r="X973">
        <f t="shared" si="13"/>
        <v>5.346496852561556E-2</v>
      </c>
      <c r="Y973">
        <f t="shared" si="14"/>
        <v>11.80687020954943</v>
      </c>
      <c r="AA973">
        <v>80.714299999999994</v>
      </c>
      <c r="AB973">
        <v>1660.7143000000001</v>
      </c>
      <c r="AC973">
        <v>710.14290000000005</v>
      </c>
      <c r="AD973">
        <v>3217.8571000000002</v>
      </c>
      <c r="AE973">
        <v>14.571400000000001</v>
      </c>
      <c r="AF973">
        <v>4.5103799999999996E-3</v>
      </c>
      <c r="AG973">
        <v>177</v>
      </c>
      <c r="AH973">
        <v>0</v>
      </c>
      <c r="AI973">
        <v>1204.2983999999999</v>
      </c>
      <c r="AJ973">
        <v>1204.2983999999999</v>
      </c>
      <c r="AK973">
        <v>0</v>
      </c>
    </row>
    <row r="974" spans="1:37" ht="19" customHeight="1">
      <c r="A974" t="s">
        <v>996</v>
      </c>
      <c r="B974" t="s">
        <v>997</v>
      </c>
      <c r="C974" t="s">
        <v>998</v>
      </c>
      <c r="D974">
        <v>7</v>
      </c>
      <c r="E974" t="s">
        <v>495</v>
      </c>
      <c r="F974" t="s">
        <v>322</v>
      </c>
      <c r="G974" t="s">
        <v>1311</v>
      </c>
      <c r="H974" t="s">
        <v>1311</v>
      </c>
      <c r="I974" t="s">
        <v>465</v>
      </c>
      <c r="J974" t="s">
        <v>281</v>
      </c>
      <c r="K974">
        <v>160</v>
      </c>
      <c r="L974">
        <v>0</v>
      </c>
      <c r="M974">
        <v>1088.6389999999999</v>
      </c>
      <c r="N974">
        <v>1088.6389999999999</v>
      </c>
      <c r="O974">
        <v>0</v>
      </c>
      <c r="P974">
        <v>55.714300000000001</v>
      </c>
      <c r="Q974">
        <v>1786.5714</v>
      </c>
      <c r="R974">
        <v>616.28570000000002</v>
      </c>
      <c r="S974">
        <v>3352.5713999999998</v>
      </c>
      <c r="T974">
        <v>13.2857</v>
      </c>
      <c r="U974">
        <f t="shared" si="10"/>
        <v>3.9628387929336872E-3</v>
      </c>
      <c r="V974">
        <f t="shared" si="11"/>
        <v>6.8177945016004307E-3</v>
      </c>
      <c r="W974">
        <f t="shared" si="12"/>
        <v>1.7204319574537177</v>
      </c>
      <c r="X974">
        <f t="shared" si="13"/>
        <v>4.638823117767369E-2</v>
      </c>
      <c r="Y974">
        <f t="shared" si="14"/>
        <v>11.705808285815358</v>
      </c>
      <c r="AA974">
        <v>55.714300000000001</v>
      </c>
      <c r="AB974">
        <v>1786.5714</v>
      </c>
      <c r="AC974">
        <v>616.28570000000002</v>
      </c>
      <c r="AD974">
        <v>3352.5713999999998</v>
      </c>
      <c r="AE974">
        <v>13.2857</v>
      </c>
      <c r="AF974">
        <v>3.9690100000000002E-3</v>
      </c>
      <c r="AG974">
        <v>160</v>
      </c>
      <c r="AH974">
        <v>0</v>
      </c>
      <c r="AI974">
        <v>1088.6389999999999</v>
      </c>
      <c r="AJ974">
        <v>1088.6389999999999</v>
      </c>
      <c r="AK974">
        <v>0</v>
      </c>
    </row>
    <row r="975" spans="1:37" ht="19" customHeight="1">
      <c r="A975" t="s">
        <v>996</v>
      </c>
      <c r="B975" t="s">
        <v>997</v>
      </c>
      <c r="C975" t="s">
        <v>998</v>
      </c>
      <c r="D975">
        <v>7</v>
      </c>
      <c r="E975" t="s">
        <v>503</v>
      </c>
      <c r="F975" t="s">
        <v>322</v>
      </c>
      <c r="G975" t="s">
        <v>1311</v>
      </c>
      <c r="H975" t="s">
        <v>1311</v>
      </c>
      <c r="I975" t="s">
        <v>465</v>
      </c>
      <c r="J975" t="s">
        <v>281</v>
      </c>
      <c r="K975">
        <v>156</v>
      </c>
      <c r="L975">
        <v>0</v>
      </c>
      <c r="M975">
        <v>1061.7456</v>
      </c>
      <c r="N975">
        <v>1061.7456</v>
      </c>
      <c r="O975">
        <v>0</v>
      </c>
      <c r="P975">
        <v>67.142899999999997</v>
      </c>
      <c r="Q975">
        <v>1703.8570999999999</v>
      </c>
      <c r="R975">
        <v>781.57140000000004</v>
      </c>
      <c r="S975">
        <v>3321.7143000000001</v>
      </c>
      <c r="T975">
        <v>13.7143</v>
      </c>
      <c r="U975">
        <f t="shared" si="10"/>
        <v>4.1286813859939733E-3</v>
      </c>
      <c r="V975">
        <f t="shared" si="11"/>
        <v>6.7091002635940979E-3</v>
      </c>
      <c r="W975">
        <f t="shared" si="12"/>
        <v>1.6249983072934298</v>
      </c>
      <c r="X975">
        <f t="shared" si="13"/>
        <v>4.5662549261729961E-2</v>
      </c>
      <c r="Y975">
        <f t="shared" si="14"/>
        <v>11.059838479334918</v>
      </c>
      <c r="AA975">
        <v>67.142899999999997</v>
      </c>
      <c r="AB975">
        <v>1703.8570999999999</v>
      </c>
      <c r="AC975">
        <v>781.57140000000004</v>
      </c>
      <c r="AD975">
        <v>3321.7143000000001</v>
      </c>
      <c r="AE975">
        <v>13.7143</v>
      </c>
      <c r="AF975">
        <v>4.1216300000000003E-3</v>
      </c>
      <c r="AG975">
        <v>156</v>
      </c>
      <c r="AH975">
        <v>0</v>
      </c>
      <c r="AI975">
        <v>1061.7456</v>
      </c>
      <c r="AJ975">
        <v>1061.7456</v>
      </c>
      <c r="AK975">
        <v>0</v>
      </c>
    </row>
    <row r="976" spans="1:37" ht="19" customHeight="1">
      <c r="A976" t="s">
        <v>996</v>
      </c>
      <c r="B976" t="s">
        <v>997</v>
      </c>
      <c r="C976" t="s">
        <v>998</v>
      </c>
      <c r="D976">
        <v>7</v>
      </c>
      <c r="E976" t="s">
        <v>505</v>
      </c>
      <c r="G976" t="s">
        <v>1311</v>
      </c>
      <c r="H976" t="s">
        <v>1311</v>
      </c>
      <c r="I976" t="s">
        <v>465</v>
      </c>
      <c r="J976" t="s">
        <v>281</v>
      </c>
      <c r="K976">
        <v>125</v>
      </c>
      <c r="L976">
        <v>0</v>
      </c>
      <c r="M976">
        <v>850.67769999999996</v>
      </c>
      <c r="N976">
        <v>850.67769999999996</v>
      </c>
      <c r="O976">
        <v>0</v>
      </c>
      <c r="P976">
        <v>74.571399999999997</v>
      </c>
      <c r="Q976">
        <v>1594.5714</v>
      </c>
      <c r="R976">
        <v>651.71429999999998</v>
      </c>
      <c r="S976">
        <v>3052.7143000000001</v>
      </c>
      <c r="T976">
        <v>12.428599999999999</v>
      </c>
      <c r="U976">
        <f t="shared" si="10"/>
        <v>4.0713276050759152E-3</v>
      </c>
      <c r="V976">
        <f t="shared" si="11"/>
        <v>5.8495951806373948E-3</v>
      </c>
      <c r="W976">
        <f t="shared" si="12"/>
        <v>1.4367783062567674</v>
      </c>
      <c r="X976">
        <f t="shared" si="13"/>
        <v>3.9808961393565621E-2</v>
      </c>
      <c r="Y976">
        <f t="shared" si="14"/>
        <v>9.7778821198112187</v>
      </c>
      <c r="AA976">
        <v>74.571399999999997</v>
      </c>
      <c r="AB976">
        <v>1594.5714</v>
      </c>
      <c r="AC976">
        <v>651.71429999999998</v>
      </c>
      <c r="AD976">
        <v>3052.7143000000001</v>
      </c>
      <c r="AE976">
        <v>12.428599999999999</v>
      </c>
      <c r="AF976">
        <v>4.0728700000000001E-3</v>
      </c>
      <c r="AG976">
        <v>125</v>
      </c>
      <c r="AH976">
        <v>0</v>
      </c>
      <c r="AI976">
        <v>850.67769999999996</v>
      </c>
      <c r="AJ976">
        <v>850.67769999999996</v>
      </c>
      <c r="AK976">
        <v>0</v>
      </c>
    </row>
    <row r="977" spans="1:37" ht="19" customHeight="1">
      <c r="A977" t="s">
        <v>996</v>
      </c>
      <c r="B977" t="s">
        <v>997</v>
      </c>
      <c r="C977" t="s">
        <v>998</v>
      </c>
      <c r="D977">
        <v>7</v>
      </c>
      <c r="E977" t="s">
        <v>520</v>
      </c>
      <c r="G977" t="s">
        <v>1311</v>
      </c>
      <c r="H977" t="s">
        <v>1311</v>
      </c>
      <c r="I977" t="s">
        <v>465</v>
      </c>
      <c r="J977" t="s">
        <v>268</v>
      </c>
      <c r="K977">
        <v>8182</v>
      </c>
      <c r="L977">
        <v>3938.31</v>
      </c>
      <c r="M977">
        <v>824.5172</v>
      </c>
      <c r="N977">
        <v>556.46709999999996</v>
      </c>
      <c r="O977">
        <v>268.05009999999999</v>
      </c>
      <c r="P977">
        <v>1.1429</v>
      </c>
      <c r="R977">
        <v>0</v>
      </c>
      <c r="S977">
        <v>36.571399999999997</v>
      </c>
      <c r="U977">
        <f t="shared" si="10"/>
        <v>0</v>
      </c>
      <c r="V977">
        <f t="shared" si="11"/>
        <v>47.34499792577963</v>
      </c>
      <c r="W977" t="str">
        <f t="shared" si="12"/>
        <v/>
      </c>
      <c r="X977">
        <f t="shared" si="13"/>
        <v>3.2207728287287729</v>
      </c>
      <c r="Y977" t="str">
        <f t="shared" si="14"/>
        <v/>
      </c>
      <c r="AA977">
        <v>1.1429</v>
      </c>
      <c r="AC977">
        <v>0</v>
      </c>
      <c r="AD977">
        <v>36.571399999999997</v>
      </c>
      <c r="AF977">
        <v>0</v>
      </c>
      <c r="AG977">
        <v>8182</v>
      </c>
      <c r="AH977">
        <v>3938.31</v>
      </c>
      <c r="AI977">
        <v>824.5172</v>
      </c>
      <c r="AJ977">
        <v>556.46709999999996</v>
      </c>
      <c r="AK977">
        <v>268.05009999999999</v>
      </c>
    </row>
    <row r="978" spans="1:37" ht="19" customHeight="1">
      <c r="A978" t="s">
        <v>996</v>
      </c>
      <c r="B978" t="s">
        <v>997</v>
      </c>
      <c r="C978" t="s">
        <v>998</v>
      </c>
      <c r="D978">
        <v>7</v>
      </c>
      <c r="E978" t="s">
        <v>507</v>
      </c>
      <c r="F978" t="s">
        <v>297</v>
      </c>
      <c r="G978" t="s">
        <v>1311</v>
      </c>
      <c r="H978" t="s">
        <v>1311</v>
      </c>
      <c r="I978" t="s">
        <v>465</v>
      </c>
      <c r="J978" t="s">
        <v>248</v>
      </c>
      <c r="K978">
        <v>722</v>
      </c>
      <c r="L978">
        <v>0</v>
      </c>
      <c r="M978">
        <v>722</v>
      </c>
      <c r="N978">
        <v>722</v>
      </c>
      <c r="O978">
        <v>0</v>
      </c>
      <c r="Q978">
        <v>70.428600000000003</v>
      </c>
      <c r="R978">
        <v>0.71430000000000005</v>
      </c>
      <c r="S978">
        <v>76.714299999999994</v>
      </c>
      <c r="T978">
        <v>3</v>
      </c>
      <c r="U978">
        <f t="shared" si="10"/>
        <v>3.9106137969061837E-2</v>
      </c>
      <c r="V978">
        <f t="shared" si="11"/>
        <v>1.3445062673172687</v>
      </c>
      <c r="W978">
        <f t="shared" si="12"/>
        <v>34.38095238095238</v>
      </c>
      <c r="X978">
        <f t="shared" si="13"/>
        <v>1.3445062673172687</v>
      </c>
      <c r="Y978">
        <f t="shared" si="14"/>
        <v>34.38095238095238</v>
      </c>
      <c r="AB978">
        <v>70.428600000000003</v>
      </c>
      <c r="AC978">
        <v>0.71430000000000005</v>
      </c>
      <c r="AD978">
        <v>76.714299999999994</v>
      </c>
      <c r="AE978">
        <v>3</v>
      </c>
      <c r="AF978">
        <v>3.9040760000000001E-2</v>
      </c>
      <c r="AG978">
        <v>722</v>
      </c>
      <c r="AH978">
        <v>0</v>
      </c>
      <c r="AI978">
        <v>722</v>
      </c>
      <c r="AJ978">
        <v>722</v>
      </c>
      <c r="AK978">
        <v>0</v>
      </c>
    </row>
    <row r="979" spans="1:37" ht="19" customHeight="1">
      <c r="A979" t="s">
        <v>996</v>
      </c>
      <c r="B979" t="s">
        <v>997</v>
      </c>
      <c r="C979" t="s">
        <v>998</v>
      </c>
      <c r="D979">
        <v>7</v>
      </c>
      <c r="E979" t="s">
        <v>508</v>
      </c>
      <c r="F979" t="s">
        <v>508</v>
      </c>
      <c r="G979" t="s">
        <v>1311</v>
      </c>
      <c r="H979" t="s">
        <v>1311</v>
      </c>
      <c r="I979" t="s">
        <v>465</v>
      </c>
      <c r="J979" t="s">
        <v>248</v>
      </c>
      <c r="K979">
        <v>722</v>
      </c>
      <c r="L979">
        <v>0</v>
      </c>
      <c r="M979">
        <v>722</v>
      </c>
      <c r="N979">
        <v>722</v>
      </c>
      <c r="O979">
        <v>0</v>
      </c>
      <c r="Q979">
        <v>76.857100000000003</v>
      </c>
      <c r="R979">
        <v>1.2857000000000001</v>
      </c>
      <c r="S979">
        <v>82.714299999999994</v>
      </c>
      <c r="T979">
        <v>3</v>
      </c>
      <c r="U979">
        <f t="shared" si="10"/>
        <v>3.626942378766429E-2</v>
      </c>
      <c r="V979">
        <f t="shared" si="11"/>
        <v>1.2469773321282673</v>
      </c>
      <c r="W979">
        <f t="shared" si="12"/>
        <v>34.38095238095238</v>
      </c>
      <c r="X979">
        <f t="shared" si="13"/>
        <v>1.2469773321282673</v>
      </c>
      <c r="Y979">
        <f t="shared" si="14"/>
        <v>34.38095238095238</v>
      </c>
      <c r="AB979">
        <v>76.857100000000003</v>
      </c>
      <c r="AC979">
        <v>1.2857000000000001</v>
      </c>
      <c r="AD979">
        <v>82.714299999999994</v>
      </c>
      <c r="AE979">
        <v>3</v>
      </c>
      <c r="AF979">
        <v>3.6037180000000002E-2</v>
      </c>
      <c r="AG979">
        <v>722</v>
      </c>
      <c r="AH979">
        <v>0</v>
      </c>
      <c r="AI979">
        <v>722</v>
      </c>
      <c r="AJ979">
        <v>722</v>
      </c>
      <c r="AK979">
        <v>0</v>
      </c>
    </row>
    <row r="980" spans="1:37" ht="19" customHeight="1">
      <c r="A980" t="s">
        <v>996</v>
      </c>
      <c r="B980" t="s">
        <v>997</v>
      </c>
      <c r="C980" t="s">
        <v>998</v>
      </c>
      <c r="D980">
        <v>7</v>
      </c>
      <c r="E980" t="s">
        <v>504</v>
      </c>
      <c r="G980" t="s">
        <v>1311</v>
      </c>
      <c r="H980" t="s">
        <v>1311</v>
      </c>
      <c r="I980" t="s">
        <v>465</v>
      </c>
      <c r="J980" t="s">
        <v>248</v>
      </c>
      <c r="K980">
        <v>666</v>
      </c>
      <c r="L980">
        <v>0</v>
      </c>
      <c r="M980">
        <v>666</v>
      </c>
      <c r="N980">
        <v>666</v>
      </c>
      <c r="O980">
        <v>0</v>
      </c>
      <c r="R980">
        <v>18.714300000000001</v>
      </c>
      <c r="S980">
        <v>197.1429</v>
      </c>
      <c r="T980">
        <v>1.4286000000000001</v>
      </c>
      <c r="U980">
        <f t="shared" si="10"/>
        <v>7.2465201637999651E-3</v>
      </c>
      <c r="V980">
        <f t="shared" si="11"/>
        <v>0.48260859073726287</v>
      </c>
      <c r="W980">
        <f t="shared" si="12"/>
        <v>66.598668026639459</v>
      </c>
      <c r="X980">
        <f t="shared" si="13"/>
        <v>0.48260859073726287</v>
      </c>
      <c r="Y980">
        <f t="shared" si="14"/>
        <v>66.598668026639459</v>
      </c>
      <c r="AC980">
        <v>18.714300000000001</v>
      </c>
      <c r="AD980">
        <v>197.1429</v>
      </c>
      <c r="AE980">
        <v>1.4286000000000001</v>
      </c>
      <c r="AF980">
        <v>7.3208199999999996E-3</v>
      </c>
      <c r="AG980">
        <v>666</v>
      </c>
      <c r="AH980">
        <v>0</v>
      </c>
      <c r="AI980">
        <v>666</v>
      </c>
      <c r="AJ980">
        <v>666</v>
      </c>
      <c r="AK980">
        <v>0</v>
      </c>
    </row>
    <row r="981" spans="1:37" ht="19" customHeight="1">
      <c r="A981" t="s">
        <v>996</v>
      </c>
      <c r="B981" t="s">
        <v>997</v>
      </c>
      <c r="C981" t="s">
        <v>998</v>
      </c>
      <c r="D981">
        <v>7</v>
      </c>
      <c r="E981" t="s">
        <v>497</v>
      </c>
      <c r="F981" t="s">
        <v>497</v>
      </c>
      <c r="G981" t="s">
        <v>1311</v>
      </c>
      <c r="H981" t="s">
        <v>1311</v>
      </c>
      <c r="I981" t="s">
        <v>465</v>
      </c>
      <c r="J981" t="s">
        <v>268</v>
      </c>
      <c r="K981">
        <v>8721</v>
      </c>
      <c r="L981">
        <v>0</v>
      </c>
      <c r="M981">
        <v>593.17729999999995</v>
      </c>
      <c r="N981">
        <v>593.17729999999995</v>
      </c>
      <c r="O981">
        <v>0</v>
      </c>
      <c r="P981">
        <v>580.42859999999996</v>
      </c>
      <c r="Q981">
        <v>37.857100000000003</v>
      </c>
      <c r="R981">
        <v>37.857100000000003</v>
      </c>
      <c r="S981">
        <v>578.57140000000004</v>
      </c>
      <c r="T981">
        <v>1.8571</v>
      </c>
      <c r="U981">
        <f t="shared" si="10"/>
        <v>3.2098026276445738E-3</v>
      </c>
      <c r="V981">
        <f t="shared" si="11"/>
        <v>2.1533334396707868</v>
      </c>
      <c r="W981">
        <f t="shared" si="12"/>
        <v>670.86163526850623</v>
      </c>
      <c r="X981">
        <f t="shared" si="13"/>
        <v>0.14646353809696483</v>
      </c>
      <c r="Y981">
        <f t="shared" si="14"/>
        <v>45.630076078678741</v>
      </c>
      <c r="AA981">
        <v>580.42859999999996</v>
      </c>
      <c r="AB981">
        <v>37.857100000000003</v>
      </c>
      <c r="AC981">
        <v>37.857100000000003</v>
      </c>
      <c r="AD981">
        <v>578.57140000000004</v>
      </c>
      <c r="AE981">
        <v>1.8571</v>
      </c>
      <c r="AF981">
        <v>3.2274700000000001E-3</v>
      </c>
      <c r="AG981">
        <v>8721</v>
      </c>
      <c r="AH981">
        <v>0</v>
      </c>
      <c r="AI981">
        <v>593.17729999999995</v>
      </c>
      <c r="AJ981">
        <v>593.17729999999995</v>
      </c>
      <c r="AK981">
        <v>0</v>
      </c>
    </row>
    <row r="982" spans="1:37" ht="19" customHeight="1">
      <c r="A982" t="s">
        <v>996</v>
      </c>
      <c r="B982" t="s">
        <v>997</v>
      </c>
      <c r="C982" t="s">
        <v>998</v>
      </c>
      <c r="D982">
        <v>7</v>
      </c>
      <c r="E982" t="s">
        <v>512</v>
      </c>
      <c r="G982" t="s">
        <v>1311</v>
      </c>
      <c r="H982" t="s">
        <v>1311</v>
      </c>
      <c r="I982" t="s">
        <v>465</v>
      </c>
      <c r="J982" t="s">
        <v>268</v>
      </c>
      <c r="K982">
        <v>0</v>
      </c>
      <c r="L982">
        <v>8656.5400000000009</v>
      </c>
      <c r="M982">
        <v>588.79560000000004</v>
      </c>
      <c r="N982">
        <v>0</v>
      </c>
      <c r="O982">
        <v>588.79560000000004</v>
      </c>
      <c r="P982">
        <v>96.285700000000006</v>
      </c>
      <c r="R982">
        <v>0</v>
      </c>
      <c r="S982">
        <v>778.85709999999995</v>
      </c>
      <c r="U982">
        <f t="shared" si="10"/>
        <v>0</v>
      </c>
      <c r="V982">
        <f t="shared" si="11"/>
        <v>1.5877733815722701</v>
      </c>
      <c r="W982" t="str">
        <f t="shared" si="12"/>
        <v/>
      </c>
      <c r="X982">
        <f t="shared" si="13"/>
        <v>0.10799626419641954</v>
      </c>
      <c r="Y982" t="str">
        <f t="shared" si="14"/>
        <v/>
      </c>
      <c r="AA982">
        <v>96.285700000000006</v>
      </c>
      <c r="AC982">
        <v>0</v>
      </c>
      <c r="AD982">
        <v>778.85709999999995</v>
      </c>
      <c r="AF982">
        <v>0</v>
      </c>
      <c r="AG982">
        <v>0</v>
      </c>
      <c r="AH982">
        <v>8656.5400000000009</v>
      </c>
      <c r="AI982">
        <v>588.79560000000004</v>
      </c>
      <c r="AJ982">
        <v>0</v>
      </c>
      <c r="AK982">
        <v>588.79560000000004</v>
      </c>
    </row>
    <row r="983" spans="1:37" ht="19" customHeight="1">
      <c r="A983" t="s">
        <v>996</v>
      </c>
      <c r="B983" t="s">
        <v>997</v>
      </c>
      <c r="C983" t="s">
        <v>998</v>
      </c>
      <c r="D983">
        <v>7</v>
      </c>
      <c r="E983" t="s">
        <v>499</v>
      </c>
      <c r="G983" t="s">
        <v>1311</v>
      </c>
      <c r="H983" t="s">
        <v>1311</v>
      </c>
      <c r="I983" t="s">
        <v>465</v>
      </c>
      <c r="J983" t="s">
        <v>268</v>
      </c>
      <c r="K983">
        <v>1993</v>
      </c>
      <c r="L983">
        <v>6084.68</v>
      </c>
      <c r="M983">
        <v>549.68259999999998</v>
      </c>
      <c r="N983">
        <v>135.5701</v>
      </c>
      <c r="O983">
        <v>414.11250000000001</v>
      </c>
      <c r="P983">
        <v>19.428599999999999</v>
      </c>
      <c r="R983">
        <v>0</v>
      </c>
      <c r="S983">
        <v>79.142899999999997</v>
      </c>
      <c r="U983">
        <f t="shared" si="10"/>
        <v>0</v>
      </c>
      <c r="V983">
        <f t="shared" si="11"/>
        <v>14.580641923840115</v>
      </c>
      <c r="W983" t="str">
        <f t="shared" si="12"/>
        <v/>
      </c>
      <c r="X983">
        <f t="shared" si="13"/>
        <v>0.99220632190993396</v>
      </c>
      <c r="Y983" t="str">
        <f t="shared" si="14"/>
        <v/>
      </c>
      <c r="AA983">
        <v>19.428599999999999</v>
      </c>
      <c r="AC983">
        <v>0</v>
      </c>
      <c r="AD983">
        <v>79.142899999999997</v>
      </c>
      <c r="AF983">
        <v>0</v>
      </c>
      <c r="AG983">
        <v>1993</v>
      </c>
      <c r="AH983">
        <v>6084.68</v>
      </c>
      <c r="AI983">
        <v>549.68259999999998</v>
      </c>
      <c r="AJ983">
        <v>135.5701</v>
      </c>
      <c r="AK983">
        <v>414.11250000000001</v>
      </c>
    </row>
    <row r="984" spans="1:37" ht="19" customHeight="1">
      <c r="A984" t="s">
        <v>996</v>
      </c>
      <c r="B984" t="s">
        <v>997</v>
      </c>
      <c r="C984" t="s">
        <v>998</v>
      </c>
      <c r="D984">
        <v>7</v>
      </c>
      <c r="E984" t="s">
        <v>543</v>
      </c>
      <c r="G984" t="s">
        <v>1311</v>
      </c>
      <c r="H984" t="s">
        <v>1311</v>
      </c>
      <c r="I984" t="s">
        <v>465</v>
      </c>
      <c r="J984" t="s">
        <v>268</v>
      </c>
      <c r="K984">
        <v>0</v>
      </c>
      <c r="L984">
        <v>7305.94</v>
      </c>
      <c r="M984">
        <v>497.19920000000002</v>
      </c>
      <c r="N984">
        <v>0</v>
      </c>
      <c r="O984">
        <v>497.19920000000002</v>
      </c>
      <c r="P984">
        <v>0</v>
      </c>
      <c r="R984">
        <v>0</v>
      </c>
      <c r="S984">
        <v>0</v>
      </c>
      <c r="U984" t="str">
        <f t="shared" si="10"/>
        <v/>
      </c>
      <c r="V984" t="str">
        <f t="shared" si="11"/>
        <v/>
      </c>
      <c r="W984" t="str">
        <f t="shared" si="12"/>
        <v/>
      </c>
      <c r="X984" t="str">
        <f t="shared" si="13"/>
        <v/>
      </c>
      <c r="Y984" t="str">
        <f t="shared" si="14"/>
        <v/>
      </c>
      <c r="AA984">
        <v>0</v>
      </c>
      <c r="AC984">
        <v>0</v>
      </c>
      <c r="AD984">
        <v>0</v>
      </c>
      <c r="AG984">
        <v>0</v>
      </c>
      <c r="AH984">
        <v>7305.94</v>
      </c>
      <c r="AI984">
        <v>497.19920000000002</v>
      </c>
      <c r="AJ984">
        <v>0</v>
      </c>
      <c r="AK984">
        <v>497.19920000000002</v>
      </c>
    </row>
    <row r="985" spans="1:37" ht="19" customHeight="1">
      <c r="A985" t="s">
        <v>996</v>
      </c>
      <c r="B985" t="s">
        <v>997</v>
      </c>
      <c r="C985" t="s">
        <v>998</v>
      </c>
      <c r="D985">
        <v>7</v>
      </c>
      <c r="E985" t="s">
        <v>506</v>
      </c>
      <c r="G985" t="s">
        <v>1311</v>
      </c>
      <c r="H985" t="s">
        <v>1311</v>
      </c>
      <c r="I985" t="s">
        <v>465</v>
      </c>
      <c r="J985" t="s">
        <v>268</v>
      </c>
      <c r="K985">
        <v>0</v>
      </c>
      <c r="L985">
        <v>6780.63</v>
      </c>
      <c r="M985">
        <v>461.39909999999998</v>
      </c>
      <c r="N985">
        <v>0</v>
      </c>
      <c r="O985">
        <v>461.39909999999998</v>
      </c>
      <c r="P985">
        <v>1.5713999999999999</v>
      </c>
      <c r="R985">
        <v>0</v>
      </c>
      <c r="S985">
        <v>88.571399999999997</v>
      </c>
      <c r="U985">
        <f t="shared" si="10"/>
        <v>0</v>
      </c>
      <c r="V985">
        <f t="shared" si="11"/>
        <v>10.936503527904364</v>
      </c>
      <c r="W985" t="str">
        <f t="shared" si="12"/>
        <v/>
      </c>
      <c r="X985">
        <f t="shared" si="13"/>
        <v>0.74419233683623764</v>
      </c>
      <c r="Y985" t="str">
        <f t="shared" si="14"/>
        <v/>
      </c>
      <c r="AA985">
        <v>1.5713999999999999</v>
      </c>
      <c r="AC985">
        <v>0</v>
      </c>
      <c r="AD985">
        <v>88.571399999999997</v>
      </c>
      <c r="AF985">
        <v>0</v>
      </c>
      <c r="AG985">
        <v>0</v>
      </c>
      <c r="AH985">
        <v>6780.63</v>
      </c>
      <c r="AI985">
        <v>461.39909999999998</v>
      </c>
      <c r="AJ985">
        <v>0</v>
      </c>
      <c r="AK985">
        <v>461.39909999999998</v>
      </c>
    </row>
    <row r="986" spans="1:37" ht="19" customHeight="1">
      <c r="A986" t="s">
        <v>996</v>
      </c>
      <c r="B986" t="s">
        <v>997</v>
      </c>
      <c r="C986" t="s">
        <v>998</v>
      </c>
      <c r="D986">
        <v>7</v>
      </c>
      <c r="E986" t="s">
        <v>510</v>
      </c>
      <c r="G986" t="s">
        <v>1311</v>
      </c>
      <c r="H986" t="s">
        <v>1311</v>
      </c>
      <c r="I986" t="s">
        <v>465</v>
      </c>
      <c r="J986" t="s">
        <v>268</v>
      </c>
      <c r="K986">
        <v>0</v>
      </c>
      <c r="L986">
        <v>6446.8</v>
      </c>
      <c r="M986">
        <v>438.61439999999999</v>
      </c>
      <c r="N986">
        <v>0</v>
      </c>
      <c r="O986">
        <v>438.61439999999999</v>
      </c>
      <c r="P986">
        <v>41</v>
      </c>
      <c r="R986">
        <v>0</v>
      </c>
      <c r="S986">
        <v>404.1429</v>
      </c>
      <c r="U986">
        <f t="shared" si="10"/>
        <v>0</v>
      </c>
      <c r="V986">
        <f t="shared" si="11"/>
        <v>2.2788261987812444</v>
      </c>
      <c r="W986" t="str">
        <f t="shared" si="12"/>
        <v/>
      </c>
      <c r="X986">
        <f t="shared" si="13"/>
        <v>0.15504218928502764</v>
      </c>
      <c r="Y986" t="str">
        <f t="shared" si="14"/>
        <v/>
      </c>
      <c r="AA986">
        <v>41</v>
      </c>
      <c r="AC986">
        <v>0</v>
      </c>
      <c r="AD986">
        <v>404.1429</v>
      </c>
      <c r="AF986">
        <v>0</v>
      </c>
      <c r="AG986">
        <v>0</v>
      </c>
      <c r="AH986">
        <v>6446.8</v>
      </c>
      <c r="AI986">
        <v>438.61439999999999</v>
      </c>
      <c r="AJ986">
        <v>0</v>
      </c>
      <c r="AK986">
        <v>438.61439999999999</v>
      </c>
    </row>
    <row r="987" spans="1:37" ht="19" customHeight="1">
      <c r="A987" t="s">
        <v>996</v>
      </c>
      <c r="B987" t="s">
        <v>997</v>
      </c>
      <c r="C987" t="s">
        <v>998</v>
      </c>
      <c r="D987">
        <v>7</v>
      </c>
      <c r="E987" t="s">
        <v>509</v>
      </c>
      <c r="G987" t="s">
        <v>1311</v>
      </c>
      <c r="H987" t="s">
        <v>1311</v>
      </c>
      <c r="I987" t="s">
        <v>465</v>
      </c>
      <c r="J987" t="s">
        <v>268</v>
      </c>
      <c r="K987">
        <v>0</v>
      </c>
      <c r="L987">
        <v>5121</v>
      </c>
      <c r="M987">
        <v>348.50060000000002</v>
      </c>
      <c r="N987">
        <v>0</v>
      </c>
      <c r="O987">
        <v>348.50060000000002</v>
      </c>
      <c r="P987">
        <v>36.428600000000003</v>
      </c>
      <c r="R987">
        <v>0</v>
      </c>
      <c r="S987">
        <v>157.71430000000001</v>
      </c>
      <c r="U987">
        <f t="shared" si="10"/>
        <v>0</v>
      </c>
      <c r="V987">
        <f t="shared" si="11"/>
        <v>4.6385865363599148</v>
      </c>
      <c r="W987" t="str">
        <f t="shared" si="12"/>
        <v/>
      </c>
      <c r="X987">
        <f t="shared" si="13"/>
        <v>0.31567080473996334</v>
      </c>
      <c r="Y987" t="str">
        <f t="shared" si="14"/>
        <v/>
      </c>
      <c r="AA987">
        <v>36.428600000000003</v>
      </c>
      <c r="AC987">
        <v>0</v>
      </c>
      <c r="AD987">
        <v>157.71430000000001</v>
      </c>
      <c r="AF987">
        <v>0</v>
      </c>
      <c r="AG987">
        <v>0</v>
      </c>
      <c r="AH987">
        <v>5121</v>
      </c>
      <c r="AI987">
        <v>348.50060000000002</v>
      </c>
      <c r="AJ987">
        <v>0</v>
      </c>
      <c r="AK987">
        <v>348.50060000000002</v>
      </c>
    </row>
    <row r="988" spans="1:37" ht="19" customHeight="1">
      <c r="A988" t="s">
        <v>996</v>
      </c>
      <c r="B988" t="s">
        <v>997</v>
      </c>
      <c r="C988" t="s">
        <v>998</v>
      </c>
      <c r="D988">
        <v>7</v>
      </c>
      <c r="E988" t="s">
        <v>517</v>
      </c>
      <c r="G988" t="s">
        <v>1311</v>
      </c>
      <c r="H988" t="s">
        <v>1311</v>
      </c>
      <c r="I988" t="s">
        <v>465</v>
      </c>
      <c r="J988" t="s">
        <v>268</v>
      </c>
      <c r="K988">
        <v>0</v>
      </c>
      <c r="L988">
        <v>4720.91</v>
      </c>
      <c r="M988">
        <v>321.30579999999998</v>
      </c>
      <c r="N988">
        <v>0</v>
      </c>
      <c r="O988">
        <v>321.30579999999998</v>
      </c>
      <c r="P988">
        <v>6.2857000000000003</v>
      </c>
      <c r="R988">
        <v>0</v>
      </c>
      <c r="S988">
        <v>41.714300000000001</v>
      </c>
      <c r="U988">
        <f t="shared" si="10"/>
        <v>0</v>
      </c>
      <c r="V988">
        <f t="shared" si="11"/>
        <v>16.167494463186827</v>
      </c>
      <c r="W988" t="str">
        <f t="shared" si="12"/>
        <v/>
      </c>
      <c r="X988">
        <f t="shared" si="13"/>
        <v>1.1003619519308383</v>
      </c>
      <c r="Y988" t="str">
        <f t="shared" si="14"/>
        <v/>
      </c>
      <c r="AA988">
        <v>6.2857000000000003</v>
      </c>
      <c r="AC988">
        <v>0</v>
      </c>
      <c r="AD988">
        <v>41.714300000000001</v>
      </c>
      <c r="AF988">
        <v>0</v>
      </c>
      <c r="AG988">
        <v>0</v>
      </c>
      <c r="AH988">
        <v>4720.91</v>
      </c>
      <c r="AI988">
        <v>321.30579999999998</v>
      </c>
      <c r="AJ988">
        <v>0</v>
      </c>
      <c r="AK988">
        <v>321.30579999999998</v>
      </c>
    </row>
    <row r="989" spans="1:37" ht="19" customHeight="1">
      <c r="A989" t="s">
        <v>996</v>
      </c>
      <c r="B989" t="s">
        <v>997</v>
      </c>
      <c r="C989" t="s">
        <v>998</v>
      </c>
      <c r="D989">
        <v>7</v>
      </c>
      <c r="E989" t="s">
        <v>514</v>
      </c>
      <c r="G989" t="s">
        <v>1311</v>
      </c>
      <c r="H989" t="s">
        <v>1311</v>
      </c>
      <c r="I989" t="s">
        <v>465</v>
      </c>
      <c r="J989" t="s">
        <v>268</v>
      </c>
      <c r="K989">
        <v>0</v>
      </c>
      <c r="L989">
        <v>4118.5200000000004</v>
      </c>
      <c r="M989">
        <v>280.31909999999999</v>
      </c>
      <c r="N989">
        <v>0</v>
      </c>
      <c r="O989">
        <v>280.31909999999999</v>
      </c>
      <c r="P989">
        <v>1.7142999999999999</v>
      </c>
      <c r="R989">
        <v>0</v>
      </c>
      <c r="S989">
        <v>42.571399999999997</v>
      </c>
      <c r="U989">
        <f t="shared" si="10"/>
        <v>0</v>
      </c>
      <c r="V989">
        <f t="shared" si="11"/>
        <v>13.820546188286034</v>
      </c>
      <c r="W989" t="str">
        <f t="shared" si="12"/>
        <v/>
      </c>
      <c r="X989">
        <f t="shared" si="13"/>
        <v>0.94066875212667933</v>
      </c>
      <c r="Y989" t="str">
        <f t="shared" si="14"/>
        <v/>
      </c>
      <c r="AA989">
        <v>1.7142999999999999</v>
      </c>
      <c r="AC989">
        <v>0</v>
      </c>
      <c r="AD989">
        <v>42.571399999999997</v>
      </c>
      <c r="AF989">
        <v>0</v>
      </c>
      <c r="AG989">
        <v>0</v>
      </c>
      <c r="AH989">
        <v>4118.5200000000004</v>
      </c>
      <c r="AI989">
        <v>280.31909999999999</v>
      </c>
      <c r="AJ989">
        <v>0</v>
      </c>
      <c r="AK989">
        <v>280.31909999999999</v>
      </c>
    </row>
    <row r="990" spans="1:37" ht="19" customHeight="1">
      <c r="A990" t="s">
        <v>996</v>
      </c>
      <c r="B990" t="s">
        <v>997</v>
      </c>
      <c r="C990" t="s">
        <v>998</v>
      </c>
      <c r="D990">
        <v>7</v>
      </c>
      <c r="E990" t="s">
        <v>518</v>
      </c>
      <c r="G990" t="s">
        <v>1311</v>
      </c>
      <c r="H990" t="s">
        <v>1311</v>
      </c>
      <c r="I990" t="s">
        <v>465</v>
      </c>
      <c r="J990" t="s">
        <v>268</v>
      </c>
      <c r="K990">
        <v>0</v>
      </c>
      <c r="L990">
        <v>3640</v>
      </c>
      <c r="M990">
        <v>247.76439999999999</v>
      </c>
      <c r="N990">
        <v>0</v>
      </c>
      <c r="O990">
        <v>247.76439999999999</v>
      </c>
      <c r="P990">
        <v>0</v>
      </c>
      <c r="R990">
        <v>0</v>
      </c>
      <c r="S990">
        <v>0</v>
      </c>
      <c r="U990" t="str">
        <f t="shared" si="10"/>
        <v/>
      </c>
      <c r="V990" t="str">
        <f t="shared" si="11"/>
        <v/>
      </c>
      <c r="W990" t="str">
        <f t="shared" si="12"/>
        <v/>
      </c>
      <c r="X990" t="str">
        <f t="shared" si="13"/>
        <v/>
      </c>
      <c r="Y990" t="str">
        <f t="shared" si="14"/>
        <v/>
      </c>
      <c r="AA990">
        <v>0</v>
      </c>
      <c r="AC990">
        <v>0</v>
      </c>
      <c r="AD990">
        <v>0</v>
      </c>
      <c r="AG990">
        <v>0</v>
      </c>
      <c r="AH990">
        <v>3640</v>
      </c>
      <c r="AI990">
        <v>247.76439999999999</v>
      </c>
      <c r="AJ990">
        <v>0</v>
      </c>
      <c r="AK990">
        <v>247.76439999999999</v>
      </c>
    </row>
    <row r="991" spans="1:37" ht="19" customHeight="1">
      <c r="A991" t="s">
        <v>996</v>
      </c>
      <c r="B991" t="s">
        <v>997</v>
      </c>
      <c r="C991" t="s">
        <v>998</v>
      </c>
      <c r="D991">
        <v>7</v>
      </c>
      <c r="E991" t="s">
        <v>533</v>
      </c>
      <c r="F991" t="s">
        <v>533</v>
      </c>
      <c r="G991" t="s">
        <v>1311</v>
      </c>
      <c r="H991" t="s">
        <v>1311</v>
      </c>
      <c r="I991" t="s">
        <v>465</v>
      </c>
      <c r="J991" t="s">
        <v>281</v>
      </c>
      <c r="K991">
        <v>33.72</v>
      </c>
      <c r="L991">
        <v>0</v>
      </c>
      <c r="M991">
        <v>229.73949999999999</v>
      </c>
      <c r="N991">
        <v>229.73949999999999</v>
      </c>
      <c r="O991">
        <v>0</v>
      </c>
      <c r="R991">
        <v>0.85709999999999997</v>
      </c>
      <c r="S991">
        <v>34.428600000000003</v>
      </c>
      <c r="T991">
        <v>1.1429</v>
      </c>
      <c r="U991">
        <f t="shared" si="10"/>
        <v>3.3196238011420735E-2</v>
      </c>
      <c r="V991">
        <f t="shared" si="11"/>
        <v>0.13991689633452584</v>
      </c>
      <c r="W991">
        <f t="shared" si="12"/>
        <v>4.2148419434271212</v>
      </c>
      <c r="X991">
        <f t="shared" si="13"/>
        <v>0.95327514251025502</v>
      </c>
      <c r="Y991">
        <f t="shared" si="14"/>
        <v>28.716360636476129</v>
      </c>
      <c r="AC991">
        <v>0.85709999999999997</v>
      </c>
      <c r="AD991">
        <v>34.428600000000003</v>
      </c>
      <c r="AE991">
        <v>1.1429</v>
      </c>
      <c r="AF991">
        <v>3.7193459999999998E-2</v>
      </c>
      <c r="AG991">
        <v>33.72</v>
      </c>
      <c r="AH991">
        <v>0</v>
      </c>
      <c r="AI991">
        <v>229.73949999999999</v>
      </c>
      <c r="AJ991">
        <v>229.73949999999999</v>
      </c>
      <c r="AK991">
        <v>0</v>
      </c>
    </row>
    <row r="992" spans="1:37" ht="19" customHeight="1">
      <c r="A992" t="s">
        <v>996</v>
      </c>
      <c r="B992" t="s">
        <v>997</v>
      </c>
      <c r="C992" t="s">
        <v>998</v>
      </c>
      <c r="D992">
        <v>7</v>
      </c>
      <c r="E992" t="s">
        <v>526</v>
      </c>
      <c r="G992" t="s">
        <v>1311</v>
      </c>
      <c r="H992" t="s">
        <v>1311</v>
      </c>
      <c r="I992" t="s">
        <v>465</v>
      </c>
      <c r="J992" t="s">
        <v>268</v>
      </c>
      <c r="K992">
        <v>0</v>
      </c>
      <c r="L992">
        <v>2975.1</v>
      </c>
      <c r="M992">
        <v>202.46539999999999</v>
      </c>
      <c r="N992">
        <v>0</v>
      </c>
      <c r="O992">
        <v>202.46539999999999</v>
      </c>
      <c r="P992">
        <v>0.57140000000000002</v>
      </c>
      <c r="R992">
        <v>0</v>
      </c>
      <c r="S992">
        <v>31</v>
      </c>
      <c r="U992">
        <f t="shared" si="10"/>
        <v>0</v>
      </c>
      <c r="V992">
        <f t="shared" si="11"/>
        <v>13.710138248847924</v>
      </c>
      <c r="W992" t="str">
        <f t="shared" si="12"/>
        <v/>
      </c>
      <c r="X992">
        <f t="shared" si="13"/>
        <v>0.93302027649769581</v>
      </c>
      <c r="Y992" t="str">
        <f t="shared" si="14"/>
        <v/>
      </c>
      <c r="AA992">
        <v>0.57140000000000002</v>
      </c>
      <c r="AC992">
        <v>0</v>
      </c>
      <c r="AD992">
        <v>31</v>
      </c>
      <c r="AF992">
        <v>0</v>
      </c>
      <c r="AG992">
        <v>0</v>
      </c>
      <c r="AH992">
        <v>2975.1</v>
      </c>
      <c r="AI992">
        <v>202.46539999999999</v>
      </c>
      <c r="AJ992">
        <v>0</v>
      </c>
      <c r="AK992">
        <v>202.46539999999999</v>
      </c>
    </row>
    <row r="993" spans="1:37" ht="19" customHeight="1">
      <c r="A993" t="s">
        <v>996</v>
      </c>
      <c r="B993" t="s">
        <v>997</v>
      </c>
      <c r="C993" t="s">
        <v>998</v>
      </c>
      <c r="D993">
        <v>7</v>
      </c>
      <c r="E993" t="s">
        <v>524</v>
      </c>
      <c r="G993" t="s">
        <v>1311</v>
      </c>
      <c r="H993" t="s">
        <v>1311</v>
      </c>
      <c r="I993" t="s">
        <v>465</v>
      </c>
      <c r="J993" t="s">
        <v>268</v>
      </c>
      <c r="K993">
        <v>38</v>
      </c>
      <c r="L993">
        <v>2863.93</v>
      </c>
      <c r="M993">
        <v>197.4316</v>
      </c>
      <c r="N993">
        <v>2.5891999999999999</v>
      </c>
      <c r="O993">
        <v>194.84229999999999</v>
      </c>
      <c r="P993">
        <v>4.8571</v>
      </c>
      <c r="R993">
        <v>0</v>
      </c>
      <c r="S993">
        <v>107.71429999999999</v>
      </c>
      <c r="U993">
        <f t="shared" si="10"/>
        <v>0</v>
      </c>
      <c r="V993">
        <f t="shared" si="11"/>
        <v>3.848713017412067</v>
      </c>
      <c r="W993" t="str">
        <f t="shared" si="12"/>
        <v/>
      </c>
      <c r="X993">
        <f t="shared" si="13"/>
        <v>0.26184558861464341</v>
      </c>
      <c r="Y993" t="str">
        <f t="shared" si="14"/>
        <v/>
      </c>
      <c r="AA993">
        <v>4.8571</v>
      </c>
      <c r="AC993">
        <v>0</v>
      </c>
      <c r="AD993">
        <v>107.71429999999999</v>
      </c>
      <c r="AF993">
        <v>0</v>
      </c>
      <c r="AG993">
        <v>38</v>
      </c>
      <c r="AH993">
        <v>2863.93</v>
      </c>
      <c r="AI993">
        <v>197.4316</v>
      </c>
      <c r="AJ993">
        <v>2.5891999999999999</v>
      </c>
      <c r="AK993">
        <v>194.84229999999999</v>
      </c>
    </row>
    <row r="994" spans="1:37" ht="19" customHeight="1">
      <c r="A994" t="s">
        <v>996</v>
      </c>
      <c r="B994" t="s">
        <v>997</v>
      </c>
      <c r="C994" t="s">
        <v>998</v>
      </c>
      <c r="D994">
        <v>7</v>
      </c>
      <c r="E994" t="s">
        <v>515</v>
      </c>
      <c r="G994" t="s">
        <v>1311</v>
      </c>
      <c r="H994" t="s">
        <v>1311</v>
      </c>
      <c r="I994" t="s">
        <v>465</v>
      </c>
      <c r="J994" t="s">
        <v>268</v>
      </c>
      <c r="K994">
        <v>0</v>
      </c>
      <c r="L994">
        <v>2761.59</v>
      </c>
      <c r="M994">
        <v>187.93039999999999</v>
      </c>
      <c r="N994">
        <v>0</v>
      </c>
      <c r="O994">
        <v>187.93039999999999</v>
      </c>
      <c r="P994">
        <v>0.85709999999999997</v>
      </c>
      <c r="R994">
        <v>0</v>
      </c>
      <c r="S994">
        <v>39.714300000000001</v>
      </c>
      <c r="U994">
        <f t="shared" si="10"/>
        <v>0</v>
      </c>
      <c r="V994">
        <f t="shared" si="11"/>
        <v>9.9337734051174813</v>
      </c>
      <c r="W994" t="str">
        <f t="shared" si="12"/>
        <v/>
      </c>
      <c r="X994">
        <f t="shared" si="13"/>
        <v>0.67600838992503953</v>
      </c>
      <c r="Y994" t="str">
        <f t="shared" si="14"/>
        <v/>
      </c>
      <c r="AA994">
        <v>0.85709999999999997</v>
      </c>
      <c r="AC994">
        <v>0</v>
      </c>
      <c r="AD994">
        <v>39.714300000000001</v>
      </c>
      <c r="AF994">
        <v>0</v>
      </c>
      <c r="AG994">
        <v>0</v>
      </c>
      <c r="AH994">
        <v>2761.59</v>
      </c>
      <c r="AI994">
        <v>187.93039999999999</v>
      </c>
      <c r="AJ994">
        <v>0</v>
      </c>
      <c r="AK994">
        <v>187.93039999999999</v>
      </c>
    </row>
    <row r="995" spans="1:37" ht="19" customHeight="1">
      <c r="A995" t="s">
        <v>996</v>
      </c>
      <c r="B995" t="s">
        <v>997</v>
      </c>
      <c r="C995" t="s">
        <v>998</v>
      </c>
      <c r="D995">
        <v>7</v>
      </c>
      <c r="E995" t="s">
        <v>535</v>
      </c>
      <c r="G995" t="s">
        <v>1311</v>
      </c>
      <c r="H995" t="s">
        <v>1311</v>
      </c>
      <c r="I995" t="s">
        <v>465</v>
      </c>
      <c r="J995" t="s">
        <v>268</v>
      </c>
      <c r="K995">
        <v>0</v>
      </c>
      <c r="L995">
        <v>2260.92</v>
      </c>
      <c r="M995">
        <v>153.8511</v>
      </c>
      <c r="N995">
        <v>0</v>
      </c>
      <c r="O995">
        <v>153.8511</v>
      </c>
      <c r="P995">
        <v>0</v>
      </c>
      <c r="R995">
        <v>0</v>
      </c>
      <c r="S995">
        <v>0</v>
      </c>
      <c r="U995" t="str">
        <f t="shared" si="10"/>
        <v/>
      </c>
      <c r="V995" t="str">
        <f t="shared" si="11"/>
        <v/>
      </c>
      <c r="W995" t="str">
        <f t="shared" si="12"/>
        <v/>
      </c>
      <c r="X995" t="str">
        <f t="shared" si="13"/>
        <v/>
      </c>
      <c r="Y995" t="str">
        <f t="shared" si="14"/>
        <v/>
      </c>
      <c r="AA995">
        <v>0</v>
      </c>
      <c r="AC995">
        <v>0</v>
      </c>
      <c r="AD995">
        <v>0</v>
      </c>
      <c r="AG995">
        <v>0</v>
      </c>
      <c r="AH995">
        <v>2260.92</v>
      </c>
      <c r="AI995">
        <v>153.8511</v>
      </c>
      <c r="AJ995">
        <v>0</v>
      </c>
      <c r="AK995">
        <v>153.8511</v>
      </c>
    </row>
    <row r="996" spans="1:37" ht="19" customHeight="1">
      <c r="A996" t="s">
        <v>996</v>
      </c>
      <c r="B996" t="s">
        <v>997</v>
      </c>
      <c r="C996" t="s">
        <v>998</v>
      </c>
      <c r="D996">
        <v>7</v>
      </c>
      <c r="E996" t="s">
        <v>522</v>
      </c>
      <c r="G996" t="s">
        <v>1311</v>
      </c>
      <c r="H996" t="s">
        <v>1311</v>
      </c>
      <c r="I996" t="s">
        <v>465</v>
      </c>
      <c r="J996" t="s">
        <v>268</v>
      </c>
      <c r="K996">
        <v>0</v>
      </c>
      <c r="L996">
        <v>1412.81</v>
      </c>
      <c r="M996">
        <v>96.154600000000002</v>
      </c>
      <c r="N996">
        <v>0</v>
      </c>
      <c r="O996">
        <v>96.154600000000002</v>
      </c>
      <c r="P996">
        <v>0</v>
      </c>
      <c r="R996">
        <v>0</v>
      </c>
      <c r="S996">
        <v>0</v>
      </c>
      <c r="U996" t="str">
        <f t="shared" si="10"/>
        <v/>
      </c>
      <c r="V996" t="str">
        <f t="shared" si="11"/>
        <v/>
      </c>
      <c r="W996" t="str">
        <f t="shared" si="12"/>
        <v/>
      </c>
      <c r="X996" t="str">
        <f t="shared" si="13"/>
        <v/>
      </c>
      <c r="Y996" t="str">
        <f t="shared" si="14"/>
        <v/>
      </c>
      <c r="AA996">
        <v>0</v>
      </c>
      <c r="AC996">
        <v>0</v>
      </c>
      <c r="AD996">
        <v>0</v>
      </c>
      <c r="AG996">
        <v>0</v>
      </c>
      <c r="AH996">
        <v>1412.81</v>
      </c>
      <c r="AI996">
        <v>96.154600000000002</v>
      </c>
      <c r="AJ996">
        <v>0</v>
      </c>
      <c r="AK996">
        <v>96.154600000000002</v>
      </c>
    </row>
    <row r="997" spans="1:37" ht="19" customHeight="1">
      <c r="A997" t="s">
        <v>996</v>
      </c>
      <c r="B997" t="s">
        <v>997</v>
      </c>
      <c r="C997" t="s">
        <v>998</v>
      </c>
      <c r="D997">
        <v>4</v>
      </c>
      <c r="E997" t="s">
        <v>534</v>
      </c>
      <c r="G997" t="s">
        <v>1311</v>
      </c>
      <c r="H997" t="s">
        <v>1311</v>
      </c>
      <c r="I997" t="s">
        <v>465</v>
      </c>
      <c r="J997" t="s">
        <v>268</v>
      </c>
      <c r="K997">
        <v>0</v>
      </c>
      <c r="L997">
        <v>1205.3</v>
      </c>
      <c r="M997">
        <v>81.977000000000004</v>
      </c>
      <c r="N997">
        <v>0</v>
      </c>
      <c r="O997">
        <v>81.977000000000004</v>
      </c>
      <c r="P997">
        <v>0.5</v>
      </c>
      <c r="R997">
        <v>0</v>
      </c>
      <c r="S997">
        <v>13.75</v>
      </c>
      <c r="U997">
        <f t="shared" si="10"/>
        <v>0</v>
      </c>
      <c r="V997">
        <f t="shared" si="11"/>
        <v>21.914545454545454</v>
      </c>
      <c r="W997" t="str">
        <f t="shared" si="12"/>
        <v/>
      </c>
      <c r="X997">
        <f t="shared" si="13"/>
        <v>1.4904909090909091</v>
      </c>
      <c r="Y997" t="str">
        <f t="shared" si="14"/>
        <v/>
      </c>
      <c r="AA997">
        <v>0.5</v>
      </c>
      <c r="AC997">
        <v>0</v>
      </c>
      <c r="AD997">
        <v>13.75</v>
      </c>
      <c r="AF997">
        <v>0</v>
      </c>
      <c r="AG997">
        <v>0</v>
      </c>
      <c r="AH997">
        <v>1205.3</v>
      </c>
      <c r="AI997">
        <v>81.977000000000004</v>
      </c>
      <c r="AJ997">
        <v>0</v>
      </c>
      <c r="AK997">
        <v>81.977000000000004</v>
      </c>
    </row>
    <row r="998" spans="1:37" ht="19" customHeight="1">
      <c r="A998" t="s">
        <v>996</v>
      </c>
      <c r="B998" t="s">
        <v>997</v>
      </c>
      <c r="C998" t="s">
        <v>998</v>
      </c>
      <c r="D998">
        <v>7</v>
      </c>
      <c r="E998" t="s">
        <v>527</v>
      </c>
      <c r="G998" t="s">
        <v>1311</v>
      </c>
      <c r="H998" t="s">
        <v>1311</v>
      </c>
      <c r="I998" t="s">
        <v>465</v>
      </c>
      <c r="J998" t="s">
        <v>268</v>
      </c>
      <c r="K998">
        <v>0</v>
      </c>
      <c r="L998">
        <v>1015.35</v>
      </c>
      <c r="M998">
        <v>69.096900000000005</v>
      </c>
      <c r="N998">
        <v>0</v>
      </c>
      <c r="O998">
        <v>69.096900000000005</v>
      </c>
      <c r="P998">
        <v>856.14290000000005</v>
      </c>
      <c r="R998">
        <v>0</v>
      </c>
      <c r="S998">
        <v>1806.8570999999999</v>
      </c>
      <c r="U998">
        <f t="shared" si="10"/>
        <v>0</v>
      </c>
      <c r="V998">
        <f t="shared" si="11"/>
        <v>8.0277516135614721E-2</v>
      </c>
      <c r="W998" t="str">
        <f t="shared" si="12"/>
        <v/>
      </c>
      <c r="X998">
        <f t="shared" si="13"/>
        <v>5.4630693895414946E-3</v>
      </c>
      <c r="Y998" t="str">
        <f t="shared" si="14"/>
        <v/>
      </c>
      <c r="AA998">
        <v>856.14290000000005</v>
      </c>
      <c r="AC998">
        <v>0</v>
      </c>
      <c r="AD998">
        <v>1806.8570999999999</v>
      </c>
      <c r="AF998">
        <v>0</v>
      </c>
      <c r="AG998">
        <v>0</v>
      </c>
      <c r="AH998">
        <v>1015.35</v>
      </c>
      <c r="AI998">
        <v>69.096900000000005</v>
      </c>
      <c r="AJ998">
        <v>0</v>
      </c>
      <c r="AK998">
        <v>69.096900000000005</v>
      </c>
    </row>
    <row r="999" spans="1:37" ht="19" customHeight="1">
      <c r="A999" t="s">
        <v>996</v>
      </c>
      <c r="B999" t="s">
        <v>997</v>
      </c>
      <c r="C999" t="s">
        <v>998</v>
      </c>
      <c r="D999">
        <v>7</v>
      </c>
      <c r="E999" t="s">
        <v>537</v>
      </c>
      <c r="F999" t="s">
        <v>537</v>
      </c>
      <c r="G999" t="s">
        <v>1311</v>
      </c>
      <c r="H999" t="s">
        <v>1311</v>
      </c>
      <c r="I999" t="s">
        <v>465</v>
      </c>
      <c r="J999" t="s">
        <v>248</v>
      </c>
      <c r="K999">
        <v>63</v>
      </c>
      <c r="L999">
        <v>0</v>
      </c>
      <c r="M999">
        <v>63</v>
      </c>
      <c r="N999">
        <v>63</v>
      </c>
      <c r="O999">
        <v>0</v>
      </c>
      <c r="Q999">
        <v>218.28569999999999</v>
      </c>
      <c r="R999">
        <v>4</v>
      </c>
      <c r="S999">
        <v>225.71430000000001</v>
      </c>
      <c r="T999">
        <v>1</v>
      </c>
      <c r="U999">
        <f t="shared" si="10"/>
        <v>4.4303794664316788E-3</v>
      </c>
      <c r="V999">
        <f t="shared" si="11"/>
        <v>3.9873415197885113E-2</v>
      </c>
      <c r="W999">
        <f t="shared" si="12"/>
        <v>9</v>
      </c>
      <c r="X999">
        <f t="shared" si="13"/>
        <v>3.9873415197885113E-2</v>
      </c>
      <c r="Y999">
        <f t="shared" si="14"/>
        <v>9</v>
      </c>
      <c r="AB999">
        <v>218.28569999999999</v>
      </c>
      <c r="AC999">
        <v>4</v>
      </c>
      <c r="AD999">
        <v>225.71430000000001</v>
      </c>
      <c r="AE999">
        <v>1</v>
      </c>
      <c r="AF999">
        <v>4.3786199999999997E-3</v>
      </c>
      <c r="AG999">
        <v>63</v>
      </c>
      <c r="AH999">
        <v>0</v>
      </c>
      <c r="AI999">
        <v>63</v>
      </c>
      <c r="AJ999">
        <v>63</v>
      </c>
      <c r="AK999">
        <v>0</v>
      </c>
    </row>
    <row r="1000" spans="1:37" ht="19" customHeight="1">
      <c r="A1000" t="s">
        <v>996</v>
      </c>
      <c r="B1000" t="s">
        <v>997</v>
      </c>
      <c r="C1000" t="s">
        <v>998</v>
      </c>
      <c r="D1000">
        <v>4</v>
      </c>
      <c r="E1000" t="s">
        <v>531</v>
      </c>
      <c r="G1000" t="s">
        <v>1311</v>
      </c>
      <c r="H1000" t="s">
        <v>1311</v>
      </c>
      <c r="I1000" t="s">
        <v>465</v>
      </c>
      <c r="J1000" t="s">
        <v>268</v>
      </c>
      <c r="K1000">
        <v>0</v>
      </c>
      <c r="L1000">
        <v>802</v>
      </c>
      <c r="M1000">
        <v>54.601599999999998</v>
      </c>
      <c r="N1000">
        <v>0</v>
      </c>
      <c r="O1000">
        <v>54.601599999999998</v>
      </c>
      <c r="P1000">
        <v>2.25</v>
      </c>
      <c r="R1000">
        <v>0</v>
      </c>
      <c r="S1000">
        <v>47.75</v>
      </c>
      <c r="U1000">
        <f t="shared" si="10"/>
        <v>0</v>
      </c>
      <c r="V1000">
        <f t="shared" si="11"/>
        <v>4.1989528795811522</v>
      </c>
      <c r="W1000" t="str">
        <f t="shared" si="12"/>
        <v/>
      </c>
      <c r="X1000">
        <f t="shared" si="13"/>
        <v>0.28587225130890054</v>
      </c>
      <c r="Y1000" t="str">
        <f t="shared" si="14"/>
        <v/>
      </c>
      <c r="AA1000">
        <v>2.25</v>
      </c>
      <c r="AC1000">
        <v>0</v>
      </c>
      <c r="AD1000">
        <v>47.75</v>
      </c>
      <c r="AF1000">
        <v>0</v>
      </c>
      <c r="AG1000">
        <v>0</v>
      </c>
      <c r="AH1000">
        <v>802</v>
      </c>
      <c r="AI1000">
        <v>54.601599999999998</v>
      </c>
      <c r="AJ1000">
        <v>0</v>
      </c>
      <c r="AK1000">
        <v>54.601599999999998</v>
      </c>
    </row>
    <row r="1001" spans="1:37" ht="19" customHeight="1">
      <c r="A1001" t="s">
        <v>996</v>
      </c>
      <c r="B1001" t="s">
        <v>997</v>
      </c>
      <c r="C1001" t="s">
        <v>998</v>
      </c>
      <c r="D1001">
        <v>7</v>
      </c>
      <c r="E1001" t="s">
        <v>539</v>
      </c>
      <c r="F1001" t="s">
        <v>540</v>
      </c>
      <c r="G1001" t="s">
        <v>1311</v>
      </c>
      <c r="H1001" t="s">
        <v>1311</v>
      </c>
      <c r="I1001" t="s">
        <v>465</v>
      </c>
      <c r="J1001" t="s">
        <v>268</v>
      </c>
      <c r="K1001">
        <v>593</v>
      </c>
      <c r="L1001">
        <v>0</v>
      </c>
      <c r="M1001">
        <v>40.3626</v>
      </c>
      <c r="N1001">
        <v>40.3626</v>
      </c>
      <c r="O1001">
        <v>0</v>
      </c>
      <c r="Q1001">
        <v>523</v>
      </c>
      <c r="R1001">
        <v>254.71430000000001</v>
      </c>
      <c r="S1001">
        <v>529.14290000000005</v>
      </c>
      <c r="T1001">
        <v>0.85709999999999997</v>
      </c>
      <c r="U1001">
        <f t="shared" si="10"/>
        <v>1.6197892856542153E-3</v>
      </c>
      <c r="V1001">
        <f t="shared" si="11"/>
        <v>0.16009717925778782</v>
      </c>
      <c r="W1001">
        <f t="shared" si="12"/>
        <v>98.83827524709568</v>
      </c>
      <c r="X1001">
        <f t="shared" si="13"/>
        <v>1.0897029354992222E-2</v>
      </c>
      <c r="Y1001">
        <f t="shared" si="14"/>
        <v>6.727436371818591</v>
      </c>
      <c r="AB1001">
        <v>523</v>
      </c>
      <c r="AC1001">
        <v>254.71430000000001</v>
      </c>
      <c r="AD1001">
        <v>529.14290000000005</v>
      </c>
      <c r="AE1001">
        <v>0.85709999999999997</v>
      </c>
      <c r="AF1001">
        <v>1.5583800000000001E-3</v>
      </c>
      <c r="AG1001">
        <v>593</v>
      </c>
      <c r="AH1001">
        <v>0</v>
      </c>
      <c r="AI1001">
        <v>40.3626</v>
      </c>
      <c r="AJ1001">
        <v>40.3626</v>
      </c>
      <c r="AK1001">
        <v>0</v>
      </c>
    </row>
    <row r="1002" spans="1:37" ht="19" customHeight="1">
      <c r="A1002" t="s">
        <v>996</v>
      </c>
      <c r="B1002" t="s">
        <v>997</v>
      </c>
      <c r="C1002" t="s">
        <v>998</v>
      </c>
      <c r="D1002">
        <v>3</v>
      </c>
      <c r="E1002" t="s">
        <v>542</v>
      </c>
      <c r="G1002" t="s">
        <v>1311</v>
      </c>
      <c r="H1002" t="s">
        <v>1311</v>
      </c>
      <c r="I1002" t="s">
        <v>465</v>
      </c>
      <c r="J1002" t="s">
        <v>268</v>
      </c>
      <c r="K1002">
        <v>0</v>
      </c>
      <c r="L1002">
        <v>357</v>
      </c>
      <c r="M1002">
        <v>24.298200000000001</v>
      </c>
      <c r="N1002">
        <v>0</v>
      </c>
      <c r="O1002">
        <v>24.298200000000001</v>
      </c>
      <c r="P1002">
        <v>4</v>
      </c>
      <c r="R1002">
        <v>0</v>
      </c>
      <c r="S1002">
        <v>64.333299999999994</v>
      </c>
      <c r="U1002">
        <f t="shared" si="10"/>
        <v>0</v>
      </c>
      <c r="V1002">
        <f t="shared" si="11"/>
        <v>1.8497418910579748</v>
      </c>
      <c r="W1002" t="str">
        <f t="shared" si="12"/>
        <v/>
      </c>
      <c r="X1002">
        <f t="shared" si="13"/>
        <v>0.12589747455827699</v>
      </c>
      <c r="Y1002" t="str">
        <f t="shared" si="14"/>
        <v/>
      </c>
      <c r="AA1002">
        <v>4</v>
      </c>
      <c r="AC1002">
        <v>0</v>
      </c>
      <c r="AD1002">
        <v>64.333299999999994</v>
      </c>
      <c r="AF1002">
        <v>0</v>
      </c>
      <c r="AG1002">
        <v>0</v>
      </c>
      <c r="AH1002">
        <v>357</v>
      </c>
      <c r="AI1002">
        <v>24.298200000000001</v>
      </c>
      <c r="AJ1002">
        <v>0</v>
      </c>
      <c r="AK1002">
        <v>24.298200000000001</v>
      </c>
    </row>
    <row r="1003" spans="1:37" ht="19" customHeight="1">
      <c r="A1003" t="s">
        <v>996</v>
      </c>
      <c r="B1003" t="s">
        <v>997</v>
      </c>
      <c r="C1003" t="s">
        <v>998</v>
      </c>
      <c r="D1003">
        <v>7</v>
      </c>
      <c r="E1003" t="s">
        <v>544</v>
      </c>
      <c r="F1003" t="s">
        <v>544</v>
      </c>
      <c r="G1003" t="s">
        <v>1311</v>
      </c>
      <c r="H1003" t="s">
        <v>1311</v>
      </c>
      <c r="I1003" t="s">
        <v>465</v>
      </c>
      <c r="J1003" t="s">
        <v>268</v>
      </c>
      <c r="K1003">
        <v>203</v>
      </c>
      <c r="L1003">
        <v>0</v>
      </c>
      <c r="M1003">
        <v>13.802199999999999</v>
      </c>
      <c r="N1003">
        <v>13.802199999999999</v>
      </c>
      <c r="O1003">
        <v>0</v>
      </c>
      <c r="R1003">
        <v>14.2857</v>
      </c>
      <c r="S1003">
        <v>60.714300000000001</v>
      </c>
      <c r="T1003">
        <v>0.57140000000000002</v>
      </c>
      <c r="U1003">
        <f t="shared" si="10"/>
        <v>9.4112919032254341E-3</v>
      </c>
      <c r="V1003">
        <f t="shared" si="11"/>
        <v>0.47764694643601258</v>
      </c>
      <c r="W1003">
        <f t="shared" si="12"/>
        <v>50.752537626881342</v>
      </c>
      <c r="X1003">
        <f t="shared" si="13"/>
        <v>3.2475757064527745E-2</v>
      </c>
      <c r="Y1003">
        <f t="shared" si="14"/>
        <v>3.4507225361268059</v>
      </c>
      <c r="AC1003">
        <v>14.2857</v>
      </c>
      <c r="AD1003">
        <v>60.714300000000001</v>
      </c>
      <c r="AE1003">
        <v>0.57140000000000002</v>
      </c>
      <c r="AF1003">
        <v>9.7820300000000006E-3</v>
      </c>
      <c r="AG1003">
        <v>203</v>
      </c>
      <c r="AH1003">
        <v>0</v>
      </c>
      <c r="AI1003">
        <v>13.802199999999999</v>
      </c>
      <c r="AJ1003">
        <v>13.802199999999999</v>
      </c>
      <c r="AK1003">
        <v>0</v>
      </c>
    </row>
    <row r="1004" spans="1:37" ht="19" customHeight="1">
      <c r="A1004" t="s">
        <v>996</v>
      </c>
      <c r="B1004" t="s">
        <v>997</v>
      </c>
      <c r="C1004" t="s">
        <v>998</v>
      </c>
      <c r="D1004">
        <v>1</v>
      </c>
      <c r="E1004" t="s">
        <v>538</v>
      </c>
      <c r="G1004" t="s">
        <v>1311</v>
      </c>
      <c r="H1004" t="s">
        <v>1311</v>
      </c>
      <c r="I1004" t="s">
        <v>465</v>
      </c>
      <c r="J1004" t="s">
        <v>268</v>
      </c>
      <c r="K1004">
        <v>0</v>
      </c>
      <c r="L1004">
        <v>161.25</v>
      </c>
      <c r="M1004">
        <v>10.983700000000001</v>
      </c>
      <c r="N1004">
        <v>0</v>
      </c>
      <c r="O1004">
        <v>10.983700000000001</v>
      </c>
      <c r="P1004">
        <v>0</v>
      </c>
      <c r="R1004">
        <v>0</v>
      </c>
      <c r="S1004">
        <v>10</v>
      </c>
      <c r="U1004">
        <f t="shared" si="10"/>
        <v>0</v>
      </c>
      <c r="V1004">
        <f t="shared" si="11"/>
        <v>16.125</v>
      </c>
      <c r="W1004" t="str">
        <f t="shared" si="12"/>
        <v/>
      </c>
      <c r="X1004">
        <f t="shared" si="13"/>
        <v>1.0983700000000001</v>
      </c>
      <c r="Y1004" t="str">
        <f t="shared" si="14"/>
        <v/>
      </c>
      <c r="AA1004">
        <v>0</v>
      </c>
      <c r="AC1004">
        <v>0</v>
      </c>
      <c r="AD1004">
        <v>10</v>
      </c>
      <c r="AF1004">
        <v>0</v>
      </c>
      <c r="AG1004">
        <v>0</v>
      </c>
      <c r="AH1004">
        <v>161.25</v>
      </c>
      <c r="AI1004">
        <v>10.983700000000001</v>
      </c>
      <c r="AJ1004">
        <v>0</v>
      </c>
      <c r="AK1004">
        <v>10.983700000000001</v>
      </c>
    </row>
    <row r="1005" spans="1:37" ht="19" customHeight="1">
      <c r="A1005" t="s">
        <v>996</v>
      </c>
      <c r="B1005" t="s">
        <v>997</v>
      </c>
      <c r="C1005" t="s">
        <v>998</v>
      </c>
      <c r="D1005">
        <v>1</v>
      </c>
      <c r="E1005" t="s">
        <v>624</v>
      </c>
      <c r="G1005" t="s">
        <v>1311</v>
      </c>
      <c r="H1005" t="s">
        <v>1311</v>
      </c>
      <c r="I1005" t="s">
        <v>465</v>
      </c>
      <c r="J1005" t="s">
        <v>268</v>
      </c>
      <c r="K1005">
        <v>0</v>
      </c>
      <c r="L1005">
        <v>113.77</v>
      </c>
      <c r="M1005">
        <v>7.7321999999999997</v>
      </c>
      <c r="N1005">
        <v>0</v>
      </c>
      <c r="O1005">
        <v>7.7321999999999997</v>
      </c>
      <c r="P1005">
        <v>0</v>
      </c>
      <c r="R1005">
        <v>0</v>
      </c>
      <c r="S1005">
        <v>4</v>
      </c>
      <c r="U1005">
        <f t="shared" si="10"/>
        <v>0</v>
      </c>
      <c r="V1005">
        <f t="shared" si="11"/>
        <v>28.442499999999999</v>
      </c>
      <c r="W1005" t="str">
        <f t="shared" si="12"/>
        <v/>
      </c>
      <c r="X1005">
        <f t="shared" si="13"/>
        <v>1.9330499999999999</v>
      </c>
      <c r="Y1005" t="str">
        <f t="shared" si="14"/>
        <v/>
      </c>
      <c r="AA1005">
        <v>0</v>
      </c>
      <c r="AC1005">
        <v>0</v>
      </c>
      <c r="AD1005">
        <v>4</v>
      </c>
      <c r="AF1005">
        <v>0</v>
      </c>
      <c r="AG1005">
        <v>0</v>
      </c>
      <c r="AH1005">
        <v>113.77</v>
      </c>
      <c r="AI1005">
        <v>7.7321999999999997</v>
      </c>
      <c r="AJ1005">
        <v>0</v>
      </c>
      <c r="AK1005">
        <v>7.7321999999999997</v>
      </c>
    </row>
    <row r="1006" spans="1:37" ht="19" customHeight="1">
      <c r="A1006" t="s">
        <v>996</v>
      </c>
      <c r="B1006" t="s">
        <v>997</v>
      </c>
      <c r="C1006" t="s">
        <v>998</v>
      </c>
      <c r="D1006">
        <v>7</v>
      </c>
      <c r="E1006" t="s">
        <v>545</v>
      </c>
      <c r="F1006" t="s">
        <v>635</v>
      </c>
      <c r="G1006" t="s">
        <v>1311</v>
      </c>
      <c r="H1006" t="s">
        <v>1311</v>
      </c>
      <c r="I1006" t="s">
        <v>465</v>
      </c>
      <c r="J1006" t="s">
        <v>268</v>
      </c>
      <c r="K1006">
        <v>0</v>
      </c>
      <c r="L1006">
        <v>0</v>
      </c>
      <c r="M1006">
        <v>0</v>
      </c>
      <c r="N1006">
        <v>0</v>
      </c>
      <c r="O1006">
        <v>0</v>
      </c>
      <c r="Q1006">
        <v>25534.142899999999</v>
      </c>
      <c r="R1006">
        <v>2534.7143000000001</v>
      </c>
      <c r="S1006">
        <v>25925.428599999999</v>
      </c>
      <c r="T1006">
        <v>0</v>
      </c>
      <c r="U1006">
        <f t="shared" si="10"/>
        <v>0</v>
      </c>
      <c r="V1006">
        <f t="shared" si="11"/>
        <v>0</v>
      </c>
      <c r="W1006" t="str">
        <f t="shared" si="12"/>
        <v/>
      </c>
      <c r="X1006">
        <f t="shared" si="13"/>
        <v>0</v>
      </c>
      <c r="Y1006" t="str">
        <f t="shared" si="14"/>
        <v/>
      </c>
      <c r="AB1006">
        <v>25534.142899999999</v>
      </c>
      <c r="AC1006">
        <v>2534.7143000000001</v>
      </c>
      <c r="AD1006">
        <v>25925.428599999999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1:37" ht="19" customHeight="1">
      <c r="A1007" t="s">
        <v>996</v>
      </c>
      <c r="B1007" t="s">
        <v>997</v>
      </c>
      <c r="C1007" t="s">
        <v>998</v>
      </c>
      <c r="D1007">
        <v>1</v>
      </c>
      <c r="E1007" t="s">
        <v>632</v>
      </c>
      <c r="F1007" t="s">
        <v>632</v>
      </c>
      <c r="G1007" t="s">
        <v>1311</v>
      </c>
      <c r="H1007" t="s">
        <v>1311</v>
      </c>
      <c r="I1007" t="s">
        <v>465</v>
      </c>
      <c r="J1007" t="s">
        <v>248</v>
      </c>
      <c r="K1007">
        <v>0</v>
      </c>
      <c r="L1007">
        <v>0</v>
      </c>
      <c r="M1007">
        <v>0</v>
      </c>
      <c r="N1007">
        <v>0</v>
      </c>
      <c r="O1007">
        <v>0</v>
      </c>
      <c r="Q1007">
        <v>21</v>
      </c>
      <c r="R1007">
        <v>0</v>
      </c>
      <c r="S1007">
        <v>21</v>
      </c>
      <c r="T1007">
        <v>0</v>
      </c>
      <c r="U1007">
        <f t="shared" si="10"/>
        <v>0</v>
      </c>
      <c r="V1007">
        <f t="shared" si="11"/>
        <v>0</v>
      </c>
      <c r="W1007" t="str">
        <f t="shared" si="12"/>
        <v/>
      </c>
      <c r="X1007">
        <f t="shared" si="13"/>
        <v>0</v>
      </c>
      <c r="Y1007" t="str">
        <f t="shared" si="14"/>
        <v/>
      </c>
      <c r="AB1007">
        <v>21</v>
      </c>
      <c r="AC1007">
        <v>0</v>
      </c>
      <c r="AD1007">
        <v>21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</row>
    <row r="1008" spans="1:37" ht="19" customHeight="1">
      <c r="A1008" t="s">
        <v>996</v>
      </c>
      <c r="B1008" t="s">
        <v>997</v>
      </c>
      <c r="C1008" t="s">
        <v>998</v>
      </c>
      <c r="D1008">
        <v>6</v>
      </c>
      <c r="E1008" t="s">
        <v>546</v>
      </c>
      <c r="F1008" t="s">
        <v>546</v>
      </c>
      <c r="G1008" t="s">
        <v>1311</v>
      </c>
      <c r="H1008" t="s">
        <v>1311</v>
      </c>
      <c r="I1008" t="s">
        <v>465</v>
      </c>
      <c r="J1008" t="s">
        <v>248</v>
      </c>
      <c r="K1008">
        <v>0</v>
      </c>
      <c r="L1008">
        <v>0</v>
      </c>
      <c r="M1008">
        <v>0</v>
      </c>
      <c r="N1008">
        <v>0</v>
      </c>
      <c r="O1008">
        <v>0</v>
      </c>
      <c r="Q1008">
        <v>27</v>
      </c>
      <c r="R1008">
        <v>4.6666999999999996</v>
      </c>
      <c r="S1008">
        <v>23.5</v>
      </c>
      <c r="T1008">
        <v>0</v>
      </c>
      <c r="U1008">
        <f t="shared" si="10"/>
        <v>0</v>
      </c>
      <c r="V1008">
        <f t="shared" si="11"/>
        <v>0</v>
      </c>
      <c r="W1008" t="str">
        <f t="shared" si="12"/>
        <v/>
      </c>
      <c r="X1008">
        <f t="shared" si="13"/>
        <v>0</v>
      </c>
      <c r="Y1008" t="str">
        <f t="shared" si="14"/>
        <v/>
      </c>
      <c r="AB1008">
        <v>27</v>
      </c>
      <c r="AC1008">
        <v>4.6666999999999996</v>
      </c>
      <c r="AD1008">
        <v>23.5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</row>
    <row r="1009" spans="1:37" ht="19" customHeight="1">
      <c r="A1009" t="s">
        <v>996</v>
      </c>
      <c r="B1009" t="s">
        <v>997</v>
      </c>
      <c r="C1009" t="s">
        <v>998</v>
      </c>
      <c r="D1009">
        <v>7</v>
      </c>
      <c r="E1009" t="s">
        <v>547</v>
      </c>
      <c r="F1009" t="s">
        <v>548</v>
      </c>
      <c r="G1009" t="s">
        <v>1311</v>
      </c>
      <c r="H1009" t="s">
        <v>1311</v>
      </c>
      <c r="I1009" t="s">
        <v>465</v>
      </c>
      <c r="J1009" t="s">
        <v>281</v>
      </c>
      <c r="K1009">
        <v>0</v>
      </c>
      <c r="L1009">
        <v>0</v>
      </c>
      <c r="M1009">
        <v>0</v>
      </c>
      <c r="N1009">
        <v>0</v>
      </c>
      <c r="O1009">
        <v>0</v>
      </c>
      <c r="R1009">
        <v>0</v>
      </c>
      <c r="S1009">
        <v>0</v>
      </c>
      <c r="T1009">
        <v>0</v>
      </c>
      <c r="U1009" t="str">
        <f t="shared" si="10"/>
        <v/>
      </c>
      <c r="V1009" t="str">
        <f t="shared" si="11"/>
        <v/>
      </c>
      <c r="W1009" t="str">
        <f t="shared" si="12"/>
        <v/>
      </c>
      <c r="X1009" t="str">
        <f t="shared" si="13"/>
        <v/>
      </c>
      <c r="Y1009" t="str">
        <f t="shared" si="14"/>
        <v/>
      </c>
      <c r="AC1009">
        <v>0</v>
      </c>
      <c r="AD1009">
        <v>0</v>
      </c>
      <c r="AE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</row>
    <row r="1010" spans="1:37" ht="19" customHeight="1">
      <c r="A1010" t="s">
        <v>996</v>
      </c>
      <c r="B1010" t="s">
        <v>997</v>
      </c>
      <c r="C1010" t="s">
        <v>998</v>
      </c>
      <c r="D1010">
        <v>7</v>
      </c>
      <c r="E1010" t="s">
        <v>549</v>
      </c>
      <c r="G1010" t="s">
        <v>1311</v>
      </c>
      <c r="H1010" t="s">
        <v>1311</v>
      </c>
      <c r="I1010" t="s">
        <v>465</v>
      </c>
      <c r="J1010" t="s">
        <v>281</v>
      </c>
      <c r="K1010">
        <v>0</v>
      </c>
      <c r="L1010">
        <v>0</v>
      </c>
      <c r="M1010">
        <v>0</v>
      </c>
      <c r="N1010">
        <v>0</v>
      </c>
      <c r="O1010">
        <v>0</v>
      </c>
      <c r="R1010">
        <v>0</v>
      </c>
      <c r="S1010">
        <v>0.1429</v>
      </c>
      <c r="T1010">
        <v>0</v>
      </c>
      <c r="U1010">
        <f t="shared" si="10"/>
        <v>0</v>
      </c>
      <c r="V1010">
        <f t="shared" si="11"/>
        <v>0</v>
      </c>
      <c r="W1010" t="str">
        <f t="shared" si="12"/>
        <v/>
      </c>
      <c r="X1010">
        <f t="shared" si="13"/>
        <v>0</v>
      </c>
      <c r="Y1010" t="str">
        <f t="shared" si="14"/>
        <v/>
      </c>
      <c r="AC1010">
        <v>0</v>
      </c>
      <c r="AD1010">
        <v>0.1429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</row>
    <row r="1011" spans="1:37" ht="19" customHeight="1">
      <c r="A1011" t="s">
        <v>996</v>
      </c>
      <c r="B1011" t="s">
        <v>997</v>
      </c>
      <c r="C1011" t="s">
        <v>998</v>
      </c>
      <c r="D1011">
        <v>7</v>
      </c>
      <c r="E1011" t="s">
        <v>550</v>
      </c>
      <c r="F1011" t="s">
        <v>551</v>
      </c>
      <c r="G1011" t="s">
        <v>1311</v>
      </c>
      <c r="H1011" t="s">
        <v>1311</v>
      </c>
      <c r="I1011" t="s">
        <v>465</v>
      </c>
      <c r="J1011" t="s">
        <v>248</v>
      </c>
      <c r="K1011">
        <v>0</v>
      </c>
      <c r="L1011">
        <v>0</v>
      </c>
      <c r="M1011">
        <v>0</v>
      </c>
      <c r="N1011">
        <v>0</v>
      </c>
      <c r="O1011">
        <v>0</v>
      </c>
      <c r="R1011">
        <v>0.28570000000000001</v>
      </c>
      <c r="S1011">
        <v>0.28570000000000001</v>
      </c>
      <c r="T1011">
        <v>0</v>
      </c>
      <c r="U1011">
        <f t="shared" si="10"/>
        <v>0</v>
      </c>
      <c r="V1011">
        <f t="shared" si="11"/>
        <v>0</v>
      </c>
      <c r="W1011" t="str">
        <f t="shared" si="12"/>
        <v/>
      </c>
      <c r="X1011">
        <f t="shared" si="13"/>
        <v>0</v>
      </c>
      <c r="Y1011" t="str">
        <f t="shared" si="14"/>
        <v/>
      </c>
      <c r="AC1011">
        <v>0.28570000000000001</v>
      </c>
      <c r="AD1011">
        <v>0.28570000000000001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</row>
    <row r="1012" spans="1:37" ht="19" customHeight="1">
      <c r="A1012" t="s">
        <v>996</v>
      </c>
      <c r="B1012" t="s">
        <v>997</v>
      </c>
      <c r="C1012" t="s">
        <v>998</v>
      </c>
      <c r="D1012">
        <v>7</v>
      </c>
      <c r="E1012" t="s">
        <v>552</v>
      </c>
      <c r="G1012" t="s">
        <v>1311</v>
      </c>
      <c r="H1012" t="s">
        <v>1311</v>
      </c>
      <c r="I1012" t="s">
        <v>465</v>
      </c>
      <c r="J1012" t="s">
        <v>281</v>
      </c>
      <c r="K1012">
        <v>0</v>
      </c>
      <c r="L1012">
        <v>0</v>
      </c>
      <c r="M1012">
        <v>0</v>
      </c>
      <c r="N1012">
        <v>0</v>
      </c>
      <c r="O1012">
        <v>0</v>
      </c>
      <c r="Q1012">
        <v>0</v>
      </c>
      <c r="R1012">
        <v>0</v>
      </c>
      <c r="S1012">
        <v>0</v>
      </c>
      <c r="T1012">
        <v>0</v>
      </c>
      <c r="U1012" t="str">
        <f t="shared" si="10"/>
        <v/>
      </c>
      <c r="V1012" t="str">
        <f t="shared" si="11"/>
        <v/>
      </c>
      <c r="W1012" t="str">
        <f t="shared" si="12"/>
        <v/>
      </c>
      <c r="X1012" t="str">
        <f t="shared" si="13"/>
        <v/>
      </c>
      <c r="Y1012" t="str">
        <f t="shared" si="14"/>
        <v/>
      </c>
      <c r="AB1012">
        <v>0</v>
      </c>
      <c r="AC1012">
        <v>0</v>
      </c>
      <c r="AD1012">
        <v>0</v>
      </c>
      <c r="AE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</row>
    <row r="1013" spans="1:37" ht="19" customHeight="1">
      <c r="A1013" t="s">
        <v>996</v>
      </c>
      <c r="B1013" t="s">
        <v>997</v>
      </c>
      <c r="C1013" t="s">
        <v>998</v>
      </c>
      <c r="D1013">
        <v>7</v>
      </c>
      <c r="E1013" t="s">
        <v>553</v>
      </c>
      <c r="G1013" t="s">
        <v>1311</v>
      </c>
      <c r="H1013" t="s">
        <v>1311</v>
      </c>
      <c r="I1013" t="s">
        <v>465</v>
      </c>
      <c r="J1013" t="s">
        <v>281</v>
      </c>
      <c r="K1013">
        <v>0</v>
      </c>
      <c r="L1013">
        <v>0</v>
      </c>
      <c r="M1013">
        <v>0</v>
      </c>
      <c r="N1013">
        <v>0</v>
      </c>
      <c r="O1013">
        <v>0</v>
      </c>
      <c r="Q1013">
        <v>0</v>
      </c>
      <c r="R1013">
        <v>0</v>
      </c>
      <c r="S1013">
        <v>0</v>
      </c>
      <c r="T1013">
        <v>0</v>
      </c>
      <c r="U1013" t="str">
        <f t="shared" si="10"/>
        <v/>
      </c>
      <c r="V1013" t="str">
        <f t="shared" si="11"/>
        <v/>
      </c>
      <c r="W1013" t="str">
        <f t="shared" si="12"/>
        <v/>
      </c>
      <c r="X1013" t="str">
        <f t="shared" si="13"/>
        <v/>
      </c>
      <c r="Y1013" t="str">
        <f t="shared" si="14"/>
        <v/>
      </c>
      <c r="AB1013">
        <v>0</v>
      </c>
      <c r="AC1013">
        <v>0</v>
      </c>
      <c r="AD1013">
        <v>0</v>
      </c>
      <c r="AE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</row>
    <row r="1014" spans="1:37" ht="19" customHeight="1">
      <c r="A1014" t="s">
        <v>996</v>
      </c>
      <c r="B1014" t="s">
        <v>997</v>
      </c>
      <c r="C1014" t="s">
        <v>998</v>
      </c>
      <c r="D1014">
        <v>7</v>
      </c>
      <c r="E1014" t="s">
        <v>554</v>
      </c>
      <c r="F1014" t="s">
        <v>554</v>
      </c>
      <c r="G1014" t="s">
        <v>554</v>
      </c>
      <c r="H1014" t="s">
        <v>555</v>
      </c>
      <c r="I1014" t="s">
        <v>556</v>
      </c>
      <c r="J1014" t="s">
        <v>281</v>
      </c>
      <c r="K1014">
        <v>32469.75</v>
      </c>
      <c r="L1014">
        <v>0</v>
      </c>
      <c r="M1014">
        <v>220977.95319999999</v>
      </c>
      <c r="N1014">
        <v>220977.95319999999</v>
      </c>
      <c r="O1014">
        <v>0</v>
      </c>
      <c r="Q1014">
        <v>54688.7143</v>
      </c>
      <c r="R1014">
        <v>9662.7142999999996</v>
      </c>
      <c r="S1014">
        <v>55312.571400000001</v>
      </c>
      <c r="T1014">
        <v>3817.4286000000002</v>
      </c>
      <c r="U1014">
        <f t="shared" si="10"/>
        <v>6.9015569216512682E-2</v>
      </c>
      <c r="V1014">
        <f t="shared" si="11"/>
        <v>8.3860424436635661E-2</v>
      </c>
      <c r="W1014">
        <f t="shared" si="12"/>
        <v>1.2150942952242025</v>
      </c>
      <c r="X1014">
        <f t="shared" si="13"/>
        <v>0.57072521181995572</v>
      </c>
      <c r="Y1014">
        <f t="shared" si="14"/>
        <v>8.2695139415499277</v>
      </c>
      <c r="AB1014">
        <v>54688.7143</v>
      </c>
      <c r="AC1014">
        <v>9662.7142999999996</v>
      </c>
      <c r="AD1014">
        <v>55312.571400000001</v>
      </c>
      <c r="AE1014">
        <v>3817.4286000000002</v>
      </c>
      <c r="AF1014">
        <v>6.902192E-2</v>
      </c>
      <c r="AG1014">
        <v>32469.75</v>
      </c>
      <c r="AH1014">
        <v>0</v>
      </c>
      <c r="AI1014">
        <v>220977.95319999999</v>
      </c>
      <c r="AJ1014">
        <v>220977.95319999999</v>
      </c>
      <c r="AK1014">
        <v>0</v>
      </c>
    </row>
    <row r="1015" spans="1:37" ht="19" customHeight="1">
      <c r="A1015" t="s">
        <v>996</v>
      </c>
      <c r="B1015" t="s">
        <v>997</v>
      </c>
      <c r="C1015" t="s">
        <v>998</v>
      </c>
      <c r="D1015">
        <v>7</v>
      </c>
      <c r="E1015" t="s">
        <v>557</v>
      </c>
      <c r="F1015" t="s">
        <v>557</v>
      </c>
      <c r="G1015" t="s">
        <v>557</v>
      </c>
      <c r="H1015" t="s">
        <v>556</v>
      </c>
      <c r="I1015" t="s">
        <v>556</v>
      </c>
      <c r="J1015" t="s">
        <v>268</v>
      </c>
      <c r="K1015">
        <v>269569</v>
      </c>
      <c r="L1015">
        <v>0</v>
      </c>
      <c r="M1015">
        <v>18344.512900000002</v>
      </c>
      <c r="N1015">
        <v>18344.512900000002</v>
      </c>
      <c r="O1015">
        <v>0</v>
      </c>
      <c r="P1015">
        <v>484.57139999999998</v>
      </c>
      <c r="Q1015">
        <v>5627</v>
      </c>
      <c r="R1015">
        <v>459.1429</v>
      </c>
      <c r="S1015">
        <v>5908.7142999999996</v>
      </c>
      <c r="T1015">
        <v>36.285699999999999</v>
      </c>
      <c r="U1015">
        <f t="shared" si="10"/>
        <v>6.1410483157054996E-3</v>
      </c>
      <c r="V1015">
        <f t="shared" si="11"/>
        <v>6.517468130563894</v>
      </c>
      <c r="W1015">
        <f t="shared" si="12"/>
        <v>1061.2956934235015</v>
      </c>
      <c r="X1015">
        <f t="shared" si="13"/>
        <v>0.44352198582354885</v>
      </c>
      <c r="Y1015">
        <f t="shared" si="14"/>
        <v>72.222520166346527</v>
      </c>
      <c r="AA1015">
        <v>484.57139999999998</v>
      </c>
      <c r="AB1015">
        <v>5627</v>
      </c>
      <c r="AC1015">
        <v>459.1429</v>
      </c>
      <c r="AD1015">
        <v>5908.7142999999996</v>
      </c>
      <c r="AE1015">
        <v>36.285699999999999</v>
      </c>
      <c r="AF1015">
        <v>6.1444100000000003E-3</v>
      </c>
      <c r="AG1015">
        <v>269569</v>
      </c>
      <c r="AH1015">
        <v>0</v>
      </c>
      <c r="AI1015">
        <v>18344.512900000002</v>
      </c>
      <c r="AJ1015">
        <v>18344.512900000002</v>
      </c>
      <c r="AK1015">
        <v>0</v>
      </c>
    </row>
    <row r="1016" spans="1:37" ht="19" customHeight="1">
      <c r="A1016" t="s">
        <v>996</v>
      </c>
      <c r="B1016" t="s">
        <v>997</v>
      </c>
      <c r="C1016" t="s">
        <v>998</v>
      </c>
      <c r="D1016">
        <v>7</v>
      </c>
      <c r="E1016" t="s">
        <v>559</v>
      </c>
      <c r="F1016" t="s">
        <v>559</v>
      </c>
      <c r="G1016" t="s">
        <v>559</v>
      </c>
      <c r="H1016" t="s">
        <v>555</v>
      </c>
      <c r="I1016" t="s">
        <v>556</v>
      </c>
      <c r="J1016" t="s">
        <v>268</v>
      </c>
      <c r="K1016">
        <v>7000</v>
      </c>
      <c r="L1016">
        <v>0</v>
      </c>
      <c r="M1016">
        <v>476.32900000000001</v>
      </c>
      <c r="N1016">
        <v>476.32900000000001</v>
      </c>
      <c r="O1016">
        <v>0</v>
      </c>
      <c r="Q1016">
        <v>301.28570000000002</v>
      </c>
      <c r="R1016">
        <v>47.285699999999999</v>
      </c>
      <c r="S1016">
        <v>303.42860000000002</v>
      </c>
      <c r="T1016">
        <v>0.85709999999999997</v>
      </c>
      <c r="U1016">
        <f t="shared" si="10"/>
        <v>2.8247172481433852E-3</v>
      </c>
      <c r="V1016">
        <f t="shared" si="11"/>
        <v>3.2956682395792618</v>
      </c>
      <c r="W1016">
        <f t="shared" si="12"/>
        <v>1166.7250029168126</v>
      </c>
      <c r="X1016">
        <f t="shared" si="13"/>
        <v>0.22426033669865</v>
      </c>
      <c r="Y1016">
        <f t="shared" si="14"/>
        <v>79.392136273480347</v>
      </c>
      <c r="AB1016">
        <v>301.28570000000002</v>
      </c>
      <c r="AC1016">
        <v>47.285699999999999</v>
      </c>
      <c r="AD1016">
        <v>303.42860000000002</v>
      </c>
      <c r="AE1016">
        <v>0.85709999999999997</v>
      </c>
      <c r="AF1016">
        <v>2.9655200000000001E-3</v>
      </c>
      <c r="AG1016">
        <v>7000</v>
      </c>
      <c r="AH1016">
        <v>0</v>
      </c>
      <c r="AI1016">
        <v>476.32900000000001</v>
      </c>
      <c r="AJ1016">
        <v>476.32900000000001</v>
      </c>
      <c r="AK1016">
        <v>0</v>
      </c>
    </row>
    <row r="1017" spans="1:37" ht="19" customHeight="1">
      <c r="A1017" t="s">
        <v>996</v>
      </c>
      <c r="B1017" t="s">
        <v>997</v>
      </c>
      <c r="C1017" t="s">
        <v>998</v>
      </c>
      <c r="D1017">
        <v>7</v>
      </c>
      <c r="E1017" t="s">
        <v>431</v>
      </c>
      <c r="G1017" t="s">
        <v>432</v>
      </c>
      <c r="H1017" t="s">
        <v>393</v>
      </c>
      <c r="I1017" t="s">
        <v>995</v>
      </c>
      <c r="J1017" t="s">
        <v>268</v>
      </c>
      <c r="K1017">
        <v>1475938</v>
      </c>
      <c r="L1017">
        <v>3248184.45</v>
      </c>
      <c r="M1017">
        <v>321491.6998</v>
      </c>
      <c r="N1017">
        <v>100438.46829999999</v>
      </c>
      <c r="O1017">
        <v>221053.23139999999</v>
      </c>
      <c r="P1017">
        <v>382.1429</v>
      </c>
      <c r="R1017">
        <v>0</v>
      </c>
      <c r="S1017">
        <v>8657.0714000000007</v>
      </c>
      <c r="U1017">
        <f t="shared" si="10"/>
        <v>0</v>
      </c>
      <c r="V1017">
        <f t="shared" si="11"/>
        <v>77.956459468993842</v>
      </c>
      <c r="W1017" t="str">
        <f t="shared" si="12"/>
        <v/>
      </c>
      <c r="X1017">
        <f t="shared" si="13"/>
        <v>5.3051873507378353</v>
      </c>
      <c r="Y1017" t="str">
        <f t="shared" si="14"/>
        <v/>
      </c>
      <c r="AA1017">
        <v>382.1429</v>
      </c>
      <c r="AC1017">
        <v>0</v>
      </c>
      <c r="AD1017">
        <v>8657.0714000000007</v>
      </c>
      <c r="AF1017">
        <v>0</v>
      </c>
      <c r="AG1017">
        <v>1475938</v>
      </c>
      <c r="AH1017">
        <v>3248184.45</v>
      </c>
      <c r="AI1017">
        <v>321491.6998</v>
      </c>
      <c r="AJ1017">
        <v>100438.46829999999</v>
      </c>
      <c r="AK1017">
        <v>221053.23139999999</v>
      </c>
    </row>
    <row r="1018" spans="1:37" ht="19" customHeight="1">
      <c r="A1018" t="s">
        <v>999</v>
      </c>
      <c r="B1018" t="s">
        <v>1000</v>
      </c>
      <c r="C1018" t="s">
        <v>1001</v>
      </c>
      <c r="D1018">
        <v>7</v>
      </c>
      <c r="E1018" t="s">
        <v>253</v>
      </c>
      <c r="F1018" t="s">
        <v>253</v>
      </c>
      <c r="G1018" t="s">
        <v>253</v>
      </c>
      <c r="H1018" t="s">
        <v>254</v>
      </c>
      <c r="I1018" t="s">
        <v>247</v>
      </c>
      <c r="J1018" t="s">
        <v>248</v>
      </c>
      <c r="K1018">
        <v>44796942</v>
      </c>
      <c r="L1018">
        <v>0</v>
      </c>
      <c r="M1018">
        <v>44796942</v>
      </c>
      <c r="N1018">
        <v>44796942</v>
      </c>
      <c r="O1018">
        <v>0</v>
      </c>
      <c r="P1018">
        <v>196949.57139999999</v>
      </c>
      <c r="Q1018">
        <v>394159.85710000002</v>
      </c>
      <c r="R1018">
        <v>81585.428599999999</v>
      </c>
      <c r="S1018">
        <v>376189.14289999998</v>
      </c>
      <c r="T1018">
        <v>17046.7143</v>
      </c>
      <c r="U1018">
        <f t="shared" si="10"/>
        <v>4.5314211273054794E-2</v>
      </c>
      <c r="V1018">
        <f t="shared" si="11"/>
        <v>17.011557254214267</v>
      </c>
      <c r="W1018">
        <f t="shared" si="12"/>
        <v>375.41329256965037</v>
      </c>
      <c r="X1018">
        <f t="shared" si="13"/>
        <v>17.011557254214267</v>
      </c>
      <c r="Y1018">
        <f t="shared" si="14"/>
        <v>375.41329256965037</v>
      </c>
      <c r="AA1018">
        <v>196949.57139999999</v>
      </c>
      <c r="AB1018">
        <v>394159.85710000002</v>
      </c>
      <c r="AC1018">
        <v>81585.428599999999</v>
      </c>
      <c r="AD1018">
        <v>376189.14289999998</v>
      </c>
      <c r="AE1018">
        <v>17046.7143</v>
      </c>
      <c r="AF1018">
        <v>4.5950810000000002E-2</v>
      </c>
      <c r="AG1018">
        <v>44796942</v>
      </c>
      <c r="AH1018">
        <v>0</v>
      </c>
      <c r="AI1018">
        <v>44796942</v>
      </c>
      <c r="AJ1018">
        <v>44796942</v>
      </c>
      <c r="AK1018">
        <v>0</v>
      </c>
    </row>
    <row r="1019" spans="1:37" ht="19" customHeight="1">
      <c r="A1019" t="s">
        <v>999</v>
      </c>
      <c r="B1019" t="s">
        <v>1000</v>
      </c>
      <c r="C1019" t="s">
        <v>1001</v>
      </c>
      <c r="D1019">
        <v>7</v>
      </c>
      <c r="E1019" t="s">
        <v>245</v>
      </c>
      <c r="F1019" t="s">
        <v>245</v>
      </c>
      <c r="G1019" t="s">
        <v>245</v>
      </c>
      <c r="H1019" t="s">
        <v>246</v>
      </c>
      <c r="I1019" t="s">
        <v>247</v>
      </c>
      <c r="J1019" t="s">
        <v>248</v>
      </c>
      <c r="K1019">
        <v>25895185</v>
      </c>
      <c r="L1019">
        <v>0</v>
      </c>
      <c r="M1019">
        <v>25895185</v>
      </c>
      <c r="N1019">
        <v>25895185</v>
      </c>
      <c r="O1019">
        <v>0</v>
      </c>
      <c r="P1019">
        <v>306133.71429999999</v>
      </c>
      <c r="Q1019">
        <v>780033.71429999999</v>
      </c>
      <c r="R1019">
        <v>129530.71430000001</v>
      </c>
      <c r="S1019">
        <v>753228</v>
      </c>
      <c r="T1019">
        <v>15089</v>
      </c>
      <c r="U1019">
        <f t="shared" si="10"/>
        <v>2.0032447014715331E-2</v>
      </c>
      <c r="V1019">
        <f t="shared" si="11"/>
        <v>4.9112780497500657</v>
      </c>
      <c r="W1019">
        <f t="shared" si="12"/>
        <v>245.16615699232173</v>
      </c>
      <c r="X1019">
        <f t="shared" si="13"/>
        <v>4.9112780497500657</v>
      </c>
      <c r="Y1019">
        <f t="shared" si="14"/>
        <v>245.16615699232173</v>
      </c>
      <c r="AA1019">
        <v>306133.71429999999</v>
      </c>
      <c r="AB1019">
        <v>780033.71429999999</v>
      </c>
      <c r="AC1019">
        <v>129530.71430000001</v>
      </c>
      <c r="AD1019">
        <v>753228</v>
      </c>
      <c r="AE1019">
        <v>15089</v>
      </c>
      <c r="AF1019">
        <v>2.0136609999999999E-2</v>
      </c>
      <c r="AG1019">
        <v>25895185</v>
      </c>
      <c r="AH1019">
        <v>0</v>
      </c>
      <c r="AI1019">
        <v>25895185</v>
      </c>
      <c r="AJ1019">
        <v>25895185</v>
      </c>
      <c r="AK1019">
        <v>0</v>
      </c>
    </row>
    <row r="1020" spans="1:37" ht="19" customHeight="1">
      <c r="A1020" t="s">
        <v>999</v>
      </c>
      <c r="B1020" t="s">
        <v>1000</v>
      </c>
      <c r="C1020" t="s">
        <v>1001</v>
      </c>
      <c r="D1020">
        <v>7</v>
      </c>
      <c r="E1020" t="s">
        <v>259</v>
      </c>
      <c r="F1020" t="s">
        <v>259</v>
      </c>
      <c r="G1020" t="s">
        <v>259</v>
      </c>
      <c r="H1020" t="s">
        <v>260</v>
      </c>
      <c r="I1020" t="s">
        <v>247</v>
      </c>
      <c r="J1020" t="s">
        <v>248</v>
      </c>
      <c r="K1020">
        <v>9014982</v>
      </c>
      <c r="L1020">
        <v>0</v>
      </c>
      <c r="M1020">
        <v>9014982</v>
      </c>
      <c r="N1020">
        <v>9014982</v>
      </c>
      <c r="O1020">
        <v>0</v>
      </c>
      <c r="Q1020">
        <v>558870.42859999998</v>
      </c>
      <c r="R1020">
        <v>188711.28570000001</v>
      </c>
      <c r="S1020">
        <v>535553.28570000001</v>
      </c>
      <c r="T1020">
        <v>11415.857099999999</v>
      </c>
      <c r="U1020">
        <f t="shared" si="10"/>
        <v>2.1316006090932288E-2</v>
      </c>
      <c r="V1020">
        <f t="shared" si="11"/>
        <v>2.4047178979497228</v>
      </c>
      <c r="W1020">
        <f t="shared" si="12"/>
        <v>112.81277964039786</v>
      </c>
      <c r="X1020">
        <f t="shared" si="13"/>
        <v>2.4047178979497228</v>
      </c>
      <c r="Y1020">
        <f t="shared" si="14"/>
        <v>112.81277964039786</v>
      </c>
      <c r="AB1020">
        <v>558870.42859999998</v>
      </c>
      <c r="AC1020">
        <v>188711.28570000001</v>
      </c>
      <c r="AD1020">
        <v>535553.28570000001</v>
      </c>
      <c r="AE1020">
        <v>11415.857099999999</v>
      </c>
      <c r="AF1020">
        <v>2.1678320000000001E-2</v>
      </c>
      <c r="AG1020">
        <v>9014982</v>
      </c>
      <c r="AH1020">
        <v>0</v>
      </c>
      <c r="AI1020">
        <v>9014982</v>
      </c>
      <c r="AJ1020">
        <v>9014982</v>
      </c>
      <c r="AK1020">
        <v>0</v>
      </c>
    </row>
    <row r="1021" spans="1:37" ht="19" customHeight="1">
      <c r="A1021" t="s">
        <v>999</v>
      </c>
      <c r="B1021" t="s">
        <v>1000</v>
      </c>
      <c r="C1021" t="s">
        <v>1001</v>
      </c>
      <c r="D1021">
        <v>7</v>
      </c>
      <c r="E1021" t="s">
        <v>264</v>
      </c>
      <c r="F1021" t="s">
        <v>264</v>
      </c>
      <c r="G1021" t="s">
        <v>264</v>
      </c>
      <c r="H1021" t="s">
        <v>265</v>
      </c>
      <c r="I1021" t="s">
        <v>247</v>
      </c>
      <c r="J1021" t="s">
        <v>248</v>
      </c>
      <c r="K1021">
        <v>6937852</v>
      </c>
      <c r="L1021">
        <v>0</v>
      </c>
      <c r="M1021">
        <v>6937852</v>
      </c>
      <c r="N1021">
        <v>6937852</v>
      </c>
      <c r="O1021">
        <v>0</v>
      </c>
      <c r="Q1021">
        <v>146908.42860000001</v>
      </c>
      <c r="R1021">
        <v>71463.142900000006</v>
      </c>
      <c r="S1021">
        <v>162794</v>
      </c>
      <c r="T1021">
        <v>4228.7142999999996</v>
      </c>
      <c r="U1021">
        <f t="shared" si="10"/>
        <v>2.5975860903964518E-2</v>
      </c>
      <c r="V1021">
        <f t="shared" si="11"/>
        <v>6.0881955986443872</v>
      </c>
      <c r="W1021">
        <f t="shared" si="12"/>
        <v>234.37897289152744</v>
      </c>
      <c r="X1021">
        <f t="shared" si="13"/>
        <v>6.0881955986443872</v>
      </c>
      <c r="Y1021">
        <f t="shared" si="14"/>
        <v>234.37897289152744</v>
      </c>
      <c r="AB1021">
        <v>146908.42860000001</v>
      </c>
      <c r="AC1021">
        <v>71463.142900000006</v>
      </c>
      <c r="AD1021">
        <v>162794</v>
      </c>
      <c r="AE1021">
        <v>4228.7142999999996</v>
      </c>
      <c r="AF1021">
        <v>2.6054540000000001E-2</v>
      </c>
      <c r="AG1021">
        <v>6937852</v>
      </c>
      <c r="AH1021">
        <v>0</v>
      </c>
      <c r="AI1021">
        <v>6937852</v>
      </c>
      <c r="AJ1021">
        <v>6937852</v>
      </c>
      <c r="AK1021">
        <v>0</v>
      </c>
    </row>
    <row r="1022" spans="1:37" ht="19" customHeight="1">
      <c r="A1022" t="s">
        <v>999</v>
      </c>
      <c r="B1022" t="s">
        <v>1000</v>
      </c>
      <c r="C1022" t="s">
        <v>1001</v>
      </c>
      <c r="D1022">
        <v>7</v>
      </c>
      <c r="E1022" t="s">
        <v>275</v>
      </c>
      <c r="F1022" t="s">
        <v>275</v>
      </c>
      <c r="G1022" t="s">
        <v>275</v>
      </c>
      <c r="H1022" t="s">
        <v>276</v>
      </c>
      <c r="I1022" t="s">
        <v>247</v>
      </c>
      <c r="J1022" t="s">
        <v>248</v>
      </c>
      <c r="K1022">
        <v>177050</v>
      </c>
      <c r="L1022">
        <v>0</v>
      </c>
      <c r="M1022">
        <v>177050</v>
      </c>
      <c r="N1022">
        <v>177050</v>
      </c>
      <c r="O1022">
        <v>0</v>
      </c>
      <c r="Q1022">
        <v>26384.571400000001</v>
      </c>
      <c r="R1022">
        <v>6566.8571000000002</v>
      </c>
      <c r="S1022">
        <v>24766</v>
      </c>
      <c r="T1022">
        <v>884.28570000000002</v>
      </c>
      <c r="U1022">
        <f t="shared" si="10"/>
        <v>3.5705632722280549E-2</v>
      </c>
      <c r="V1022">
        <f t="shared" si="11"/>
        <v>1.0212734047830549</v>
      </c>
      <c r="W1022">
        <f t="shared" si="12"/>
        <v>28.602585276293784</v>
      </c>
      <c r="X1022">
        <f t="shared" si="13"/>
        <v>1.0212734047830549</v>
      </c>
      <c r="Y1022">
        <f t="shared" si="14"/>
        <v>28.602585276293784</v>
      </c>
      <c r="AB1022">
        <v>26384.571400000001</v>
      </c>
      <c r="AC1022">
        <v>6566.8571000000002</v>
      </c>
      <c r="AD1022">
        <v>24766</v>
      </c>
      <c r="AE1022">
        <v>884.28570000000002</v>
      </c>
      <c r="AF1022">
        <v>3.5733969999999997E-2</v>
      </c>
      <c r="AG1022">
        <v>177050</v>
      </c>
      <c r="AH1022">
        <v>0</v>
      </c>
      <c r="AI1022">
        <v>177050</v>
      </c>
      <c r="AJ1022">
        <v>177050</v>
      </c>
      <c r="AK1022">
        <v>0</v>
      </c>
    </row>
    <row r="1023" spans="1:37" ht="19" customHeight="1">
      <c r="A1023" t="s">
        <v>999</v>
      </c>
      <c r="B1023" t="s">
        <v>1000</v>
      </c>
      <c r="C1023" t="s">
        <v>1001</v>
      </c>
      <c r="D1023">
        <v>7</v>
      </c>
      <c r="E1023" t="s">
        <v>285</v>
      </c>
      <c r="F1023" t="s">
        <v>285</v>
      </c>
      <c r="G1023" t="s">
        <v>279</v>
      </c>
      <c r="H1023" t="s">
        <v>280</v>
      </c>
      <c r="I1023" t="s">
        <v>247</v>
      </c>
      <c r="J1023" t="s">
        <v>281</v>
      </c>
      <c r="K1023">
        <v>25969.5</v>
      </c>
      <c r="L1023">
        <v>0</v>
      </c>
      <c r="M1023">
        <v>176485.44500000001</v>
      </c>
      <c r="N1023">
        <v>176485.44500000001</v>
      </c>
      <c r="O1023">
        <v>0</v>
      </c>
      <c r="Q1023">
        <v>1511.4286</v>
      </c>
      <c r="R1023">
        <v>449</v>
      </c>
      <c r="S1023">
        <v>1578.8570999999999</v>
      </c>
      <c r="T1023">
        <v>178.42859999999999</v>
      </c>
      <c r="U1023">
        <f t="shared" si="10"/>
        <v>0.11301124085263954</v>
      </c>
      <c r="V1023">
        <f t="shared" si="11"/>
        <v>2.3497557641084628</v>
      </c>
      <c r="W1023">
        <f t="shared" si="12"/>
        <v>20.792230457609215</v>
      </c>
      <c r="X1023">
        <f t="shared" si="13"/>
        <v>15.968643665453593</v>
      </c>
      <c r="Y1023">
        <f t="shared" si="14"/>
        <v>141.3013744913732</v>
      </c>
      <c r="AB1023">
        <v>1511.4286</v>
      </c>
      <c r="AC1023">
        <v>449</v>
      </c>
      <c r="AD1023">
        <v>1578.8570999999999</v>
      </c>
      <c r="AE1023">
        <v>178.42859999999999</v>
      </c>
      <c r="AF1023">
        <v>0.11365097</v>
      </c>
      <c r="AG1023">
        <v>25969.5</v>
      </c>
      <c r="AH1023">
        <v>0</v>
      </c>
      <c r="AI1023">
        <v>176485.44500000001</v>
      </c>
      <c r="AJ1023">
        <v>176485.44500000001</v>
      </c>
      <c r="AK1023">
        <v>0</v>
      </c>
    </row>
    <row r="1024" spans="1:37" ht="19" customHeight="1">
      <c r="A1024" t="s">
        <v>999</v>
      </c>
      <c r="B1024" t="s">
        <v>1000</v>
      </c>
      <c r="C1024" t="s">
        <v>1001</v>
      </c>
      <c r="D1024">
        <v>7</v>
      </c>
      <c r="E1024" t="s">
        <v>286</v>
      </c>
      <c r="F1024" t="s">
        <v>286</v>
      </c>
      <c r="G1024" t="s">
        <v>286</v>
      </c>
      <c r="H1024" t="s">
        <v>260</v>
      </c>
      <c r="I1024" t="s">
        <v>247</v>
      </c>
      <c r="J1024" t="s">
        <v>248</v>
      </c>
      <c r="K1024">
        <v>169862</v>
      </c>
      <c r="L1024">
        <v>0</v>
      </c>
      <c r="M1024">
        <v>169862</v>
      </c>
      <c r="N1024">
        <v>169862</v>
      </c>
      <c r="O1024">
        <v>0</v>
      </c>
      <c r="Q1024">
        <v>4687.7142999999996</v>
      </c>
      <c r="R1024">
        <v>3022.4286000000002</v>
      </c>
      <c r="S1024">
        <v>4675</v>
      </c>
      <c r="T1024">
        <v>186.1429</v>
      </c>
      <c r="U1024">
        <f t="shared" si="10"/>
        <v>3.9816663101604276E-2</v>
      </c>
      <c r="V1024">
        <f t="shared" si="11"/>
        <v>5.1905882352941175</v>
      </c>
      <c r="W1024">
        <f t="shared" si="12"/>
        <v>130.3622109680251</v>
      </c>
      <c r="X1024">
        <f t="shared" si="13"/>
        <v>5.1905882352941175</v>
      </c>
      <c r="Y1024">
        <f t="shared" si="14"/>
        <v>130.3622109680251</v>
      </c>
      <c r="AB1024">
        <v>4687.7142999999996</v>
      </c>
      <c r="AC1024">
        <v>3022.4286000000002</v>
      </c>
      <c r="AD1024">
        <v>4675</v>
      </c>
      <c r="AE1024">
        <v>186.1429</v>
      </c>
      <c r="AF1024">
        <v>4.5658410000000003E-2</v>
      </c>
      <c r="AG1024">
        <v>169862</v>
      </c>
      <c r="AH1024">
        <v>0</v>
      </c>
      <c r="AI1024">
        <v>169862</v>
      </c>
      <c r="AJ1024">
        <v>169862</v>
      </c>
      <c r="AK1024">
        <v>0</v>
      </c>
    </row>
    <row r="1025" spans="1:37" ht="19" customHeight="1">
      <c r="A1025" t="s">
        <v>999</v>
      </c>
      <c r="B1025" t="s">
        <v>1000</v>
      </c>
      <c r="C1025" t="s">
        <v>1001</v>
      </c>
      <c r="D1025">
        <v>7</v>
      </c>
      <c r="E1025" t="s">
        <v>277</v>
      </c>
      <c r="F1025" t="s">
        <v>278</v>
      </c>
      <c r="G1025" t="s">
        <v>279</v>
      </c>
      <c r="H1025" t="s">
        <v>280</v>
      </c>
      <c r="I1025" t="s">
        <v>247</v>
      </c>
      <c r="J1025" t="s">
        <v>281</v>
      </c>
      <c r="K1025">
        <v>20470.82</v>
      </c>
      <c r="L1025">
        <v>0</v>
      </c>
      <c r="M1025">
        <v>139085.77609999999</v>
      </c>
      <c r="N1025">
        <v>139085.77609999999</v>
      </c>
      <c r="O1025">
        <v>0</v>
      </c>
      <c r="Q1025">
        <v>1321.1429000000001</v>
      </c>
      <c r="R1025">
        <v>11.857100000000001</v>
      </c>
      <c r="S1025">
        <v>1361.2856999999999</v>
      </c>
      <c r="T1025">
        <v>129.1429</v>
      </c>
      <c r="U1025">
        <f t="shared" si="10"/>
        <v>9.4868329256672573E-2</v>
      </c>
      <c r="V1025">
        <f t="shared" si="11"/>
        <v>2.1482653179584985</v>
      </c>
      <c r="W1025">
        <f t="shared" si="12"/>
        <v>22.644704874544843</v>
      </c>
      <c r="X1025">
        <f t="shared" si="13"/>
        <v>14.596051795529979</v>
      </c>
      <c r="Y1025">
        <f t="shared" si="14"/>
        <v>153.85589595490177</v>
      </c>
      <c r="AB1025">
        <v>1321.1429000000001</v>
      </c>
      <c r="AC1025">
        <v>11.857100000000001</v>
      </c>
      <c r="AD1025">
        <v>1361.2856999999999</v>
      </c>
      <c r="AE1025">
        <v>129.1429</v>
      </c>
      <c r="AF1025">
        <v>9.5718769999999995E-2</v>
      </c>
      <c r="AG1025">
        <v>20470.82</v>
      </c>
      <c r="AH1025">
        <v>0</v>
      </c>
      <c r="AI1025">
        <v>139085.77609999999</v>
      </c>
      <c r="AJ1025">
        <v>139085.77609999999</v>
      </c>
      <c r="AK1025">
        <v>0</v>
      </c>
    </row>
    <row r="1026" spans="1:37" ht="19" customHeight="1">
      <c r="A1026" t="s">
        <v>999</v>
      </c>
      <c r="B1026" t="s">
        <v>1000</v>
      </c>
      <c r="C1026" t="s">
        <v>1001</v>
      </c>
      <c r="D1026">
        <v>7</v>
      </c>
      <c r="E1026" t="s">
        <v>282</v>
      </c>
      <c r="F1026" t="s">
        <v>283</v>
      </c>
      <c r="G1026" t="s">
        <v>284</v>
      </c>
      <c r="H1026" t="s">
        <v>280</v>
      </c>
      <c r="I1026" t="s">
        <v>247</v>
      </c>
      <c r="J1026" t="s">
        <v>281</v>
      </c>
      <c r="K1026">
        <v>13304.67</v>
      </c>
      <c r="L1026">
        <v>0</v>
      </c>
      <c r="M1026">
        <v>90389.692899999995</v>
      </c>
      <c r="N1026">
        <v>90389.692899999995</v>
      </c>
      <c r="O1026">
        <v>0</v>
      </c>
      <c r="Q1026">
        <v>971.71429999999998</v>
      </c>
      <c r="R1026">
        <v>27.571400000000001</v>
      </c>
      <c r="S1026">
        <v>997.14290000000005</v>
      </c>
      <c r="T1026">
        <v>95.285700000000006</v>
      </c>
      <c r="U1026">
        <f t="shared" si="10"/>
        <v>9.5558720821258422E-2</v>
      </c>
      <c r="V1026">
        <f t="shared" si="11"/>
        <v>1.9061130985911274</v>
      </c>
      <c r="W1026">
        <f t="shared" si="12"/>
        <v>19.947034474817762</v>
      </c>
      <c r="X1026">
        <f t="shared" si="13"/>
        <v>12.949812179807498</v>
      </c>
      <c r="Y1026">
        <f t="shared" si="14"/>
        <v>135.51680127688175</v>
      </c>
      <c r="AB1026">
        <v>971.71429999999998</v>
      </c>
      <c r="AC1026">
        <v>27.571400000000001</v>
      </c>
      <c r="AD1026">
        <v>997.14290000000005</v>
      </c>
      <c r="AE1026">
        <v>95.285700000000006</v>
      </c>
      <c r="AF1026">
        <v>9.6123260000000002E-2</v>
      </c>
      <c r="AG1026">
        <v>13304.67</v>
      </c>
      <c r="AH1026">
        <v>0</v>
      </c>
      <c r="AI1026">
        <v>90389.692899999995</v>
      </c>
      <c r="AJ1026">
        <v>90389.692899999995</v>
      </c>
      <c r="AK1026">
        <v>0</v>
      </c>
    </row>
    <row r="1027" spans="1:37" ht="19" customHeight="1">
      <c r="A1027" t="s">
        <v>999</v>
      </c>
      <c r="B1027" t="s">
        <v>1000</v>
      </c>
      <c r="C1027" t="s">
        <v>1001</v>
      </c>
      <c r="D1027">
        <v>7</v>
      </c>
      <c r="E1027" t="s">
        <v>287</v>
      </c>
      <c r="F1027" t="s">
        <v>287</v>
      </c>
      <c r="G1027" t="s">
        <v>287</v>
      </c>
      <c r="H1027" t="s">
        <v>288</v>
      </c>
      <c r="I1027" t="s">
        <v>247</v>
      </c>
      <c r="J1027" t="s">
        <v>248</v>
      </c>
      <c r="K1027">
        <v>78215</v>
      </c>
      <c r="L1027">
        <v>0</v>
      </c>
      <c r="M1027">
        <v>78215</v>
      </c>
      <c r="N1027">
        <v>78215</v>
      </c>
      <c r="O1027">
        <v>0</v>
      </c>
      <c r="P1027">
        <v>285.8571</v>
      </c>
      <c r="Q1027">
        <v>24837.142899999999</v>
      </c>
      <c r="R1027">
        <v>322.57139999999998</v>
      </c>
      <c r="S1027">
        <v>26891.571400000001</v>
      </c>
      <c r="T1027">
        <v>222</v>
      </c>
      <c r="U1027">
        <f t="shared" si="10"/>
        <v>8.2553747677236895E-3</v>
      </c>
      <c r="V1027">
        <f t="shared" si="11"/>
        <v>0.41550459295849962</v>
      </c>
      <c r="W1027">
        <f t="shared" si="12"/>
        <v>50.331402831402833</v>
      </c>
      <c r="X1027">
        <f t="shared" si="13"/>
        <v>0.41550459295849962</v>
      </c>
      <c r="Y1027">
        <f t="shared" si="14"/>
        <v>50.331402831402833</v>
      </c>
      <c r="AA1027">
        <v>285.8571</v>
      </c>
      <c r="AB1027">
        <v>24837.142899999999</v>
      </c>
      <c r="AC1027">
        <v>322.57139999999998</v>
      </c>
      <c r="AD1027">
        <v>26891.571400000001</v>
      </c>
      <c r="AE1027">
        <v>222</v>
      </c>
      <c r="AF1027">
        <v>8.1798400000000007E-3</v>
      </c>
      <c r="AG1027">
        <v>78215</v>
      </c>
      <c r="AH1027">
        <v>0</v>
      </c>
      <c r="AI1027">
        <v>78215</v>
      </c>
      <c r="AJ1027">
        <v>78215</v>
      </c>
      <c r="AK1027">
        <v>0</v>
      </c>
    </row>
    <row r="1028" spans="1:37" ht="19" customHeight="1">
      <c r="A1028" t="s">
        <v>999</v>
      </c>
      <c r="B1028" t="s">
        <v>1000</v>
      </c>
      <c r="C1028" t="s">
        <v>1001</v>
      </c>
      <c r="D1028">
        <v>7</v>
      </c>
      <c r="E1028" t="s">
        <v>298</v>
      </c>
      <c r="F1028" t="s">
        <v>298</v>
      </c>
      <c r="G1028" t="s">
        <v>298</v>
      </c>
      <c r="H1028" t="s">
        <v>254</v>
      </c>
      <c r="I1028" t="s">
        <v>247</v>
      </c>
      <c r="J1028" t="s">
        <v>248</v>
      </c>
      <c r="K1028">
        <v>33463</v>
      </c>
      <c r="L1028">
        <v>0</v>
      </c>
      <c r="M1028">
        <v>33463</v>
      </c>
      <c r="N1028">
        <v>33463</v>
      </c>
      <c r="O1028">
        <v>0</v>
      </c>
      <c r="P1028">
        <v>27.714300000000001</v>
      </c>
      <c r="Q1028">
        <v>384.8571</v>
      </c>
      <c r="R1028">
        <v>29.428599999999999</v>
      </c>
      <c r="S1028">
        <v>448.71429999999998</v>
      </c>
      <c r="T1028">
        <v>44.142899999999997</v>
      </c>
      <c r="U1028">
        <f t="shared" si="10"/>
        <v>9.8376405655001414E-2</v>
      </c>
      <c r="V1028">
        <f t="shared" si="11"/>
        <v>10.653613159706682</v>
      </c>
      <c r="W1028">
        <f t="shared" si="12"/>
        <v>108.29439324168942</v>
      </c>
      <c r="X1028">
        <f t="shared" si="13"/>
        <v>10.653613159706682</v>
      </c>
      <c r="Y1028">
        <f t="shared" si="14"/>
        <v>108.29439324168942</v>
      </c>
      <c r="AA1028">
        <v>27.714300000000001</v>
      </c>
      <c r="AB1028">
        <v>384.8571</v>
      </c>
      <c r="AC1028">
        <v>29.428599999999999</v>
      </c>
      <c r="AD1028">
        <v>448.71429999999998</v>
      </c>
      <c r="AE1028">
        <v>44.142899999999997</v>
      </c>
      <c r="AF1028">
        <v>9.0171550000000003E-2</v>
      </c>
      <c r="AG1028">
        <v>33463</v>
      </c>
      <c r="AH1028">
        <v>0</v>
      </c>
      <c r="AI1028">
        <v>33463</v>
      </c>
      <c r="AJ1028">
        <v>33463</v>
      </c>
      <c r="AK1028">
        <v>0</v>
      </c>
    </row>
    <row r="1029" spans="1:37" ht="19" customHeight="1">
      <c r="A1029" t="s">
        <v>999</v>
      </c>
      <c r="B1029" t="s">
        <v>1000</v>
      </c>
      <c r="C1029" t="s">
        <v>1001</v>
      </c>
      <c r="D1029">
        <v>7</v>
      </c>
      <c r="E1029" t="s">
        <v>290</v>
      </c>
      <c r="F1029" t="s">
        <v>290</v>
      </c>
      <c r="G1029" t="s">
        <v>290</v>
      </c>
      <c r="H1029" t="s">
        <v>254</v>
      </c>
      <c r="I1029" t="s">
        <v>247</v>
      </c>
      <c r="J1029" t="s">
        <v>268</v>
      </c>
      <c r="K1029">
        <v>403062</v>
      </c>
      <c r="L1029">
        <v>0</v>
      </c>
      <c r="M1029">
        <v>27392.7549</v>
      </c>
      <c r="N1029">
        <v>27392.7549</v>
      </c>
      <c r="O1029">
        <v>0</v>
      </c>
      <c r="P1029">
        <v>2404.8571000000002</v>
      </c>
      <c r="Q1029">
        <v>9140.8570999999993</v>
      </c>
      <c r="R1029">
        <v>1724.8570999999999</v>
      </c>
      <c r="S1029">
        <v>10282.571400000001</v>
      </c>
      <c r="T1029">
        <v>80.857100000000003</v>
      </c>
      <c r="U1029">
        <f t="shared" si="10"/>
        <v>7.8635097053641658E-3</v>
      </c>
      <c r="V1029">
        <f t="shared" si="11"/>
        <v>5.5997943971763435</v>
      </c>
      <c r="W1029">
        <f t="shared" si="12"/>
        <v>712.12405236257189</v>
      </c>
      <c r="X1029">
        <f t="shared" si="13"/>
        <v>0.3805712158731035</v>
      </c>
      <c r="Y1029">
        <f t="shared" si="14"/>
        <v>48.397119115080805</v>
      </c>
      <c r="AA1029">
        <v>2404.8571000000002</v>
      </c>
      <c r="AB1029">
        <v>9140.8570999999993</v>
      </c>
      <c r="AC1029">
        <v>1724.8570999999999</v>
      </c>
      <c r="AD1029">
        <v>10282.571400000001</v>
      </c>
      <c r="AE1029">
        <v>80.857100000000003</v>
      </c>
      <c r="AF1029">
        <v>7.8947500000000007E-3</v>
      </c>
      <c r="AG1029">
        <v>403062</v>
      </c>
      <c r="AH1029">
        <v>0</v>
      </c>
      <c r="AI1029">
        <v>27392.7549</v>
      </c>
      <c r="AJ1029">
        <v>27392.7549</v>
      </c>
      <c r="AK1029">
        <v>0</v>
      </c>
    </row>
    <row r="1030" spans="1:37" ht="19" customHeight="1">
      <c r="A1030" t="s">
        <v>999</v>
      </c>
      <c r="B1030" t="s">
        <v>1000</v>
      </c>
      <c r="C1030" t="s">
        <v>1001</v>
      </c>
      <c r="D1030">
        <v>7</v>
      </c>
      <c r="E1030" t="s">
        <v>289</v>
      </c>
      <c r="F1030" t="s">
        <v>289</v>
      </c>
      <c r="G1030" t="s">
        <v>289</v>
      </c>
      <c r="H1030" t="s">
        <v>260</v>
      </c>
      <c r="I1030" t="s">
        <v>247</v>
      </c>
      <c r="J1030" t="s">
        <v>248</v>
      </c>
      <c r="K1030">
        <v>24682</v>
      </c>
      <c r="L1030">
        <v>0</v>
      </c>
      <c r="M1030">
        <v>24682</v>
      </c>
      <c r="N1030">
        <v>24682</v>
      </c>
      <c r="O1030">
        <v>0</v>
      </c>
      <c r="Q1030">
        <v>26371.142899999999</v>
      </c>
      <c r="R1030">
        <v>547.57140000000004</v>
      </c>
      <c r="S1030">
        <v>26827.142899999999</v>
      </c>
      <c r="T1030">
        <v>138.8571</v>
      </c>
      <c r="U1030">
        <f t="shared" si="10"/>
        <v>5.1759928561009756E-3</v>
      </c>
      <c r="V1030">
        <f t="shared" si="11"/>
        <v>0.13143404846141854</v>
      </c>
      <c r="W1030">
        <f t="shared" si="12"/>
        <v>25.393011952575705</v>
      </c>
      <c r="X1030">
        <f t="shared" si="13"/>
        <v>0.13143404846141854</v>
      </c>
      <c r="Y1030">
        <f t="shared" si="14"/>
        <v>25.393011952575705</v>
      </c>
      <c r="AB1030">
        <v>26371.142899999999</v>
      </c>
      <c r="AC1030">
        <v>547.57140000000004</v>
      </c>
      <c r="AD1030">
        <v>26827.142899999999</v>
      </c>
      <c r="AE1030">
        <v>138.8571</v>
      </c>
      <c r="AF1030">
        <v>5.1736500000000001E-3</v>
      </c>
      <c r="AG1030">
        <v>24682</v>
      </c>
      <c r="AH1030">
        <v>0</v>
      </c>
      <c r="AI1030">
        <v>24682</v>
      </c>
      <c r="AJ1030">
        <v>24682</v>
      </c>
      <c r="AK1030">
        <v>0</v>
      </c>
    </row>
    <row r="1031" spans="1:37" ht="19" customHeight="1">
      <c r="A1031" t="s">
        <v>999</v>
      </c>
      <c r="B1031" t="s">
        <v>1000</v>
      </c>
      <c r="C1031" t="s">
        <v>1001</v>
      </c>
      <c r="D1031">
        <v>7</v>
      </c>
      <c r="E1031" t="s">
        <v>293</v>
      </c>
      <c r="F1031" t="s">
        <v>294</v>
      </c>
      <c r="G1031" t="s">
        <v>294</v>
      </c>
      <c r="H1031" t="s">
        <v>295</v>
      </c>
      <c r="I1031" t="s">
        <v>247</v>
      </c>
      <c r="J1031" t="s">
        <v>248</v>
      </c>
      <c r="K1031">
        <v>14720</v>
      </c>
      <c r="L1031">
        <v>0</v>
      </c>
      <c r="M1031">
        <v>14720</v>
      </c>
      <c r="N1031">
        <v>14720</v>
      </c>
      <c r="O1031">
        <v>0</v>
      </c>
      <c r="R1031">
        <v>112.71429999999999</v>
      </c>
      <c r="S1031">
        <v>983.85709999999995</v>
      </c>
      <c r="T1031">
        <v>24.142900000000001</v>
      </c>
      <c r="U1031">
        <f t="shared" si="10"/>
        <v>2.4539031125556752E-2</v>
      </c>
      <c r="V1031">
        <f t="shared" si="11"/>
        <v>2.1373603370419776</v>
      </c>
      <c r="W1031">
        <f t="shared" si="12"/>
        <v>87.100437099815792</v>
      </c>
      <c r="X1031">
        <f t="shared" si="13"/>
        <v>2.1373603370419776</v>
      </c>
      <c r="Y1031">
        <f t="shared" si="14"/>
        <v>87.100437099815792</v>
      </c>
      <c r="AC1031">
        <v>112.71429999999999</v>
      </c>
      <c r="AD1031">
        <v>983.85709999999995</v>
      </c>
      <c r="AE1031">
        <v>24.142900000000001</v>
      </c>
      <c r="AF1031">
        <v>2.5105180000000001E-2</v>
      </c>
      <c r="AG1031">
        <v>14720</v>
      </c>
      <c r="AH1031">
        <v>0</v>
      </c>
      <c r="AI1031">
        <v>14720</v>
      </c>
      <c r="AJ1031">
        <v>14720</v>
      </c>
      <c r="AK1031">
        <v>0</v>
      </c>
    </row>
    <row r="1032" spans="1:37" ht="19" customHeight="1">
      <c r="A1032" t="s">
        <v>999</v>
      </c>
      <c r="B1032" t="s">
        <v>1000</v>
      </c>
      <c r="C1032" t="s">
        <v>1001</v>
      </c>
      <c r="D1032">
        <v>7</v>
      </c>
      <c r="E1032" t="s">
        <v>291</v>
      </c>
      <c r="F1032" t="s">
        <v>291</v>
      </c>
      <c r="G1032" t="s">
        <v>291</v>
      </c>
      <c r="H1032" t="s">
        <v>280</v>
      </c>
      <c r="I1032" t="s">
        <v>247</v>
      </c>
      <c r="J1032" t="s">
        <v>292</v>
      </c>
      <c r="K1032">
        <v>2183000</v>
      </c>
      <c r="L1032">
        <v>0</v>
      </c>
      <c r="M1032">
        <v>10036.799999999999</v>
      </c>
      <c r="N1032">
        <v>10036.799999999999</v>
      </c>
      <c r="O1032">
        <v>0</v>
      </c>
      <c r="Q1032">
        <v>309.71429999999998</v>
      </c>
      <c r="R1032">
        <v>4.8571</v>
      </c>
      <c r="S1032">
        <v>326.71429999999998</v>
      </c>
      <c r="T1032">
        <v>12</v>
      </c>
      <c r="U1032">
        <f t="shared" si="10"/>
        <v>3.6729338140387494E-2</v>
      </c>
      <c r="V1032">
        <f t="shared" si="11"/>
        <v>954.52553762459388</v>
      </c>
      <c r="W1032">
        <f t="shared" si="12"/>
        <v>25988.095238095237</v>
      </c>
      <c r="X1032">
        <f t="shared" si="13"/>
        <v>4.3886312029457279</v>
      </c>
      <c r="Y1032">
        <f t="shared" si="14"/>
        <v>119.48571428571428</v>
      </c>
      <c r="AB1032">
        <v>309.71429999999998</v>
      </c>
      <c r="AC1032">
        <v>4.8571</v>
      </c>
      <c r="AD1032">
        <v>326.71429999999998</v>
      </c>
      <c r="AE1032">
        <v>12</v>
      </c>
      <c r="AF1032">
        <v>3.6699330000000002E-2</v>
      </c>
      <c r="AG1032">
        <v>2183000</v>
      </c>
      <c r="AH1032">
        <v>0</v>
      </c>
      <c r="AI1032">
        <v>10036.799999999999</v>
      </c>
      <c r="AJ1032">
        <v>10036.799999999999</v>
      </c>
      <c r="AK1032">
        <v>0</v>
      </c>
    </row>
    <row r="1033" spans="1:37" ht="19" customHeight="1">
      <c r="A1033" t="s">
        <v>999</v>
      </c>
      <c r="B1033" t="s">
        <v>1000</v>
      </c>
      <c r="C1033" t="s">
        <v>1001</v>
      </c>
      <c r="D1033">
        <v>7</v>
      </c>
      <c r="E1033" t="s">
        <v>266</v>
      </c>
      <c r="G1033" t="s">
        <v>267</v>
      </c>
      <c r="H1033" t="s">
        <v>265</v>
      </c>
      <c r="I1033" t="s">
        <v>247</v>
      </c>
      <c r="J1033" t="s">
        <v>268</v>
      </c>
      <c r="K1033">
        <v>77758</v>
      </c>
      <c r="L1033">
        <v>0</v>
      </c>
      <c r="M1033">
        <v>5282.4389000000001</v>
      </c>
      <c r="N1033">
        <v>5282.4389000000001</v>
      </c>
      <c r="O1033">
        <v>0</v>
      </c>
      <c r="Q1033">
        <v>344</v>
      </c>
      <c r="R1033">
        <v>34.142899999999997</v>
      </c>
      <c r="S1033">
        <v>346.42860000000002</v>
      </c>
      <c r="T1033">
        <v>7.2857000000000003</v>
      </c>
      <c r="U1033">
        <f t="shared" si="10"/>
        <v>2.1030884863432176E-2</v>
      </c>
      <c r="V1033">
        <f t="shared" si="11"/>
        <v>32.065151994626639</v>
      </c>
      <c r="W1033">
        <f t="shared" si="12"/>
        <v>1524.6696562150121</v>
      </c>
      <c r="X1033">
        <f t="shared" si="13"/>
        <v>2.1783251399319474</v>
      </c>
      <c r="Y1033">
        <f t="shared" si="14"/>
        <v>103.57743642634594</v>
      </c>
      <c r="AB1033">
        <v>344</v>
      </c>
      <c r="AC1033">
        <v>34.142899999999997</v>
      </c>
      <c r="AD1033">
        <v>346.42860000000002</v>
      </c>
      <c r="AE1033">
        <v>7.2857000000000003</v>
      </c>
      <c r="AF1033">
        <v>2.1220449999999998E-2</v>
      </c>
      <c r="AG1033">
        <v>77758</v>
      </c>
      <c r="AH1033">
        <v>0</v>
      </c>
      <c r="AI1033">
        <v>5282.4389000000001</v>
      </c>
      <c r="AJ1033">
        <v>5282.4389000000001</v>
      </c>
      <c r="AK1033">
        <v>0</v>
      </c>
    </row>
    <row r="1034" spans="1:37" ht="19" customHeight="1">
      <c r="A1034" t="s">
        <v>999</v>
      </c>
      <c r="B1034" t="s">
        <v>1000</v>
      </c>
      <c r="C1034" t="s">
        <v>1001</v>
      </c>
      <c r="D1034">
        <v>7</v>
      </c>
      <c r="E1034" t="s">
        <v>299</v>
      </c>
      <c r="F1034" t="s">
        <v>299</v>
      </c>
      <c r="G1034" t="s">
        <v>299</v>
      </c>
      <c r="H1034" t="s">
        <v>300</v>
      </c>
      <c r="I1034" t="s">
        <v>301</v>
      </c>
      <c r="J1034" t="s">
        <v>248</v>
      </c>
      <c r="K1034">
        <v>14241917</v>
      </c>
      <c r="L1034">
        <v>0</v>
      </c>
      <c r="M1034">
        <v>14241917</v>
      </c>
      <c r="N1034">
        <v>14241917</v>
      </c>
      <c r="O1034">
        <v>0</v>
      </c>
      <c r="P1034">
        <v>1052.2856999999999</v>
      </c>
      <c r="Q1034">
        <v>914632.71429999999</v>
      </c>
      <c r="R1034">
        <v>968.85709999999995</v>
      </c>
      <c r="S1034">
        <v>953636.28570000001</v>
      </c>
      <c r="T1034">
        <v>7980.4286000000002</v>
      </c>
      <c r="U1034">
        <f t="shared" si="10"/>
        <v>8.368419616229375E-3</v>
      </c>
      <c r="V1034">
        <f t="shared" si="11"/>
        <v>2.1334754160860592</v>
      </c>
      <c r="W1034">
        <f t="shared" si="12"/>
        <v>254.9436469400367</v>
      </c>
      <c r="X1034">
        <f t="shared" si="13"/>
        <v>2.1334754160860592</v>
      </c>
      <c r="Y1034">
        <f t="shared" si="14"/>
        <v>254.9436469400367</v>
      </c>
      <c r="AA1034">
        <v>1052.2856999999999</v>
      </c>
      <c r="AB1034">
        <v>914632.71429999999</v>
      </c>
      <c r="AC1034">
        <v>968.85709999999995</v>
      </c>
      <c r="AD1034">
        <v>953636.28570000001</v>
      </c>
      <c r="AE1034">
        <v>7980.4286000000002</v>
      </c>
      <c r="AF1034">
        <v>8.3694800000000003E-3</v>
      </c>
      <c r="AG1034">
        <v>14241917</v>
      </c>
      <c r="AH1034">
        <v>0</v>
      </c>
      <c r="AI1034">
        <v>14241917</v>
      </c>
      <c r="AJ1034">
        <v>14241917</v>
      </c>
      <c r="AK1034">
        <v>0</v>
      </c>
    </row>
    <row r="1035" spans="1:37" ht="19" customHeight="1">
      <c r="A1035" t="s">
        <v>999</v>
      </c>
      <c r="B1035" t="s">
        <v>1000</v>
      </c>
      <c r="C1035" t="s">
        <v>1001</v>
      </c>
      <c r="D1035">
        <v>7</v>
      </c>
      <c r="E1035" t="s">
        <v>306</v>
      </c>
      <c r="F1035" t="s">
        <v>306</v>
      </c>
      <c r="G1035" t="s">
        <v>306</v>
      </c>
      <c r="H1035" t="s">
        <v>307</v>
      </c>
      <c r="I1035" t="s">
        <v>301</v>
      </c>
      <c r="J1035" t="s">
        <v>248</v>
      </c>
      <c r="K1035">
        <v>7766178</v>
      </c>
      <c r="L1035">
        <v>0</v>
      </c>
      <c r="M1035">
        <v>7766178</v>
      </c>
      <c r="N1035">
        <v>7766178</v>
      </c>
      <c r="O1035">
        <v>0</v>
      </c>
      <c r="Q1035">
        <v>36215.2857</v>
      </c>
      <c r="R1035">
        <v>5061.2857000000004</v>
      </c>
      <c r="S1035">
        <v>49148.2857</v>
      </c>
      <c r="T1035">
        <v>4362.5713999999998</v>
      </c>
      <c r="U1035">
        <f t="shared" si="10"/>
        <v>8.8763449993536594E-2</v>
      </c>
      <c r="V1035">
        <f t="shared" si="11"/>
        <v>22.573605247842856</v>
      </c>
      <c r="W1035">
        <f t="shared" si="12"/>
        <v>254.31194088880702</v>
      </c>
      <c r="X1035">
        <f t="shared" si="13"/>
        <v>22.573605247842856</v>
      </c>
      <c r="Y1035">
        <f t="shared" si="14"/>
        <v>254.31194088880702</v>
      </c>
    </row>
    <row r="1036" spans="1:37" ht="19" customHeight="1">
      <c r="A1036" t="s">
        <v>999</v>
      </c>
      <c r="B1036" t="s">
        <v>1000</v>
      </c>
      <c r="C1036" t="s">
        <v>1001</v>
      </c>
      <c r="D1036">
        <v>7</v>
      </c>
      <c r="E1036" t="s">
        <v>303</v>
      </c>
      <c r="F1036" t="s">
        <v>304</v>
      </c>
      <c r="G1036" t="s">
        <v>304</v>
      </c>
      <c r="H1036" t="s">
        <v>305</v>
      </c>
      <c r="I1036" t="s">
        <v>301</v>
      </c>
      <c r="J1036" t="s">
        <v>248</v>
      </c>
      <c r="K1036">
        <v>7078180</v>
      </c>
      <c r="L1036">
        <v>0</v>
      </c>
      <c r="M1036">
        <v>7078180</v>
      </c>
      <c r="N1036">
        <v>7078180</v>
      </c>
      <c r="O1036">
        <v>0</v>
      </c>
      <c r="Q1036">
        <v>19551.571400000001</v>
      </c>
      <c r="R1036">
        <v>868.71429999999998</v>
      </c>
      <c r="S1036">
        <v>50336.142899999999</v>
      </c>
      <c r="T1036">
        <v>1776</v>
      </c>
      <c r="U1036">
        <f t="shared" si="10"/>
        <v>3.5282798754133385E-2</v>
      </c>
      <c r="V1036">
        <f t="shared" si="11"/>
        <v>20.088320502375471</v>
      </c>
      <c r="W1036">
        <f t="shared" si="12"/>
        <v>569.3516731016731</v>
      </c>
      <c r="X1036">
        <f t="shared" si="13"/>
        <v>20.088320502375471</v>
      </c>
      <c r="Y1036">
        <f t="shared" si="14"/>
        <v>569.3516731016731</v>
      </c>
      <c r="AB1036">
        <v>19551.571400000001</v>
      </c>
      <c r="AC1036">
        <v>868.71429999999998</v>
      </c>
      <c r="AD1036">
        <v>50336.142899999999</v>
      </c>
      <c r="AE1036">
        <v>1776</v>
      </c>
      <c r="AF1036">
        <v>3.5276290000000002E-2</v>
      </c>
      <c r="AG1036">
        <v>7078180</v>
      </c>
      <c r="AH1036">
        <v>0</v>
      </c>
      <c r="AI1036">
        <v>7078180</v>
      </c>
      <c r="AJ1036">
        <v>7078180</v>
      </c>
      <c r="AK1036">
        <v>0</v>
      </c>
    </row>
    <row r="1037" spans="1:37" ht="19" customHeight="1">
      <c r="A1037" t="s">
        <v>999</v>
      </c>
      <c r="B1037" t="s">
        <v>1000</v>
      </c>
      <c r="C1037" t="s">
        <v>1001</v>
      </c>
      <c r="D1037">
        <v>7</v>
      </c>
      <c r="E1037" t="s">
        <v>308</v>
      </c>
      <c r="F1037" t="s">
        <v>308</v>
      </c>
      <c r="G1037" t="s">
        <v>309</v>
      </c>
      <c r="H1037" t="s">
        <v>310</v>
      </c>
      <c r="I1037" t="s">
        <v>301</v>
      </c>
      <c r="J1037" t="s">
        <v>248</v>
      </c>
      <c r="K1037">
        <v>3769263</v>
      </c>
      <c r="L1037">
        <v>0</v>
      </c>
      <c r="M1037">
        <v>3769263</v>
      </c>
      <c r="N1037">
        <v>3769263</v>
      </c>
      <c r="O1037">
        <v>0</v>
      </c>
      <c r="R1037">
        <v>12133.142900000001</v>
      </c>
      <c r="S1037">
        <v>76628</v>
      </c>
      <c r="T1037">
        <v>2607.8571000000002</v>
      </c>
      <c r="U1037">
        <f t="shared" si="10"/>
        <v>3.4032691705381847E-2</v>
      </c>
      <c r="V1037">
        <f t="shared" si="11"/>
        <v>7.0270154885569616</v>
      </c>
      <c r="W1037">
        <f t="shared" si="12"/>
        <v>206.47839287556928</v>
      </c>
      <c r="X1037">
        <f t="shared" si="13"/>
        <v>7.0270154885569616</v>
      </c>
      <c r="Y1037">
        <f t="shared" si="14"/>
        <v>206.47839287556928</v>
      </c>
      <c r="AC1037">
        <v>12133.142900000001</v>
      </c>
      <c r="AD1037">
        <v>76628</v>
      </c>
      <c r="AE1037">
        <v>2607.8571000000002</v>
      </c>
      <c r="AF1037">
        <v>3.6937940000000002E-2</v>
      </c>
      <c r="AG1037">
        <v>3769263</v>
      </c>
      <c r="AH1037">
        <v>0</v>
      </c>
      <c r="AI1037">
        <v>3769263</v>
      </c>
      <c r="AJ1037">
        <v>3769263</v>
      </c>
      <c r="AK1037">
        <v>0</v>
      </c>
    </row>
    <row r="1038" spans="1:37" ht="19" customHeight="1">
      <c r="A1038" t="s">
        <v>999</v>
      </c>
      <c r="B1038" t="s">
        <v>1000</v>
      </c>
      <c r="C1038" t="s">
        <v>1001</v>
      </c>
      <c r="D1038">
        <v>7</v>
      </c>
      <c r="E1038" t="s">
        <v>311</v>
      </c>
      <c r="F1038" t="s">
        <v>311</v>
      </c>
      <c r="G1038" t="s">
        <v>311</v>
      </c>
      <c r="H1038" t="s">
        <v>276</v>
      </c>
      <c r="I1038" t="s">
        <v>301</v>
      </c>
      <c r="J1038" t="s">
        <v>248</v>
      </c>
      <c r="K1038">
        <v>2726502</v>
      </c>
      <c r="L1038">
        <v>0</v>
      </c>
      <c r="M1038">
        <v>2726502</v>
      </c>
      <c r="N1038">
        <v>2726502</v>
      </c>
      <c r="O1038">
        <v>0</v>
      </c>
      <c r="P1038">
        <v>1137</v>
      </c>
      <c r="Q1038">
        <v>14124.571400000001</v>
      </c>
      <c r="R1038">
        <v>951.14290000000005</v>
      </c>
      <c r="S1038">
        <v>80569.285699999993</v>
      </c>
      <c r="T1038">
        <v>2121.4286000000002</v>
      </c>
      <c r="U1038">
        <f t="shared" si="10"/>
        <v>2.6330487872253786E-2</v>
      </c>
      <c r="V1038">
        <f t="shared" si="11"/>
        <v>4.8343519783033866</v>
      </c>
      <c r="W1038">
        <f t="shared" si="12"/>
        <v>183.60282581006294</v>
      </c>
      <c r="X1038">
        <f t="shared" si="13"/>
        <v>4.8343519783033866</v>
      </c>
      <c r="Y1038">
        <f t="shared" si="14"/>
        <v>183.60282581006294</v>
      </c>
      <c r="AA1038">
        <v>1137</v>
      </c>
      <c r="AB1038">
        <v>14124.571400000001</v>
      </c>
      <c r="AC1038">
        <v>951.14290000000005</v>
      </c>
      <c r="AD1038">
        <v>80569.285699999993</v>
      </c>
      <c r="AE1038">
        <v>2121.4286000000002</v>
      </c>
      <c r="AF1038">
        <v>2.6960479999999998E-2</v>
      </c>
      <c r="AG1038">
        <v>2726502</v>
      </c>
      <c r="AH1038">
        <v>0</v>
      </c>
      <c r="AI1038">
        <v>2726502</v>
      </c>
      <c r="AJ1038">
        <v>2726502</v>
      </c>
      <c r="AK1038">
        <v>0</v>
      </c>
    </row>
    <row r="1039" spans="1:37" ht="19" customHeight="1">
      <c r="A1039" t="s">
        <v>999</v>
      </c>
      <c r="B1039" t="s">
        <v>1000</v>
      </c>
      <c r="C1039" t="s">
        <v>1001</v>
      </c>
      <c r="D1039">
        <v>7</v>
      </c>
      <c r="E1039" t="s">
        <v>312</v>
      </c>
      <c r="F1039" t="s">
        <v>313</v>
      </c>
      <c r="G1039" t="s">
        <v>313</v>
      </c>
      <c r="H1039" t="s">
        <v>314</v>
      </c>
      <c r="I1039" t="s">
        <v>301</v>
      </c>
      <c r="J1039" t="s">
        <v>248</v>
      </c>
      <c r="K1039">
        <v>1553145</v>
      </c>
      <c r="L1039">
        <v>0</v>
      </c>
      <c r="M1039">
        <v>1553145</v>
      </c>
      <c r="N1039">
        <v>1553145</v>
      </c>
      <c r="O1039">
        <v>0</v>
      </c>
      <c r="Q1039">
        <v>7563.7142999999996</v>
      </c>
      <c r="R1039">
        <v>517.42859999999996</v>
      </c>
      <c r="S1039">
        <v>28210.428599999999</v>
      </c>
      <c r="T1039">
        <v>968.57140000000004</v>
      </c>
      <c r="U1039">
        <f t="shared" si="10"/>
        <v>3.4333806612211484E-2</v>
      </c>
      <c r="V1039">
        <f t="shared" si="11"/>
        <v>7.8651005374252678</v>
      </c>
      <c r="W1039">
        <f t="shared" si="12"/>
        <v>229.07744038576519</v>
      </c>
      <c r="X1039">
        <f t="shared" si="13"/>
        <v>7.8651005374252678</v>
      </c>
      <c r="Y1039">
        <f t="shared" si="14"/>
        <v>229.07744038576519</v>
      </c>
      <c r="AB1039">
        <v>7563.7142999999996</v>
      </c>
      <c r="AC1039">
        <v>517.42859999999996</v>
      </c>
      <c r="AD1039">
        <v>28210.428599999999</v>
      </c>
      <c r="AE1039">
        <v>968.57140000000004</v>
      </c>
      <c r="AF1039">
        <v>3.4318080000000001E-2</v>
      </c>
      <c r="AG1039">
        <v>1553145</v>
      </c>
      <c r="AH1039">
        <v>0</v>
      </c>
      <c r="AI1039">
        <v>1553145</v>
      </c>
      <c r="AJ1039">
        <v>1553145</v>
      </c>
      <c r="AK1039">
        <v>0</v>
      </c>
    </row>
    <row r="1040" spans="1:37" ht="19" customHeight="1">
      <c r="A1040" t="s">
        <v>999</v>
      </c>
      <c r="B1040" t="s">
        <v>1000</v>
      </c>
      <c r="C1040" t="s">
        <v>1001</v>
      </c>
      <c r="D1040">
        <v>7</v>
      </c>
      <c r="E1040" t="s">
        <v>315</v>
      </c>
      <c r="F1040" t="s">
        <v>315</v>
      </c>
      <c r="G1040" t="s">
        <v>309</v>
      </c>
      <c r="H1040" t="s">
        <v>310</v>
      </c>
      <c r="I1040" t="s">
        <v>301</v>
      </c>
      <c r="J1040" t="s">
        <v>248</v>
      </c>
      <c r="K1040">
        <v>1218026</v>
      </c>
      <c r="L1040">
        <v>0</v>
      </c>
      <c r="M1040">
        <v>1218026</v>
      </c>
      <c r="N1040">
        <v>1218026</v>
      </c>
      <c r="O1040">
        <v>0</v>
      </c>
      <c r="R1040">
        <v>328.71429999999998</v>
      </c>
      <c r="S1040">
        <v>7228.5713999999998</v>
      </c>
      <c r="T1040">
        <v>859.42859999999996</v>
      </c>
      <c r="U1040">
        <f t="shared" si="10"/>
        <v>0.11889328505491417</v>
      </c>
      <c r="V1040">
        <f t="shared" si="11"/>
        <v>24.071660174196285</v>
      </c>
      <c r="W1040">
        <f t="shared" si="12"/>
        <v>202.46442146062429</v>
      </c>
      <c r="X1040">
        <f t="shared" si="13"/>
        <v>24.071660174196285</v>
      </c>
      <c r="Y1040">
        <f t="shared" si="14"/>
        <v>202.46442146062429</v>
      </c>
      <c r="AC1040">
        <v>328.71429999999998</v>
      </c>
      <c r="AD1040">
        <v>7228.5713999999998</v>
      </c>
      <c r="AE1040">
        <v>859.42859999999996</v>
      </c>
      <c r="AF1040">
        <v>0.11904542999999999</v>
      </c>
      <c r="AG1040">
        <v>1218026</v>
      </c>
      <c r="AH1040">
        <v>0</v>
      </c>
      <c r="AI1040">
        <v>1218026</v>
      </c>
      <c r="AJ1040">
        <v>1218026</v>
      </c>
      <c r="AK1040">
        <v>0</v>
      </c>
    </row>
    <row r="1041" spans="1:37" ht="19" customHeight="1">
      <c r="A1041" t="s">
        <v>999</v>
      </c>
      <c r="B1041" t="s">
        <v>1000</v>
      </c>
      <c r="C1041" t="s">
        <v>1001</v>
      </c>
      <c r="D1041">
        <v>7</v>
      </c>
      <c r="E1041" t="s">
        <v>316</v>
      </c>
      <c r="F1041" t="s">
        <v>317</v>
      </c>
      <c r="G1041" t="s">
        <v>317</v>
      </c>
      <c r="H1041" t="s">
        <v>307</v>
      </c>
      <c r="I1041" t="s">
        <v>301</v>
      </c>
      <c r="J1041" t="s">
        <v>281</v>
      </c>
      <c r="K1041">
        <v>31675.39</v>
      </c>
      <c r="L1041">
        <v>0</v>
      </c>
      <c r="M1041">
        <v>215302.44639999999</v>
      </c>
      <c r="N1041">
        <v>215302.44639999999</v>
      </c>
      <c r="O1041">
        <v>0</v>
      </c>
      <c r="R1041">
        <v>2606</v>
      </c>
      <c r="S1041">
        <v>12411.857099999999</v>
      </c>
      <c r="T1041">
        <v>1061.2856999999999</v>
      </c>
      <c r="U1041">
        <f t="shared" si="10"/>
        <v>8.5505794294070625E-2</v>
      </c>
      <c r="V1041">
        <f t="shared" si="11"/>
        <v>0.36457523461865465</v>
      </c>
      <c r="W1041">
        <f t="shared" si="12"/>
        <v>4.2637488795766441</v>
      </c>
      <c r="X1041">
        <f t="shared" si="13"/>
        <v>2.4780733531694579</v>
      </c>
      <c r="Y1041">
        <f t="shared" si="14"/>
        <v>28.981350019940102</v>
      </c>
      <c r="AC1041">
        <v>2606</v>
      </c>
      <c r="AD1041">
        <v>12411.857099999999</v>
      </c>
      <c r="AE1041">
        <v>1061.2856999999999</v>
      </c>
      <c r="AF1041">
        <v>8.5782010000000006E-2</v>
      </c>
      <c r="AG1041">
        <v>31675.39</v>
      </c>
      <c r="AH1041">
        <v>0</v>
      </c>
      <c r="AI1041">
        <v>215302.44639999999</v>
      </c>
      <c r="AJ1041">
        <v>215302.44639999999</v>
      </c>
      <c r="AK1041">
        <v>0</v>
      </c>
    </row>
    <row r="1042" spans="1:37" ht="19" customHeight="1">
      <c r="A1042" t="s">
        <v>999</v>
      </c>
      <c r="B1042" t="s">
        <v>1000</v>
      </c>
      <c r="C1042" t="s">
        <v>1001</v>
      </c>
      <c r="D1042">
        <v>7</v>
      </c>
      <c r="E1042" t="s">
        <v>318</v>
      </c>
      <c r="F1042" t="s">
        <v>318</v>
      </c>
      <c r="G1042" t="s">
        <v>317</v>
      </c>
      <c r="H1042" t="s">
        <v>307</v>
      </c>
      <c r="I1042" t="s">
        <v>301</v>
      </c>
      <c r="J1042" t="s">
        <v>281</v>
      </c>
      <c r="K1042">
        <v>9701.2900000000009</v>
      </c>
      <c r="L1042">
        <v>0</v>
      </c>
      <c r="M1042">
        <v>65937.779699999999</v>
      </c>
      <c r="N1042">
        <v>65937.779699999999</v>
      </c>
      <c r="O1042">
        <v>0</v>
      </c>
      <c r="R1042">
        <v>3545.5713999999998</v>
      </c>
      <c r="S1042">
        <v>14740.7143</v>
      </c>
      <c r="T1042">
        <v>425.28570000000002</v>
      </c>
      <c r="U1042">
        <f t="shared" si="10"/>
        <v>2.8851091700488357E-2</v>
      </c>
      <c r="V1042">
        <f t="shared" si="11"/>
        <v>9.4018413437981882E-2</v>
      </c>
      <c r="W1042">
        <f t="shared" si="12"/>
        <v>3.2587471702635935</v>
      </c>
      <c r="X1042">
        <f t="shared" si="13"/>
        <v>0.63902485473758308</v>
      </c>
      <c r="Y1042">
        <f t="shared" si="14"/>
        <v>22.149070176320798</v>
      </c>
      <c r="AC1042">
        <v>3545.5713999999998</v>
      </c>
      <c r="AD1042">
        <v>14740.7143</v>
      </c>
      <c r="AE1042">
        <v>425.28570000000002</v>
      </c>
      <c r="AF1042">
        <v>2.973957E-2</v>
      </c>
      <c r="AG1042">
        <v>9701.2900000000009</v>
      </c>
      <c r="AH1042">
        <v>0</v>
      </c>
      <c r="AI1042">
        <v>65937.779699999999</v>
      </c>
      <c r="AJ1042">
        <v>65937.779699999999</v>
      </c>
      <c r="AK1042">
        <v>0</v>
      </c>
    </row>
    <row r="1043" spans="1:37" ht="19" customHeight="1">
      <c r="A1043" t="s">
        <v>999</v>
      </c>
      <c r="B1043" t="s">
        <v>1000</v>
      </c>
      <c r="C1043" t="s">
        <v>1001</v>
      </c>
      <c r="D1043">
        <v>7</v>
      </c>
      <c r="E1043" t="s">
        <v>319</v>
      </c>
      <c r="F1043" t="s">
        <v>319</v>
      </c>
      <c r="G1043" t="s">
        <v>319</v>
      </c>
      <c r="H1043" t="s">
        <v>320</v>
      </c>
      <c r="I1043" t="s">
        <v>301</v>
      </c>
      <c r="J1043" t="s">
        <v>248</v>
      </c>
      <c r="K1043">
        <v>20454</v>
      </c>
      <c r="L1043">
        <v>0</v>
      </c>
      <c r="M1043">
        <v>20454</v>
      </c>
      <c r="N1043">
        <v>20454</v>
      </c>
      <c r="O1043">
        <v>0</v>
      </c>
      <c r="Q1043">
        <v>509.8571</v>
      </c>
      <c r="R1043">
        <v>4</v>
      </c>
      <c r="S1043">
        <v>493</v>
      </c>
      <c r="T1043">
        <v>9.1428999999999991</v>
      </c>
      <c r="U1043">
        <f t="shared" si="10"/>
        <v>1.8545436105476671E-2</v>
      </c>
      <c r="V1043">
        <f t="shared" si="11"/>
        <v>5.926977687626775</v>
      </c>
      <c r="W1043">
        <f t="shared" si="12"/>
        <v>319.59225191131918</v>
      </c>
      <c r="X1043">
        <f t="shared" si="13"/>
        <v>5.926977687626775</v>
      </c>
      <c r="Y1043">
        <f t="shared" si="14"/>
        <v>319.59225191131918</v>
      </c>
      <c r="AB1043">
        <v>509.8571</v>
      </c>
      <c r="AC1043">
        <v>4</v>
      </c>
      <c r="AD1043">
        <v>493</v>
      </c>
      <c r="AE1043">
        <v>9.1428999999999991</v>
      </c>
      <c r="AF1043">
        <v>1.848963E-2</v>
      </c>
      <c r="AG1043">
        <v>20454</v>
      </c>
      <c r="AH1043">
        <v>0</v>
      </c>
      <c r="AI1043">
        <v>20454</v>
      </c>
      <c r="AJ1043">
        <v>20454</v>
      </c>
      <c r="AK1043">
        <v>0</v>
      </c>
    </row>
    <row r="1044" spans="1:37" ht="19" customHeight="1">
      <c r="A1044" t="s">
        <v>999</v>
      </c>
      <c r="B1044" t="s">
        <v>1000</v>
      </c>
      <c r="C1044" t="s">
        <v>1001</v>
      </c>
      <c r="D1044">
        <v>7</v>
      </c>
      <c r="E1044" t="s">
        <v>321</v>
      </c>
      <c r="F1044" t="s">
        <v>322</v>
      </c>
      <c r="G1044" t="s">
        <v>322</v>
      </c>
      <c r="H1044" t="s">
        <v>323</v>
      </c>
      <c r="I1044" t="s">
        <v>324</v>
      </c>
      <c r="J1044" t="s">
        <v>281</v>
      </c>
      <c r="K1044">
        <v>4165356</v>
      </c>
      <c r="L1044">
        <v>0</v>
      </c>
      <c r="M1044">
        <v>28310228.539999999</v>
      </c>
      <c r="N1044">
        <v>28310228.539999999</v>
      </c>
      <c r="O1044">
        <v>0</v>
      </c>
      <c r="P1044">
        <v>1514468.8570000001</v>
      </c>
      <c r="Q1044">
        <v>6594942.7139999997</v>
      </c>
      <c r="R1044">
        <v>635787.71429999999</v>
      </c>
      <c r="S1044">
        <v>18876317.140000001</v>
      </c>
      <c r="T1044">
        <v>156825.14290000001</v>
      </c>
      <c r="U1044">
        <f t="shared" si="10"/>
        <v>8.3080370888492083E-3</v>
      </c>
      <c r="V1044">
        <f t="shared" si="11"/>
        <v>3.1523673433199013E-2</v>
      </c>
      <c r="W1044">
        <f t="shared" si="12"/>
        <v>3.7943587752525945</v>
      </c>
      <c r="X1044">
        <f t="shared" si="13"/>
        <v>0.2142535714388375</v>
      </c>
      <c r="Y1044">
        <f t="shared" si="14"/>
        <v>25.788711478720053</v>
      </c>
      <c r="AA1044">
        <v>1514468.8570000001</v>
      </c>
      <c r="AB1044">
        <v>6594942.7139999997</v>
      </c>
      <c r="AC1044">
        <v>635787.71429999999</v>
      </c>
      <c r="AD1044">
        <v>18876317.140000001</v>
      </c>
      <c r="AE1044">
        <v>156825.14290000001</v>
      </c>
      <c r="AF1044">
        <v>8.3107200000000006E-3</v>
      </c>
      <c r="AG1044">
        <v>4165356</v>
      </c>
      <c r="AH1044">
        <v>0</v>
      </c>
      <c r="AI1044">
        <v>28310228.539999999</v>
      </c>
      <c r="AJ1044">
        <v>28310228.539999999</v>
      </c>
      <c r="AK1044">
        <v>0</v>
      </c>
    </row>
    <row r="1045" spans="1:37" ht="19" customHeight="1">
      <c r="A1045" t="s">
        <v>999</v>
      </c>
      <c r="B1045" t="s">
        <v>1000</v>
      </c>
      <c r="C1045" t="s">
        <v>1001</v>
      </c>
      <c r="D1045">
        <v>7</v>
      </c>
      <c r="E1045" t="s">
        <v>339</v>
      </c>
      <c r="F1045" t="s">
        <v>339</v>
      </c>
      <c r="G1045" t="s">
        <v>339</v>
      </c>
      <c r="H1045" t="s">
        <v>340</v>
      </c>
      <c r="I1045" t="s">
        <v>324</v>
      </c>
      <c r="J1045" t="s">
        <v>248</v>
      </c>
      <c r="K1045">
        <v>5964824</v>
      </c>
      <c r="L1045">
        <v>0</v>
      </c>
      <c r="M1045">
        <v>5964824</v>
      </c>
      <c r="N1045">
        <v>5964824</v>
      </c>
      <c r="O1045">
        <v>0</v>
      </c>
      <c r="P1045">
        <v>24180.571400000001</v>
      </c>
      <c r="Q1045">
        <v>461757.85710000002</v>
      </c>
      <c r="R1045">
        <v>16191.7143</v>
      </c>
      <c r="S1045">
        <v>493750.85710000002</v>
      </c>
      <c r="T1045">
        <v>5985.7142999999996</v>
      </c>
      <c r="U1045">
        <f t="shared" si="10"/>
        <v>1.2122944626681842E-2</v>
      </c>
      <c r="V1045">
        <f t="shared" si="11"/>
        <v>1.7258050331103199</v>
      </c>
      <c r="W1045">
        <f t="shared" si="12"/>
        <v>142.35856767933518</v>
      </c>
      <c r="X1045">
        <f t="shared" si="13"/>
        <v>1.7258050331103199</v>
      </c>
      <c r="Y1045">
        <f t="shared" si="14"/>
        <v>142.35856767933518</v>
      </c>
      <c r="AA1045">
        <v>24180.571400000001</v>
      </c>
      <c r="AB1045">
        <v>461757.85710000002</v>
      </c>
      <c r="AC1045">
        <v>16191.7143</v>
      </c>
      <c r="AD1045">
        <v>493750.85710000002</v>
      </c>
      <c r="AE1045">
        <v>5985.7142999999996</v>
      </c>
      <c r="AF1045">
        <v>1.212336E-2</v>
      </c>
      <c r="AG1045">
        <v>5964824</v>
      </c>
      <c r="AH1045">
        <v>0</v>
      </c>
      <c r="AI1045">
        <v>5964824</v>
      </c>
      <c r="AJ1045">
        <v>5964824</v>
      </c>
      <c r="AK1045">
        <v>0</v>
      </c>
    </row>
    <row r="1046" spans="1:37" ht="19" customHeight="1">
      <c r="A1046" t="s">
        <v>999</v>
      </c>
      <c r="B1046" t="s">
        <v>1000</v>
      </c>
      <c r="C1046" t="s">
        <v>1001</v>
      </c>
      <c r="D1046">
        <v>7</v>
      </c>
      <c r="E1046" t="s">
        <v>331</v>
      </c>
      <c r="F1046" t="s">
        <v>332</v>
      </c>
      <c r="G1046" t="s">
        <v>332</v>
      </c>
      <c r="H1046" t="s">
        <v>333</v>
      </c>
      <c r="I1046" t="s">
        <v>324</v>
      </c>
      <c r="J1046" t="s">
        <v>334</v>
      </c>
      <c r="K1046">
        <v>26935908</v>
      </c>
      <c r="L1046">
        <v>0</v>
      </c>
      <c r="M1046">
        <v>5818337.0360000003</v>
      </c>
      <c r="N1046">
        <v>5818337.0360000003</v>
      </c>
      <c r="O1046">
        <v>0</v>
      </c>
      <c r="P1046">
        <v>491.57139999999998</v>
      </c>
      <c r="Q1046">
        <v>20300.142899999999</v>
      </c>
      <c r="R1046">
        <v>571.85709999999995</v>
      </c>
      <c r="S1046">
        <v>24862</v>
      </c>
      <c r="T1046">
        <v>2281.5713999999998</v>
      </c>
      <c r="U1046">
        <f t="shared" si="10"/>
        <v>9.1769423216153154E-2</v>
      </c>
      <c r="V1046">
        <f t="shared" si="11"/>
        <v>154.7738258041532</v>
      </c>
      <c r="W1046">
        <f t="shared" si="12"/>
        <v>1686.5511450322606</v>
      </c>
      <c r="X1046">
        <f t="shared" si="13"/>
        <v>33.432185871726219</v>
      </c>
      <c r="Y1046">
        <f t="shared" si="14"/>
        <v>364.30637460780639</v>
      </c>
      <c r="AA1046">
        <v>491.57139999999998</v>
      </c>
      <c r="AB1046">
        <v>20300.142899999999</v>
      </c>
      <c r="AC1046">
        <v>571.85709999999995</v>
      </c>
      <c r="AD1046">
        <v>24862</v>
      </c>
      <c r="AE1046">
        <v>2281.5713999999998</v>
      </c>
      <c r="AF1046">
        <v>9.1737769999999996E-2</v>
      </c>
      <c r="AG1046">
        <v>26935908</v>
      </c>
      <c r="AH1046">
        <v>0</v>
      </c>
      <c r="AI1046">
        <v>5818337.0360000003</v>
      </c>
      <c r="AJ1046">
        <v>5818337.0360000003</v>
      </c>
      <c r="AK1046">
        <v>0</v>
      </c>
    </row>
    <row r="1047" spans="1:37" ht="19" customHeight="1">
      <c r="A1047" t="s">
        <v>999</v>
      </c>
      <c r="B1047" t="s">
        <v>1000</v>
      </c>
      <c r="C1047" t="s">
        <v>1001</v>
      </c>
      <c r="D1047">
        <v>7</v>
      </c>
      <c r="E1047" t="s">
        <v>336</v>
      </c>
      <c r="F1047" t="s">
        <v>336</v>
      </c>
      <c r="G1047" t="s">
        <v>336</v>
      </c>
      <c r="H1047" t="s">
        <v>337</v>
      </c>
      <c r="I1047" t="s">
        <v>324</v>
      </c>
      <c r="J1047" t="s">
        <v>334</v>
      </c>
      <c r="K1047">
        <v>23316462</v>
      </c>
      <c r="L1047">
        <v>0</v>
      </c>
      <c r="M1047">
        <v>5037840.8760000002</v>
      </c>
      <c r="N1047">
        <v>5037840.8760000002</v>
      </c>
      <c r="O1047">
        <v>0</v>
      </c>
      <c r="P1047">
        <v>540.71429999999998</v>
      </c>
      <c r="Q1047">
        <v>21539.142899999999</v>
      </c>
      <c r="R1047">
        <v>718</v>
      </c>
      <c r="S1047">
        <v>22447.571400000001</v>
      </c>
      <c r="T1047">
        <v>2500.7143000000001</v>
      </c>
      <c r="U1047">
        <f t="shared" si="10"/>
        <v>0.11140244329504616</v>
      </c>
      <c r="V1047">
        <f t="shared" si="11"/>
        <v>148.386793542269</v>
      </c>
      <c r="W1047">
        <f t="shared" si="12"/>
        <v>1331.9886813368255</v>
      </c>
      <c r="X1047">
        <f t="shared" si="13"/>
        <v>32.060998532531038</v>
      </c>
      <c r="Y1047">
        <f t="shared" si="14"/>
        <v>287.79439287178297</v>
      </c>
      <c r="AA1047">
        <v>540.71429999999998</v>
      </c>
      <c r="AB1047">
        <v>21539.142899999999</v>
      </c>
      <c r="AC1047">
        <v>718</v>
      </c>
      <c r="AD1047">
        <v>22447.571400000001</v>
      </c>
      <c r="AE1047">
        <v>2500.7143000000001</v>
      </c>
      <c r="AF1047">
        <v>0.11137742</v>
      </c>
      <c r="AG1047">
        <v>23316462</v>
      </c>
      <c r="AH1047">
        <v>0</v>
      </c>
      <c r="AI1047">
        <v>5037840.8760000002</v>
      </c>
      <c r="AJ1047">
        <v>5037840.8760000002</v>
      </c>
      <c r="AK1047">
        <v>0</v>
      </c>
    </row>
    <row r="1048" spans="1:37" ht="19" customHeight="1">
      <c r="A1048" t="s">
        <v>999</v>
      </c>
      <c r="B1048" t="s">
        <v>1000</v>
      </c>
      <c r="C1048" t="s">
        <v>1001</v>
      </c>
      <c r="D1048">
        <v>7</v>
      </c>
      <c r="E1048" t="s">
        <v>343</v>
      </c>
      <c r="F1048" t="s">
        <v>343</v>
      </c>
      <c r="G1048" t="s">
        <v>344</v>
      </c>
      <c r="H1048" t="s">
        <v>345</v>
      </c>
      <c r="I1048" t="s">
        <v>324</v>
      </c>
      <c r="J1048" t="s">
        <v>248</v>
      </c>
      <c r="K1048">
        <v>3452648</v>
      </c>
      <c r="L1048">
        <v>0</v>
      </c>
      <c r="M1048">
        <v>3452648</v>
      </c>
      <c r="N1048">
        <v>3452648</v>
      </c>
      <c r="O1048">
        <v>0</v>
      </c>
      <c r="P1048">
        <v>2898.1428999999998</v>
      </c>
      <c r="Q1048">
        <v>333724</v>
      </c>
      <c r="R1048">
        <v>1025.7143000000001</v>
      </c>
      <c r="S1048">
        <v>337891</v>
      </c>
      <c r="T1048">
        <v>3976.4286000000002</v>
      </c>
      <c r="U1048">
        <f t="shared" si="10"/>
        <v>1.1768376784229234E-2</v>
      </c>
      <c r="V1048">
        <f t="shared" si="11"/>
        <v>1.4597471627578971</v>
      </c>
      <c r="W1048">
        <f t="shared" si="12"/>
        <v>124.03980510839011</v>
      </c>
      <c r="X1048">
        <f t="shared" si="13"/>
        <v>1.4597471627578971</v>
      </c>
      <c r="Y1048">
        <f t="shared" si="14"/>
        <v>124.03980510839011</v>
      </c>
      <c r="AA1048">
        <v>2898.1428999999998</v>
      </c>
      <c r="AB1048">
        <v>333724</v>
      </c>
      <c r="AC1048">
        <v>1025.7143000000001</v>
      </c>
      <c r="AD1048">
        <v>337891</v>
      </c>
      <c r="AE1048">
        <v>3976.4286000000002</v>
      </c>
      <c r="AF1048">
        <v>1.177709E-2</v>
      </c>
      <c r="AG1048">
        <v>3452648</v>
      </c>
      <c r="AH1048">
        <v>0</v>
      </c>
      <c r="AI1048">
        <v>3452648</v>
      </c>
      <c r="AJ1048">
        <v>3452648</v>
      </c>
      <c r="AK1048">
        <v>0</v>
      </c>
    </row>
    <row r="1049" spans="1:37" ht="19" customHeight="1">
      <c r="A1049" t="s">
        <v>999</v>
      </c>
      <c r="B1049" t="s">
        <v>1000</v>
      </c>
      <c r="C1049" t="s">
        <v>1001</v>
      </c>
      <c r="D1049">
        <v>7</v>
      </c>
      <c r="E1049" t="s">
        <v>348</v>
      </c>
      <c r="F1049" t="s">
        <v>348</v>
      </c>
      <c r="G1049" t="s">
        <v>348</v>
      </c>
      <c r="H1049" t="s">
        <v>349</v>
      </c>
      <c r="I1049" t="s">
        <v>324</v>
      </c>
      <c r="J1049" t="s">
        <v>281</v>
      </c>
      <c r="K1049">
        <v>245498.51869999999</v>
      </c>
      <c r="L1049">
        <v>0</v>
      </c>
      <c r="M1049">
        <v>1668426.2450000001</v>
      </c>
      <c r="N1049">
        <v>1668426.2450000001</v>
      </c>
      <c r="O1049">
        <v>0</v>
      </c>
      <c r="P1049">
        <v>10337.857099999999</v>
      </c>
      <c r="Q1049">
        <v>172792.28570000001</v>
      </c>
      <c r="R1049">
        <v>14406.571400000001</v>
      </c>
      <c r="S1049">
        <v>232237.85709999999</v>
      </c>
      <c r="T1049">
        <v>1043.5714</v>
      </c>
      <c r="U1049">
        <f t="shared" si="10"/>
        <v>4.4935455960164392E-3</v>
      </c>
      <c r="V1049">
        <f t="shared" si="11"/>
        <v>0.15101421187348207</v>
      </c>
      <c r="W1049">
        <f t="shared" si="12"/>
        <v>33.606916553235216</v>
      </c>
      <c r="X1049">
        <f t="shared" si="13"/>
        <v>1.0263038481531506</v>
      </c>
      <c r="Y1049">
        <f t="shared" si="14"/>
        <v>228.39511166037269</v>
      </c>
      <c r="AA1049">
        <v>10337.857099999999</v>
      </c>
      <c r="AB1049">
        <v>172792.28570000001</v>
      </c>
      <c r="AC1049">
        <v>14406.571400000001</v>
      </c>
      <c r="AD1049">
        <v>232237.85709999999</v>
      </c>
      <c r="AE1049">
        <v>1043.5714</v>
      </c>
      <c r="AF1049">
        <v>4.4926599999999999E-3</v>
      </c>
      <c r="AG1049">
        <v>245498.51869999999</v>
      </c>
      <c r="AH1049">
        <v>0</v>
      </c>
      <c r="AI1049">
        <v>1668426.2450000001</v>
      </c>
      <c r="AJ1049">
        <v>1668426.2450000001</v>
      </c>
      <c r="AK1049">
        <v>0</v>
      </c>
    </row>
    <row r="1050" spans="1:37" ht="19" customHeight="1">
      <c r="A1050" t="s">
        <v>999</v>
      </c>
      <c r="B1050" t="s">
        <v>1000</v>
      </c>
      <c r="C1050" t="s">
        <v>1001</v>
      </c>
      <c r="D1050">
        <v>7</v>
      </c>
      <c r="E1050" t="s">
        <v>353</v>
      </c>
      <c r="F1050" t="s">
        <v>353</v>
      </c>
      <c r="G1050" t="s">
        <v>353</v>
      </c>
      <c r="H1050" t="s">
        <v>354</v>
      </c>
      <c r="I1050" t="s">
        <v>324</v>
      </c>
      <c r="J1050" t="s">
        <v>281</v>
      </c>
      <c r="K1050">
        <v>89702</v>
      </c>
      <c r="L1050">
        <v>0</v>
      </c>
      <c r="M1050">
        <v>609668.81460000004</v>
      </c>
      <c r="N1050">
        <v>609668.81460000004</v>
      </c>
      <c r="O1050">
        <v>0</v>
      </c>
      <c r="P1050">
        <v>13014.7143</v>
      </c>
      <c r="Q1050">
        <v>196993.71429999999</v>
      </c>
      <c r="R1050">
        <v>75146</v>
      </c>
      <c r="S1050">
        <v>620280.28570000001</v>
      </c>
      <c r="T1050">
        <v>7473.1428999999998</v>
      </c>
      <c r="U1050">
        <f t="shared" si="10"/>
        <v>1.204800970188242E-2</v>
      </c>
      <c r="V1050">
        <f t="shared" si="11"/>
        <v>2.0659324057204078E-2</v>
      </c>
      <c r="W1050">
        <f t="shared" si="12"/>
        <v>1.714749951934069</v>
      </c>
      <c r="X1050">
        <f t="shared" si="13"/>
        <v>0.14041320827175394</v>
      </c>
      <c r="Y1050">
        <f t="shared" si="14"/>
        <v>11.654473373292133</v>
      </c>
      <c r="AA1050">
        <v>13014.7143</v>
      </c>
      <c r="AB1050">
        <v>196993.71429999999</v>
      </c>
      <c r="AC1050">
        <v>75146</v>
      </c>
      <c r="AD1050">
        <v>620280.28570000001</v>
      </c>
      <c r="AE1050">
        <v>7473.1428999999998</v>
      </c>
      <c r="AF1050">
        <v>1.204792E-2</v>
      </c>
      <c r="AG1050">
        <v>89702</v>
      </c>
      <c r="AH1050">
        <v>0</v>
      </c>
      <c r="AI1050">
        <v>609668.81460000004</v>
      </c>
      <c r="AJ1050">
        <v>609668.81460000004</v>
      </c>
      <c r="AK1050">
        <v>0</v>
      </c>
    </row>
    <row r="1051" spans="1:37" ht="19" customHeight="1">
      <c r="A1051" t="s">
        <v>999</v>
      </c>
      <c r="B1051" t="s">
        <v>1000</v>
      </c>
      <c r="C1051" t="s">
        <v>1001</v>
      </c>
      <c r="D1051">
        <v>7</v>
      </c>
      <c r="E1051" t="s">
        <v>374</v>
      </c>
      <c r="F1051" t="s">
        <v>374</v>
      </c>
      <c r="G1051" t="s">
        <v>374</v>
      </c>
      <c r="H1051" t="s">
        <v>349</v>
      </c>
      <c r="I1051" t="s">
        <v>324</v>
      </c>
      <c r="J1051" t="s">
        <v>281</v>
      </c>
      <c r="K1051">
        <v>55124.261899999998</v>
      </c>
      <c r="L1051">
        <v>0</v>
      </c>
      <c r="M1051">
        <v>374622.20870000002</v>
      </c>
      <c r="N1051">
        <v>374622.20870000002</v>
      </c>
      <c r="O1051">
        <v>0</v>
      </c>
      <c r="Q1051">
        <v>1531.1429000000001</v>
      </c>
      <c r="R1051">
        <v>1329</v>
      </c>
      <c r="S1051">
        <v>5622</v>
      </c>
      <c r="T1051">
        <v>15.571400000000001</v>
      </c>
      <c r="U1051">
        <f t="shared" si="10"/>
        <v>2.7697260761294913E-3</v>
      </c>
      <c r="V1051">
        <f t="shared" si="11"/>
        <v>1.4007283097016821</v>
      </c>
      <c r="W1051">
        <f t="shared" si="12"/>
        <v>505.72810133596573</v>
      </c>
      <c r="X1051">
        <f t="shared" si="13"/>
        <v>9.5192917797428471</v>
      </c>
      <c r="Y1051">
        <f t="shared" si="14"/>
        <v>3436.9073034996395</v>
      </c>
      <c r="AB1051">
        <v>1531.1429000000001</v>
      </c>
      <c r="AC1051">
        <v>1329</v>
      </c>
      <c r="AD1051">
        <v>5622</v>
      </c>
      <c r="AE1051">
        <v>15.571400000000001</v>
      </c>
      <c r="AF1051">
        <v>2.77998E-3</v>
      </c>
      <c r="AG1051">
        <v>55124.261899999998</v>
      </c>
      <c r="AH1051">
        <v>0</v>
      </c>
      <c r="AI1051">
        <v>374622.20870000002</v>
      </c>
      <c r="AJ1051">
        <v>374622.20870000002</v>
      </c>
      <c r="AK1051">
        <v>0</v>
      </c>
    </row>
    <row r="1052" spans="1:37" ht="19" customHeight="1">
      <c r="A1052" t="s">
        <v>999</v>
      </c>
      <c r="B1052" t="s">
        <v>1000</v>
      </c>
      <c r="C1052" t="s">
        <v>1001</v>
      </c>
      <c r="D1052">
        <v>7</v>
      </c>
      <c r="E1052" t="s">
        <v>357</v>
      </c>
      <c r="F1052" t="s">
        <v>357</v>
      </c>
      <c r="G1052" t="s">
        <v>357</v>
      </c>
      <c r="H1052" t="s">
        <v>354</v>
      </c>
      <c r="I1052" t="s">
        <v>324</v>
      </c>
      <c r="J1052" t="s">
        <v>281</v>
      </c>
      <c r="K1052">
        <v>49789.32</v>
      </c>
      <c r="L1052">
        <v>0</v>
      </c>
      <c r="M1052">
        <v>338407.5428</v>
      </c>
      <c r="N1052">
        <v>338407.5428</v>
      </c>
      <c r="O1052">
        <v>0</v>
      </c>
      <c r="P1052">
        <v>3782.1428999999998</v>
      </c>
      <c r="Q1052">
        <v>175431.57139999999</v>
      </c>
      <c r="R1052">
        <v>15300.7143</v>
      </c>
      <c r="S1052">
        <v>292263.28570000001</v>
      </c>
      <c r="T1052">
        <v>4901.8571000000002</v>
      </c>
      <c r="U1052">
        <f t="shared" si="10"/>
        <v>1.6772059098218783E-2</v>
      </c>
      <c r="V1052">
        <f t="shared" si="11"/>
        <v>2.4336823501331081E-2</v>
      </c>
      <c r="W1052">
        <f t="shared" si="12"/>
        <v>1.4510337316850792</v>
      </c>
      <c r="X1052">
        <f t="shared" si="13"/>
        <v>0.1654122739704568</v>
      </c>
      <c r="Y1052">
        <f t="shared" si="14"/>
        <v>9.8623712808180972</v>
      </c>
      <c r="AA1052">
        <v>3782.1428999999998</v>
      </c>
      <c r="AB1052">
        <v>175431.57139999999</v>
      </c>
      <c r="AC1052">
        <v>15300.7143</v>
      </c>
      <c r="AD1052">
        <v>292263.28570000001</v>
      </c>
      <c r="AE1052">
        <v>4901.8571000000002</v>
      </c>
      <c r="AF1052">
        <v>1.6777400000000001E-2</v>
      </c>
      <c r="AG1052">
        <v>49789.32</v>
      </c>
      <c r="AH1052">
        <v>0</v>
      </c>
      <c r="AI1052">
        <v>338407.5428</v>
      </c>
      <c r="AJ1052">
        <v>338407.5428</v>
      </c>
      <c r="AK1052">
        <v>0</v>
      </c>
    </row>
    <row r="1053" spans="1:37" ht="19" customHeight="1">
      <c r="A1053" t="s">
        <v>999</v>
      </c>
      <c r="B1053" t="s">
        <v>1000</v>
      </c>
      <c r="C1053" t="s">
        <v>1001</v>
      </c>
      <c r="D1053">
        <v>7</v>
      </c>
      <c r="E1053" t="s">
        <v>362</v>
      </c>
      <c r="F1053" t="s">
        <v>363</v>
      </c>
      <c r="G1053" t="s">
        <v>344</v>
      </c>
      <c r="H1053" t="s">
        <v>345</v>
      </c>
      <c r="I1053" t="s">
        <v>324</v>
      </c>
      <c r="J1053" t="s">
        <v>248</v>
      </c>
      <c r="K1053">
        <v>314897</v>
      </c>
      <c r="L1053">
        <v>0</v>
      </c>
      <c r="M1053">
        <v>314897</v>
      </c>
      <c r="N1053">
        <v>314897</v>
      </c>
      <c r="O1053">
        <v>0</v>
      </c>
      <c r="P1053">
        <v>1423.5714</v>
      </c>
      <c r="Q1053">
        <v>164040.71429999999</v>
      </c>
      <c r="R1053">
        <v>1234.1429000000001</v>
      </c>
      <c r="S1053">
        <v>171543.42860000001</v>
      </c>
      <c r="T1053">
        <v>1454.1429000000001</v>
      </c>
      <c r="U1053">
        <f t="shared" si="10"/>
        <v>8.476820778665491E-3</v>
      </c>
      <c r="V1053">
        <f t="shared" si="11"/>
        <v>0.26223846685017066</v>
      </c>
      <c r="W1053">
        <f t="shared" si="12"/>
        <v>30.935945644878309</v>
      </c>
      <c r="X1053">
        <f t="shared" si="13"/>
        <v>0.26223846685017066</v>
      </c>
      <c r="Y1053">
        <f t="shared" si="14"/>
        <v>30.935945644878309</v>
      </c>
      <c r="AA1053">
        <v>1423.5714</v>
      </c>
      <c r="AB1053">
        <v>164040.71429999999</v>
      </c>
      <c r="AC1053">
        <v>1234.1429000000001</v>
      </c>
      <c r="AD1053">
        <v>171543.42860000001</v>
      </c>
      <c r="AE1053">
        <v>1454.1429000000001</v>
      </c>
      <c r="AF1053">
        <v>8.4787700000000001E-3</v>
      </c>
      <c r="AG1053">
        <v>314897</v>
      </c>
      <c r="AH1053">
        <v>0</v>
      </c>
      <c r="AI1053">
        <v>314897</v>
      </c>
      <c r="AJ1053">
        <v>314897</v>
      </c>
      <c r="AK1053">
        <v>0</v>
      </c>
    </row>
    <row r="1054" spans="1:37" ht="19" customHeight="1">
      <c r="A1054" t="s">
        <v>999</v>
      </c>
      <c r="B1054" t="s">
        <v>1000</v>
      </c>
      <c r="C1054" t="s">
        <v>1001</v>
      </c>
      <c r="D1054">
        <v>7</v>
      </c>
      <c r="E1054" t="s">
        <v>360</v>
      </c>
      <c r="F1054" t="s">
        <v>361</v>
      </c>
      <c r="G1054" t="s">
        <v>361</v>
      </c>
      <c r="H1054" t="s">
        <v>333</v>
      </c>
      <c r="I1054" t="s">
        <v>324</v>
      </c>
      <c r="J1054" t="s">
        <v>281</v>
      </c>
      <c r="K1054">
        <v>46139.22</v>
      </c>
      <c r="L1054">
        <v>0</v>
      </c>
      <c r="M1054">
        <v>313584.53320000001</v>
      </c>
      <c r="N1054">
        <v>313584.53320000001</v>
      </c>
      <c r="O1054">
        <v>0</v>
      </c>
      <c r="P1054">
        <v>683.14290000000005</v>
      </c>
      <c r="Q1054">
        <v>12691.428599999999</v>
      </c>
      <c r="R1054">
        <v>619.85709999999995</v>
      </c>
      <c r="S1054">
        <v>12653.2857</v>
      </c>
      <c r="T1054">
        <v>210.71430000000001</v>
      </c>
      <c r="U1054">
        <f t="shared" si="10"/>
        <v>1.6652931499049294E-2</v>
      </c>
      <c r="V1054">
        <f t="shared" si="11"/>
        <v>0.5209174359239469</v>
      </c>
      <c r="W1054">
        <f t="shared" si="12"/>
        <v>31.28082499791017</v>
      </c>
      <c r="X1054">
        <f t="shared" si="13"/>
        <v>3.5404077264407978</v>
      </c>
      <c r="Y1054">
        <f t="shared" si="14"/>
        <v>212.59966911188684</v>
      </c>
      <c r="AA1054">
        <v>683.14290000000005</v>
      </c>
      <c r="AB1054">
        <v>12691.428599999999</v>
      </c>
      <c r="AC1054">
        <v>619.85709999999995</v>
      </c>
      <c r="AD1054">
        <v>12653.2857</v>
      </c>
      <c r="AE1054">
        <v>210.71430000000001</v>
      </c>
      <c r="AF1054">
        <v>1.6659239999999999E-2</v>
      </c>
      <c r="AG1054">
        <v>46139.22</v>
      </c>
      <c r="AH1054">
        <v>0</v>
      </c>
      <c r="AI1054">
        <v>313584.53320000001</v>
      </c>
      <c r="AJ1054">
        <v>313584.53320000001</v>
      </c>
      <c r="AK1054">
        <v>0</v>
      </c>
    </row>
    <row r="1055" spans="1:37" ht="19" customHeight="1">
      <c r="A1055" t="s">
        <v>999</v>
      </c>
      <c r="B1055" t="s">
        <v>1000</v>
      </c>
      <c r="C1055" t="s">
        <v>1001</v>
      </c>
      <c r="D1055">
        <v>7</v>
      </c>
      <c r="E1055" t="s">
        <v>365</v>
      </c>
      <c r="F1055" t="s">
        <v>366</v>
      </c>
      <c r="G1055" t="s">
        <v>366</v>
      </c>
      <c r="H1055" t="s">
        <v>367</v>
      </c>
      <c r="I1055" t="s">
        <v>324</v>
      </c>
      <c r="J1055" t="s">
        <v>368</v>
      </c>
      <c r="K1055">
        <v>1189158</v>
      </c>
      <c r="L1055">
        <v>0</v>
      </c>
      <c r="M1055">
        <v>177805.18549999999</v>
      </c>
      <c r="N1055">
        <v>177805.18549999999</v>
      </c>
      <c r="O1055">
        <v>0</v>
      </c>
      <c r="R1055">
        <v>581.57140000000004</v>
      </c>
      <c r="S1055">
        <v>14430.7143</v>
      </c>
      <c r="T1055">
        <v>480.28570000000002</v>
      </c>
      <c r="U1055">
        <f t="shared" si="10"/>
        <v>3.3282184791088271E-2</v>
      </c>
      <c r="V1055">
        <f t="shared" si="11"/>
        <v>11.7720932418234</v>
      </c>
      <c r="W1055">
        <f t="shared" si="12"/>
        <v>353.70554294186621</v>
      </c>
      <c r="X1055">
        <f t="shared" si="13"/>
        <v>1.7601859656880801</v>
      </c>
      <c r="Y1055">
        <f t="shared" si="14"/>
        <v>52.886731347017587</v>
      </c>
      <c r="AC1055">
        <v>581.57140000000004</v>
      </c>
      <c r="AD1055">
        <v>14430.7143</v>
      </c>
      <c r="AE1055">
        <v>480.28570000000002</v>
      </c>
      <c r="AF1055">
        <v>3.3297569999999999E-2</v>
      </c>
      <c r="AG1055">
        <v>1189158</v>
      </c>
      <c r="AH1055">
        <v>0</v>
      </c>
      <c r="AI1055">
        <v>177805.18549999999</v>
      </c>
      <c r="AJ1055">
        <v>177805.18549999999</v>
      </c>
      <c r="AK1055">
        <v>0</v>
      </c>
    </row>
    <row r="1056" spans="1:37" ht="19" customHeight="1">
      <c r="A1056" t="s">
        <v>999</v>
      </c>
      <c r="B1056" t="s">
        <v>1000</v>
      </c>
      <c r="C1056" t="s">
        <v>1001</v>
      </c>
      <c r="D1056">
        <v>7</v>
      </c>
      <c r="E1056" t="s">
        <v>369</v>
      </c>
      <c r="F1056" t="s">
        <v>369</v>
      </c>
      <c r="G1056" t="s">
        <v>369</v>
      </c>
      <c r="H1056" t="s">
        <v>354</v>
      </c>
      <c r="I1056" t="s">
        <v>324</v>
      </c>
      <c r="J1056" t="s">
        <v>281</v>
      </c>
      <c r="K1056">
        <v>13342.32</v>
      </c>
      <c r="L1056">
        <v>0</v>
      </c>
      <c r="M1056">
        <v>90688.567599999995</v>
      </c>
      <c r="N1056">
        <v>90688.567599999995</v>
      </c>
      <c r="O1056">
        <v>0</v>
      </c>
      <c r="P1056">
        <v>301.57139999999998</v>
      </c>
      <c r="Q1056">
        <v>1930</v>
      </c>
      <c r="R1056">
        <v>476.42860000000002</v>
      </c>
      <c r="S1056">
        <v>2805.2856999999999</v>
      </c>
      <c r="T1056">
        <v>290.8571</v>
      </c>
      <c r="U1056">
        <f t="shared" si="10"/>
        <v>0.10368181037674701</v>
      </c>
      <c r="V1056">
        <f t="shared" si="11"/>
        <v>0.67944798431251197</v>
      </c>
      <c r="W1056">
        <f t="shared" si="12"/>
        <v>6.5532033231635545</v>
      </c>
      <c r="X1056">
        <f t="shared" si="13"/>
        <v>4.6182496339473937</v>
      </c>
      <c r="Y1056">
        <f t="shared" si="14"/>
        <v>44.542525030823924</v>
      </c>
      <c r="AA1056">
        <v>301.57139999999998</v>
      </c>
      <c r="AB1056">
        <v>1930</v>
      </c>
      <c r="AC1056">
        <v>476.42860000000002</v>
      </c>
      <c r="AD1056">
        <v>2805.2856999999999</v>
      </c>
      <c r="AE1056">
        <v>290.8571</v>
      </c>
      <c r="AF1056">
        <v>0.1037245</v>
      </c>
      <c r="AG1056">
        <v>13342.32</v>
      </c>
      <c r="AH1056">
        <v>0</v>
      </c>
      <c r="AI1056">
        <v>90688.567599999995</v>
      </c>
      <c r="AJ1056">
        <v>90688.567599999995</v>
      </c>
      <c r="AK1056">
        <v>0</v>
      </c>
    </row>
    <row r="1057" spans="1:37" ht="19" customHeight="1">
      <c r="A1057" t="s">
        <v>999</v>
      </c>
      <c r="B1057" t="s">
        <v>1000</v>
      </c>
      <c r="C1057" t="s">
        <v>1001</v>
      </c>
      <c r="D1057">
        <v>7</v>
      </c>
      <c r="E1057" t="s">
        <v>370</v>
      </c>
      <c r="F1057" t="s">
        <v>371</v>
      </c>
      <c r="G1057" t="s">
        <v>371</v>
      </c>
      <c r="H1057" t="s">
        <v>345</v>
      </c>
      <c r="I1057" t="s">
        <v>324</v>
      </c>
      <c r="J1057" t="s">
        <v>268</v>
      </c>
      <c r="K1057">
        <v>894013</v>
      </c>
      <c r="L1057">
        <v>0</v>
      </c>
      <c r="M1057">
        <v>60762.320500000002</v>
      </c>
      <c r="N1057">
        <v>60762.320500000002</v>
      </c>
      <c r="O1057">
        <v>0</v>
      </c>
      <c r="P1057">
        <v>1643.8570999999999</v>
      </c>
      <c r="Q1057">
        <v>116001</v>
      </c>
      <c r="R1057">
        <v>31442</v>
      </c>
      <c r="S1057">
        <v>162640.28570000001</v>
      </c>
      <c r="T1057">
        <v>985.85709999999995</v>
      </c>
      <c r="U1057">
        <f t="shared" si="10"/>
        <v>6.0615799815949287E-3</v>
      </c>
      <c r="V1057">
        <f t="shared" si="11"/>
        <v>0.7852675756652514</v>
      </c>
      <c r="W1057">
        <f t="shared" si="12"/>
        <v>129.54833196123744</v>
      </c>
      <c r="X1057">
        <f t="shared" si="13"/>
        <v>5.3371349310166641E-2</v>
      </c>
      <c r="Y1057">
        <f t="shared" si="14"/>
        <v>8.8048577222804401</v>
      </c>
      <c r="AA1057">
        <v>1643.8570999999999</v>
      </c>
      <c r="AB1057">
        <v>116001</v>
      </c>
      <c r="AC1057">
        <v>31442</v>
      </c>
      <c r="AD1057">
        <v>162640.28570000001</v>
      </c>
      <c r="AE1057">
        <v>985.85709999999995</v>
      </c>
      <c r="AF1057">
        <v>6.07378E-3</v>
      </c>
      <c r="AG1057">
        <v>894013</v>
      </c>
      <c r="AH1057">
        <v>0</v>
      </c>
      <c r="AI1057">
        <v>60762.320500000002</v>
      </c>
      <c r="AJ1057">
        <v>60762.320500000002</v>
      </c>
      <c r="AK1057">
        <v>0</v>
      </c>
    </row>
    <row r="1058" spans="1:37" ht="19" customHeight="1">
      <c r="A1058" t="s">
        <v>999</v>
      </c>
      <c r="B1058" t="s">
        <v>1000</v>
      </c>
      <c r="C1058" t="s">
        <v>1001</v>
      </c>
      <c r="D1058">
        <v>7</v>
      </c>
      <c r="E1058" t="s">
        <v>375</v>
      </c>
      <c r="F1058" t="s">
        <v>376</v>
      </c>
      <c r="G1058" t="s">
        <v>376</v>
      </c>
      <c r="H1058" t="s">
        <v>323</v>
      </c>
      <c r="I1058" t="s">
        <v>324</v>
      </c>
      <c r="J1058" t="s">
        <v>281</v>
      </c>
      <c r="K1058">
        <v>4400.33</v>
      </c>
      <c r="L1058">
        <v>0</v>
      </c>
      <c r="M1058">
        <v>29906.6656</v>
      </c>
      <c r="N1058">
        <v>29906.6656</v>
      </c>
      <c r="O1058">
        <v>0</v>
      </c>
      <c r="P1058">
        <v>646.42859999999996</v>
      </c>
      <c r="Q1058">
        <v>32686.2857</v>
      </c>
      <c r="R1058">
        <v>3223.4286000000002</v>
      </c>
      <c r="S1058">
        <v>37307.571400000001</v>
      </c>
      <c r="T1058">
        <v>322.71429999999998</v>
      </c>
      <c r="U1058">
        <f t="shared" si="10"/>
        <v>8.6501020540833157E-3</v>
      </c>
      <c r="V1058">
        <f t="shared" si="11"/>
        <v>1.6849624562497556E-2</v>
      </c>
      <c r="W1058">
        <f t="shared" si="12"/>
        <v>1.9479104936737275</v>
      </c>
      <c r="X1058">
        <f t="shared" si="13"/>
        <v>0.11451779463725692</v>
      </c>
      <c r="Y1058">
        <f t="shared" si="14"/>
        <v>13.238895208548243</v>
      </c>
      <c r="AA1058">
        <v>646.42859999999996</v>
      </c>
      <c r="AB1058">
        <v>32686.2857</v>
      </c>
      <c r="AC1058">
        <v>3223.4286000000002</v>
      </c>
      <c r="AD1058">
        <v>37307.571400000001</v>
      </c>
      <c r="AE1058">
        <v>322.71429999999998</v>
      </c>
      <c r="AF1058">
        <v>8.6549699999999997E-3</v>
      </c>
      <c r="AG1058">
        <v>4400.33</v>
      </c>
      <c r="AH1058">
        <v>0</v>
      </c>
      <c r="AI1058">
        <v>29906.6656</v>
      </c>
      <c r="AJ1058">
        <v>29906.6656</v>
      </c>
      <c r="AK1058">
        <v>0</v>
      </c>
    </row>
    <row r="1059" spans="1:37" ht="19" customHeight="1">
      <c r="A1059" t="s">
        <v>999</v>
      </c>
      <c r="B1059" t="s">
        <v>1000</v>
      </c>
      <c r="C1059" t="s">
        <v>1001</v>
      </c>
      <c r="D1059">
        <v>7</v>
      </c>
      <c r="E1059" t="s">
        <v>377</v>
      </c>
      <c r="F1059" t="s">
        <v>378</v>
      </c>
      <c r="G1059" t="s">
        <v>378</v>
      </c>
      <c r="H1059" t="s">
        <v>345</v>
      </c>
      <c r="I1059" t="s">
        <v>324</v>
      </c>
      <c r="J1059" t="s">
        <v>268</v>
      </c>
      <c r="K1059">
        <v>426364</v>
      </c>
      <c r="L1059">
        <v>0</v>
      </c>
      <c r="M1059">
        <v>28978.599399999999</v>
      </c>
      <c r="N1059">
        <v>28978.599399999999</v>
      </c>
      <c r="O1059">
        <v>0</v>
      </c>
      <c r="P1059">
        <v>4102.5713999999998</v>
      </c>
      <c r="Q1059">
        <v>33923.571400000001</v>
      </c>
      <c r="R1059">
        <v>9805.4285999999993</v>
      </c>
      <c r="S1059">
        <v>444809.42859999998</v>
      </c>
      <c r="U1059">
        <f t="shared" si="10"/>
        <v>0</v>
      </c>
      <c r="V1059">
        <f t="shared" si="11"/>
        <v>0.1369331199854491</v>
      </c>
      <c r="W1059" t="str">
        <f t="shared" si="12"/>
        <v/>
      </c>
      <c r="X1059">
        <f t="shared" si="13"/>
        <v>9.3069068416903478E-3</v>
      </c>
      <c r="Y1059" t="str">
        <f t="shared" si="14"/>
        <v/>
      </c>
      <c r="AA1059">
        <v>4102.5713999999998</v>
      </c>
      <c r="AB1059">
        <v>33923.571400000001</v>
      </c>
      <c r="AC1059">
        <v>9805.4285999999993</v>
      </c>
      <c r="AD1059">
        <v>444809.42859999998</v>
      </c>
      <c r="AF1059">
        <v>0</v>
      </c>
      <c r="AG1059">
        <v>426364</v>
      </c>
      <c r="AH1059">
        <v>0</v>
      </c>
      <c r="AI1059">
        <v>28978.599399999999</v>
      </c>
      <c r="AJ1059">
        <v>28978.599399999999</v>
      </c>
      <c r="AK1059">
        <v>0</v>
      </c>
    </row>
    <row r="1060" spans="1:37" ht="19" customHeight="1">
      <c r="A1060" t="s">
        <v>999</v>
      </c>
      <c r="B1060" t="s">
        <v>1000</v>
      </c>
      <c r="C1060" t="s">
        <v>1001</v>
      </c>
      <c r="D1060">
        <v>7</v>
      </c>
      <c r="E1060" t="s">
        <v>380</v>
      </c>
      <c r="F1060" t="s">
        <v>380</v>
      </c>
      <c r="G1060" t="s">
        <v>380</v>
      </c>
      <c r="H1060" t="s">
        <v>340</v>
      </c>
      <c r="I1060" t="s">
        <v>324</v>
      </c>
      <c r="J1060" t="s">
        <v>381</v>
      </c>
      <c r="K1060">
        <v>123179</v>
      </c>
      <c r="L1060">
        <v>0</v>
      </c>
      <c r="M1060">
        <v>11353.493</v>
      </c>
      <c r="N1060">
        <v>11353.493</v>
      </c>
      <c r="O1060">
        <v>0</v>
      </c>
      <c r="P1060">
        <v>118.71429999999999</v>
      </c>
      <c r="Q1060">
        <v>9201.4285999999993</v>
      </c>
      <c r="R1060">
        <v>211.42859999999999</v>
      </c>
      <c r="S1060">
        <v>9639.8570999999993</v>
      </c>
      <c r="T1060">
        <v>103.8571</v>
      </c>
      <c r="U1060">
        <f t="shared" si="10"/>
        <v>1.0773717797123779E-2</v>
      </c>
      <c r="V1060">
        <f t="shared" si="11"/>
        <v>1.8254419974752532</v>
      </c>
      <c r="W1060">
        <f t="shared" si="12"/>
        <v>169.43473291667107</v>
      </c>
      <c r="X1060">
        <f t="shared" si="13"/>
        <v>0.16825224218609752</v>
      </c>
      <c r="Y1060">
        <f t="shared" si="14"/>
        <v>15.616915660350342</v>
      </c>
      <c r="AA1060">
        <v>118.71429999999999</v>
      </c>
      <c r="AB1060">
        <v>9201.4285999999993</v>
      </c>
      <c r="AC1060">
        <v>211.42859999999999</v>
      </c>
      <c r="AD1060">
        <v>9639.8570999999993</v>
      </c>
      <c r="AE1060">
        <v>103.8571</v>
      </c>
      <c r="AF1060">
        <v>1.0738869999999999E-2</v>
      </c>
      <c r="AG1060">
        <v>123179</v>
      </c>
      <c r="AH1060">
        <v>0</v>
      </c>
      <c r="AI1060">
        <v>11353.493</v>
      </c>
      <c r="AJ1060">
        <v>11353.493</v>
      </c>
      <c r="AK1060">
        <v>0</v>
      </c>
    </row>
    <row r="1061" spans="1:37" ht="19" customHeight="1">
      <c r="A1061" t="s">
        <v>999</v>
      </c>
      <c r="B1061" t="s">
        <v>1000</v>
      </c>
      <c r="C1061" t="s">
        <v>1001</v>
      </c>
      <c r="D1061">
        <v>7</v>
      </c>
      <c r="E1061" t="s">
        <v>382</v>
      </c>
      <c r="F1061" t="s">
        <v>382</v>
      </c>
      <c r="G1061" t="s">
        <v>382</v>
      </c>
      <c r="H1061" t="s">
        <v>276</v>
      </c>
      <c r="I1061" t="s">
        <v>383</v>
      </c>
      <c r="J1061" t="s">
        <v>281</v>
      </c>
      <c r="K1061">
        <v>892825.51</v>
      </c>
      <c r="L1061">
        <v>395508.27</v>
      </c>
      <c r="M1061">
        <v>8756283.5960000008</v>
      </c>
      <c r="N1061">
        <v>6068070.2829999998</v>
      </c>
      <c r="O1061">
        <v>2688213.3149999999</v>
      </c>
      <c r="Q1061">
        <v>666059.85710000002</v>
      </c>
      <c r="R1061">
        <v>25172.7143</v>
      </c>
      <c r="S1061">
        <v>667111.85710000002</v>
      </c>
      <c r="T1061">
        <v>17743</v>
      </c>
      <c r="U1061">
        <f t="shared" si="10"/>
        <v>2.6596739079306046E-2</v>
      </c>
      <c r="V1061">
        <f t="shared" si="11"/>
        <v>0.27588729071195944</v>
      </c>
      <c r="W1061">
        <f t="shared" si="12"/>
        <v>10.372974291672369</v>
      </c>
      <c r="X1061">
        <f t="shared" si="13"/>
        <v>1.8750943237753295</v>
      </c>
      <c r="Y1061">
        <f t="shared" si="14"/>
        <v>70.500910588481588</v>
      </c>
      <c r="AB1061">
        <v>666059.85710000002</v>
      </c>
      <c r="AC1061">
        <v>25172.7143</v>
      </c>
      <c r="AD1061">
        <v>667111.85710000002</v>
      </c>
      <c r="AE1061">
        <v>17743</v>
      </c>
      <c r="AF1061">
        <v>2.6607490000000001E-2</v>
      </c>
      <c r="AG1061">
        <v>892825.51</v>
      </c>
      <c r="AH1061">
        <v>395508.27</v>
      </c>
      <c r="AI1061">
        <v>8756283.5960000008</v>
      </c>
      <c r="AJ1061">
        <v>6068070.2829999998</v>
      </c>
      <c r="AK1061">
        <v>2688213.3149999999</v>
      </c>
    </row>
    <row r="1062" spans="1:37" ht="19" customHeight="1">
      <c r="A1062" t="s">
        <v>999</v>
      </c>
      <c r="B1062" t="s">
        <v>1000</v>
      </c>
      <c r="C1062" t="s">
        <v>1001</v>
      </c>
      <c r="D1062">
        <v>7</v>
      </c>
      <c r="E1062" t="s">
        <v>386</v>
      </c>
      <c r="G1062" t="s">
        <v>387</v>
      </c>
      <c r="H1062" t="s">
        <v>388</v>
      </c>
      <c r="I1062" t="s">
        <v>383</v>
      </c>
      <c r="J1062" t="s">
        <v>268</v>
      </c>
      <c r="K1062">
        <v>10743148</v>
      </c>
      <c r="L1062">
        <v>28513965.68</v>
      </c>
      <c r="M1062">
        <v>2668157.2420000001</v>
      </c>
      <c r="N1062">
        <v>730171.19629999995</v>
      </c>
      <c r="O1062">
        <v>1937986.0460000001</v>
      </c>
      <c r="P1062">
        <v>22528.571400000001</v>
      </c>
      <c r="R1062">
        <v>0</v>
      </c>
      <c r="S1062">
        <v>197053.42860000001</v>
      </c>
      <c r="U1062">
        <f t="shared" si="10"/>
        <v>0</v>
      </c>
      <c r="V1062">
        <f t="shared" si="11"/>
        <v>28.460093980536083</v>
      </c>
      <c r="W1062" t="str">
        <f t="shared" si="12"/>
        <v/>
      </c>
      <c r="X1062">
        <f t="shared" si="13"/>
        <v>1.9343247310831833</v>
      </c>
      <c r="Y1062" t="str">
        <f t="shared" si="14"/>
        <v/>
      </c>
      <c r="AA1062">
        <v>22528.571400000001</v>
      </c>
      <c r="AC1062">
        <v>0</v>
      </c>
      <c r="AD1062">
        <v>197053.42860000001</v>
      </c>
      <c r="AF1062">
        <v>0</v>
      </c>
      <c r="AG1062">
        <v>10743148</v>
      </c>
      <c r="AH1062">
        <v>28513965.68</v>
      </c>
      <c r="AI1062">
        <v>2668157.2420000001</v>
      </c>
      <c r="AJ1062">
        <v>730171.19629999995</v>
      </c>
      <c r="AK1062">
        <v>1937986.0460000001</v>
      </c>
    </row>
    <row r="1063" spans="1:37" ht="19" customHeight="1">
      <c r="A1063" t="s">
        <v>999</v>
      </c>
      <c r="B1063" t="s">
        <v>1000</v>
      </c>
      <c r="C1063" t="s">
        <v>1001</v>
      </c>
      <c r="D1063">
        <v>7</v>
      </c>
      <c r="E1063" t="s">
        <v>399</v>
      </c>
      <c r="G1063" t="s">
        <v>400</v>
      </c>
      <c r="H1063" t="s">
        <v>393</v>
      </c>
      <c r="I1063" t="s">
        <v>383</v>
      </c>
      <c r="J1063" t="s">
        <v>268</v>
      </c>
      <c r="K1063">
        <v>0</v>
      </c>
      <c r="L1063">
        <v>27402511.780000001</v>
      </c>
      <c r="M1063">
        <v>1862509.9920000001</v>
      </c>
      <c r="N1063">
        <v>0</v>
      </c>
      <c r="O1063">
        <v>1862509.9920000001</v>
      </c>
      <c r="P1063">
        <v>24068.857100000001</v>
      </c>
      <c r="R1063">
        <v>0</v>
      </c>
      <c r="S1063">
        <v>202706.85709999999</v>
      </c>
      <c r="U1063">
        <f t="shared" si="10"/>
        <v>0</v>
      </c>
      <c r="V1063">
        <f t="shared" si="11"/>
        <v>19.311850600440295</v>
      </c>
      <c r="W1063" t="str">
        <f t="shared" si="12"/>
        <v/>
      </c>
      <c r="X1063">
        <f t="shared" si="13"/>
        <v>1.3125991878446426</v>
      </c>
      <c r="Y1063" t="str">
        <f t="shared" si="14"/>
        <v/>
      </c>
      <c r="AA1063">
        <v>24068.857100000001</v>
      </c>
      <c r="AC1063">
        <v>0</v>
      </c>
      <c r="AD1063">
        <v>202706.85709999999</v>
      </c>
      <c r="AF1063">
        <v>0</v>
      </c>
      <c r="AG1063">
        <v>0</v>
      </c>
      <c r="AH1063">
        <v>27402511.780000001</v>
      </c>
      <c r="AI1063">
        <v>1862509.9920000001</v>
      </c>
      <c r="AJ1063">
        <v>0</v>
      </c>
      <c r="AK1063">
        <v>1862509.9920000001</v>
      </c>
    </row>
    <row r="1064" spans="1:37" ht="19" customHeight="1">
      <c r="A1064" t="s">
        <v>999</v>
      </c>
      <c r="B1064" t="s">
        <v>1000</v>
      </c>
      <c r="C1064" t="s">
        <v>1001</v>
      </c>
      <c r="D1064">
        <v>7</v>
      </c>
      <c r="E1064" t="s">
        <v>391</v>
      </c>
      <c r="G1064" t="s">
        <v>392</v>
      </c>
      <c r="H1064" t="s">
        <v>393</v>
      </c>
      <c r="I1064" t="s">
        <v>383</v>
      </c>
      <c r="J1064" t="s">
        <v>268</v>
      </c>
      <c r="K1064">
        <v>22958926</v>
      </c>
      <c r="L1064">
        <v>2522295.56</v>
      </c>
      <c r="M1064">
        <v>1731833.0009999999</v>
      </c>
      <c r="N1064">
        <v>1560394.851</v>
      </c>
      <c r="O1064">
        <v>171438.1502</v>
      </c>
      <c r="P1064">
        <v>3429</v>
      </c>
      <c r="R1064">
        <v>0</v>
      </c>
      <c r="S1064">
        <v>40967.7143</v>
      </c>
      <c r="U1064">
        <f t="shared" si="10"/>
        <v>0</v>
      </c>
      <c r="V1064">
        <f t="shared" si="11"/>
        <v>88.854713297281222</v>
      </c>
      <c r="W1064" t="str">
        <f t="shared" si="12"/>
        <v/>
      </c>
      <c r="X1064">
        <f t="shared" si="13"/>
        <v>6.0390167881192101</v>
      </c>
      <c r="Y1064" t="str">
        <f t="shared" si="14"/>
        <v/>
      </c>
      <c r="AA1064">
        <v>3429</v>
      </c>
      <c r="AC1064">
        <v>0</v>
      </c>
      <c r="AD1064">
        <v>40967.7143</v>
      </c>
      <c r="AF1064">
        <v>0</v>
      </c>
      <c r="AG1064">
        <v>22958926</v>
      </c>
      <c r="AH1064">
        <v>2522295.56</v>
      </c>
      <c r="AI1064">
        <v>1731833.0009999999</v>
      </c>
      <c r="AJ1064">
        <v>1560394.851</v>
      </c>
      <c r="AK1064">
        <v>171438.1502</v>
      </c>
    </row>
    <row r="1065" spans="1:37" ht="19" customHeight="1">
      <c r="A1065" t="s">
        <v>999</v>
      </c>
      <c r="B1065" t="s">
        <v>1000</v>
      </c>
      <c r="C1065" t="s">
        <v>1001</v>
      </c>
      <c r="D1065">
        <v>7</v>
      </c>
      <c r="E1065" t="s">
        <v>394</v>
      </c>
      <c r="G1065" t="s">
        <v>395</v>
      </c>
      <c r="H1065" t="s">
        <v>388</v>
      </c>
      <c r="I1065" t="s">
        <v>383</v>
      </c>
      <c r="J1065" t="s">
        <v>268</v>
      </c>
      <c r="K1065">
        <v>20693361</v>
      </c>
      <c r="L1065">
        <v>3067351.8</v>
      </c>
      <c r="M1065">
        <v>1614995.179</v>
      </c>
      <c r="N1065">
        <v>1406513.702</v>
      </c>
      <c r="O1065">
        <v>208481.4768</v>
      </c>
      <c r="P1065">
        <v>1548.5714</v>
      </c>
      <c r="R1065">
        <v>0</v>
      </c>
      <c r="S1065">
        <v>42727.7143</v>
      </c>
      <c r="U1065">
        <f t="shared" si="10"/>
        <v>0</v>
      </c>
      <c r="V1065">
        <f t="shared" si="11"/>
        <v>79.442291694436435</v>
      </c>
      <c r="W1065" t="str">
        <f t="shared" si="12"/>
        <v/>
      </c>
      <c r="X1065">
        <f t="shared" si="13"/>
        <v>5.3996241263951719</v>
      </c>
      <c r="Y1065" t="str">
        <f t="shared" si="14"/>
        <v/>
      </c>
      <c r="AA1065">
        <v>1548.5714</v>
      </c>
      <c r="AC1065">
        <v>0</v>
      </c>
      <c r="AD1065">
        <v>42727.7143</v>
      </c>
      <c r="AF1065">
        <v>0</v>
      </c>
      <c r="AG1065">
        <v>20693361</v>
      </c>
      <c r="AH1065">
        <v>3067351.8</v>
      </c>
      <c r="AI1065">
        <v>1614995.179</v>
      </c>
      <c r="AJ1065">
        <v>1406513.702</v>
      </c>
      <c r="AK1065">
        <v>208481.4768</v>
      </c>
    </row>
    <row r="1066" spans="1:37" ht="19" customHeight="1">
      <c r="A1066" t="s">
        <v>999</v>
      </c>
      <c r="B1066" t="s">
        <v>1000</v>
      </c>
      <c r="C1066" t="s">
        <v>1001</v>
      </c>
      <c r="D1066">
        <v>7</v>
      </c>
      <c r="E1066" t="s">
        <v>397</v>
      </c>
      <c r="G1066" t="s">
        <v>398</v>
      </c>
      <c r="H1066" t="s">
        <v>388</v>
      </c>
      <c r="I1066" t="s">
        <v>383</v>
      </c>
      <c r="J1066" t="s">
        <v>268</v>
      </c>
      <c r="K1066">
        <v>1841404</v>
      </c>
      <c r="L1066">
        <v>14824688.890000001</v>
      </c>
      <c r="M1066">
        <v>1132752.115</v>
      </c>
      <c r="N1066">
        <v>125150.3285</v>
      </c>
      <c r="O1066">
        <v>1007601.787</v>
      </c>
      <c r="P1066">
        <v>16568.142899999999</v>
      </c>
      <c r="R1066">
        <v>0</v>
      </c>
      <c r="S1066">
        <v>156863.71429999999</v>
      </c>
      <c r="U1066">
        <f t="shared" si="10"/>
        <v>0</v>
      </c>
      <c r="V1066">
        <f t="shared" si="11"/>
        <v>15.177955102502267</v>
      </c>
      <c r="W1066" t="str">
        <f t="shared" si="12"/>
        <v/>
      </c>
      <c r="X1066">
        <f t="shared" si="13"/>
        <v>1.0316071593511014</v>
      </c>
      <c r="Y1066" t="str">
        <f t="shared" si="14"/>
        <v/>
      </c>
      <c r="AA1066">
        <v>16568.142899999999</v>
      </c>
      <c r="AC1066">
        <v>0</v>
      </c>
      <c r="AD1066">
        <v>156863.71429999999</v>
      </c>
      <c r="AF1066">
        <v>0</v>
      </c>
      <c r="AG1066">
        <v>1841404</v>
      </c>
      <c r="AH1066">
        <v>14824688.890000001</v>
      </c>
      <c r="AI1066">
        <v>1132752.115</v>
      </c>
      <c r="AJ1066">
        <v>125150.3285</v>
      </c>
      <c r="AK1066">
        <v>1007601.787</v>
      </c>
    </row>
    <row r="1067" spans="1:37" ht="19" customHeight="1">
      <c r="A1067" t="s">
        <v>999</v>
      </c>
      <c r="B1067" t="s">
        <v>1000</v>
      </c>
      <c r="C1067" t="s">
        <v>1001</v>
      </c>
      <c r="D1067">
        <v>7</v>
      </c>
      <c r="E1067" t="s">
        <v>403</v>
      </c>
      <c r="G1067" t="s">
        <v>404</v>
      </c>
      <c r="H1067" t="s">
        <v>393</v>
      </c>
      <c r="I1067" t="s">
        <v>383</v>
      </c>
      <c r="J1067" t="s">
        <v>268</v>
      </c>
      <c r="K1067">
        <v>43690</v>
      </c>
      <c r="L1067">
        <v>12075547.92</v>
      </c>
      <c r="M1067">
        <v>823698.27060000005</v>
      </c>
      <c r="N1067">
        <v>2969.0877999999998</v>
      </c>
      <c r="O1067">
        <v>820729.18290000001</v>
      </c>
      <c r="P1067">
        <v>6484</v>
      </c>
      <c r="R1067">
        <v>0</v>
      </c>
      <c r="S1067">
        <v>74917.571400000001</v>
      </c>
      <c r="U1067">
        <f t="shared" si="10"/>
        <v>0</v>
      </c>
      <c r="V1067">
        <f t="shared" si="11"/>
        <v>23.109661331829329</v>
      </c>
      <c r="W1067" t="str">
        <f t="shared" si="12"/>
        <v/>
      </c>
      <c r="X1067">
        <f t="shared" si="13"/>
        <v>1.5706753344421109</v>
      </c>
      <c r="Y1067" t="str">
        <f t="shared" si="14"/>
        <v/>
      </c>
      <c r="AA1067">
        <v>6484</v>
      </c>
      <c r="AC1067">
        <v>0</v>
      </c>
      <c r="AD1067">
        <v>74917.571400000001</v>
      </c>
      <c r="AF1067">
        <v>0</v>
      </c>
      <c r="AG1067">
        <v>43690</v>
      </c>
      <c r="AH1067">
        <v>12075547.92</v>
      </c>
      <c r="AI1067">
        <v>823698.27060000005</v>
      </c>
      <c r="AJ1067">
        <v>2969.0877999999998</v>
      </c>
      <c r="AK1067">
        <v>820729.18290000001</v>
      </c>
    </row>
    <row r="1068" spans="1:37" ht="19" customHeight="1">
      <c r="A1068" t="s">
        <v>999</v>
      </c>
      <c r="B1068" t="s">
        <v>1000</v>
      </c>
      <c r="C1068" t="s">
        <v>1001</v>
      </c>
      <c r="D1068">
        <v>7</v>
      </c>
      <c r="E1068" t="s">
        <v>405</v>
      </c>
      <c r="G1068" t="s">
        <v>406</v>
      </c>
      <c r="H1068" t="s">
        <v>393</v>
      </c>
      <c r="I1068" t="s">
        <v>383</v>
      </c>
      <c r="J1068" t="s">
        <v>268</v>
      </c>
      <c r="K1068">
        <v>1756828</v>
      </c>
      <c r="L1068">
        <v>7770989.1699999999</v>
      </c>
      <c r="M1068">
        <v>647585.18519999995</v>
      </c>
      <c r="N1068">
        <v>119401.29180000001</v>
      </c>
      <c r="O1068">
        <v>528183.8933</v>
      </c>
      <c r="P1068">
        <v>6967.2857000000004</v>
      </c>
      <c r="R1068">
        <v>0</v>
      </c>
      <c r="S1068">
        <v>52859.428599999999</v>
      </c>
      <c r="U1068">
        <f t="shared" si="10"/>
        <v>0</v>
      </c>
      <c r="V1068">
        <f t="shared" si="11"/>
        <v>25.749743699867171</v>
      </c>
      <c r="W1068" t="str">
        <f t="shared" si="12"/>
        <v/>
      </c>
      <c r="X1068">
        <f t="shared" si="13"/>
        <v>1.7501545469654531</v>
      </c>
      <c r="Y1068" t="str">
        <f t="shared" si="14"/>
        <v/>
      </c>
      <c r="AA1068">
        <v>6967.2857000000004</v>
      </c>
      <c r="AC1068">
        <v>0</v>
      </c>
      <c r="AD1068">
        <v>52859.428599999999</v>
      </c>
      <c r="AF1068">
        <v>0</v>
      </c>
      <c r="AG1068">
        <v>1756828</v>
      </c>
      <c r="AH1068">
        <v>7770989.1699999999</v>
      </c>
      <c r="AI1068">
        <v>647585.18519999995</v>
      </c>
      <c r="AJ1068">
        <v>119401.29180000001</v>
      </c>
      <c r="AK1068">
        <v>528183.8933</v>
      </c>
    </row>
    <row r="1069" spans="1:37" ht="19" customHeight="1">
      <c r="A1069" t="s">
        <v>999</v>
      </c>
      <c r="B1069" t="s">
        <v>1000</v>
      </c>
      <c r="C1069" t="s">
        <v>1001</v>
      </c>
      <c r="D1069">
        <v>7</v>
      </c>
      <c r="E1069" t="s">
        <v>413</v>
      </c>
      <c r="G1069" t="s">
        <v>414</v>
      </c>
      <c r="H1069" t="s">
        <v>388</v>
      </c>
      <c r="I1069" t="s">
        <v>383</v>
      </c>
      <c r="J1069" t="s">
        <v>268</v>
      </c>
      <c r="K1069">
        <v>2947502</v>
      </c>
      <c r="L1069">
        <v>4865244.79</v>
      </c>
      <c r="M1069">
        <v>530997.97569999995</v>
      </c>
      <c r="N1069">
        <v>200321.1593</v>
      </c>
      <c r="O1069">
        <v>330676.81650000002</v>
      </c>
      <c r="P1069">
        <v>10129.857099999999</v>
      </c>
      <c r="R1069">
        <v>0</v>
      </c>
      <c r="S1069">
        <v>101722.71430000001</v>
      </c>
      <c r="U1069">
        <f t="shared" ref="U1069:U1323" si="15">IFERROR(T1069/S1069,"")</f>
        <v>0</v>
      </c>
      <c r="V1069">
        <f t="shared" ref="V1069:V1323" si="16">IFERROR((K1069+L1069)/D1069/S1069,"")</f>
        <v>10.972049772424468</v>
      </c>
      <c r="W1069" t="str">
        <f t="shared" ref="W1069:W1323" si="17">IFERROR((K1069+L1069)/D1069/T1069,"")</f>
        <v/>
      </c>
      <c r="X1069">
        <f t="shared" ref="X1069:X1323" si="18">IFERROR(M1069/D1069/S1069,"")</f>
        <v>0.74572187926201017</v>
      </c>
      <c r="Y1069" t="str">
        <f t="shared" ref="Y1069:Y1323" si="19">IFERROR(M1069/D1069/T1069,"")</f>
        <v/>
      </c>
      <c r="AA1069">
        <v>10129.857099999999</v>
      </c>
      <c r="AC1069">
        <v>0</v>
      </c>
      <c r="AD1069">
        <v>101722.71430000001</v>
      </c>
      <c r="AF1069">
        <v>0</v>
      </c>
      <c r="AG1069">
        <v>2947502</v>
      </c>
      <c r="AH1069">
        <v>4865244.79</v>
      </c>
      <c r="AI1069">
        <v>530997.97569999995</v>
      </c>
      <c r="AJ1069">
        <v>200321.1593</v>
      </c>
      <c r="AK1069">
        <v>330676.81650000002</v>
      </c>
    </row>
    <row r="1070" spans="1:37" ht="19" customHeight="1">
      <c r="A1070" t="s">
        <v>999</v>
      </c>
      <c r="B1070" t="s">
        <v>1000</v>
      </c>
      <c r="C1070" t="s">
        <v>1001</v>
      </c>
      <c r="D1070">
        <v>7</v>
      </c>
      <c r="E1070" t="s">
        <v>407</v>
      </c>
      <c r="F1070" t="s">
        <v>408</v>
      </c>
      <c r="G1070" t="s">
        <v>408</v>
      </c>
      <c r="H1070" t="s">
        <v>388</v>
      </c>
      <c r="I1070" t="s">
        <v>383</v>
      </c>
      <c r="J1070" t="s">
        <v>281</v>
      </c>
      <c r="K1070">
        <v>16408.259999999998</v>
      </c>
      <c r="L1070">
        <v>54957.844899999996</v>
      </c>
      <c r="M1070">
        <v>485062.9388</v>
      </c>
      <c r="N1070">
        <v>111532.4991</v>
      </c>
      <c r="O1070">
        <v>373530.43969999999</v>
      </c>
      <c r="P1070">
        <v>31705.857100000001</v>
      </c>
      <c r="Q1070">
        <v>196825.28570000001</v>
      </c>
      <c r="S1070">
        <v>196825.28570000001</v>
      </c>
      <c r="U1070">
        <f t="shared" si="15"/>
        <v>0</v>
      </c>
      <c r="V1070">
        <f t="shared" si="16"/>
        <v>5.1798008607474057E-2</v>
      </c>
      <c r="W1070" t="str">
        <f t="shared" si="17"/>
        <v/>
      </c>
      <c r="X1070">
        <f t="shared" si="18"/>
        <v>0.35206200918959035</v>
      </c>
      <c r="Y1070" t="str">
        <f t="shared" si="19"/>
        <v/>
      </c>
      <c r="AA1070">
        <v>31705.857100000001</v>
      </c>
      <c r="AB1070">
        <v>196825.28570000001</v>
      </c>
      <c r="AD1070">
        <v>196825.28570000001</v>
      </c>
      <c r="AF1070">
        <v>0</v>
      </c>
      <c r="AG1070">
        <v>16408.259999999998</v>
      </c>
      <c r="AH1070">
        <v>54957.844899999996</v>
      </c>
      <c r="AI1070">
        <v>485062.9388</v>
      </c>
      <c r="AJ1070">
        <v>111532.4991</v>
      </c>
      <c r="AK1070">
        <v>373530.43969999999</v>
      </c>
    </row>
    <row r="1071" spans="1:37" ht="19" customHeight="1">
      <c r="A1071" t="s">
        <v>999</v>
      </c>
      <c r="B1071" t="s">
        <v>1000</v>
      </c>
      <c r="C1071" t="s">
        <v>1001</v>
      </c>
      <c r="D1071">
        <v>7</v>
      </c>
      <c r="E1071" t="s">
        <v>416</v>
      </c>
      <c r="G1071" t="s">
        <v>417</v>
      </c>
      <c r="H1071" t="s">
        <v>393</v>
      </c>
      <c r="I1071" t="s">
        <v>383</v>
      </c>
      <c r="J1071" t="s">
        <v>268</v>
      </c>
      <c r="K1071">
        <v>766280</v>
      </c>
      <c r="L1071">
        <v>5913700.4100000001</v>
      </c>
      <c r="M1071">
        <v>454020.44270000001</v>
      </c>
      <c r="N1071">
        <v>52078.3963</v>
      </c>
      <c r="O1071">
        <v>401942.04639999999</v>
      </c>
      <c r="P1071">
        <v>2600.8571000000002</v>
      </c>
      <c r="R1071">
        <v>0</v>
      </c>
      <c r="S1071">
        <v>52863.2857</v>
      </c>
      <c r="U1071">
        <f t="shared" si="15"/>
        <v>0</v>
      </c>
      <c r="V1071">
        <f t="shared" si="16"/>
        <v>18.051903189102863</v>
      </c>
      <c r="W1071" t="str">
        <f t="shared" si="17"/>
        <v/>
      </c>
      <c r="X1071">
        <f t="shared" si="18"/>
        <v>1.2269396876111534</v>
      </c>
      <c r="Y1071" t="str">
        <f t="shared" si="19"/>
        <v/>
      </c>
      <c r="AA1071">
        <v>2600.8571000000002</v>
      </c>
      <c r="AC1071">
        <v>0</v>
      </c>
      <c r="AD1071">
        <v>52863.2857</v>
      </c>
      <c r="AF1071">
        <v>0</v>
      </c>
      <c r="AG1071">
        <v>766280</v>
      </c>
      <c r="AH1071">
        <v>5913700.4100000001</v>
      </c>
      <c r="AI1071">
        <v>454020.44270000001</v>
      </c>
      <c r="AJ1071">
        <v>52078.3963</v>
      </c>
      <c r="AK1071">
        <v>401942.04639999999</v>
      </c>
    </row>
    <row r="1072" spans="1:37" ht="19" customHeight="1">
      <c r="A1072" t="s">
        <v>999</v>
      </c>
      <c r="B1072" t="s">
        <v>1000</v>
      </c>
      <c r="C1072" t="s">
        <v>1001</v>
      </c>
      <c r="D1072">
        <v>7</v>
      </c>
      <c r="E1072" t="s">
        <v>419</v>
      </c>
      <c r="G1072" t="s">
        <v>420</v>
      </c>
      <c r="H1072" t="s">
        <v>393</v>
      </c>
      <c r="I1072" t="s">
        <v>383</v>
      </c>
      <c r="J1072" t="s">
        <v>268</v>
      </c>
      <c r="K1072">
        <v>339407</v>
      </c>
      <c r="L1072">
        <v>4881404.72</v>
      </c>
      <c r="M1072">
        <v>354847.83740000002</v>
      </c>
      <c r="N1072">
        <v>23070.0978</v>
      </c>
      <c r="O1072">
        <v>331777.73950000003</v>
      </c>
      <c r="P1072">
        <v>5758.8571000000002</v>
      </c>
      <c r="R1072">
        <v>0</v>
      </c>
      <c r="S1072">
        <v>52416.2857</v>
      </c>
      <c r="U1072">
        <f t="shared" si="15"/>
        <v>0</v>
      </c>
      <c r="V1072">
        <f t="shared" si="16"/>
        <v>14.228979328733429</v>
      </c>
      <c r="W1072" t="str">
        <f t="shared" si="17"/>
        <v/>
      </c>
      <c r="X1072">
        <f t="shared" si="18"/>
        <v>0.96711446686883429</v>
      </c>
      <c r="Y1072" t="str">
        <f t="shared" si="19"/>
        <v/>
      </c>
      <c r="AA1072">
        <v>5758.8571000000002</v>
      </c>
      <c r="AC1072">
        <v>0</v>
      </c>
      <c r="AD1072">
        <v>52416.2857</v>
      </c>
      <c r="AF1072">
        <v>0</v>
      </c>
      <c r="AG1072">
        <v>339407</v>
      </c>
      <c r="AH1072">
        <v>4881404.72</v>
      </c>
      <c r="AI1072">
        <v>354847.83740000002</v>
      </c>
      <c r="AJ1072">
        <v>23070.0978</v>
      </c>
      <c r="AK1072">
        <v>331777.73950000003</v>
      </c>
    </row>
    <row r="1073" spans="1:37" ht="19" customHeight="1">
      <c r="A1073" t="s">
        <v>999</v>
      </c>
      <c r="B1073" t="s">
        <v>1000</v>
      </c>
      <c r="C1073" t="s">
        <v>1001</v>
      </c>
      <c r="D1073">
        <v>7</v>
      </c>
      <c r="E1073" t="s">
        <v>421</v>
      </c>
      <c r="G1073" t="s">
        <v>422</v>
      </c>
      <c r="H1073" t="s">
        <v>393</v>
      </c>
      <c r="I1073" t="s">
        <v>383</v>
      </c>
      <c r="J1073" t="s">
        <v>268</v>
      </c>
      <c r="K1073">
        <v>75670</v>
      </c>
      <c r="L1073">
        <v>4996217.22</v>
      </c>
      <c r="M1073">
        <v>344721.57260000001</v>
      </c>
      <c r="N1073">
        <v>5143.4994999999999</v>
      </c>
      <c r="O1073">
        <v>339578.07309999998</v>
      </c>
      <c r="P1073">
        <v>8268</v>
      </c>
      <c r="R1073">
        <v>0</v>
      </c>
      <c r="S1073">
        <v>81546.857099999994</v>
      </c>
      <c r="U1073">
        <f t="shared" si="15"/>
        <v>0</v>
      </c>
      <c r="V1073">
        <f t="shared" si="16"/>
        <v>8.8851409227745357</v>
      </c>
      <c r="W1073" t="str">
        <f t="shared" si="17"/>
        <v/>
      </c>
      <c r="X1073">
        <f t="shared" si="18"/>
        <v>0.60389744858550964</v>
      </c>
      <c r="Y1073" t="str">
        <f t="shared" si="19"/>
        <v/>
      </c>
      <c r="AA1073">
        <v>8268</v>
      </c>
      <c r="AC1073">
        <v>0</v>
      </c>
      <c r="AD1073">
        <v>81546.857099999994</v>
      </c>
      <c r="AF1073">
        <v>0</v>
      </c>
      <c r="AG1073">
        <v>75670</v>
      </c>
      <c r="AH1073">
        <v>4996217.22</v>
      </c>
      <c r="AI1073">
        <v>344721.57260000001</v>
      </c>
      <c r="AJ1073">
        <v>5143.4994999999999</v>
      </c>
      <c r="AK1073">
        <v>339578.07309999998</v>
      </c>
    </row>
    <row r="1074" spans="1:37" ht="19" customHeight="1">
      <c r="A1074" t="s">
        <v>999</v>
      </c>
      <c r="B1074" t="s">
        <v>1000</v>
      </c>
      <c r="C1074" t="s">
        <v>1001</v>
      </c>
      <c r="D1074">
        <v>7</v>
      </c>
      <c r="E1074" t="s">
        <v>429</v>
      </c>
      <c r="G1074" t="s">
        <v>430</v>
      </c>
      <c r="H1074" t="s">
        <v>388</v>
      </c>
      <c r="I1074" t="s">
        <v>383</v>
      </c>
      <c r="J1074" t="s">
        <v>268</v>
      </c>
      <c r="K1074">
        <v>382884</v>
      </c>
      <c r="L1074">
        <v>3263390.85</v>
      </c>
      <c r="M1074">
        <v>247822.25099999999</v>
      </c>
      <c r="N1074">
        <v>26022.048299999999</v>
      </c>
      <c r="O1074">
        <v>221800.20269999999</v>
      </c>
      <c r="P1074">
        <v>4662.8571000000002</v>
      </c>
      <c r="R1074">
        <v>0</v>
      </c>
      <c r="S1074">
        <v>62912</v>
      </c>
      <c r="U1074">
        <f t="shared" si="15"/>
        <v>0</v>
      </c>
      <c r="V1074">
        <f t="shared" si="16"/>
        <v>8.2797623210652525</v>
      </c>
      <c r="W1074" t="str">
        <f t="shared" si="17"/>
        <v/>
      </c>
      <c r="X1074">
        <f t="shared" si="18"/>
        <v>0.56274126898343269</v>
      </c>
      <c r="Y1074" t="str">
        <f t="shared" si="19"/>
        <v/>
      </c>
      <c r="AA1074">
        <v>4662.8571000000002</v>
      </c>
      <c r="AC1074">
        <v>0</v>
      </c>
      <c r="AD1074">
        <v>62912</v>
      </c>
      <c r="AF1074">
        <v>0</v>
      </c>
      <c r="AG1074">
        <v>382884</v>
      </c>
      <c r="AH1074">
        <v>3263390.85</v>
      </c>
      <c r="AI1074">
        <v>247822.25099999999</v>
      </c>
      <c r="AJ1074">
        <v>26022.048299999999</v>
      </c>
      <c r="AK1074">
        <v>221800.20269999999</v>
      </c>
    </row>
    <row r="1075" spans="1:37" ht="19" customHeight="1">
      <c r="A1075" t="s">
        <v>999</v>
      </c>
      <c r="B1075" t="s">
        <v>1000</v>
      </c>
      <c r="C1075" t="s">
        <v>1001</v>
      </c>
      <c r="D1075">
        <v>7</v>
      </c>
      <c r="E1075" t="s">
        <v>435</v>
      </c>
      <c r="F1075" t="s">
        <v>436</v>
      </c>
      <c r="G1075" t="s">
        <v>436</v>
      </c>
      <c r="H1075" t="s">
        <v>388</v>
      </c>
      <c r="I1075" t="s">
        <v>383</v>
      </c>
      <c r="J1075" t="s">
        <v>281</v>
      </c>
      <c r="K1075">
        <v>2780.55</v>
      </c>
      <c r="L1075">
        <v>30067.065399999999</v>
      </c>
      <c r="M1075">
        <v>223261.43900000001</v>
      </c>
      <c r="N1075">
        <v>18898.416399999998</v>
      </c>
      <c r="O1075">
        <v>204363.0226</v>
      </c>
      <c r="P1075">
        <v>3304.4286000000002</v>
      </c>
      <c r="Q1075">
        <v>52899</v>
      </c>
      <c r="S1075">
        <v>52899</v>
      </c>
      <c r="U1075">
        <f t="shared" si="15"/>
        <v>0</v>
      </c>
      <c r="V1075">
        <f t="shared" si="16"/>
        <v>8.8707092491621509E-2</v>
      </c>
      <c r="W1075" t="str">
        <f t="shared" si="17"/>
        <v/>
      </c>
      <c r="X1075">
        <f t="shared" si="18"/>
        <v>0.60293183776090831</v>
      </c>
      <c r="Y1075" t="str">
        <f t="shared" si="19"/>
        <v/>
      </c>
      <c r="AA1075">
        <v>3304.4286000000002</v>
      </c>
      <c r="AB1075">
        <v>52899</v>
      </c>
      <c r="AD1075">
        <v>52899</v>
      </c>
      <c r="AF1075">
        <v>0</v>
      </c>
      <c r="AG1075">
        <v>2780.55</v>
      </c>
      <c r="AH1075">
        <v>30067.065399999999</v>
      </c>
      <c r="AI1075">
        <v>223261.43900000001</v>
      </c>
      <c r="AJ1075">
        <v>18898.416399999998</v>
      </c>
      <c r="AK1075">
        <v>204363.0226</v>
      </c>
    </row>
    <row r="1076" spans="1:37" ht="19" customHeight="1">
      <c r="A1076" t="s">
        <v>999</v>
      </c>
      <c r="B1076" t="s">
        <v>1000</v>
      </c>
      <c r="C1076" t="s">
        <v>1001</v>
      </c>
      <c r="D1076">
        <v>7</v>
      </c>
      <c r="E1076" t="s">
        <v>437</v>
      </c>
      <c r="F1076" t="s">
        <v>438</v>
      </c>
      <c r="G1076" t="s">
        <v>438</v>
      </c>
      <c r="H1076" t="s">
        <v>388</v>
      </c>
      <c r="I1076" t="s">
        <v>383</v>
      </c>
      <c r="J1076" t="s">
        <v>281</v>
      </c>
      <c r="K1076">
        <v>1958.96</v>
      </c>
      <c r="L1076">
        <v>24812.492699999999</v>
      </c>
      <c r="M1076">
        <v>181954.0497</v>
      </c>
      <c r="N1076">
        <v>13312.676100000001</v>
      </c>
      <c r="O1076">
        <v>168641.37359999999</v>
      </c>
      <c r="P1076">
        <v>9012.4285999999993</v>
      </c>
      <c r="Q1076">
        <v>57148.2857</v>
      </c>
      <c r="S1076">
        <v>57148.2857</v>
      </c>
      <c r="U1076">
        <f t="shared" si="15"/>
        <v>0</v>
      </c>
      <c r="V1076">
        <f t="shared" si="16"/>
        <v>6.6922274150686245E-2</v>
      </c>
      <c r="W1076" t="str">
        <f t="shared" si="17"/>
        <v/>
      </c>
      <c r="X1076">
        <f t="shared" si="18"/>
        <v>0.45484191438184418</v>
      </c>
      <c r="Y1076" t="str">
        <f t="shared" si="19"/>
        <v/>
      </c>
      <c r="AA1076">
        <v>9012.4285999999993</v>
      </c>
      <c r="AB1076">
        <v>57148.2857</v>
      </c>
      <c r="AD1076">
        <v>57148.2857</v>
      </c>
      <c r="AF1076">
        <v>0</v>
      </c>
      <c r="AG1076">
        <v>1958.96</v>
      </c>
      <c r="AH1076">
        <v>24812.492699999999</v>
      </c>
      <c r="AI1076">
        <v>181954.0497</v>
      </c>
      <c r="AJ1076">
        <v>13312.676100000001</v>
      </c>
      <c r="AK1076">
        <v>168641.37359999999</v>
      </c>
    </row>
    <row r="1077" spans="1:37" ht="19" customHeight="1">
      <c r="A1077" t="s">
        <v>999</v>
      </c>
      <c r="B1077" t="s">
        <v>1000</v>
      </c>
      <c r="C1077" t="s">
        <v>1001</v>
      </c>
      <c r="D1077">
        <v>7</v>
      </c>
      <c r="E1077" t="s">
        <v>433</v>
      </c>
      <c r="G1077" t="s">
        <v>434</v>
      </c>
      <c r="H1077" t="s">
        <v>388</v>
      </c>
      <c r="I1077" t="s">
        <v>383</v>
      </c>
      <c r="J1077" t="s">
        <v>268</v>
      </c>
      <c r="K1077">
        <v>23</v>
      </c>
      <c r="L1077">
        <v>2200591.67</v>
      </c>
      <c r="M1077">
        <v>149562.1459</v>
      </c>
      <c r="N1077">
        <v>1.5610999999999999</v>
      </c>
      <c r="O1077">
        <v>149560.58480000001</v>
      </c>
      <c r="P1077">
        <v>21273.2857</v>
      </c>
      <c r="R1077">
        <v>0</v>
      </c>
      <c r="S1077">
        <v>64481.2857</v>
      </c>
      <c r="U1077">
        <f t="shared" si="15"/>
        <v>0</v>
      </c>
      <c r="V1077">
        <f t="shared" si="16"/>
        <v>4.8754227040127747</v>
      </c>
      <c r="W1077" t="str">
        <f t="shared" si="17"/>
        <v/>
      </c>
      <c r="X1077">
        <f t="shared" si="18"/>
        <v>0.33135227703527542</v>
      </c>
      <c r="Y1077" t="str">
        <f t="shared" si="19"/>
        <v/>
      </c>
      <c r="AA1077">
        <v>21273.2857</v>
      </c>
      <c r="AC1077">
        <v>0</v>
      </c>
      <c r="AD1077">
        <v>64481.2857</v>
      </c>
      <c r="AF1077">
        <v>0</v>
      </c>
      <c r="AG1077">
        <v>23</v>
      </c>
      <c r="AH1077">
        <v>2200591.67</v>
      </c>
      <c r="AI1077">
        <v>149562.1459</v>
      </c>
      <c r="AJ1077">
        <v>1.5610999999999999</v>
      </c>
      <c r="AK1077">
        <v>149560.58480000001</v>
      </c>
    </row>
    <row r="1078" spans="1:37" ht="19" customHeight="1">
      <c r="A1078" t="s">
        <v>999</v>
      </c>
      <c r="B1078" t="s">
        <v>1000</v>
      </c>
      <c r="C1078" t="s">
        <v>1001</v>
      </c>
      <c r="D1078">
        <v>7</v>
      </c>
      <c r="E1078" t="s">
        <v>443</v>
      </c>
      <c r="G1078" t="s">
        <v>444</v>
      </c>
      <c r="H1078" t="s">
        <v>393</v>
      </c>
      <c r="I1078" t="s">
        <v>383</v>
      </c>
      <c r="J1078" t="s">
        <v>268</v>
      </c>
      <c r="K1078">
        <v>3492</v>
      </c>
      <c r="L1078">
        <v>2122179.13</v>
      </c>
      <c r="M1078">
        <v>144472.40109999999</v>
      </c>
      <c r="N1078">
        <v>237.38939999999999</v>
      </c>
      <c r="O1078">
        <v>144235.0116</v>
      </c>
      <c r="P1078">
        <v>3416.5713999999998</v>
      </c>
      <c r="R1078">
        <v>0</v>
      </c>
      <c r="S1078">
        <v>27936.857100000001</v>
      </c>
      <c r="U1078">
        <f t="shared" si="15"/>
        <v>0</v>
      </c>
      <c r="V1078">
        <f t="shared" si="16"/>
        <v>10.86977333200857</v>
      </c>
      <c r="W1078" t="str">
        <f t="shared" si="17"/>
        <v/>
      </c>
      <c r="X1078">
        <f t="shared" si="18"/>
        <v>0.73877009031402963</v>
      </c>
      <c r="Y1078" t="str">
        <f t="shared" si="19"/>
        <v/>
      </c>
      <c r="AA1078">
        <v>3416.5713999999998</v>
      </c>
      <c r="AC1078">
        <v>0</v>
      </c>
      <c r="AD1078">
        <v>27936.857100000001</v>
      </c>
      <c r="AF1078">
        <v>0</v>
      </c>
      <c r="AG1078">
        <v>3492</v>
      </c>
      <c r="AH1078">
        <v>2122179.13</v>
      </c>
      <c r="AI1078">
        <v>144472.40109999999</v>
      </c>
      <c r="AJ1078">
        <v>237.38939999999999</v>
      </c>
      <c r="AK1078">
        <v>144235.0116</v>
      </c>
    </row>
    <row r="1079" spans="1:37" ht="19" customHeight="1">
      <c r="A1079" t="s">
        <v>999</v>
      </c>
      <c r="B1079" t="s">
        <v>1000</v>
      </c>
      <c r="C1079" t="s">
        <v>1001</v>
      </c>
      <c r="D1079">
        <v>7</v>
      </c>
      <c r="E1079" t="s">
        <v>427</v>
      </c>
      <c r="G1079" t="s">
        <v>428</v>
      </c>
      <c r="H1079" t="s">
        <v>388</v>
      </c>
      <c r="I1079" t="s">
        <v>383</v>
      </c>
      <c r="J1079" t="s">
        <v>268</v>
      </c>
      <c r="K1079">
        <v>0</v>
      </c>
      <c r="L1079">
        <v>1943328.06</v>
      </c>
      <c r="M1079">
        <v>132083.6275</v>
      </c>
      <c r="N1079">
        <v>0</v>
      </c>
      <c r="O1079">
        <v>132083.6275</v>
      </c>
      <c r="P1079">
        <v>22094.428599999999</v>
      </c>
      <c r="R1079">
        <v>0</v>
      </c>
      <c r="S1079">
        <v>82995.714300000007</v>
      </c>
      <c r="U1079">
        <f t="shared" si="15"/>
        <v>0</v>
      </c>
      <c r="V1079">
        <f t="shared" si="16"/>
        <v>3.3449714437328995</v>
      </c>
      <c r="W1079" t="str">
        <f t="shared" si="17"/>
        <v/>
      </c>
      <c r="X1079">
        <f t="shared" si="18"/>
        <v>0.2273501686442759</v>
      </c>
      <c r="Y1079" t="str">
        <f t="shared" si="19"/>
        <v/>
      </c>
      <c r="AA1079">
        <v>22094.428599999999</v>
      </c>
      <c r="AC1079">
        <v>0</v>
      </c>
      <c r="AD1079">
        <v>82995.714300000007</v>
      </c>
      <c r="AF1079">
        <v>0</v>
      </c>
      <c r="AG1079">
        <v>0</v>
      </c>
      <c r="AH1079">
        <v>1943328.06</v>
      </c>
      <c r="AI1079">
        <v>132083.6275</v>
      </c>
      <c r="AJ1079">
        <v>0</v>
      </c>
      <c r="AK1079">
        <v>132083.6275</v>
      </c>
    </row>
    <row r="1080" spans="1:37" ht="19" customHeight="1">
      <c r="A1080" t="s">
        <v>999</v>
      </c>
      <c r="B1080" t="s">
        <v>1000</v>
      </c>
      <c r="C1080" t="s">
        <v>1001</v>
      </c>
      <c r="D1080">
        <v>7</v>
      </c>
      <c r="E1080" t="s">
        <v>441</v>
      </c>
      <c r="G1080" t="s">
        <v>442</v>
      </c>
      <c r="H1080" t="s">
        <v>388</v>
      </c>
      <c r="I1080" t="s">
        <v>383</v>
      </c>
      <c r="J1080" t="s">
        <v>268</v>
      </c>
      <c r="K1080">
        <v>0</v>
      </c>
      <c r="L1080">
        <v>1645365.04</v>
      </c>
      <c r="M1080">
        <v>111829.3796</v>
      </c>
      <c r="N1080">
        <v>0</v>
      </c>
      <c r="O1080">
        <v>111829.3796</v>
      </c>
      <c r="P1080">
        <v>3680.4286000000002</v>
      </c>
      <c r="R1080">
        <v>0</v>
      </c>
      <c r="S1080">
        <v>30948.142899999999</v>
      </c>
      <c r="U1080">
        <f t="shared" si="15"/>
        <v>0</v>
      </c>
      <c r="V1080">
        <f t="shared" si="16"/>
        <v>7.5950324169993602</v>
      </c>
      <c r="W1080" t="str">
        <f t="shared" si="17"/>
        <v/>
      </c>
      <c r="X1080">
        <f t="shared" si="18"/>
        <v>0.51620627799100849</v>
      </c>
      <c r="Y1080" t="str">
        <f t="shared" si="19"/>
        <v/>
      </c>
      <c r="AA1080">
        <v>3680.4286000000002</v>
      </c>
      <c r="AC1080">
        <v>0</v>
      </c>
      <c r="AD1080">
        <v>30948.142899999999</v>
      </c>
      <c r="AF1080">
        <v>0</v>
      </c>
      <c r="AG1080">
        <v>0</v>
      </c>
      <c r="AH1080">
        <v>1645365.04</v>
      </c>
      <c r="AI1080">
        <v>111829.3796</v>
      </c>
      <c r="AJ1080">
        <v>0</v>
      </c>
      <c r="AK1080">
        <v>111829.3796</v>
      </c>
    </row>
    <row r="1081" spans="1:37" ht="19" customHeight="1">
      <c r="A1081" t="s">
        <v>999</v>
      </c>
      <c r="B1081" t="s">
        <v>1000</v>
      </c>
      <c r="C1081" t="s">
        <v>1001</v>
      </c>
      <c r="D1081">
        <v>7</v>
      </c>
      <c r="E1081" t="s">
        <v>447</v>
      </c>
      <c r="G1081" t="s">
        <v>448</v>
      </c>
      <c r="H1081" t="s">
        <v>388</v>
      </c>
      <c r="I1081" t="s">
        <v>383</v>
      </c>
      <c r="J1081" t="s">
        <v>268</v>
      </c>
      <c r="K1081">
        <v>0</v>
      </c>
      <c r="L1081">
        <v>1474559.69</v>
      </c>
      <c r="M1081">
        <v>100222.81299999999</v>
      </c>
      <c r="N1081">
        <v>0</v>
      </c>
      <c r="O1081">
        <v>100222.81299999999</v>
      </c>
      <c r="P1081">
        <v>2691.2856999999999</v>
      </c>
      <c r="R1081">
        <v>0</v>
      </c>
      <c r="S1081">
        <v>15426.142900000001</v>
      </c>
      <c r="U1081">
        <f t="shared" si="15"/>
        <v>0</v>
      </c>
      <c r="V1081">
        <f t="shared" si="16"/>
        <v>13.655479898718834</v>
      </c>
      <c r="W1081" t="str">
        <f t="shared" si="17"/>
        <v/>
      </c>
      <c r="X1081">
        <f t="shared" si="18"/>
        <v>0.92813510202123906</v>
      </c>
      <c r="Y1081" t="str">
        <f t="shared" si="19"/>
        <v/>
      </c>
      <c r="AA1081">
        <v>2691.2856999999999</v>
      </c>
      <c r="AC1081">
        <v>0</v>
      </c>
      <c r="AD1081">
        <v>15426.142900000001</v>
      </c>
      <c r="AF1081">
        <v>0</v>
      </c>
      <c r="AG1081">
        <v>0</v>
      </c>
      <c r="AH1081">
        <v>1474559.69</v>
      </c>
      <c r="AI1081">
        <v>100222.81299999999</v>
      </c>
      <c r="AJ1081">
        <v>0</v>
      </c>
      <c r="AK1081">
        <v>100222.81299999999</v>
      </c>
    </row>
    <row r="1082" spans="1:37" ht="19" customHeight="1">
      <c r="A1082" t="s">
        <v>999</v>
      </c>
      <c r="B1082" t="s">
        <v>1000</v>
      </c>
      <c r="C1082" t="s">
        <v>1001</v>
      </c>
      <c r="D1082">
        <v>7</v>
      </c>
      <c r="E1082" t="s">
        <v>445</v>
      </c>
      <c r="G1082" t="s">
        <v>446</v>
      </c>
      <c r="H1082" t="s">
        <v>388</v>
      </c>
      <c r="I1082" t="s">
        <v>383</v>
      </c>
      <c r="J1082" t="s">
        <v>268</v>
      </c>
      <c r="K1082">
        <v>183582</v>
      </c>
      <c r="L1082">
        <v>1248185.9099999999</v>
      </c>
      <c r="M1082">
        <v>97313.804000000004</v>
      </c>
      <c r="N1082">
        <v>12475.8912</v>
      </c>
      <c r="O1082">
        <v>84837.912800000006</v>
      </c>
      <c r="P1082">
        <v>910.14290000000005</v>
      </c>
      <c r="R1082">
        <v>0</v>
      </c>
      <c r="S1082">
        <v>8389.5714000000007</v>
      </c>
      <c r="U1082">
        <f t="shared" si="15"/>
        <v>0</v>
      </c>
      <c r="V1082">
        <f t="shared" si="16"/>
        <v>24.380062235019874</v>
      </c>
      <c r="W1082" t="str">
        <f t="shared" si="17"/>
        <v/>
      </c>
      <c r="X1082">
        <f t="shared" si="18"/>
        <v>1.6570538990823773</v>
      </c>
      <c r="Y1082" t="str">
        <f t="shared" si="19"/>
        <v/>
      </c>
      <c r="AA1082">
        <v>910.14290000000005</v>
      </c>
      <c r="AC1082">
        <v>0</v>
      </c>
      <c r="AD1082">
        <v>8389.5714000000007</v>
      </c>
      <c r="AF1082">
        <v>0</v>
      </c>
      <c r="AG1082">
        <v>183582</v>
      </c>
      <c r="AH1082">
        <v>1248185.9099999999</v>
      </c>
      <c r="AI1082">
        <v>97313.804000000004</v>
      </c>
      <c r="AJ1082">
        <v>12475.8912</v>
      </c>
      <c r="AK1082">
        <v>84837.912800000006</v>
      </c>
    </row>
    <row r="1083" spans="1:37" ht="19" customHeight="1">
      <c r="A1083" t="s">
        <v>999</v>
      </c>
      <c r="B1083" t="s">
        <v>1000</v>
      </c>
      <c r="C1083" t="s">
        <v>1001</v>
      </c>
      <c r="D1083">
        <v>7</v>
      </c>
      <c r="E1083" t="s">
        <v>449</v>
      </c>
      <c r="G1083" t="s">
        <v>450</v>
      </c>
      <c r="H1083" t="s">
        <v>393</v>
      </c>
      <c r="I1083" t="s">
        <v>383</v>
      </c>
      <c r="J1083" t="s">
        <v>268</v>
      </c>
      <c r="K1083">
        <v>0</v>
      </c>
      <c r="L1083">
        <v>1016104.61</v>
      </c>
      <c r="M1083">
        <v>69059.9908</v>
      </c>
      <c r="N1083">
        <v>0</v>
      </c>
      <c r="O1083">
        <v>69059.9908</v>
      </c>
      <c r="P1083">
        <v>2000.8570999999999</v>
      </c>
      <c r="R1083">
        <v>0</v>
      </c>
      <c r="S1083">
        <v>16892.7143</v>
      </c>
      <c r="U1083">
        <f t="shared" si="15"/>
        <v>0</v>
      </c>
      <c r="V1083">
        <f t="shared" si="16"/>
        <v>8.5929234846866169</v>
      </c>
      <c r="W1083" t="str">
        <f t="shared" si="17"/>
        <v/>
      </c>
      <c r="X1083">
        <f t="shared" si="18"/>
        <v>0.58402177389743526</v>
      </c>
      <c r="Y1083" t="str">
        <f t="shared" si="19"/>
        <v/>
      </c>
      <c r="AA1083">
        <v>2000.8570999999999</v>
      </c>
      <c r="AC1083">
        <v>0</v>
      </c>
      <c r="AD1083">
        <v>16892.7143</v>
      </c>
      <c r="AF1083">
        <v>0</v>
      </c>
      <c r="AG1083">
        <v>0</v>
      </c>
      <c r="AH1083">
        <v>1016104.61</v>
      </c>
      <c r="AI1083">
        <v>69059.9908</v>
      </c>
      <c r="AJ1083">
        <v>0</v>
      </c>
      <c r="AK1083">
        <v>69059.9908</v>
      </c>
    </row>
    <row r="1084" spans="1:37" ht="19" customHeight="1">
      <c r="A1084" t="s">
        <v>999</v>
      </c>
      <c r="B1084" t="s">
        <v>1000</v>
      </c>
      <c r="C1084" t="s">
        <v>1001</v>
      </c>
      <c r="D1084">
        <v>7</v>
      </c>
      <c r="E1084" t="s">
        <v>439</v>
      </c>
      <c r="G1084" t="s">
        <v>440</v>
      </c>
      <c r="H1084" t="s">
        <v>388</v>
      </c>
      <c r="I1084" t="s">
        <v>383</v>
      </c>
      <c r="J1084" t="s">
        <v>268</v>
      </c>
      <c r="K1084">
        <v>0</v>
      </c>
      <c r="L1084">
        <v>871707.63</v>
      </c>
      <c r="M1084">
        <v>59248.004500000003</v>
      </c>
      <c r="N1084">
        <v>0</v>
      </c>
      <c r="O1084">
        <v>59248.004500000003</v>
      </c>
      <c r="P1084">
        <v>1950.7143000000001</v>
      </c>
      <c r="R1084">
        <v>0</v>
      </c>
      <c r="S1084">
        <v>45622.142899999999</v>
      </c>
      <c r="U1084">
        <f t="shared" si="15"/>
        <v>0</v>
      </c>
      <c r="V1084">
        <f t="shared" si="16"/>
        <v>2.7295881673408076</v>
      </c>
      <c r="W1084" t="str">
        <f t="shared" si="17"/>
        <v/>
      </c>
      <c r="X1084">
        <f t="shared" si="18"/>
        <v>0.1855239606216994</v>
      </c>
      <c r="Y1084" t="str">
        <f t="shared" si="19"/>
        <v/>
      </c>
      <c r="AA1084">
        <v>1950.7143000000001</v>
      </c>
      <c r="AC1084">
        <v>0</v>
      </c>
      <c r="AD1084">
        <v>45622.142899999999</v>
      </c>
      <c r="AF1084">
        <v>0</v>
      </c>
      <c r="AG1084">
        <v>0</v>
      </c>
      <c r="AH1084">
        <v>871707.63</v>
      </c>
      <c r="AI1084">
        <v>59248.004500000003</v>
      </c>
      <c r="AJ1084">
        <v>0</v>
      </c>
      <c r="AK1084">
        <v>59248.004500000003</v>
      </c>
    </row>
    <row r="1085" spans="1:37" ht="19" customHeight="1">
      <c r="A1085" t="s">
        <v>999</v>
      </c>
      <c r="B1085" t="s">
        <v>1000</v>
      </c>
      <c r="C1085" t="s">
        <v>1001</v>
      </c>
      <c r="D1085">
        <v>7</v>
      </c>
      <c r="E1085" t="s">
        <v>468</v>
      </c>
      <c r="G1085" t="s">
        <v>469</v>
      </c>
      <c r="H1085" t="s">
        <v>393</v>
      </c>
      <c r="I1085" t="s">
        <v>383</v>
      </c>
      <c r="J1085" t="s">
        <v>268</v>
      </c>
      <c r="K1085">
        <v>739648</v>
      </c>
      <c r="L1085">
        <v>86806.01</v>
      </c>
      <c r="M1085">
        <v>56141.535499999998</v>
      </c>
      <c r="N1085">
        <v>50242.101300000002</v>
      </c>
      <c r="O1085">
        <v>5899.4341999999997</v>
      </c>
      <c r="P1085">
        <v>259.8571</v>
      </c>
      <c r="R1085">
        <v>0</v>
      </c>
      <c r="S1085">
        <v>3370.8571000000002</v>
      </c>
      <c r="U1085">
        <f t="shared" si="15"/>
        <v>0</v>
      </c>
      <c r="V1085">
        <f t="shared" si="16"/>
        <v>35.025174627375499</v>
      </c>
      <c r="W1085" t="str">
        <f t="shared" si="17"/>
        <v/>
      </c>
      <c r="X1085">
        <f t="shared" si="18"/>
        <v>2.3792819212487104</v>
      </c>
      <c r="Y1085" t="str">
        <f t="shared" si="19"/>
        <v/>
      </c>
      <c r="AA1085">
        <v>259.8571</v>
      </c>
      <c r="AC1085">
        <v>0</v>
      </c>
      <c r="AD1085">
        <v>3370.8571000000002</v>
      </c>
      <c r="AF1085">
        <v>0</v>
      </c>
      <c r="AG1085">
        <v>739648</v>
      </c>
      <c r="AH1085">
        <v>86806.01</v>
      </c>
      <c r="AI1085">
        <v>56141.535499999998</v>
      </c>
      <c r="AJ1085">
        <v>50242.101300000002</v>
      </c>
      <c r="AK1085">
        <v>5899.4341999999997</v>
      </c>
    </row>
    <row r="1086" spans="1:37" ht="19" customHeight="1">
      <c r="A1086" t="s">
        <v>999</v>
      </c>
      <c r="B1086" t="s">
        <v>1000</v>
      </c>
      <c r="C1086" t="s">
        <v>1001</v>
      </c>
      <c r="D1086">
        <v>7</v>
      </c>
      <c r="E1086" t="s">
        <v>410</v>
      </c>
      <c r="G1086" t="s">
        <v>411</v>
      </c>
      <c r="H1086" t="s">
        <v>393</v>
      </c>
      <c r="I1086" t="s">
        <v>383</v>
      </c>
      <c r="J1086" t="s">
        <v>268</v>
      </c>
      <c r="K1086">
        <v>54</v>
      </c>
      <c r="L1086">
        <v>786585.64</v>
      </c>
      <c r="M1086">
        <v>53468.115400000002</v>
      </c>
      <c r="N1086">
        <v>3.6707000000000001</v>
      </c>
      <c r="O1086">
        <v>53464.4447</v>
      </c>
      <c r="P1086">
        <v>6629.2857000000004</v>
      </c>
      <c r="R1086">
        <v>0</v>
      </c>
      <c r="S1086">
        <v>28338.571400000001</v>
      </c>
      <c r="U1086">
        <f t="shared" si="15"/>
        <v>0</v>
      </c>
      <c r="V1086">
        <f t="shared" si="16"/>
        <v>3.9655171688919868</v>
      </c>
      <c r="W1086" t="str">
        <f t="shared" si="17"/>
        <v/>
      </c>
      <c r="X1086">
        <f t="shared" si="18"/>
        <v>0.2695373063160128</v>
      </c>
      <c r="Y1086" t="str">
        <f t="shared" si="19"/>
        <v/>
      </c>
      <c r="AA1086">
        <v>6629.2857000000004</v>
      </c>
      <c r="AC1086">
        <v>0</v>
      </c>
      <c r="AD1086">
        <v>28338.571400000001</v>
      </c>
      <c r="AF1086">
        <v>0</v>
      </c>
      <c r="AG1086">
        <v>54</v>
      </c>
      <c r="AH1086">
        <v>786585.64</v>
      </c>
      <c r="AI1086">
        <v>53468.115400000002</v>
      </c>
      <c r="AJ1086">
        <v>3.6707000000000001</v>
      </c>
      <c r="AK1086">
        <v>53464.4447</v>
      </c>
    </row>
    <row r="1087" spans="1:37" ht="19" customHeight="1">
      <c r="A1087" t="s">
        <v>999</v>
      </c>
      <c r="B1087" t="s">
        <v>1000</v>
      </c>
      <c r="C1087" t="s">
        <v>1001</v>
      </c>
      <c r="D1087">
        <v>7</v>
      </c>
      <c r="E1087" t="s">
        <v>452</v>
      </c>
      <c r="G1087" t="s">
        <v>453</v>
      </c>
      <c r="H1087" t="s">
        <v>393</v>
      </c>
      <c r="I1087" t="s">
        <v>383</v>
      </c>
      <c r="J1087" t="s">
        <v>268</v>
      </c>
      <c r="K1087">
        <v>0</v>
      </c>
      <c r="L1087">
        <v>730659.83</v>
      </c>
      <c r="M1087">
        <v>49660.070299999999</v>
      </c>
      <c r="N1087">
        <v>0</v>
      </c>
      <c r="O1087">
        <v>49660.070299999999</v>
      </c>
      <c r="P1087">
        <v>518</v>
      </c>
      <c r="R1087">
        <v>0</v>
      </c>
      <c r="S1087">
        <v>14244.7143</v>
      </c>
      <c r="U1087">
        <f t="shared" si="15"/>
        <v>0</v>
      </c>
      <c r="V1087">
        <f t="shared" si="16"/>
        <v>7.327628586716247</v>
      </c>
      <c r="W1087" t="str">
        <f t="shared" si="17"/>
        <v/>
      </c>
      <c r="X1087">
        <f t="shared" si="18"/>
        <v>0.49803004874185908</v>
      </c>
      <c r="Y1087" t="str">
        <f t="shared" si="19"/>
        <v/>
      </c>
      <c r="AA1087">
        <v>518</v>
      </c>
      <c r="AC1087">
        <v>0</v>
      </c>
      <c r="AD1087">
        <v>14244.7143</v>
      </c>
      <c r="AF1087">
        <v>0</v>
      </c>
      <c r="AG1087">
        <v>0</v>
      </c>
      <c r="AH1087">
        <v>730659.83</v>
      </c>
      <c r="AI1087">
        <v>49660.070299999999</v>
      </c>
      <c r="AJ1087">
        <v>0</v>
      </c>
      <c r="AK1087">
        <v>49660.070299999999</v>
      </c>
    </row>
    <row r="1088" spans="1:37" ht="19" customHeight="1">
      <c r="A1088" t="s">
        <v>999</v>
      </c>
      <c r="B1088" t="s">
        <v>1000</v>
      </c>
      <c r="C1088" t="s">
        <v>1001</v>
      </c>
      <c r="D1088">
        <v>7</v>
      </c>
      <c r="E1088" t="s">
        <v>454</v>
      </c>
      <c r="G1088" t="s">
        <v>455</v>
      </c>
      <c r="H1088" t="s">
        <v>388</v>
      </c>
      <c r="I1088" t="s">
        <v>383</v>
      </c>
      <c r="J1088" t="s">
        <v>268</v>
      </c>
      <c r="K1088">
        <v>114177</v>
      </c>
      <c r="L1088">
        <v>611621.73</v>
      </c>
      <c r="M1088">
        <v>49330.584499999997</v>
      </c>
      <c r="N1088">
        <v>7759.9692999999997</v>
      </c>
      <c r="O1088">
        <v>41570.615299999998</v>
      </c>
      <c r="P1088">
        <v>955.42859999999996</v>
      </c>
      <c r="R1088">
        <v>0</v>
      </c>
      <c r="S1088">
        <v>12094.142900000001</v>
      </c>
      <c r="U1088">
        <f t="shared" si="15"/>
        <v>0</v>
      </c>
      <c r="V1088">
        <f t="shared" si="16"/>
        <v>8.5732022280919846</v>
      </c>
      <c r="W1088" t="str">
        <f t="shared" si="17"/>
        <v/>
      </c>
      <c r="X1088">
        <f t="shared" si="18"/>
        <v>0.58269746069751305</v>
      </c>
      <c r="Y1088" t="str">
        <f t="shared" si="19"/>
        <v/>
      </c>
      <c r="AA1088">
        <v>955.42859999999996</v>
      </c>
      <c r="AC1088">
        <v>0</v>
      </c>
      <c r="AD1088">
        <v>12094.142900000001</v>
      </c>
      <c r="AF1088">
        <v>0</v>
      </c>
      <c r="AG1088">
        <v>114177</v>
      </c>
      <c r="AH1088">
        <v>611621.73</v>
      </c>
      <c r="AI1088">
        <v>49330.584499999997</v>
      </c>
      <c r="AJ1088">
        <v>7759.9692999999997</v>
      </c>
      <c r="AK1088">
        <v>41570.615299999998</v>
      </c>
    </row>
    <row r="1089" spans="1:37" ht="19" customHeight="1">
      <c r="A1089" t="s">
        <v>999</v>
      </c>
      <c r="B1089" t="s">
        <v>1000</v>
      </c>
      <c r="C1089" t="s">
        <v>1001</v>
      </c>
      <c r="D1089">
        <v>7</v>
      </c>
      <c r="E1089" t="s">
        <v>481</v>
      </c>
      <c r="G1089" t="s">
        <v>482</v>
      </c>
      <c r="H1089" t="s">
        <v>388</v>
      </c>
      <c r="I1089" t="s">
        <v>383</v>
      </c>
      <c r="J1089" t="s">
        <v>268</v>
      </c>
      <c r="K1089">
        <v>76229</v>
      </c>
      <c r="L1089">
        <v>417169.8</v>
      </c>
      <c r="M1089">
        <v>33533.463400000001</v>
      </c>
      <c r="N1089">
        <v>5180.3491000000004</v>
      </c>
      <c r="O1089">
        <v>28353.114300000001</v>
      </c>
      <c r="P1089">
        <v>242.57140000000001</v>
      </c>
      <c r="R1089">
        <v>0</v>
      </c>
      <c r="S1089">
        <v>1984.5714</v>
      </c>
      <c r="U1089">
        <f t="shared" si="15"/>
        <v>0</v>
      </c>
      <c r="V1089">
        <f t="shared" si="16"/>
        <v>35.516758357569223</v>
      </c>
      <c r="W1089" t="str">
        <f t="shared" si="17"/>
        <v/>
      </c>
      <c r="X1089">
        <f t="shared" si="18"/>
        <v>2.4138686929724833</v>
      </c>
      <c r="Y1089" t="str">
        <f t="shared" si="19"/>
        <v/>
      </c>
      <c r="AA1089">
        <v>242.57140000000001</v>
      </c>
      <c r="AC1089">
        <v>0</v>
      </c>
      <c r="AD1089">
        <v>1984.5714</v>
      </c>
      <c r="AF1089">
        <v>0</v>
      </c>
      <c r="AG1089">
        <v>76229</v>
      </c>
      <c r="AH1089">
        <v>417169.8</v>
      </c>
      <c r="AI1089">
        <v>33533.463400000001</v>
      </c>
      <c r="AJ1089">
        <v>5180.3491000000004</v>
      </c>
      <c r="AK1089">
        <v>28353.114300000001</v>
      </c>
    </row>
    <row r="1090" spans="1:37" ht="19" customHeight="1">
      <c r="A1090" t="s">
        <v>999</v>
      </c>
      <c r="B1090" t="s">
        <v>1000</v>
      </c>
      <c r="C1090" t="s">
        <v>1001</v>
      </c>
      <c r="D1090">
        <v>7</v>
      </c>
      <c r="E1090" t="s">
        <v>456</v>
      </c>
      <c r="G1090" t="s">
        <v>457</v>
      </c>
      <c r="H1090" t="s">
        <v>393</v>
      </c>
      <c r="I1090" t="s">
        <v>383</v>
      </c>
      <c r="J1090" t="s">
        <v>268</v>
      </c>
      <c r="K1090">
        <v>210338</v>
      </c>
      <c r="L1090">
        <v>155017.57999999999</v>
      </c>
      <c r="M1090">
        <v>24828.1656</v>
      </c>
      <c r="N1090">
        <v>14292.8796</v>
      </c>
      <c r="O1090">
        <v>10535.286</v>
      </c>
      <c r="P1090">
        <v>118</v>
      </c>
      <c r="R1090">
        <v>0</v>
      </c>
      <c r="S1090">
        <v>2382.2856999999999</v>
      </c>
      <c r="U1090">
        <f t="shared" si="15"/>
        <v>0</v>
      </c>
      <c r="V1090">
        <f t="shared" si="16"/>
        <v>21.909065854575829</v>
      </c>
      <c r="W1090" t="str">
        <f t="shared" si="17"/>
        <v/>
      </c>
      <c r="X1090">
        <f t="shared" si="18"/>
        <v>1.4888561854692743</v>
      </c>
      <c r="Y1090" t="str">
        <f t="shared" si="19"/>
        <v/>
      </c>
      <c r="AA1090">
        <v>118</v>
      </c>
      <c r="AC1090">
        <v>0</v>
      </c>
      <c r="AD1090">
        <v>2382.2856999999999</v>
      </c>
      <c r="AF1090">
        <v>0</v>
      </c>
      <c r="AG1090">
        <v>210338</v>
      </c>
      <c r="AH1090">
        <v>155017.57999999999</v>
      </c>
      <c r="AI1090">
        <v>24828.1656</v>
      </c>
      <c r="AJ1090">
        <v>14292.8796</v>
      </c>
      <c r="AK1090">
        <v>10535.286</v>
      </c>
    </row>
    <row r="1091" spans="1:37" ht="19" customHeight="1">
      <c r="A1091" t="s">
        <v>999</v>
      </c>
      <c r="B1091" t="s">
        <v>1000</v>
      </c>
      <c r="C1091" t="s">
        <v>1001</v>
      </c>
      <c r="D1091">
        <v>7</v>
      </c>
      <c r="E1091" t="s">
        <v>458</v>
      </c>
      <c r="G1091" t="s">
        <v>459</v>
      </c>
      <c r="H1091" t="s">
        <v>388</v>
      </c>
      <c r="I1091" t="s">
        <v>383</v>
      </c>
      <c r="J1091" t="s">
        <v>268</v>
      </c>
      <c r="K1091">
        <v>119935</v>
      </c>
      <c r="L1091">
        <v>225265.54</v>
      </c>
      <c r="M1091">
        <v>23461.400300000001</v>
      </c>
      <c r="N1091">
        <v>8150.5029999999997</v>
      </c>
      <c r="O1091">
        <v>15310.897300000001</v>
      </c>
      <c r="P1091">
        <v>74.285700000000006</v>
      </c>
      <c r="R1091">
        <v>0</v>
      </c>
      <c r="S1091">
        <v>2321.5713999999998</v>
      </c>
      <c r="U1091">
        <f t="shared" si="15"/>
        <v>0</v>
      </c>
      <c r="V1091">
        <f t="shared" si="16"/>
        <v>21.241803227392818</v>
      </c>
      <c r="W1091" t="str">
        <f t="shared" si="17"/>
        <v/>
      </c>
      <c r="X1091">
        <f t="shared" si="18"/>
        <v>1.4436896553281604</v>
      </c>
      <c r="Y1091" t="str">
        <f t="shared" si="19"/>
        <v/>
      </c>
      <c r="AA1091">
        <v>74.285700000000006</v>
      </c>
      <c r="AC1091">
        <v>0</v>
      </c>
      <c r="AD1091">
        <v>2321.5713999999998</v>
      </c>
      <c r="AF1091">
        <v>0</v>
      </c>
      <c r="AG1091">
        <v>119935</v>
      </c>
      <c r="AH1091">
        <v>225265.54</v>
      </c>
      <c r="AI1091">
        <v>23461.400300000001</v>
      </c>
      <c r="AJ1091">
        <v>8150.5029999999997</v>
      </c>
      <c r="AK1091">
        <v>15310.897300000001</v>
      </c>
    </row>
    <row r="1092" spans="1:37" ht="19" customHeight="1">
      <c r="A1092" t="s">
        <v>999</v>
      </c>
      <c r="B1092" t="s">
        <v>1000</v>
      </c>
      <c r="C1092" t="s">
        <v>1001</v>
      </c>
      <c r="D1092">
        <v>7</v>
      </c>
      <c r="E1092" t="s">
        <v>460</v>
      </c>
      <c r="G1092" t="s">
        <v>461</v>
      </c>
      <c r="H1092" t="s">
        <v>388</v>
      </c>
      <c r="I1092" t="s">
        <v>383</v>
      </c>
      <c r="J1092" t="s">
        <v>268</v>
      </c>
      <c r="K1092">
        <v>0</v>
      </c>
      <c r="L1092">
        <v>316317.86</v>
      </c>
      <c r="M1092">
        <v>21498.865600000001</v>
      </c>
      <c r="N1092">
        <v>0</v>
      </c>
      <c r="O1092">
        <v>21498.865600000001</v>
      </c>
      <c r="P1092">
        <v>7564.7142999999996</v>
      </c>
      <c r="R1092">
        <v>0</v>
      </c>
      <c r="S1092">
        <v>20833.571400000001</v>
      </c>
      <c r="U1092">
        <f t="shared" si="15"/>
        <v>0</v>
      </c>
      <c r="V1092">
        <f t="shared" si="16"/>
        <v>2.1690119685521472</v>
      </c>
      <c r="W1092" t="str">
        <f t="shared" si="17"/>
        <v/>
      </c>
      <c r="X1092">
        <f t="shared" si="18"/>
        <v>0.14741910809808223</v>
      </c>
      <c r="Y1092" t="str">
        <f t="shared" si="19"/>
        <v/>
      </c>
      <c r="AA1092">
        <v>7564.7142999999996</v>
      </c>
      <c r="AC1092">
        <v>0</v>
      </c>
      <c r="AD1092">
        <v>20833.571400000001</v>
      </c>
      <c r="AF1092">
        <v>0</v>
      </c>
      <c r="AG1092">
        <v>0</v>
      </c>
      <c r="AH1092">
        <v>316317.86</v>
      </c>
      <c r="AI1092">
        <v>21498.865600000001</v>
      </c>
      <c r="AJ1092">
        <v>0</v>
      </c>
      <c r="AK1092">
        <v>21498.865600000001</v>
      </c>
    </row>
    <row r="1093" spans="1:37" ht="19" customHeight="1">
      <c r="A1093" t="s">
        <v>999</v>
      </c>
      <c r="B1093" t="s">
        <v>1000</v>
      </c>
      <c r="C1093" t="s">
        <v>1001</v>
      </c>
      <c r="D1093">
        <v>7</v>
      </c>
      <c r="E1093" t="s">
        <v>470</v>
      </c>
      <c r="G1093" t="s">
        <v>471</v>
      </c>
      <c r="H1093" t="s">
        <v>388</v>
      </c>
      <c r="I1093" t="s">
        <v>383</v>
      </c>
      <c r="J1093" t="s">
        <v>268</v>
      </c>
      <c r="K1093">
        <v>192353</v>
      </c>
      <c r="L1093">
        <v>116117.46</v>
      </c>
      <c r="M1093">
        <v>20963.012999999999</v>
      </c>
      <c r="N1093">
        <v>13071.324000000001</v>
      </c>
      <c r="O1093">
        <v>7891.6889000000001</v>
      </c>
      <c r="P1093">
        <v>532.57140000000004</v>
      </c>
      <c r="R1093">
        <v>0</v>
      </c>
      <c r="S1093">
        <v>3522.2856999999999</v>
      </c>
      <c r="U1093">
        <f t="shared" si="15"/>
        <v>0</v>
      </c>
      <c r="V1093">
        <f t="shared" si="16"/>
        <v>12.510969388834237</v>
      </c>
      <c r="W1093" t="str">
        <f t="shared" si="17"/>
        <v/>
      </c>
      <c r="X1093">
        <f t="shared" si="18"/>
        <v>0.85021954433087088</v>
      </c>
      <c r="Y1093" t="str">
        <f t="shared" si="19"/>
        <v/>
      </c>
      <c r="AA1093">
        <v>532.57140000000004</v>
      </c>
      <c r="AC1093">
        <v>0</v>
      </c>
      <c r="AD1093">
        <v>3522.2856999999999</v>
      </c>
      <c r="AF1093">
        <v>0</v>
      </c>
      <c r="AG1093">
        <v>192353</v>
      </c>
      <c r="AH1093">
        <v>116117.46</v>
      </c>
      <c r="AI1093">
        <v>20963.012999999999</v>
      </c>
      <c r="AJ1093">
        <v>13071.324000000001</v>
      </c>
      <c r="AK1093">
        <v>7891.6889000000001</v>
      </c>
    </row>
    <row r="1094" spans="1:37" ht="19" customHeight="1">
      <c r="A1094" t="s">
        <v>999</v>
      </c>
      <c r="B1094" t="s">
        <v>1000</v>
      </c>
      <c r="C1094" t="s">
        <v>1001</v>
      </c>
      <c r="D1094">
        <v>7</v>
      </c>
      <c r="E1094" t="s">
        <v>462</v>
      </c>
      <c r="G1094" t="s">
        <v>463</v>
      </c>
      <c r="H1094" t="s">
        <v>393</v>
      </c>
      <c r="I1094" t="s">
        <v>383</v>
      </c>
      <c r="J1094" t="s">
        <v>268</v>
      </c>
      <c r="K1094">
        <v>103031</v>
      </c>
      <c r="L1094">
        <v>201997.74</v>
      </c>
      <c r="M1094">
        <v>20732.5687</v>
      </c>
      <c r="N1094">
        <v>7003.1139999999996</v>
      </c>
      <c r="O1094">
        <v>13729.4548</v>
      </c>
      <c r="P1094">
        <v>102.71429999999999</v>
      </c>
      <c r="R1094">
        <v>0</v>
      </c>
      <c r="S1094">
        <v>2330.7143000000001</v>
      </c>
      <c r="U1094">
        <f t="shared" si="15"/>
        <v>0</v>
      </c>
      <c r="V1094">
        <f t="shared" si="16"/>
        <v>18.696214411914099</v>
      </c>
      <c r="W1094" t="str">
        <f t="shared" si="17"/>
        <v/>
      </c>
      <c r="X1094">
        <f t="shared" si="18"/>
        <v>1.2707673045003536</v>
      </c>
      <c r="Y1094" t="str">
        <f t="shared" si="19"/>
        <v/>
      </c>
      <c r="AA1094">
        <v>102.71429999999999</v>
      </c>
      <c r="AC1094">
        <v>0</v>
      </c>
      <c r="AD1094">
        <v>2330.7143000000001</v>
      </c>
      <c r="AF1094">
        <v>0</v>
      </c>
      <c r="AG1094">
        <v>103031</v>
      </c>
      <c r="AH1094">
        <v>201997.74</v>
      </c>
      <c r="AI1094">
        <v>20732.5687</v>
      </c>
      <c r="AJ1094">
        <v>7003.1139999999996</v>
      </c>
      <c r="AK1094">
        <v>13729.4548</v>
      </c>
    </row>
    <row r="1095" spans="1:37" ht="19" customHeight="1">
      <c r="A1095" t="s">
        <v>999</v>
      </c>
      <c r="B1095" t="s">
        <v>1000</v>
      </c>
      <c r="C1095" t="s">
        <v>1001</v>
      </c>
      <c r="D1095">
        <v>7</v>
      </c>
      <c r="E1095" t="s">
        <v>472</v>
      </c>
      <c r="G1095" t="s">
        <v>473</v>
      </c>
      <c r="H1095" t="s">
        <v>393</v>
      </c>
      <c r="I1095" t="s">
        <v>383</v>
      </c>
      <c r="J1095" t="s">
        <v>268</v>
      </c>
      <c r="K1095">
        <v>143106</v>
      </c>
      <c r="L1095">
        <v>160361.24</v>
      </c>
      <c r="M1095">
        <v>20626.508300000001</v>
      </c>
      <c r="N1095">
        <v>9726.8924999999999</v>
      </c>
      <c r="O1095">
        <v>10899.6158</v>
      </c>
      <c r="P1095">
        <v>66.142899999999997</v>
      </c>
      <c r="R1095">
        <v>0</v>
      </c>
      <c r="S1095">
        <v>1291.8570999999999</v>
      </c>
      <c r="U1095">
        <f t="shared" si="15"/>
        <v>0</v>
      </c>
      <c r="V1095">
        <f t="shared" si="16"/>
        <v>33.558249482193389</v>
      </c>
      <c r="W1095" t="str">
        <f t="shared" si="17"/>
        <v/>
      </c>
      <c r="X1095">
        <f t="shared" si="18"/>
        <v>2.2809365237510737</v>
      </c>
      <c r="Y1095" t="str">
        <f t="shared" si="19"/>
        <v/>
      </c>
      <c r="AA1095">
        <v>66.142899999999997</v>
      </c>
      <c r="AC1095">
        <v>0</v>
      </c>
      <c r="AD1095">
        <v>1291.8570999999999</v>
      </c>
      <c r="AF1095">
        <v>0</v>
      </c>
      <c r="AG1095">
        <v>143106</v>
      </c>
      <c r="AH1095">
        <v>160361.24</v>
      </c>
      <c r="AI1095">
        <v>20626.508300000001</v>
      </c>
      <c r="AJ1095">
        <v>9726.8924999999999</v>
      </c>
      <c r="AK1095">
        <v>10899.6158</v>
      </c>
    </row>
    <row r="1096" spans="1:37" ht="19" customHeight="1">
      <c r="A1096" t="s">
        <v>999</v>
      </c>
      <c r="B1096" t="s">
        <v>1000</v>
      </c>
      <c r="C1096" t="s">
        <v>1001</v>
      </c>
      <c r="D1096">
        <v>7</v>
      </c>
      <c r="E1096" t="s">
        <v>467</v>
      </c>
      <c r="G1096" t="s">
        <v>1311</v>
      </c>
      <c r="H1096" t="s">
        <v>1311</v>
      </c>
      <c r="I1096" t="s">
        <v>465</v>
      </c>
      <c r="J1096" t="s">
        <v>268</v>
      </c>
      <c r="K1096">
        <v>100588</v>
      </c>
      <c r="L1096">
        <v>488513.39</v>
      </c>
      <c r="M1096">
        <v>40042.927300000003</v>
      </c>
      <c r="N1096">
        <v>6839.9129999999996</v>
      </c>
      <c r="O1096">
        <v>33203.014300000003</v>
      </c>
      <c r="P1096">
        <v>117.5714</v>
      </c>
      <c r="R1096">
        <v>0</v>
      </c>
      <c r="S1096">
        <v>1221.7143000000001</v>
      </c>
      <c r="U1096">
        <f t="shared" si="15"/>
        <v>0</v>
      </c>
      <c r="V1096">
        <f t="shared" si="16"/>
        <v>68.884633198261994</v>
      </c>
      <c r="W1096" t="str">
        <f t="shared" si="17"/>
        <v/>
      </c>
      <c r="X1096">
        <f t="shared" si="18"/>
        <v>4.6822879831350797</v>
      </c>
      <c r="Y1096" t="str">
        <f t="shared" si="19"/>
        <v/>
      </c>
      <c r="AA1096">
        <v>117.5714</v>
      </c>
      <c r="AC1096">
        <v>0</v>
      </c>
      <c r="AD1096">
        <v>1221.7143000000001</v>
      </c>
      <c r="AF1096">
        <v>0</v>
      </c>
      <c r="AG1096">
        <v>100588</v>
      </c>
      <c r="AH1096">
        <v>488513.39</v>
      </c>
      <c r="AI1096">
        <v>40042.927300000003</v>
      </c>
      <c r="AJ1096">
        <v>6839.9129999999996</v>
      </c>
      <c r="AK1096">
        <v>33203.014300000003</v>
      </c>
    </row>
    <row r="1097" spans="1:37" ht="19" customHeight="1">
      <c r="A1097" t="s">
        <v>999</v>
      </c>
      <c r="B1097" t="s">
        <v>1000</v>
      </c>
      <c r="C1097" t="s">
        <v>1001</v>
      </c>
      <c r="D1097">
        <v>7</v>
      </c>
      <c r="E1097" t="s">
        <v>483</v>
      </c>
      <c r="G1097" t="s">
        <v>1311</v>
      </c>
      <c r="H1097" t="s">
        <v>1311</v>
      </c>
      <c r="I1097" t="s">
        <v>465</v>
      </c>
      <c r="J1097" t="s">
        <v>268</v>
      </c>
      <c r="K1097">
        <v>0</v>
      </c>
      <c r="L1097">
        <v>512909.71</v>
      </c>
      <c r="M1097">
        <v>34862.997300000003</v>
      </c>
      <c r="N1097">
        <v>0</v>
      </c>
      <c r="O1097">
        <v>34862.997300000003</v>
      </c>
      <c r="P1097">
        <v>416.42860000000002</v>
      </c>
      <c r="R1097">
        <v>0</v>
      </c>
      <c r="S1097">
        <v>1937.2856999999999</v>
      </c>
      <c r="U1097">
        <f t="shared" si="15"/>
        <v>0</v>
      </c>
      <c r="V1097">
        <f t="shared" si="16"/>
        <v>37.822410868095361</v>
      </c>
      <c r="W1097" t="str">
        <f t="shared" si="17"/>
        <v/>
      </c>
      <c r="X1097">
        <f t="shared" si="18"/>
        <v>2.5708279298785337</v>
      </c>
      <c r="Y1097" t="str">
        <f t="shared" si="19"/>
        <v/>
      </c>
      <c r="AA1097">
        <v>416.42860000000002</v>
      </c>
      <c r="AC1097">
        <v>0</v>
      </c>
      <c r="AD1097">
        <v>1937.2856999999999</v>
      </c>
      <c r="AF1097">
        <v>0</v>
      </c>
      <c r="AG1097">
        <v>0</v>
      </c>
      <c r="AH1097">
        <v>512909.71</v>
      </c>
      <c r="AI1097">
        <v>34862.997300000003</v>
      </c>
      <c r="AJ1097">
        <v>0</v>
      </c>
      <c r="AK1097">
        <v>34862.997300000003</v>
      </c>
    </row>
    <row r="1098" spans="1:37" ht="19" customHeight="1">
      <c r="A1098" t="s">
        <v>999</v>
      </c>
      <c r="B1098" t="s">
        <v>1000</v>
      </c>
      <c r="C1098" t="s">
        <v>1001</v>
      </c>
      <c r="D1098">
        <v>7</v>
      </c>
      <c r="E1098" t="s">
        <v>516</v>
      </c>
      <c r="G1098" t="s">
        <v>1311</v>
      </c>
      <c r="H1098" t="s">
        <v>1311</v>
      </c>
      <c r="I1098" t="s">
        <v>465</v>
      </c>
      <c r="J1098" t="s">
        <v>268</v>
      </c>
      <c r="K1098">
        <v>287262</v>
      </c>
      <c r="L1098">
        <v>68194.69</v>
      </c>
      <c r="M1098">
        <v>24158.866000000002</v>
      </c>
      <c r="N1098">
        <v>19523.963899999999</v>
      </c>
      <c r="O1098">
        <v>4634.902</v>
      </c>
      <c r="P1098">
        <v>184.71430000000001</v>
      </c>
      <c r="R1098">
        <v>0</v>
      </c>
      <c r="S1098">
        <v>545.57140000000004</v>
      </c>
      <c r="U1098">
        <f t="shared" si="15"/>
        <v>0</v>
      </c>
      <c r="V1098">
        <f t="shared" si="16"/>
        <v>93.075859810204747</v>
      </c>
      <c r="W1098" t="str">
        <f t="shared" si="17"/>
        <v/>
      </c>
      <c r="X1098">
        <f t="shared" si="18"/>
        <v>6.3259668146617871</v>
      </c>
      <c r="Y1098" t="str">
        <f t="shared" si="19"/>
        <v/>
      </c>
      <c r="AA1098">
        <v>184.71430000000001</v>
      </c>
      <c r="AC1098">
        <v>0</v>
      </c>
      <c r="AD1098">
        <v>545.57140000000004</v>
      </c>
      <c r="AF1098">
        <v>0</v>
      </c>
      <c r="AG1098">
        <v>287262</v>
      </c>
      <c r="AH1098">
        <v>68194.69</v>
      </c>
      <c r="AI1098">
        <v>24158.866000000002</v>
      </c>
      <c r="AJ1098">
        <v>19523.963899999999</v>
      </c>
      <c r="AK1098">
        <v>4634.902</v>
      </c>
    </row>
    <row r="1099" spans="1:37" ht="19" customHeight="1">
      <c r="A1099" t="s">
        <v>999</v>
      </c>
      <c r="B1099" t="s">
        <v>1000</v>
      </c>
      <c r="C1099" t="s">
        <v>1001</v>
      </c>
      <c r="D1099">
        <v>4</v>
      </c>
      <c r="E1099" t="s">
        <v>466</v>
      </c>
      <c r="G1099" t="s">
        <v>1311</v>
      </c>
      <c r="H1099" t="s">
        <v>1311</v>
      </c>
      <c r="I1099" t="s">
        <v>465</v>
      </c>
      <c r="J1099" t="s">
        <v>281</v>
      </c>
      <c r="K1099">
        <v>3182</v>
      </c>
      <c r="L1099">
        <v>0</v>
      </c>
      <c r="M1099">
        <v>21621.441500000001</v>
      </c>
      <c r="N1099">
        <v>21621.441500000001</v>
      </c>
      <c r="O1099">
        <v>0</v>
      </c>
      <c r="P1099">
        <v>2272.75</v>
      </c>
      <c r="Q1099">
        <v>7103.5</v>
      </c>
      <c r="R1099">
        <v>1318</v>
      </c>
      <c r="S1099">
        <v>10242.75</v>
      </c>
      <c r="T1099">
        <v>266</v>
      </c>
      <c r="U1099">
        <f t="shared" si="15"/>
        <v>2.5969588245344268E-2</v>
      </c>
      <c r="V1099">
        <f t="shared" si="16"/>
        <v>7.7664689658538968E-2</v>
      </c>
      <c r="W1099">
        <f t="shared" si="17"/>
        <v>2.9906015037593985</v>
      </c>
      <c r="X1099">
        <f t="shared" si="18"/>
        <v>0.52772550096409654</v>
      </c>
      <c r="Y1099">
        <f t="shared" si="19"/>
        <v>20.320903665413535</v>
      </c>
      <c r="AA1099">
        <v>2272.75</v>
      </c>
      <c r="AB1099">
        <v>7103.5</v>
      </c>
      <c r="AC1099">
        <v>1318</v>
      </c>
      <c r="AD1099">
        <v>10242.75</v>
      </c>
      <c r="AE1099">
        <v>266</v>
      </c>
      <c r="AF1099">
        <v>2.595894E-2</v>
      </c>
      <c r="AG1099">
        <v>3182</v>
      </c>
      <c r="AH1099">
        <v>0</v>
      </c>
      <c r="AI1099">
        <v>21621.441500000001</v>
      </c>
      <c r="AJ1099">
        <v>21621.441500000001</v>
      </c>
      <c r="AK1099">
        <v>0</v>
      </c>
    </row>
    <row r="1100" spans="1:37" ht="19" customHeight="1">
      <c r="A1100" t="s">
        <v>999</v>
      </c>
      <c r="B1100" t="s">
        <v>1000</v>
      </c>
      <c r="C1100" t="s">
        <v>1001</v>
      </c>
      <c r="D1100">
        <v>7</v>
      </c>
      <c r="E1100" t="s">
        <v>474</v>
      </c>
      <c r="G1100" t="s">
        <v>1311</v>
      </c>
      <c r="H1100" t="s">
        <v>1311</v>
      </c>
      <c r="I1100" t="s">
        <v>465</v>
      </c>
      <c r="J1100" t="s">
        <v>268</v>
      </c>
      <c r="K1100">
        <v>0</v>
      </c>
      <c r="L1100">
        <v>270707</v>
      </c>
      <c r="M1100">
        <v>18398.635399999999</v>
      </c>
      <c r="N1100">
        <v>0</v>
      </c>
      <c r="O1100">
        <v>18398.635399999999</v>
      </c>
      <c r="P1100">
        <v>971.42859999999996</v>
      </c>
      <c r="R1100">
        <v>0</v>
      </c>
      <c r="S1100">
        <v>4422.4286000000002</v>
      </c>
      <c r="U1100">
        <f t="shared" si="15"/>
        <v>0</v>
      </c>
      <c r="V1100">
        <f t="shared" si="16"/>
        <v>8.7446134396445814</v>
      </c>
      <c r="W1100" t="str">
        <f t="shared" si="17"/>
        <v/>
      </c>
      <c r="X1100">
        <f t="shared" si="18"/>
        <v>0.59432875540699182</v>
      </c>
      <c r="Y1100" t="str">
        <f t="shared" si="19"/>
        <v/>
      </c>
      <c r="AA1100">
        <v>971.42859999999996</v>
      </c>
      <c r="AC1100">
        <v>0</v>
      </c>
      <c r="AD1100">
        <v>4422.4286000000002</v>
      </c>
      <c r="AF1100">
        <v>0</v>
      </c>
      <c r="AG1100">
        <v>0</v>
      </c>
      <c r="AH1100">
        <v>270707</v>
      </c>
      <c r="AI1100">
        <v>18398.635399999999</v>
      </c>
      <c r="AJ1100">
        <v>0</v>
      </c>
      <c r="AK1100">
        <v>18398.635399999999</v>
      </c>
    </row>
    <row r="1101" spans="1:37" ht="19" customHeight="1">
      <c r="A1101" t="s">
        <v>999</v>
      </c>
      <c r="B1101" t="s">
        <v>1000</v>
      </c>
      <c r="C1101" t="s">
        <v>1001</v>
      </c>
      <c r="D1101">
        <v>7</v>
      </c>
      <c r="E1101" t="s">
        <v>476</v>
      </c>
      <c r="G1101" t="s">
        <v>1311</v>
      </c>
      <c r="H1101" t="s">
        <v>1311</v>
      </c>
      <c r="I1101" t="s">
        <v>465</v>
      </c>
      <c r="J1101" t="s">
        <v>268</v>
      </c>
      <c r="K1101">
        <v>0</v>
      </c>
      <c r="L1101">
        <v>230061.58</v>
      </c>
      <c r="M1101">
        <v>15636.525</v>
      </c>
      <c r="N1101">
        <v>0</v>
      </c>
      <c r="O1101">
        <v>15636.525</v>
      </c>
      <c r="P1101">
        <v>3652.8571000000002</v>
      </c>
      <c r="R1101">
        <v>0</v>
      </c>
      <c r="S1101">
        <v>12333.7143</v>
      </c>
      <c r="U1101">
        <f t="shared" si="15"/>
        <v>0</v>
      </c>
      <c r="V1101">
        <f t="shared" si="16"/>
        <v>2.6647236347934538</v>
      </c>
      <c r="W1101" t="str">
        <f t="shared" si="17"/>
        <v/>
      </c>
      <c r="X1101">
        <f t="shared" si="18"/>
        <v>0.18111245577613921</v>
      </c>
      <c r="Y1101" t="str">
        <f t="shared" si="19"/>
        <v/>
      </c>
      <c r="AA1101">
        <v>3652.8571000000002</v>
      </c>
      <c r="AC1101">
        <v>0</v>
      </c>
      <c r="AD1101">
        <v>12333.7143</v>
      </c>
      <c r="AF1101">
        <v>0</v>
      </c>
      <c r="AG1101">
        <v>0</v>
      </c>
      <c r="AH1101">
        <v>230061.58</v>
      </c>
      <c r="AI1101">
        <v>15636.525</v>
      </c>
      <c r="AJ1101">
        <v>0</v>
      </c>
      <c r="AK1101">
        <v>15636.525</v>
      </c>
    </row>
    <row r="1102" spans="1:37" ht="19" customHeight="1">
      <c r="A1102" t="s">
        <v>999</v>
      </c>
      <c r="B1102" t="s">
        <v>1000</v>
      </c>
      <c r="C1102" t="s">
        <v>1001</v>
      </c>
      <c r="D1102">
        <v>7</v>
      </c>
      <c r="E1102" t="s">
        <v>478</v>
      </c>
      <c r="G1102" t="s">
        <v>1311</v>
      </c>
      <c r="H1102" t="s">
        <v>1311</v>
      </c>
      <c r="I1102" t="s">
        <v>465</v>
      </c>
      <c r="J1102" t="s">
        <v>268</v>
      </c>
      <c r="K1102">
        <v>0</v>
      </c>
      <c r="L1102">
        <v>210745.83</v>
      </c>
      <c r="M1102">
        <v>14323.229300000001</v>
      </c>
      <c r="N1102">
        <v>0</v>
      </c>
      <c r="O1102">
        <v>14323.229300000001</v>
      </c>
      <c r="P1102">
        <v>8373</v>
      </c>
      <c r="R1102">
        <v>0</v>
      </c>
      <c r="S1102">
        <v>29518.428599999999</v>
      </c>
      <c r="U1102">
        <f t="shared" si="15"/>
        <v>0</v>
      </c>
      <c r="V1102">
        <f t="shared" si="16"/>
        <v>1.0199237754430173</v>
      </c>
      <c r="W1102" t="str">
        <f t="shared" si="17"/>
        <v/>
      </c>
      <c r="X1102">
        <f t="shared" si="18"/>
        <v>6.931858202931962E-2</v>
      </c>
      <c r="Y1102" t="str">
        <f t="shared" si="19"/>
        <v/>
      </c>
      <c r="AA1102">
        <v>8373</v>
      </c>
      <c r="AC1102">
        <v>0</v>
      </c>
      <c r="AD1102">
        <v>29518.428599999999</v>
      </c>
      <c r="AF1102">
        <v>0</v>
      </c>
      <c r="AG1102">
        <v>0</v>
      </c>
      <c r="AH1102">
        <v>210745.83</v>
      </c>
      <c r="AI1102">
        <v>14323.229300000001</v>
      </c>
      <c r="AJ1102">
        <v>0</v>
      </c>
      <c r="AK1102">
        <v>14323.229300000001</v>
      </c>
    </row>
    <row r="1103" spans="1:37" ht="19" customHeight="1">
      <c r="A1103" t="s">
        <v>999</v>
      </c>
      <c r="B1103" t="s">
        <v>1000</v>
      </c>
      <c r="C1103" t="s">
        <v>1001</v>
      </c>
      <c r="D1103">
        <v>7</v>
      </c>
      <c r="E1103" t="s">
        <v>484</v>
      </c>
      <c r="G1103" t="s">
        <v>1311</v>
      </c>
      <c r="H1103" t="s">
        <v>1311</v>
      </c>
      <c r="I1103" t="s">
        <v>465</v>
      </c>
      <c r="J1103" t="s">
        <v>268</v>
      </c>
      <c r="K1103">
        <v>12238</v>
      </c>
      <c r="L1103">
        <v>167125.22</v>
      </c>
      <c r="M1103">
        <v>12190.7914</v>
      </c>
      <c r="N1103">
        <v>832.33479999999997</v>
      </c>
      <c r="O1103">
        <v>11358.456700000001</v>
      </c>
      <c r="P1103">
        <v>546.14290000000005</v>
      </c>
      <c r="R1103">
        <v>0</v>
      </c>
      <c r="S1103">
        <v>8473.5714000000007</v>
      </c>
      <c r="U1103">
        <f t="shared" si="15"/>
        <v>0</v>
      </c>
      <c r="V1103">
        <f t="shared" si="16"/>
        <v>3.0239099823785214</v>
      </c>
      <c r="W1103" t="str">
        <f t="shared" si="17"/>
        <v/>
      </c>
      <c r="X1103">
        <f t="shared" si="18"/>
        <v>0.20552628240925999</v>
      </c>
      <c r="Y1103" t="str">
        <f t="shared" si="19"/>
        <v/>
      </c>
      <c r="AA1103">
        <v>546.14290000000005</v>
      </c>
      <c r="AC1103">
        <v>0</v>
      </c>
      <c r="AD1103">
        <v>8473.5714000000007</v>
      </c>
      <c r="AF1103">
        <v>0</v>
      </c>
      <c r="AG1103">
        <v>12238</v>
      </c>
      <c r="AH1103">
        <v>167125.22</v>
      </c>
      <c r="AI1103">
        <v>12190.7914</v>
      </c>
      <c r="AJ1103">
        <v>832.33479999999997</v>
      </c>
      <c r="AK1103">
        <v>11358.456700000001</v>
      </c>
    </row>
    <row r="1104" spans="1:37" ht="19" customHeight="1">
      <c r="A1104" t="s">
        <v>999</v>
      </c>
      <c r="B1104" t="s">
        <v>1000</v>
      </c>
      <c r="C1104" t="s">
        <v>1001</v>
      </c>
      <c r="D1104">
        <v>7</v>
      </c>
      <c r="E1104" t="s">
        <v>485</v>
      </c>
      <c r="G1104" t="s">
        <v>1311</v>
      </c>
      <c r="H1104" t="s">
        <v>1311</v>
      </c>
      <c r="I1104" t="s">
        <v>465</v>
      </c>
      <c r="J1104" t="s">
        <v>268</v>
      </c>
      <c r="K1104">
        <v>0</v>
      </c>
      <c r="L1104">
        <v>140539.09</v>
      </c>
      <c r="M1104">
        <v>9551.9856999999993</v>
      </c>
      <c r="N1104">
        <v>0</v>
      </c>
      <c r="O1104">
        <v>9551.9856999999993</v>
      </c>
      <c r="P1104">
        <v>91.428600000000003</v>
      </c>
      <c r="R1104">
        <v>0</v>
      </c>
      <c r="S1104">
        <v>640.42859999999996</v>
      </c>
      <c r="U1104">
        <f t="shared" si="15"/>
        <v>0</v>
      </c>
      <c r="V1104">
        <f t="shared" si="16"/>
        <v>31.349338329273333</v>
      </c>
      <c r="W1104" t="str">
        <f t="shared" si="17"/>
        <v/>
      </c>
      <c r="X1104">
        <f t="shared" si="18"/>
        <v>2.130712753481474</v>
      </c>
      <c r="Y1104" t="str">
        <f t="shared" si="19"/>
        <v/>
      </c>
      <c r="AA1104">
        <v>91.428600000000003</v>
      </c>
      <c r="AC1104">
        <v>0</v>
      </c>
      <c r="AD1104">
        <v>640.42859999999996</v>
      </c>
      <c r="AF1104">
        <v>0</v>
      </c>
      <c r="AG1104">
        <v>0</v>
      </c>
      <c r="AH1104">
        <v>140539.09</v>
      </c>
      <c r="AI1104">
        <v>9551.9856999999993</v>
      </c>
      <c r="AJ1104">
        <v>0</v>
      </c>
      <c r="AK1104">
        <v>9551.9856999999993</v>
      </c>
    </row>
    <row r="1105" spans="1:37" ht="19" customHeight="1">
      <c r="A1105" t="s">
        <v>999</v>
      </c>
      <c r="B1105" t="s">
        <v>1000</v>
      </c>
      <c r="C1105" t="s">
        <v>1001</v>
      </c>
      <c r="D1105">
        <v>7</v>
      </c>
      <c r="E1105" t="s">
        <v>486</v>
      </c>
      <c r="G1105" t="s">
        <v>1311</v>
      </c>
      <c r="H1105" t="s">
        <v>1311</v>
      </c>
      <c r="I1105" t="s">
        <v>465</v>
      </c>
      <c r="J1105" t="s">
        <v>268</v>
      </c>
      <c r="K1105">
        <v>0</v>
      </c>
      <c r="L1105">
        <v>72541.429999999993</v>
      </c>
      <c r="M1105">
        <v>4930.3548000000001</v>
      </c>
      <c r="N1105">
        <v>0</v>
      </c>
      <c r="O1105">
        <v>4930.3548000000001</v>
      </c>
      <c r="P1105">
        <v>2351.5713999999998</v>
      </c>
      <c r="R1105">
        <v>0</v>
      </c>
      <c r="S1105">
        <v>8079</v>
      </c>
      <c r="U1105">
        <f t="shared" si="15"/>
        <v>0</v>
      </c>
      <c r="V1105">
        <f t="shared" si="16"/>
        <v>1.2827158594592682</v>
      </c>
      <c r="W1105" t="str">
        <f t="shared" si="17"/>
        <v/>
      </c>
      <c r="X1105">
        <f t="shared" si="18"/>
        <v>8.7181136279242483E-2</v>
      </c>
      <c r="Y1105" t="str">
        <f t="shared" si="19"/>
        <v/>
      </c>
      <c r="AA1105">
        <v>2351.5713999999998</v>
      </c>
      <c r="AC1105">
        <v>0</v>
      </c>
      <c r="AD1105">
        <v>8079</v>
      </c>
      <c r="AF1105">
        <v>0</v>
      </c>
      <c r="AG1105">
        <v>0</v>
      </c>
      <c r="AH1105">
        <v>72541.429999999993</v>
      </c>
      <c r="AI1105">
        <v>4930.3548000000001</v>
      </c>
      <c r="AJ1105">
        <v>0</v>
      </c>
      <c r="AK1105">
        <v>4930.3548000000001</v>
      </c>
    </row>
    <row r="1106" spans="1:37" ht="19" customHeight="1">
      <c r="A1106" t="s">
        <v>999</v>
      </c>
      <c r="B1106" t="s">
        <v>1000</v>
      </c>
      <c r="C1106" t="s">
        <v>1001</v>
      </c>
      <c r="D1106">
        <v>7</v>
      </c>
      <c r="E1106" t="s">
        <v>488</v>
      </c>
      <c r="G1106" t="s">
        <v>1311</v>
      </c>
      <c r="H1106" t="s">
        <v>1311</v>
      </c>
      <c r="I1106" t="s">
        <v>465</v>
      </c>
      <c r="J1106" t="s">
        <v>268</v>
      </c>
      <c r="K1106">
        <v>12247</v>
      </c>
      <c r="L1106">
        <v>42739.17</v>
      </c>
      <c r="M1106">
        <v>3737.4859000000001</v>
      </c>
      <c r="N1106">
        <v>832.55250000000001</v>
      </c>
      <c r="O1106">
        <v>2904.9333999999999</v>
      </c>
      <c r="P1106">
        <v>162.57140000000001</v>
      </c>
      <c r="R1106">
        <v>0</v>
      </c>
      <c r="S1106">
        <v>1611.7143000000001</v>
      </c>
      <c r="U1106">
        <f t="shared" si="15"/>
        <v>0</v>
      </c>
      <c r="V1106">
        <f t="shared" si="16"/>
        <v>4.8737962695107573</v>
      </c>
      <c r="W1106" t="str">
        <f t="shared" si="17"/>
        <v/>
      </c>
      <c r="X1106">
        <f t="shared" si="18"/>
        <v>0.33127866219394908</v>
      </c>
      <c r="Y1106" t="str">
        <f t="shared" si="19"/>
        <v/>
      </c>
      <c r="AA1106">
        <v>162.57140000000001</v>
      </c>
      <c r="AC1106">
        <v>0</v>
      </c>
      <c r="AD1106">
        <v>1611.7143000000001</v>
      </c>
      <c r="AF1106">
        <v>0</v>
      </c>
      <c r="AG1106">
        <v>12247</v>
      </c>
      <c r="AH1106">
        <v>42739.17</v>
      </c>
      <c r="AI1106">
        <v>3737.4859000000001</v>
      </c>
      <c r="AJ1106">
        <v>832.55250000000001</v>
      </c>
      <c r="AK1106">
        <v>2904.9333999999999</v>
      </c>
    </row>
    <row r="1107" spans="1:37" ht="19" customHeight="1">
      <c r="A1107" t="s">
        <v>999</v>
      </c>
      <c r="B1107" t="s">
        <v>1000</v>
      </c>
      <c r="C1107" t="s">
        <v>1001</v>
      </c>
      <c r="D1107">
        <v>7</v>
      </c>
      <c r="E1107" t="s">
        <v>490</v>
      </c>
      <c r="F1107" t="s">
        <v>633</v>
      </c>
      <c r="G1107" t="s">
        <v>1311</v>
      </c>
      <c r="H1107" t="s">
        <v>1311</v>
      </c>
      <c r="I1107" t="s">
        <v>465</v>
      </c>
      <c r="J1107" t="s">
        <v>248</v>
      </c>
      <c r="K1107">
        <v>2011.06</v>
      </c>
      <c r="L1107">
        <v>158.29</v>
      </c>
      <c r="M1107">
        <v>2169.35</v>
      </c>
      <c r="N1107">
        <v>2011.06</v>
      </c>
      <c r="O1107">
        <v>158.29</v>
      </c>
      <c r="P1107">
        <v>1108.2856999999999</v>
      </c>
      <c r="Q1107">
        <v>8390.8570999999993</v>
      </c>
      <c r="R1107">
        <v>0</v>
      </c>
      <c r="S1107">
        <v>8415.1429000000007</v>
      </c>
      <c r="T1107">
        <v>7</v>
      </c>
      <c r="U1107">
        <f t="shared" si="15"/>
        <v>8.3183376481937095E-4</v>
      </c>
      <c r="V1107">
        <f t="shared" si="16"/>
        <v>3.6827317912467392E-2</v>
      </c>
      <c r="W1107">
        <f t="shared" si="17"/>
        <v>44.272448979591836</v>
      </c>
      <c r="X1107">
        <f t="shared" si="18"/>
        <v>3.6827317912467392E-2</v>
      </c>
      <c r="Y1107">
        <f t="shared" si="19"/>
        <v>44.272448979591836</v>
      </c>
      <c r="AA1107">
        <v>1108.2856999999999</v>
      </c>
      <c r="AB1107">
        <v>8390.8570999999993</v>
      </c>
      <c r="AC1107">
        <v>0</v>
      </c>
      <c r="AD1107">
        <v>8415.1429000000007</v>
      </c>
      <c r="AE1107">
        <v>7</v>
      </c>
      <c r="AF1107">
        <v>8.3516999999999999E-4</v>
      </c>
      <c r="AG1107">
        <v>2011.06</v>
      </c>
      <c r="AH1107">
        <v>158.29</v>
      </c>
      <c r="AI1107">
        <v>2169.35</v>
      </c>
      <c r="AJ1107">
        <v>2011.06</v>
      </c>
      <c r="AK1107">
        <v>158.29</v>
      </c>
    </row>
    <row r="1108" spans="1:37" ht="19" customHeight="1">
      <c r="A1108" t="s">
        <v>999</v>
      </c>
      <c r="B1108" t="s">
        <v>1000</v>
      </c>
      <c r="C1108" t="s">
        <v>1001</v>
      </c>
      <c r="D1108">
        <v>7</v>
      </c>
      <c r="E1108" t="s">
        <v>503</v>
      </c>
      <c r="F1108" t="s">
        <v>322</v>
      </c>
      <c r="G1108" t="s">
        <v>1311</v>
      </c>
      <c r="H1108" t="s">
        <v>1311</v>
      </c>
      <c r="I1108" t="s">
        <v>465</v>
      </c>
      <c r="J1108" t="s">
        <v>281</v>
      </c>
      <c r="K1108">
        <v>314</v>
      </c>
      <c r="L1108">
        <v>0</v>
      </c>
      <c r="M1108">
        <v>2134.4497000000001</v>
      </c>
      <c r="N1108">
        <v>2134.4497000000001</v>
      </c>
      <c r="O1108">
        <v>0</v>
      </c>
      <c r="P1108">
        <v>101.4286</v>
      </c>
      <c r="Q1108">
        <v>1866.4286</v>
      </c>
      <c r="R1108">
        <v>905.42859999999996</v>
      </c>
      <c r="S1108">
        <v>3686.1428999999998</v>
      </c>
      <c r="T1108">
        <v>20.857099999999999</v>
      </c>
      <c r="U1108">
        <f t="shared" si="15"/>
        <v>5.6582450995049599E-3</v>
      </c>
      <c r="V1108">
        <f t="shared" si="16"/>
        <v>1.2169127479334253E-2</v>
      </c>
      <c r="W1108">
        <f t="shared" si="17"/>
        <v>2.1506893507315423</v>
      </c>
      <c r="X1108">
        <f t="shared" si="18"/>
        <v>8.272098884562662E-2</v>
      </c>
      <c r="Y1108">
        <f t="shared" si="19"/>
        <v>14.619548533318905</v>
      </c>
      <c r="AA1108">
        <v>101.4286</v>
      </c>
      <c r="AB1108">
        <v>1866.4286</v>
      </c>
      <c r="AC1108">
        <v>905.42859999999996</v>
      </c>
      <c r="AD1108">
        <v>3686.1428999999998</v>
      </c>
      <c r="AE1108">
        <v>20.857099999999999</v>
      </c>
      <c r="AF1108">
        <v>5.6475800000000001E-3</v>
      </c>
      <c r="AG1108">
        <v>314</v>
      </c>
      <c r="AH1108">
        <v>0</v>
      </c>
      <c r="AI1108">
        <v>2134.4497000000001</v>
      </c>
      <c r="AJ1108">
        <v>2134.4497000000001</v>
      </c>
      <c r="AK1108">
        <v>0</v>
      </c>
    </row>
    <row r="1109" spans="1:37" ht="19" customHeight="1">
      <c r="A1109" t="s">
        <v>999</v>
      </c>
      <c r="B1109" t="s">
        <v>1000</v>
      </c>
      <c r="C1109" t="s">
        <v>1001</v>
      </c>
      <c r="D1109">
        <v>7</v>
      </c>
      <c r="E1109" t="s">
        <v>495</v>
      </c>
      <c r="F1109" t="s">
        <v>322</v>
      </c>
      <c r="G1109" t="s">
        <v>1311</v>
      </c>
      <c r="H1109" t="s">
        <v>1311</v>
      </c>
      <c r="I1109" t="s">
        <v>465</v>
      </c>
      <c r="J1109" t="s">
        <v>281</v>
      </c>
      <c r="K1109">
        <v>311</v>
      </c>
      <c r="L1109">
        <v>0</v>
      </c>
      <c r="M1109">
        <v>2113.6385</v>
      </c>
      <c r="N1109">
        <v>2113.6385</v>
      </c>
      <c r="O1109">
        <v>0</v>
      </c>
      <c r="P1109">
        <v>103.1429</v>
      </c>
      <c r="Q1109">
        <v>1942.4286</v>
      </c>
      <c r="R1109">
        <v>713.14290000000005</v>
      </c>
      <c r="S1109">
        <v>3653.4286000000002</v>
      </c>
      <c r="T1109">
        <v>23.857099999999999</v>
      </c>
      <c r="U1109">
        <f t="shared" si="15"/>
        <v>6.5300578202075708E-3</v>
      </c>
      <c r="V1109">
        <f t="shared" si="16"/>
        <v>1.2160788205515069E-2</v>
      </c>
      <c r="W1109">
        <f t="shared" si="17"/>
        <v>1.8622787945128048</v>
      </c>
      <c r="X1109">
        <f t="shared" si="18"/>
        <v>8.2647942577242964E-2</v>
      </c>
      <c r="Y1109">
        <f t="shared" si="19"/>
        <v>12.656540700372517</v>
      </c>
      <c r="AA1109">
        <v>103.1429</v>
      </c>
      <c r="AB1109">
        <v>1942.4286</v>
      </c>
      <c r="AC1109">
        <v>713.14290000000005</v>
      </c>
      <c r="AD1109">
        <v>3653.4286000000002</v>
      </c>
      <c r="AE1109">
        <v>23.857099999999999</v>
      </c>
      <c r="AF1109">
        <v>6.5210499999999996E-3</v>
      </c>
      <c r="AG1109">
        <v>311</v>
      </c>
      <c r="AH1109">
        <v>0</v>
      </c>
      <c r="AI1109">
        <v>2113.6385</v>
      </c>
      <c r="AJ1109">
        <v>2113.6385</v>
      </c>
      <c r="AK1109">
        <v>0</v>
      </c>
    </row>
    <row r="1110" spans="1:37" ht="19" customHeight="1">
      <c r="A1110" t="s">
        <v>999</v>
      </c>
      <c r="B1110" t="s">
        <v>1000</v>
      </c>
      <c r="C1110" t="s">
        <v>1001</v>
      </c>
      <c r="D1110">
        <v>7</v>
      </c>
      <c r="E1110" t="s">
        <v>492</v>
      </c>
      <c r="G1110" t="s">
        <v>1311</v>
      </c>
      <c r="H1110" t="s">
        <v>1311</v>
      </c>
      <c r="I1110" t="s">
        <v>465</v>
      </c>
      <c r="J1110" t="s">
        <v>268</v>
      </c>
      <c r="K1110">
        <v>0</v>
      </c>
      <c r="L1110">
        <v>28460.1</v>
      </c>
      <c r="M1110">
        <v>1934.5930000000001</v>
      </c>
      <c r="N1110">
        <v>0</v>
      </c>
      <c r="O1110">
        <v>1934.5930000000001</v>
      </c>
      <c r="P1110">
        <v>14.142899999999999</v>
      </c>
      <c r="R1110">
        <v>0</v>
      </c>
      <c r="S1110">
        <v>1219.7143000000001</v>
      </c>
      <c r="U1110">
        <f t="shared" si="15"/>
        <v>0</v>
      </c>
      <c r="V1110">
        <f t="shared" si="16"/>
        <v>3.3333450066368582</v>
      </c>
      <c r="W1110" t="str">
        <f t="shared" si="17"/>
        <v/>
      </c>
      <c r="X1110">
        <f t="shared" si="18"/>
        <v>0.22658620020395642</v>
      </c>
      <c r="Y1110" t="str">
        <f t="shared" si="19"/>
        <v/>
      </c>
      <c r="AA1110">
        <v>14.142899999999999</v>
      </c>
      <c r="AC1110">
        <v>0</v>
      </c>
      <c r="AD1110">
        <v>1219.7143000000001</v>
      </c>
      <c r="AF1110">
        <v>0</v>
      </c>
      <c r="AG1110">
        <v>0</v>
      </c>
      <c r="AH1110">
        <v>28460.1</v>
      </c>
      <c r="AI1110">
        <v>1934.5930000000001</v>
      </c>
      <c r="AJ1110">
        <v>0</v>
      </c>
      <c r="AK1110">
        <v>1934.5930000000001</v>
      </c>
    </row>
    <row r="1111" spans="1:37" ht="19" customHeight="1">
      <c r="A1111" t="s">
        <v>999</v>
      </c>
      <c r="B1111" t="s">
        <v>1000</v>
      </c>
      <c r="C1111" t="s">
        <v>1001</v>
      </c>
      <c r="D1111">
        <v>7</v>
      </c>
      <c r="E1111" t="s">
        <v>500</v>
      </c>
      <c r="G1111" t="s">
        <v>1311</v>
      </c>
      <c r="H1111" t="s">
        <v>1311</v>
      </c>
      <c r="I1111" t="s">
        <v>465</v>
      </c>
      <c r="J1111" t="s">
        <v>268</v>
      </c>
      <c r="K1111">
        <v>8599</v>
      </c>
      <c r="L1111">
        <v>19783.93</v>
      </c>
      <c r="M1111">
        <v>1929.6174000000001</v>
      </c>
      <c r="N1111">
        <v>584.74549999999999</v>
      </c>
      <c r="O1111">
        <v>1344.8717999999999</v>
      </c>
      <c r="P1111">
        <v>29.285699999999999</v>
      </c>
      <c r="R1111">
        <v>0</v>
      </c>
      <c r="S1111">
        <v>151.28569999999999</v>
      </c>
      <c r="U1111">
        <f t="shared" si="15"/>
        <v>0</v>
      </c>
      <c r="V1111">
        <f t="shared" si="16"/>
        <v>26.801636147463281</v>
      </c>
      <c r="W1111" t="str">
        <f t="shared" si="17"/>
        <v/>
      </c>
      <c r="X1111">
        <f t="shared" si="18"/>
        <v>1.82211291993512</v>
      </c>
      <c r="Y1111" t="str">
        <f t="shared" si="19"/>
        <v/>
      </c>
      <c r="AA1111">
        <v>29.285699999999999</v>
      </c>
      <c r="AC1111">
        <v>0</v>
      </c>
      <c r="AD1111">
        <v>151.28569999999999</v>
      </c>
      <c r="AF1111">
        <v>0</v>
      </c>
      <c r="AG1111">
        <v>8599</v>
      </c>
      <c r="AH1111">
        <v>19783.93</v>
      </c>
      <c r="AI1111">
        <v>1929.6174000000001</v>
      </c>
      <c r="AJ1111">
        <v>584.74549999999999</v>
      </c>
      <c r="AK1111">
        <v>1344.8717999999999</v>
      </c>
    </row>
    <row r="1112" spans="1:37" ht="19" customHeight="1">
      <c r="A1112" t="s">
        <v>999</v>
      </c>
      <c r="B1112" t="s">
        <v>1000</v>
      </c>
      <c r="C1112" t="s">
        <v>1001</v>
      </c>
      <c r="D1112">
        <v>7</v>
      </c>
      <c r="E1112" t="s">
        <v>502</v>
      </c>
      <c r="G1112" t="s">
        <v>1311</v>
      </c>
      <c r="H1112" t="s">
        <v>1311</v>
      </c>
      <c r="I1112" t="s">
        <v>465</v>
      </c>
      <c r="J1112" t="s">
        <v>281</v>
      </c>
      <c r="K1112">
        <v>250</v>
      </c>
      <c r="L1112">
        <v>0</v>
      </c>
      <c r="M1112">
        <v>1698.8779</v>
      </c>
      <c r="N1112">
        <v>1698.8779</v>
      </c>
      <c r="O1112">
        <v>0</v>
      </c>
      <c r="P1112">
        <v>130.28569999999999</v>
      </c>
      <c r="Q1112">
        <v>1810.4286</v>
      </c>
      <c r="R1112">
        <v>833.71429999999998</v>
      </c>
      <c r="S1112">
        <v>3515</v>
      </c>
      <c r="T1112">
        <v>19.428599999999999</v>
      </c>
      <c r="U1112">
        <f t="shared" si="15"/>
        <v>5.5273399715504981E-3</v>
      </c>
      <c r="V1112">
        <f t="shared" si="16"/>
        <v>1.016053647632595E-2</v>
      </c>
      <c r="W1112">
        <f t="shared" si="17"/>
        <v>1.8382325908344253</v>
      </c>
      <c r="X1112">
        <f t="shared" si="18"/>
        <v>6.9046043487096115E-2</v>
      </c>
      <c r="Y1112">
        <f t="shared" si="19"/>
        <v>12.49173089451339</v>
      </c>
      <c r="AA1112">
        <v>130.28569999999999</v>
      </c>
      <c r="AB1112">
        <v>1810.4286</v>
      </c>
      <c r="AC1112">
        <v>833.71429999999998</v>
      </c>
      <c r="AD1112">
        <v>3515</v>
      </c>
      <c r="AE1112">
        <v>19.428599999999999</v>
      </c>
      <c r="AF1112">
        <v>5.55194E-3</v>
      </c>
      <c r="AG1112">
        <v>250</v>
      </c>
      <c r="AH1112">
        <v>0</v>
      </c>
      <c r="AI1112">
        <v>1698.8779</v>
      </c>
      <c r="AJ1112">
        <v>1698.8779</v>
      </c>
      <c r="AK1112">
        <v>0</v>
      </c>
    </row>
    <row r="1113" spans="1:37" ht="19" customHeight="1">
      <c r="A1113" t="s">
        <v>999</v>
      </c>
      <c r="B1113" t="s">
        <v>1000</v>
      </c>
      <c r="C1113" t="s">
        <v>1001</v>
      </c>
      <c r="D1113">
        <v>7</v>
      </c>
      <c r="E1113" t="s">
        <v>494</v>
      </c>
      <c r="G1113" t="s">
        <v>1311</v>
      </c>
      <c r="H1113" t="s">
        <v>1311</v>
      </c>
      <c r="I1113" t="s">
        <v>465</v>
      </c>
      <c r="J1113" t="s">
        <v>268</v>
      </c>
      <c r="K1113">
        <v>1251</v>
      </c>
      <c r="L1113">
        <v>22787.86</v>
      </c>
      <c r="M1113">
        <v>1633.8530000000001</v>
      </c>
      <c r="N1113">
        <v>85.034099999999995</v>
      </c>
      <c r="O1113">
        <v>1548.8189</v>
      </c>
      <c r="P1113">
        <v>6.5713999999999997</v>
      </c>
      <c r="R1113">
        <v>0</v>
      </c>
      <c r="S1113">
        <v>131.71430000000001</v>
      </c>
      <c r="U1113">
        <f t="shared" si="15"/>
        <v>0</v>
      </c>
      <c r="V1113">
        <f t="shared" si="16"/>
        <v>26.072513441159064</v>
      </c>
      <c r="W1113" t="str">
        <f t="shared" si="17"/>
        <v/>
      </c>
      <c r="X1113">
        <f t="shared" si="18"/>
        <v>1.7720746451112097</v>
      </c>
      <c r="Y1113" t="str">
        <f t="shared" si="19"/>
        <v/>
      </c>
      <c r="AA1113">
        <v>6.5713999999999997</v>
      </c>
      <c r="AC1113">
        <v>0</v>
      </c>
      <c r="AD1113">
        <v>131.71430000000001</v>
      </c>
      <c r="AF1113">
        <v>0</v>
      </c>
      <c r="AG1113">
        <v>1251</v>
      </c>
      <c r="AH1113">
        <v>22787.86</v>
      </c>
      <c r="AI1113">
        <v>1633.8530000000001</v>
      </c>
      <c r="AJ1113">
        <v>85.034099999999995</v>
      </c>
      <c r="AK1113">
        <v>1548.8189</v>
      </c>
    </row>
    <row r="1114" spans="1:37" ht="19" customHeight="1">
      <c r="A1114" t="s">
        <v>999</v>
      </c>
      <c r="B1114" t="s">
        <v>1000</v>
      </c>
      <c r="C1114" t="s">
        <v>1001</v>
      </c>
      <c r="D1114">
        <v>7</v>
      </c>
      <c r="E1114" t="s">
        <v>489</v>
      </c>
      <c r="G1114" t="s">
        <v>1311</v>
      </c>
      <c r="H1114" t="s">
        <v>1311</v>
      </c>
      <c r="I1114" t="s">
        <v>465</v>
      </c>
      <c r="J1114" t="s">
        <v>268</v>
      </c>
      <c r="K1114">
        <v>9481</v>
      </c>
      <c r="L1114">
        <v>13428.72</v>
      </c>
      <c r="M1114">
        <v>1557.3968</v>
      </c>
      <c r="N1114">
        <v>644.51509999999996</v>
      </c>
      <c r="O1114">
        <v>912.88170000000002</v>
      </c>
      <c r="P1114">
        <v>2</v>
      </c>
      <c r="R1114">
        <v>0</v>
      </c>
      <c r="S1114">
        <v>92.428600000000003</v>
      </c>
      <c r="U1114">
        <f t="shared" si="15"/>
        <v>0</v>
      </c>
      <c r="V1114">
        <f t="shared" si="16"/>
        <v>35.409138977082236</v>
      </c>
      <c r="W1114" t="str">
        <f t="shared" si="17"/>
        <v/>
      </c>
      <c r="X1114">
        <f t="shared" si="18"/>
        <v>2.4071040472630454</v>
      </c>
      <c r="Y1114" t="str">
        <f t="shared" si="19"/>
        <v/>
      </c>
      <c r="AA1114">
        <v>2</v>
      </c>
      <c r="AC1114">
        <v>0</v>
      </c>
      <c r="AD1114">
        <v>92.428600000000003</v>
      </c>
      <c r="AF1114">
        <v>0</v>
      </c>
      <c r="AG1114">
        <v>9481</v>
      </c>
      <c r="AH1114">
        <v>13428.72</v>
      </c>
      <c r="AI1114">
        <v>1557.3968</v>
      </c>
      <c r="AJ1114">
        <v>644.51509999999996</v>
      </c>
      <c r="AK1114">
        <v>912.88170000000002</v>
      </c>
    </row>
    <row r="1115" spans="1:37" ht="19" customHeight="1">
      <c r="A1115" t="s">
        <v>999</v>
      </c>
      <c r="B1115" t="s">
        <v>1000</v>
      </c>
      <c r="C1115" t="s">
        <v>1001</v>
      </c>
      <c r="D1115">
        <v>7</v>
      </c>
      <c r="E1115" t="s">
        <v>496</v>
      </c>
      <c r="F1115" t="s">
        <v>496</v>
      </c>
      <c r="G1115" t="s">
        <v>1311</v>
      </c>
      <c r="H1115" t="s">
        <v>1311</v>
      </c>
      <c r="I1115" t="s">
        <v>465</v>
      </c>
      <c r="J1115" t="s">
        <v>248</v>
      </c>
      <c r="K1115">
        <v>1482</v>
      </c>
      <c r="L1115">
        <v>0</v>
      </c>
      <c r="M1115">
        <v>1482</v>
      </c>
      <c r="N1115">
        <v>1482</v>
      </c>
      <c r="O1115">
        <v>0</v>
      </c>
      <c r="Q1115">
        <v>382.57139999999998</v>
      </c>
      <c r="R1115">
        <v>242.28569999999999</v>
      </c>
      <c r="S1115">
        <v>344.71429999999998</v>
      </c>
      <c r="T1115">
        <v>9.7142999999999997</v>
      </c>
      <c r="U1115">
        <f t="shared" si="15"/>
        <v>2.8180728214640356E-2</v>
      </c>
      <c r="V1115">
        <f t="shared" si="16"/>
        <v>0.61417320289377531</v>
      </c>
      <c r="W1115">
        <f t="shared" si="17"/>
        <v>21.794085596932948</v>
      </c>
      <c r="X1115">
        <f t="shared" si="18"/>
        <v>0.61417320289377531</v>
      </c>
      <c r="Y1115">
        <f t="shared" si="19"/>
        <v>21.794085596932948</v>
      </c>
      <c r="AB1115">
        <v>382.57139999999998</v>
      </c>
      <c r="AC1115">
        <v>242.28569999999999</v>
      </c>
      <c r="AD1115">
        <v>344.71429999999998</v>
      </c>
      <c r="AE1115">
        <v>9.7142999999999997</v>
      </c>
      <c r="AF1115">
        <v>2.9740760000000002E-2</v>
      </c>
      <c r="AG1115">
        <v>1482</v>
      </c>
      <c r="AH1115">
        <v>0</v>
      </c>
      <c r="AI1115">
        <v>1482</v>
      </c>
      <c r="AJ1115">
        <v>1482</v>
      </c>
      <c r="AK1115">
        <v>0</v>
      </c>
    </row>
    <row r="1116" spans="1:37" ht="19" customHeight="1">
      <c r="A1116" t="s">
        <v>999</v>
      </c>
      <c r="B1116" t="s">
        <v>1000</v>
      </c>
      <c r="C1116" t="s">
        <v>1001</v>
      </c>
      <c r="D1116">
        <v>7</v>
      </c>
      <c r="E1116" t="s">
        <v>505</v>
      </c>
      <c r="G1116" t="s">
        <v>1311</v>
      </c>
      <c r="H1116" t="s">
        <v>1311</v>
      </c>
      <c r="I1116" t="s">
        <v>465</v>
      </c>
      <c r="J1116" t="s">
        <v>281</v>
      </c>
      <c r="K1116">
        <v>209</v>
      </c>
      <c r="L1116">
        <v>0</v>
      </c>
      <c r="M1116">
        <v>1420.8816999999999</v>
      </c>
      <c r="N1116">
        <v>1420.8816999999999</v>
      </c>
      <c r="O1116">
        <v>0</v>
      </c>
      <c r="P1116">
        <v>111.28570000000001</v>
      </c>
      <c r="Q1116">
        <v>1708.2856999999999</v>
      </c>
      <c r="R1116">
        <v>749.71429999999998</v>
      </c>
      <c r="S1116">
        <v>3283.1428999999998</v>
      </c>
      <c r="T1116">
        <v>17.285699999999999</v>
      </c>
      <c r="U1116">
        <f t="shared" si="15"/>
        <v>5.264985572208873E-3</v>
      </c>
      <c r="V1116">
        <f t="shared" si="16"/>
        <v>9.0940735041240093E-3</v>
      </c>
      <c r="W1116">
        <f t="shared" si="17"/>
        <v>1.7272741547720289</v>
      </c>
      <c r="X1116">
        <f t="shared" si="18"/>
        <v>6.1825849858682662E-2</v>
      </c>
      <c r="Y1116">
        <f t="shared" si="19"/>
        <v>11.742833671763364</v>
      </c>
      <c r="AA1116">
        <v>111.28570000000001</v>
      </c>
      <c r="AB1116">
        <v>1708.2856999999999</v>
      </c>
      <c r="AC1116">
        <v>749.71429999999998</v>
      </c>
      <c r="AD1116">
        <v>3283.1428999999998</v>
      </c>
      <c r="AE1116">
        <v>17.285699999999999</v>
      </c>
      <c r="AF1116">
        <v>5.3038099999999999E-3</v>
      </c>
      <c r="AG1116">
        <v>209</v>
      </c>
      <c r="AH1116">
        <v>0</v>
      </c>
      <c r="AI1116">
        <v>1420.8816999999999</v>
      </c>
      <c r="AJ1116">
        <v>1420.8816999999999</v>
      </c>
      <c r="AK1116">
        <v>0</v>
      </c>
    </row>
    <row r="1117" spans="1:37" ht="19" customHeight="1">
      <c r="A1117" t="s">
        <v>999</v>
      </c>
      <c r="B1117" t="s">
        <v>1000</v>
      </c>
      <c r="C1117" t="s">
        <v>1001</v>
      </c>
      <c r="D1117">
        <v>7</v>
      </c>
      <c r="E1117" t="s">
        <v>504</v>
      </c>
      <c r="G1117" t="s">
        <v>1311</v>
      </c>
      <c r="H1117" t="s">
        <v>1311</v>
      </c>
      <c r="I1117" t="s">
        <v>465</v>
      </c>
      <c r="J1117" t="s">
        <v>248</v>
      </c>
      <c r="K1117">
        <v>1402</v>
      </c>
      <c r="L1117">
        <v>0</v>
      </c>
      <c r="M1117">
        <v>1402</v>
      </c>
      <c r="N1117">
        <v>1402</v>
      </c>
      <c r="O1117">
        <v>0</v>
      </c>
      <c r="R1117">
        <v>17.714300000000001</v>
      </c>
      <c r="S1117">
        <v>203.28569999999999</v>
      </c>
      <c r="T1117">
        <v>2.4285999999999999</v>
      </c>
      <c r="U1117">
        <f t="shared" si="15"/>
        <v>1.1946733095343155E-2</v>
      </c>
      <c r="V1117">
        <f t="shared" si="16"/>
        <v>0.98524251477459701</v>
      </c>
      <c r="W1117">
        <f t="shared" si="17"/>
        <v>82.469618004494066</v>
      </c>
      <c r="X1117">
        <f t="shared" si="18"/>
        <v>0.98524251477459701</v>
      </c>
      <c r="Y1117">
        <f t="shared" si="19"/>
        <v>82.469618004494066</v>
      </c>
      <c r="AC1117">
        <v>17.714300000000001</v>
      </c>
      <c r="AD1117">
        <v>203.28569999999999</v>
      </c>
      <c r="AE1117">
        <v>2.4285999999999999</v>
      </c>
      <c r="AF1117">
        <v>1.207924E-2</v>
      </c>
      <c r="AG1117">
        <v>1402</v>
      </c>
      <c r="AH1117">
        <v>0</v>
      </c>
      <c r="AI1117">
        <v>1402</v>
      </c>
      <c r="AJ1117">
        <v>1402</v>
      </c>
      <c r="AK1117">
        <v>0</v>
      </c>
    </row>
    <row r="1118" spans="1:37" ht="19" customHeight="1">
      <c r="A1118" t="s">
        <v>999</v>
      </c>
      <c r="B1118" t="s">
        <v>1000</v>
      </c>
      <c r="C1118" t="s">
        <v>1001</v>
      </c>
      <c r="D1118">
        <v>7</v>
      </c>
      <c r="E1118" t="s">
        <v>529</v>
      </c>
      <c r="F1118" t="s">
        <v>530</v>
      </c>
      <c r="G1118" t="s">
        <v>1311</v>
      </c>
      <c r="H1118" t="s">
        <v>1311</v>
      </c>
      <c r="I1118" t="s">
        <v>465</v>
      </c>
      <c r="J1118" t="s">
        <v>268</v>
      </c>
      <c r="K1118">
        <v>19785</v>
      </c>
      <c r="L1118">
        <v>0</v>
      </c>
      <c r="M1118">
        <v>1344.0374999999999</v>
      </c>
      <c r="N1118">
        <v>1344.0374999999999</v>
      </c>
      <c r="O1118">
        <v>0</v>
      </c>
      <c r="P1118">
        <v>2.7143000000000002</v>
      </c>
      <c r="Q1118">
        <v>97</v>
      </c>
      <c r="R1118">
        <v>0.42859999999999998</v>
      </c>
      <c r="S1118">
        <v>111.28570000000001</v>
      </c>
      <c r="T1118">
        <v>1.8571</v>
      </c>
      <c r="U1118">
        <f t="shared" si="15"/>
        <v>1.668767865053641E-2</v>
      </c>
      <c r="V1118">
        <f t="shared" si="16"/>
        <v>25.397949345051263</v>
      </c>
      <c r="W1118">
        <f t="shared" si="17"/>
        <v>1521.9581990353624</v>
      </c>
      <c r="X1118">
        <f t="shared" si="18"/>
        <v>1.7253371919559937</v>
      </c>
      <c r="Y1118">
        <f t="shared" si="19"/>
        <v>103.38988592044431</v>
      </c>
      <c r="AA1118">
        <v>2.7143000000000002</v>
      </c>
      <c r="AB1118">
        <v>97</v>
      </c>
      <c r="AC1118">
        <v>0.42859999999999998</v>
      </c>
      <c r="AD1118">
        <v>111.28570000000001</v>
      </c>
      <c r="AE1118">
        <v>1.8571</v>
      </c>
      <c r="AF1118">
        <v>1.6794480000000001E-2</v>
      </c>
      <c r="AG1118">
        <v>19785</v>
      </c>
      <c r="AH1118">
        <v>0</v>
      </c>
      <c r="AI1118">
        <v>1344.0374999999999</v>
      </c>
      <c r="AJ1118">
        <v>1344.0374999999999</v>
      </c>
      <c r="AK1118">
        <v>0</v>
      </c>
    </row>
    <row r="1119" spans="1:37" ht="19" customHeight="1">
      <c r="A1119" t="s">
        <v>999</v>
      </c>
      <c r="B1119" t="s">
        <v>1000</v>
      </c>
      <c r="C1119" t="s">
        <v>1001</v>
      </c>
      <c r="D1119">
        <v>7</v>
      </c>
      <c r="E1119" t="s">
        <v>520</v>
      </c>
      <c r="G1119" t="s">
        <v>1311</v>
      </c>
      <c r="H1119" t="s">
        <v>1311</v>
      </c>
      <c r="I1119" t="s">
        <v>465</v>
      </c>
      <c r="J1119" t="s">
        <v>268</v>
      </c>
      <c r="K1119">
        <v>3331</v>
      </c>
      <c r="L1119">
        <v>10054.93</v>
      </c>
      <c r="M1119">
        <v>910.50009999999997</v>
      </c>
      <c r="N1119">
        <v>226.0445</v>
      </c>
      <c r="O1119">
        <v>684.4556</v>
      </c>
      <c r="P1119">
        <v>1.5713999999999999</v>
      </c>
      <c r="R1119">
        <v>0</v>
      </c>
      <c r="S1119">
        <v>46.428600000000003</v>
      </c>
      <c r="U1119">
        <f t="shared" si="15"/>
        <v>0</v>
      </c>
      <c r="V1119">
        <f t="shared" si="16"/>
        <v>41.187451576952874</v>
      </c>
      <c r="W1119" t="str">
        <f t="shared" si="17"/>
        <v/>
      </c>
      <c r="X1119">
        <f t="shared" si="18"/>
        <v>2.8015370452079718</v>
      </c>
      <c r="Y1119" t="str">
        <f t="shared" si="19"/>
        <v/>
      </c>
      <c r="AA1119">
        <v>1.5713999999999999</v>
      </c>
      <c r="AC1119">
        <v>0</v>
      </c>
      <c r="AD1119">
        <v>46.428600000000003</v>
      </c>
      <c r="AF1119">
        <v>0</v>
      </c>
      <c r="AG1119">
        <v>3331</v>
      </c>
      <c r="AH1119">
        <v>10054.93</v>
      </c>
      <c r="AI1119">
        <v>910.50009999999997</v>
      </c>
      <c r="AJ1119">
        <v>226.0445</v>
      </c>
      <c r="AK1119">
        <v>684.4556</v>
      </c>
    </row>
    <row r="1120" spans="1:37" ht="19" customHeight="1">
      <c r="A1120" t="s">
        <v>999</v>
      </c>
      <c r="B1120" t="s">
        <v>1000</v>
      </c>
      <c r="C1120" t="s">
        <v>1001</v>
      </c>
      <c r="D1120">
        <v>7</v>
      </c>
      <c r="E1120" t="s">
        <v>499</v>
      </c>
      <c r="G1120" t="s">
        <v>1311</v>
      </c>
      <c r="H1120" t="s">
        <v>1311</v>
      </c>
      <c r="I1120" t="s">
        <v>465</v>
      </c>
      <c r="J1120" t="s">
        <v>268</v>
      </c>
      <c r="K1120">
        <v>3890</v>
      </c>
      <c r="L1120">
        <v>6536.07</v>
      </c>
      <c r="M1120">
        <v>708.53189999999995</v>
      </c>
      <c r="N1120">
        <v>264.33100000000002</v>
      </c>
      <c r="O1120">
        <v>444.20089999999999</v>
      </c>
      <c r="P1120">
        <v>16.714300000000001</v>
      </c>
      <c r="R1120">
        <v>0</v>
      </c>
      <c r="S1120">
        <v>78.571399999999997</v>
      </c>
      <c r="U1120">
        <f t="shared" si="15"/>
        <v>0</v>
      </c>
      <c r="V1120">
        <f t="shared" si="16"/>
        <v>18.956497802362836</v>
      </c>
      <c r="W1120" t="str">
        <f t="shared" si="17"/>
        <v/>
      </c>
      <c r="X1120">
        <f t="shared" si="18"/>
        <v>1.2882402866328313</v>
      </c>
      <c r="Y1120" t="str">
        <f t="shared" si="19"/>
        <v/>
      </c>
      <c r="AA1120">
        <v>16.714300000000001</v>
      </c>
      <c r="AC1120">
        <v>0</v>
      </c>
      <c r="AD1120">
        <v>78.571399999999997</v>
      </c>
      <c r="AF1120">
        <v>0</v>
      </c>
      <c r="AG1120">
        <v>3890</v>
      </c>
      <c r="AH1120">
        <v>6536.07</v>
      </c>
      <c r="AI1120">
        <v>708.53189999999995</v>
      </c>
      <c r="AJ1120">
        <v>264.33100000000002</v>
      </c>
      <c r="AK1120">
        <v>444.20089999999999</v>
      </c>
    </row>
    <row r="1121" spans="1:37" ht="19" customHeight="1">
      <c r="A1121" t="s">
        <v>999</v>
      </c>
      <c r="B1121" t="s">
        <v>1000</v>
      </c>
      <c r="C1121" t="s">
        <v>1001</v>
      </c>
      <c r="D1121">
        <v>7</v>
      </c>
      <c r="E1121" t="s">
        <v>543</v>
      </c>
      <c r="G1121" t="s">
        <v>1311</v>
      </c>
      <c r="H1121" t="s">
        <v>1311</v>
      </c>
      <c r="I1121" t="s">
        <v>465</v>
      </c>
      <c r="J1121" t="s">
        <v>268</v>
      </c>
      <c r="K1121">
        <v>0</v>
      </c>
      <c r="L1121">
        <v>10065.030000000001</v>
      </c>
      <c r="M1121">
        <v>684.13869999999997</v>
      </c>
      <c r="N1121">
        <v>0</v>
      </c>
      <c r="O1121">
        <v>684.13869999999997</v>
      </c>
      <c r="P1121">
        <v>0</v>
      </c>
      <c r="R1121">
        <v>0</v>
      </c>
      <c r="S1121">
        <v>0</v>
      </c>
      <c r="U1121" t="str">
        <f t="shared" si="15"/>
        <v/>
      </c>
      <c r="V1121" t="str">
        <f t="shared" si="16"/>
        <v/>
      </c>
      <c r="W1121" t="str">
        <f t="shared" si="17"/>
        <v/>
      </c>
      <c r="X1121" t="str">
        <f t="shared" si="18"/>
        <v/>
      </c>
      <c r="Y1121" t="str">
        <f t="shared" si="19"/>
        <v/>
      </c>
      <c r="AA1121">
        <v>0</v>
      </c>
      <c r="AC1121">
        <v>0</v>
      </c>
      <c r="AD1121">
        <v>0</v>
      </c>
      <c r="AG1121">
        <v>0</v>
      </c>
      <c r="AH1121">
        <v>10065.030000000001</v>
      </c>
      <c r="AI1121">
        <v>684.13869999999997</v>
      </c>
      <c r="AJ1121">
        <v>0</v>
      </c>
      <c r="AK1121">
        <v>684.13869999999997</v>
      </c>
    </row>
    <row r="1122" spans="1:37" ht="19" customHeight="1">
      <c r="A1122" t="s">
        <v>999</v>
      </c>
      <c r="B1122" t="s">
        <v>1000</v>
      </c>
      <c r="C1122" t="s">
        <v>1001</v>
      </c>
      <c r="D1122">
        <v>7</v>
      </c>
      <c r="E1122" t="s">
        <v>507</v>
      </c>
      <c r="F1122" t="s">
        <v>297</v>
      </c>
      <c r="G1122" t="s">
        <v>1311</v>
      </c>
      <c r="H1122" t="s">
        <v>1311</v>
      </c>
      <c r="I1122" t="s">
        <v>465</v>
      </c>
      <c r="J1122" t="s">
        <v>248</v>
      </c>
      <c r="K1122">
        <v>672</v>
      </c>
      <c r="L1122">
        <v>0</v>
      </c>
      <c r="M1122">
        <v>672</v>
      </c>
      <c r="N1122">
        <v>672</v>
      </c>
      <c r="O1122">
        <v>0</v>
      </c>
      <c r="Q1122">
        <v>109.4286</v>
      </c>
      <c r="R1122">
        <v>1</v>
      </c>
      <c r="S1122">
        <v>117.5714</v>
      </c>
      <c r="T1122">
        <v>3.5714000000000001</v>
      </c>
      <c r="U1122">
        <f t="shared" si="15"/>
        <v>3.0376435085403424E-2</v>
      </c>
      <c r="V1122">
        <f t="shared" si="16"/>
        <v>0.81652510729650241</v>
      </c>
      <c r="W1122">
        <f t="shared" si="17"/>
        <v>26.880215041720334</v>
      </c>
      <c r="X1122">
        <f t="shared" si="18"/>
        <v>0.81652510729650241</v>
      </c>
      <c r="Y1122">
        <f t="shared" si="19"/>
        <v>26.880215041720334</v>
      </c>
      <c r="AB1122">
        <v>109.4286</v>
      </c>
      <c r="AC1122">
        <v>1</v>
      </c>
      <c r="AD1122">
        <v>117.5714</v>
      </c>
      <c r="AE1122">
        <v>3.5714000000000001</v>
      </c>
      <c r="AF1122">
        <v>3.0513470000000001E-2</v>
      </c>
      <c r="AG1122">
        <v>672</v>
      </c>
      <c r="AH1122">
        <v>0</v>
      </c>
      <c r="AI1122">
        <v>672</v>
      </c>
      <c r="AJ1122">
        <v>672</v>
      </c>
      <c r="AK1122">
        <v>0</v>
      </c>
    </row>
    <row r="1123" spans="1:37" ht="19" customHeight="1">
      <c r="A1123" t="s">
        <v>999</v>
      </c>
      <c r="B1123" t="s">
        <v>1000</v>
      </c>
      <c r="C1123" t="s">
        <v>1001</v>
      </c>
      <c r="D1123">
        <v>7</v>
      </c>
      <c r="E1123" t="s">
        <v>508</v>
      </c>
      <c r="F1123" t="s">
        <v>508</v>
      </c>
      <c r="G1123" t="s">
        <v>1311</v>
      </c>
      <c r="H1123" t="s">
        <v>1311</v>
      </c>
      <c r="I1123" t="s">
        <v>465</v>
      </c>
      <c r="J1123" t="s">
        <v>248</v>
      </c>
      <c r="K1123">
        <v>672</v>
      </c>
      <c r="L1123">
        <v>0</v>
      </c>
      <c r="M1123">
        <v>672</v>
      </c>
      <c r="N1123">
        <v>672</v>
      </c>
      <c r="O1123">
        <v>0</v>
      </c>
      <c r="Q1123">
        <v>115.71429999999999</v>
      </c>
      <c r="R1123">
        <v>1.4286000000000001</v>
      </c>
      <c r="S1123">
        <v>123.4286</v>
      </c>
      <c r="T1123">
        <v>3.5714000000000001</v>
      </c>
      <c r="U1123">
        <f t="shared" si="15"/>
        <v>2.8934947005799305E-2</v>
      </c>
      <c r="V1123">
        <f t="shared" si="16"/>
        <v>0.77777759773666721</v>
      </c>
      <c r="W1123">
        <f t="shared" si="17"/>
        <v>26.880215041720334</v>
      </c>
      <c r="X1123">
        <f t="shared" si="18"/>
        <v>0.77777759773666721</v>
      </c>
      <c r="Y1123">
        <f t="shared" si="19"/>
        <v>26.880215041720334</v>
      </c>
      <c r="AB1123">
        <v>115.71429999999999</v>
      </c>
      <c r="AC1123">
        <v>1.4286000000000001</v>
      </c>
      <c r="AD1123">
        <v>123.4286</v>
      </c>
      <c r="AE1123">
        <v>3.5714000000000001</v>
      </c>
      <c r="AF1123">
        <v>2.9400229999999999E-2</v>
      </c>
      <c r="AG1123">
        <v>672</v>
      </c>
      <c r="AH1123">
        <v>0</v>
      </c>
      <c r="AI1123">
        <v>672</v>
      </c>
      <c r="AJ1123">
        <v>672</v>
      </c>
      <c r="AK1123">
        <v>0</v>
      </c>
    </row>
    <row r="1124" spans="1:37" ht="19" customHeight="1">
      <c r="A1124" t="s">
        <v>999</v>
      </c>
      <c r="B1124" t="s">
        <v>1000</v>
      </c>
      <c r="C1124" t="s">
        <v>1001</v>
      </c>
      <c r="D1124">
        <v>7</v>
      </c>
      <c r="E1124" t="s">
        <v>506</v>
      </c>
      <c r="G1124" t="s">
        <v>1311</v>
      </c>
      <c r="H1124" t="s">
        <v>1311</v>
      </c>
      <c r="I1124" t="s">
        <v>465</v>
      </c>
      <c r="J1124" t="s">
        <v>268</v>
      </c>
      <c r="K1124">
        <v>0</v>
      </c>
      <c r="L1124">
        <v>8232.11</v>
      </c>
      <c r="M1124">
        <v>559.50099999999998</v>
      </c>
      <c r="N1124">
        <v>0</v>
      </c>
      <c r="O1124">
        <v>559.50099999999998</v>
      </c>
      <c r="P1124">
        <v>0.85709999999999997</v>
      </c>
      <c r="R1124">
        <v>0</v>
      </c>
      <c r="S1124">
        <v>91.571399999999997</v>
      </c>
      <c r="U1124">
        <f t="shared" si="15"/>
        <v>0</v>
      </c>
      <c r="V1124">
        <f t="shared" si="16"/>
        <v>12.842609311266559</v>
      </c>
      <c r="W1124" t="str">
        <f t="shared" si="17"/>
        <v/>
      </c>
      <c r="X1124">
        <f t="shared" si="18"/>
        <v>0.87285674660116896</v>
      </c>
      <c r="Y1124" t="str">
        <f t="shared" si="19"/>
        <v/>
      </c>
      <c r="AA1124">
        <v>0.85709999999999997</v>
      </c>
      <c r="AC1124">
        <v>0</v>
      </c>
      <c r="AD1124">
        <v>91.571399999999997</v>
      </c>
      <c r="AF1124">
        <v>0</v>
      </c>
      <c r="AG1124">
        <v>0</v>
      </c>
      <c r="AH1124">
        <v>8232.11</v>
      </c>
      <c r="AI1124">
        <v>559.50099999999998</v>
      </c>
      <c r="AJ1124">
        <v>0</v>
      </c>
      <c r="AK1124">
        <v>559.50099999999998</v>
      </c>
    </row>
    <row r="1125" spans="1:37" ht="19" customHeight="1">
      <c r="A1125" t="s">
        <v>999</v>
      </c>
      <c r="B1125" t="s">
        <v>1000</v>
      </c>
      <c r="C1125" t="s">
        <v>1001</v>
      </c>
      <c r="D1125">
        <v>7</v>
      </c>
      <c r="E1125" t="s">
        <v>509</v>
      </c>
      <c r="G1125" t="s">
        <v>1311</v>
      </c>
      <c r="H1125" t="s">
        <v>1311</v>
      </c>
      <c r="I1125" t="s">
        <v>465</v>
      </c>
      <c r="J1125" t="s">
        <v>268</v>
      </c>
      <c r="K1125">
        <v>0</v>
      </c>
      <c r="L1125">
        <v>7362</v>
      </c>
      <c r="M1125">
        <v>500.3723</v>
      </c>
      <c r="N1125">
        <v>0</v>
      </c>
      <c r="O1125">
        <v>500.3723</v>
      </c>
      <c r="P1125">
        <v>30.857099999999999</v>
      </c>
      <c r="R1125">
        <v>0</v>
      </c>
      <c r="S1125">
        <v>152.71430000000001</v>
      </c>
      <c r="U1125">
        <f t="shared" si="15"/>
        <v>0</v>
      </c>
      <c r="V1125">
        <f t="shared" si="16"/>
        <v>6.8868094586707711</v>
      </c>
      <c r="W1125" t="str">
        <f t="shared" si="17"/>
        <v/>
      </c>
      <c r="X1125">
        <f t="shared" si="18"/>
        <v>0.46807507314545621</v>
      </c>
      <c r="Y1125" t="str">
        <f t="shared" si="19"/>
        <v/>
      </c>
      <c r="AA1125">
        <v>30.857099999999999</v>
      </c>
      <c r="AC1125">
        <v>0</v>
      </c>
      <c r="AD1125">
        <v>152.71430000000001</v>
      </c>
      <c r="AF1125">
        <v>0</v>
      </c>
      <c r="AG1125">
        <v>0</v>
      </c>
      <c r="AH1125">
        <v>7362</v>
      </c>
      <c r="AI1125">
        <v>500.3723</v>
      </c>
      <c r="AJ1125">
        <v>0</v>
      </c>
      <c r="AK1125">
        <v>500.3723</v>
      </c>
    </row>
    <row r="1126" spans="1:37" ht="19" customHeight="1">
      <c r="A1126" t="s">
        <v>999</v>
      </c>
      <c r="B1126" t="s">
        <v>1000</v>
      </c>
      <c r="C1126" t="s">
        <v>1001</v>
      </c>
      <c r="D1126">
        <v>7</v>
      </c>
      <c r="E1126" t="s">
        <v>517</v>
      </c>
      <c r="G1126" t="s">
        <v>1311</v>
      </c>
      <c r="H1126" t="s">
        <v>1311</v>
      </c>
      <c r="I1126" t="s">
        <v>465</v>
      </c>
      <c r="J1126" t="s">
        <v>268</v>
      </c>
      <c r="K1126">
        <v>199</v>
      </c>
      <c r="L1126">
        <v>5791.09</v>
      </c>
      <c r="M1126">
        <v>406.97449999999998</v>
      </c>
      <c r="N1126">
        <v>13.5328</v>
      </c>
      <c r="O1126">
        <v>393.44170000000003</v>
      </c>
      <c r="P1126">
        <v>6</v>
      </c>
      <c r="R1126">
        <v>0</v>
      </c>
      <c r="S1126">
        <v>36.285699999999999</v>
      </c>
      <c r="U1126">
        <f t="shared" si="15"/>
        <v>0</v>
      </c>
      <c r="V1126">
        <f t="shared" si="16"/>
        <v>23.583040780724719</v>
      </c>
      <c r="W1126" t="str">
        <f t="shared" si="17"/>
        <v/>
      </c>
      <c r="X1126">
        <f t="shared" si="18"/>
        <v>1.6022624418356071</v>
      </c>
      <c r="Y1126" t="str">
        <f t="shared" si="19"/>
        <v/>
      </c>
      <c r="AA1126">
        <v>6</v>
      </c>
      <c r="AC1126">
        <v>0</v>
      </c>
      <c r="AD1126">
        <v>36.285699999999999</v>
      </c>
      <c r="AF1126">
        <v>0</v>
      </c>
      <c r="AG1126">
        <v>199</v>
      </c>
      <c r="AH1126">
        <v>5791.09</v>
      </c>
      <c r="AI1126">
        <v>406.97449999999998</v>
      </c>
      <c r="AJ1126">
        <v>13.5328</v>
      </c>
      <c r="AK1126">
        <v>393.44170000000003</v>
      </c>
    </row>
    <row r="1127" spans="1:37" ht="19" customHeight="1">
      <c r="A1127" t="s">
        <v>999</v>
      </c>
      <c r="B1127" t="s">
        <v>1000</v>
      </c>
      <c r="C1127" t="s">
        <v>1001</v>
      </c>
      <c r="D1127">
        <v>7</v>
      </c>
      <c r="E1127" t="s">
        <v>512</v>
      </c>
      <c r="G1127" t="s">
        <v>1311</v>
      </c>
      <c r="H1127" t="s">
        <v>1311</v>
      </c>
      <c r="I1127" t="s">
        <v>465</v>
      </c>
      <c r="J1127" t="s">
        <v>268</v>
      </c>
      <c r="K1127">
        <v>0</v>
      </c>
      <c r="L1127">
        <v>5917.71</v>
      </c>
      <c r="M1127">
        <v>402.26</v>
      </c>
      <c r="N1127">
        <v>0</v>
      </c>
      <c r="O1127">
        <v>402.26</v>
      </c>
      <c r="P1127">
        <v>96</v>
      </c>
      <c r="R1127">
        <v>0</v>
      </c>
      <c r="S1127">
        <v>782.14290000000005</v>
      </c>
      <c r="U1127">
        <f t="shared" si="15"/>
        <v>0</v>
      </c>
      <c r="V1127">
        <f t="shared" si="16"/>
        <v>1.0808602147473854</v>
      </c>
      <c r="W1127" t="str">
        <f t="shared" si="17"/>
        <v/>
      </c>
      <c r="X1127">
        <f t="shared" si="18"/>
        <v>7.3472142092850648E-2</v>
      </c>
      <c r="Y1127" t="str">
        <f t="shared" si="19"/>
        <v/>
      </c>
      <c r="AA1127">
        <v>96</v>
      </c>
      <c r="AC1127">
        <v>0</v>
      </c>
      <c r="AD1127">
        <v>782.14290000000005</v>
      </c>
      <c r="AF1127">
        <v>0</v>
      </c>
      <c r="AG1127">
        <v>0</v>
      </c>
      <c r="AH1127">
        <v>5917.71</v>
      </c>
      <c r="AI1127">
        <v>402.26</v>
      </c>
      <c r="AJ1127">
        <v>0</v>
      </c>
      <c r="AK1127">
        <v>402.26</v>
      </c>
    </row>
    <row r="1128" spans="1:37" ht="19" customHeight="1">
      <c r="A1128" t="s">
        <v>999</v>
      </c>
      <c r="B1128" t="s">
        <v>1000</v>
      </c>
      <c r="C1128" t="s">
        <v>1001</v>
      </c>
      <c r="D1128">
        <v>7</v>
      </c>
      <c r="E1128" t="s">
        <v>510</v>
      </c>
      <c r="G1128" t="s">
        <v>1311</v>
      </c>
      <c r="H1128" t="s">
        <v>1311</v>
      </c>
      <c r="I1128" t="s">
        <v>465</v>
      </c>
      <c r="J1128" t="s">
        <v>268</v>
      </c>
      <c r="K1128">
        <v>0</v>
      </c>
      <c r="L1128">
        <v>5334.38</v>
      </c>
      <c r="M1128">
        <v>362.5668</v>
      </c>
      <c r="N1128">
        <v>0</v>
      </c>
      <c r="O1128">
        <v>362.5668</v>
      </c>
      <c r="P1128">
        <v>38</v>
      </c>
      <c r="R1128">
        <v>0</v>
      </c>
      <c r="S1128">
        <v>384.42860000000002</v>
      </c>
      <c r="U1128">
        <f t="shared" si="15"/>
        <v>0</v>
      </c>
      <c r="V1128">
        <f t="shared" si="16"/>
        <v>1.9823038288886041</v>
      </c>
      <c r="W1128" t="str">
        <f t="shared" si="17"/>
        <v/>
      </c>
      <c r="X1128">
        <f t="shared" si="18"/>
        <v>0.13473310035428462</v>
      </c>
      <c r="Y1128" t="str">
        <f t="shared" si="19"/>
        <v/>
      </c>
      <c r="AA1128">
        <v>38</v>
      </c>
      <c r="AC1128">
        <v>0</v>
      </c>
      <c r="AD1128">
        <v>384.42860000000002</v>
      </c>
      <c r="AF1128">
        <v>0</v>
      </c>
      <c r="AG1128">
        <v>0</v>
      </c>
      <c r="AH1128">
        <v>5334.38</v>
      </c>
      <c r="AI1128">
        <v>362.5668</v>
      </c>
      <c r="AJ1128">
        <v>0</v>
      </c>
      <c r="AK1128">
        <v>362.5668</v>
      </c>
    </row>
    <row r="1129" spans="1:37" ht="19" customHeight="1">
      <c r="A1129" t="s">
        <v>999</v>
      </c>
      <c r="B1129" t="s">
        <v>1000</v>
      </c>
      <c r="C1129" t="s">
        <v>1001</v>
      </c>
      <c r="D1129">
        <v>7</v>
      </c>
      <c r="E1129" t="s">
        <v>497</v>
      </c>
      <c r="F1129" t="s">
        <v>497</v>
      </c>
      <c r="G1129" t="s">
        <v>1311</v>
      </c>
      <c r="H1129" t="s">
        <v>1311</v>
      </c>
      <c r="I1129" t="s">
        <v>465</v>
      </c>
      <c r="J1129" t="s">
        <v>268</v>
      </c>
      <c r="K1129">
        <v>5257</v>
      </c>
      <c r="L1129">
        <v>0</v>
      </c>
      <c r="M1129">
        <v>357.625</v>
      </c>
      <c r="N1129">
        <v>357.625</v>
      </c>
      <c r="O1129">
        <v>0</v>
      </c>
      <c r="P1129">
        <v>593.57140000000004</v>
      </c>
      <c r="Q1129">
        <v>46.571399999999997</v>
      </c>
      <c r="R1129">
        <v>46.714300000000001</v>
      </c>
      <c r="S1129">
        <v>591</v>
      </c>
      <c r="T1129">
        <v>2</v>
      </c>
      <c r="U1129">
        <f t="shared" si="15"/>
        <v>3.3840947546531302E-3</v>
      </c>
      <c r="V1129">
        <f t="shared" si="16"/>
        <v>1.2707275803722504</v>
      </c>
      <c r="W1129">
        <f t="shared" si="17"/>
        <v>375.5</v>
      </c>
      <c r="X1129">
        <f t="shared" si="18"/>
        <v>8.6445491902344698E-2</v>
      </c>
      <c r="Y1129">
        <f t="shared" si="19"/>
        <v>25.544642857142858</v>
      </c>
      <c r="AA1129">
        <v>593.57140000000004</v>
      </c>
      <c r="AB1129">
        <v>46.571399999999997</v>
      </c>
      <c r="AC1129">
        <v>46.714300000000001</v>
      </c>
      <c r="AD1129">
        <v>591</v>
      </c>
      <c r="AE1129">
        <v>2</v>
      </c>
      <c r="AF1129">
        <v>3.4088899999999999E-3</v>
      </c>
      <c r="AG1129">
        <v>5257</v>
      </c>
      <c r="AH1129">
        <v>0</v>
      </c>
      <c r="AI1129">
        <v>357.625</v>
      </c>
      <c r="AJ1129">
        <v>357.625</v>
      </c>
      <c r="AK1129">
        <v>0</v>
      </c>
    </row>
    <row r="1130" spans="1:37" ht="19" customHeight="1">
      <c r="A1130" t="s">
        <v>999</v>
      </c>
      <c r="B1130" t="s">
        <v>1000</v>
      </c>
      <c r="C1130" t="s">
        <v>1001</v>
      </c>
      <c r="D1130">
        <v>7</v>
      </c>
      <c r="E1130" t="s">
        <v>515</v>
      </c>
      <c r="G1130" t="s">
        <v>1311</v>
      </c>
      <c r="H1130" t="s">
        <v>1311</v>
      </c>
      <c r="I1130" t="s">
        <v>465</v>
      </c>
      <c r="J1130" t="s">
        <v>268</v>
      </c>
      <c r="K1130">
        <v>0</v>
      </c>
      <c r="L1130">
        <v>3928.23</v>
      </c>
      <c r="M1130">
        <v>267.0539</v>
      </c>
      <c r="N1130">
        <v>0</v>
      </c>
      <c r="O1130">
        <v>267.0539</v>
      </c>
      <c r="P1130">
        <v>0.57140000000000002</v>
      </c>
      <c r="R1130">
        <v>0</v>
      </c>
      <c r="S1130">
        <v>48</v>
      </c>
      <c r="U1130">
        <f t="shared" si="15"/>
        <v>0</v>
      </c>
      <c r="V1130">
        <f t="shared" si="16"/>
        <v>11.691160714285715</v>
      </c>
      <c r="W1130" t="str">
        <f t="shared" si="17"/>
        <v/>
      </c>
      <c r="X1130">
        <f t="shared" si="18"/>
        <v>0.79480327380952387</v>
      </c>
      <c r="Y1130" t="str">
        <f t="shared" si="19"/>
        <v/>
      </c>
      <c r="AA1130">
        <v>0.57140000000000002</v>
      </c>
      <c r="AC1130">
        <v>0</v>
      </c>
      <c r="AD1130">
        <v>48</v>
      </c>
      <c r="AF1130">
        <v>0</v>
      </c>
      <c r="AG1130">
        <v>0</v>
      </c>
      <c r="AH1130">
        <v>3928.23</v>
      </c>
      <c r="AI1130">
        <v>267.0539</v>
      </c>
      <c r="AJ1130">
        <v>0</v>
      </c>
      <c r="AK1130">
        <v>267.0539</v>
      </c>
    </row>
    <row r="1131" spans="1:37" ht="19" customHeight="1">
      <c r="A1131" t="s">
        <v>999</v>
      </c>
      <c r="B1131" t="s">
        <v>1000</v>
      </c>
      <c r="C1131" t="s">
        <v>1001</v>
      </c>
      <c r="D1131">
        <v>7</v>
      </c>
      <c r="E1131" t="s">
        <v>518</v>
      </c>
      <c r="G1131" t="s">
        <v>1311</v>
      </c>
      <c r="H1131" t="s">
        <v>1311</v>
      </c>
      <c r="I1131" t="s">
        <v>465</v>
      </c>
      <c r="J1131" t="s">
        <v>268</v>
      </c>
      <c r="K1131">
        <v>0</v>
      </c>
      <c r="L1131">
        <v>3756</v>
      </c>
      <c r="M1131">
        <v>255.29769999999999</v>
      </c>
      <c r="N1131">
        <v>0</v>
      </c>
      <c r="O1131">
        <v>255.29769999999999</v>
      </c>
      <c r="P1131">
        <v>0</v>
      </c>
      <c r="R1131">
        <v>0</v>
      </c>
      <c r="S1131">
        <v>0</v>
      </c>
      <c r="U1131" t="str">
        <f t="shared" si="15"/>
        <v/>
      </c>
      <c r="V1131" t="str">
        <f t="shared" si="16"/>
        <v/>
      </c>
      <c r="W1131" t="str">
        <f t="shared" si="17"/>
        <v/>
      </c>
      <c r="X1131" t="str">
        <f t="shared" si="18"/>
        <v/>
      </c>
      <c r="Y1131" t="str">
        <f t="shared" si="19"/>
        <v/>
      </c>
      <c r="AA1131">
        <v>0</v>
      </c>
      <c r="AC1131">
        <v>0</v>
      </c>
      <c r="AD1131">
        <v>0</v>
      </c>
      <c r="AG1131">
        <v>0</v>
      </c>
      <c r="AH1131">
        <v>3756</v>
      </c>
      <c r="AI1131">
        <v>255.29769999999999</v>
      </c>
      <c r="AJ1131">
        <v>0</v>
      </c>
      <c r="AK1131">
        <v>255.29769999999999</v>
      </c>
    </row>
    <row r="1132" spans="1:37" ht="19" customHeight="1">
      <c r="A1132" t="s">
        <v>999</v>
      </c>
      <c r="B1132" t="s">
        <v>1000</v>
      </c>
      <c r="C1132" t="s">
        <v>1001</v>
      </c>
      <c r="D1132">
        <v>7</v>
      </c>
      <c r="E1132" t="s">
        <v>514</v>
      </c>
      <c r="G1132" t="s">
        <v>1311</v>
      </c>
      <c r="H1132" t="s">
        <v>1311</v>
      </c>
      <c r="I1132" t="s">
        <v>465</v>
      </c>
      <c r="J1132" t="s">
        <v>268</v>
      </c>
      <c r="K1132">
        <v>0</v>
      </c>
      <c r="L1132">
        <v>3699.19</v>
      </c>
      <c r="M1132">
        <v>251.40639999999999</v>
      </c>
      <c r="N1132">
        <v>0</v>
      </c>
      <c r="O1132">
        <v>251.40639999999999</v>
      </c>
      <c r="P1132">
        <v>0.71430000000000005</v>
      </c>
      <c r="R1132">
        <v>0</v>
      </c>
      <c r="S1132">
        <v>49.142899999999997</v>
      </c>
      <c r="U1132">
        <f t="shared" si="15"/>
        <v>0</v>
      </c>
      <c r="V1132">
        <f t="shared" si="16"/>
        <v>10.753449924316927</v>
      </c>
      <c r="W1132" t="str">
        <f t="shared" si="17"/>
        <v/>
      </c>
      <c r="X1132">
        <f t="shared" si="18"/>
        <v>0.73083192078611559</v>
      </c>
      <c r="Y1132" t="str">
        <f t="shared" si="19"/>
        <v/>
      </c>
      <c r="AA1132">
        <v>0.71430000000000005</v>
      </c>
      <c r="AC1132">
        <v>0</v>
      </c>
      <c r="AD1132">
        <v>49.142899999999997</v>
      </c>
      <c r="AF1132">
        <v>0</v>
      </c>
      <c r="AG1132">
        <v>0</v>
      </c>
      <c r="AH1132">
        <v>3699.19</v>
      </c>
      <c r="AI1132">
        <v>251.40639999999999</v>
      </c>
      <c r="AJ1132">
        <v>0</v>
      </c>
      <c r="AK1132">
        <v>251.40639999999999</v>
      </c>
    </row>
    <row r="1133" spans="1:37" ht="19" customHeight="1">
      <c r="A1133" t="s">
        <v>999</v>
      </c>
      <c r="B1133" t="s">
        <v>1000</v>
      </c>
      <c r="C1133" t="s">
        <v>1001</v>
      </c>
      <c r="D1133">
        <v>5</v>
      </c>
      <c r="E1133" t="s">
        <v>632</v>
      </c>
      <c r="F1133" t="s">
        <v>632</v>
      </c>
      <c r="G1133" t="s">
        <v>1311</v>
      </c>
      <c r="H1133" t="s">
        <v>1311</v>
      </c>
      <c r="I1133" t="s">
        <v>465</v>
      </c>
      <c r="J1133" t="s">
        <v>248</v>
      </c>
      <c r="K1133">
        <v>244</v>
      </c>
      <c r="L1133">
        <v>0</v>
      </c>
      <c r="M1133">
        <v>244</v>
      </c>
      <c r="N1133">
        <v>244</v>
      </c>
      <c r="O1133">
        <v>0</v>
      </c>
      <c r="Q1133">
        <v>29.2</v>
      </c>
      <c r="R1133">
        <v>0.2</v>
      </c>
      <c r="S1133">
        <v>24.6</v>
      </c>
      <c r="T1133">
        <v>0.8</v>
      </c>
      <c r="U1133">
        <f t="shared" si="15"/>
        <v>3.2520325203252029E-2</v>
      </c>
      <c r="V1133">
        <f t="shared" si="16"/>
        <v>1.9837398373983737</v>
      </c>
      <c r="W1133">
        <f t="shared" si="17"/>
        <v>60.999999999999993</v>
      </c>
      <c r="X1133">
        <f t="shared" si="18"/>
        <v>1.9837398373983737</v>
      </c>
      <c r="Y1133">
        <f t="shared" si="19"/>
        <v>60.999999999999993</v>
      </c>
      <c r="AB1133">
        <v>29.2</v>
      </c>
      <c r="AC1133">
        <v>0.2</v>
      </c>
      <c r="AD1133">
        <v>24.6</v>
      </c>
      <c r="AE1133">
        <v>0.8</v>
      </c>
      <c r="AF1133">
        <v>3.4815550000000001E-2</v>
      </c>
      <c r="AG1133">
        <v>244</v>
      </c>
      <c r="AH1133">
        <v>0</v>
      </c>
      <c r="AI1133">
        <v>244</v>
      </c>
      <c r="AJ1133">
        <v>244</v>
      </c>
      <c r="AK1133">
        <v>0</v>
      </c>
    </row>
    <row r="1134" spans="1:37" ht="19" customHeight="1">
      <c r="A1134" t="s">
        <v>999</v>
      </c>
      <c r="B1134" t="s">
        <v>1000</v>
      </c>
      <c r="C1134" t="s">
        <v>1001</v>
      </c>
      <c r="D1134">
        <v>7</v>
      </c>
      <c r="E1134" t="s">
        <v>526</v>
      </c>
      <c r="G1134" t="s">
        <v>1311</v>
      </c>
      <c r="H1134" t="s">
        <v>1311</v>
      </c>
      <c r="I1134" t="s">
        <v>465</v>
      </c>
      <c r="J1134" t="s">
        <v>268</v>
      </c>
      <c r="K1134">
        <v>0</v>
      </c>
      <c r="L1134">
        <v>3279.33</v>
      </c>
      <c r="M1134">
        <v>222.81399999999999</v>
      </c>
      <c r="N1134">
        <v>0</v>
      </c>
      <c r="O1134">
        <v>222.81399999999999</v>
      </c>
      <c r="P1134">
        <v>0.57140000000000002</v>
      </c>
      <c r="R1134">
        <v>0</v>
      </c>
      <c r="S1134">
        <v>35.285699999999999</v>
      </c>
      <c r="U1134">
        <f t="shared" si="15"/>
        <v>0</v>
      </c>
      <c r="V1134">
        <f t="shared" si="16"/>
        <v>13.276645051273301</v>
      </c>
      <c r="W1134" t="str">
        <f t="shared" si="17"/>
        <v/>
      </c>
      <c r="X1134">
        <f t="shared" si="18"/>
        <v>0.90208133687503522</v>
      </c>
      <c r="Y1134" t="str">
        <f t="shared" si="19"/>
        <v/>
      </c>
      <c r="AA1134">
        <v>0.57140000000000002</v>
      </c>
      <c r="AC1134">
        <v>0</v>
      </c>
      <c r="AD1134">
        <v>35.285699999999999</v>
      </c>
      <c r="AF1134">
        <v>0</v>
      </c>
      <c r="AG1134">
        <v>0</v>
      </c>
      <c r="AH1134">
        <v>3279.33</v>
      </c>
      <c r="AI1134">
        <v>222.81399999999999</v>
      </c>
      <c r="AJ1134">
        <v>0</v>
      </c>
      <c r="AK1134">
        <v>222.81399999999999</v>
      </c>
    </row>
    <row r="1135" spans="1:37" ht="19" customHeight="1">
      <c r="A1135" t="s">
        <v>999</v>
      </c>
      <c r="B1135" t="s">
        <v>1000</v>
      </c>
      <c r="C1135" t="s">
        <v>1001</v>
      </c>
      <c r="D1135">
        <v>5</v>
      </c>
      <c r="E1135" t="s">
        <v>624</v>
      </c>
      <c r="G1135" t="s">
        <v>1311</v>
      </c>
      <c r="H1135" t="s">
        <v>1311</v>
      </c>
      <c r="I1135" t="s">
        <v>465</v>
      </c>
      <c r="J1135" t="s">
        <v>268</v>
      </c>
      <c r="K1135">
        <v>1728</v>
      </c>
      <c r="L1135">
        <v>1046.83</v>
      </c>
      <c r="M1135">
        <v>188.3809</v>
      </c>
      <c r="N1135">
        <v>117.2517</v>
      </c>
      <c r="O1135">
        <v>71.129199999999997</v>
      </c>
      <c r="P1135">
        <v>0.2</v>
      </c>
      <c r="R1135">
        <v>0</v>
      </c>
      <c r="S1135">
        <v>8.6</v>
      </c>
      <c r="U1135">
        <f t="shared" si="15"/>
        <v>0</v>
      </c>
      <c r="V1135">
        <f t="shared" si="16"/>
        <v>64.530930232558148</v>
      </c>
      <c r="W1135" t="str">
        <f t="shared" si="17"/>
        <v/>
      </c>
      <c r="X1135">
        <f t="shared" si="18"/>
        <v>4.3809511627906979</v>
      </c>
      <c r="Y1135" t="str">
        <f t="shared" si="19"/>
        <v/>
      </c>
      <c r="AA1135">
        <v>0.2</v>
      </c>
      <c r="AC1135">
        <v>0</v>
      </c>
      <c r="AD1135">
        <v>8.6</v>
      </c>
      <c r="AF1135">
        <v>0</v>
      </c>
      <c r="AG1135">
        <v>1728</v>
      </c>
      <c r="AH1135">
        <v>1046.83</v>
      </c>
      <c r="AI1135">
        <v>188.3809</v>
      </c>
      <c r="AJ1135">
        <v>117.2517</v>
      </c>
      <c r="AK1135">
        <v>71.129199999999997</v>
      </c>
    </row>
    <row r="1136" spans="1:37" ht="19" customHeight="1">
      <c r="A1136" t="s">
        <v>999</v>
      </c>
      <c r="B1136" t="s">
        <v>1000</v>
      </c>
      <c r="C1136" t="s">
        <v>1001</v>
      </c>
      <c r="D1136">
        <v>7</v>
      </c>
      <c r="E1136" t="s">
        <v>524</v>
      </c>
      <c r="G1136" t="s">
        <v>1311</v>
      </c>
      <c r="H1136" t="s">
        <v>1311</v>
      </c>
      <c r="I1136" t="s">
        <v>465</v>
      </c>
      <c r="J1136" t="s">
        <v>268</v>
      </c>
      <c r="K1136">
        <v>5</v>
      </c>
      <c r="L1136">
        <v>2676.33</v>
      </c>
      <c r="M1136">
        <v>182.2337</v>
      </c>
      <c r="N1136">
        <v>0.33960000000000001</v>
      </c>
      <c r="O1136">
        <v>181.89400000000001</v>
      </c>
      <c r="P1136">
        <v>3.8571</v>
      </c>
      <c r="R1136">
        <v>0</v>
      </c>
      <c r="S1136">
        <v>114.5714</v>
      </c>
      <c r="U1136">
        <f t="shared" si="15"/>
        <v>0</v>
      </c>
      <c r="V1136">
        <f t="shared" si="16"/>
        <v>3.3433050731434095</v>
      </c>
      <c r="W1136" t="str">
        <f t="shared" si="17"/>
        <v/>
      </c>
      <c r="X1136">
        <f t="shared" si="18"/>
        <v>0.2272241215022747</v>
      </c>
      <c r="Y1136" t="str">
        <f t="shared" si="19"/>
        <v/>
      </c>
      <c r="AA1136">
        <v>3.8571</v>
      </c>
      <c r="AC1136">
        <v>0</v>
      </c>
      <c r="AD1136">
        <v>114.5714</v>
      </c>
      <c r="AF1136">
        <v>0</v>
      </c>
      <c r="AG1136">
        <v>5</v>
      </c>
      <c r="AH1136">
        <v>2676.33</v>
      </c>
      <c r="AI1136">
        <v>182.2337</v>
      </c>
      <c r="AJ1136">
        <v>0.33960000000000001</v>
      </c>
      <c r="AK1136">
        <v>181.89400000000001</v>
      </c>
    </row>
    <row r="1137" spans="1:37" ht="19" customHeight="1">
      <c r="A1137" t="s">
        <v>999</v>
      </c>
      <c r="B1137" t="s">
        <v>1000</v>
      </c>
      <c r="C1137" t="s">
        <v>1001</v>
      </c>
      <c r="D1137">
        <v>5</v>
      </c>
      <c r="E1137" t="s">
        <v>542</v>
      </c>
      <c r="G1137" t="s">
        <v>1311</v>
      </c>
      <c r="H1137" t="s">
        <v>1311</v>
      </c>
      <c r="I1137" t="s">
        <v>465</v>
      </c>
      <c r="J1137" t="s">
        <v>268</v>
      </c>
      <c r="K1137">
        <v>1000</v>
      </c>
      <c r="L1137">
        <v>1219</v>
      </c>
      <c r="M1137">
        <v>150.86529999999999</v>
      </c>
      <c r="N1137">
        <v>68.004000000000005</v>
      </c>
      <c r="O1137">
        <v>82.8613</v>
      </c>
      <c r="P1137">
        <v>3.8</v>
      </c>
      <c r="R1137">
        <v>0</v>
      </c>
      <c r="S1137">
        <v>64</v>
      </c>
      <c r="U1137">
        <f t="shared" si="15"/>
        <v>0</v>
      </c>
      <c r="V1137">
        <f t="shared" si="16"/>
        <v>6.9343750000000002</v>
      </c>
      <c r="W1137" t="str">
        <f t="shared" si="17"/>
        <v/>
      </c>
      <c r="X1137">
        <f t="shared" si="18"/>
        <v>0.47145406249999999</v>
      </c>
      <c r="Y1137" t="str">
        <f t="shared" si="19"/>
        <v/>
      </c>
      <c r="AA1137">
        <v>3.8</v>
      </c>
      <c r="AC1137">
        <v>0</v>
      </c>
      <c r="AD1137">
        <v>64</v>
      </c>
      <c r="AF1137">
        <v>0</v>
      </c>
      <c r="AG1137">
        <v>1000</v>
      </c>
      <c r="AH1137">
        <v>1219</v>
      </c>
      <c r="AI1137">
        <v>150.86529999999999</v>
      </c>
      <c r="AJ1137">
        <v>68.004000000000005</v>
      </c>
      <c r="AK1137">
        <v>82.8613</v>
      </c>
    </row>
    <row r="1138" spans="1:37" ht="19" customHeight="1">
      <c r="A1138" t="s">
        <v>999</v>
      </c>
      <c r="B1138" t="s">
        <v>1000</v>
      </c>
      <c r="C1138" t="s">
        <v>1001</v>
      </c>
      <c r="D1138">
        <v>6</v>
      </c>
      <c r="E1138" t="s">
        <v>534</v>
      </c>
      <c r="G1138" t="s">
        <v>1311</v>
      </c>
      <c r="H1138" t="s">
        <v>1311</v>
      </c>
      <c r="I1138" t="s">
        <v>465</v>
      </c>
      <c r="J1138" t="s">
        <v>268</v>
      </c>
      <c r="K1138">
        <v>0</v>
      </c>
      <c r="L1138">
        <v>1858.95</v>
      </c>
      <c r="M1138">
        <v>126.37260000000001</v>
      </c>
      <c r="N1138">
        <v>0</v>
      </c>
      <c r="O1138">
        <v>126.37260000000001</v>
      </c>
      <c r="P1138">
        <v>0</v>
      </c>
      <c r="R1138">
        <v>0</v>
      </c>
      <c r="S1138">
        <v>12.5</v>
      </c>
      <c r="U1138">
        <f t="shared" si="15"/>
        <v>0</v>
      </c>
      <c r="V1138">
        <f t="shared" si="16"/>
        <v>24.785999999999998</v>
      </c>
      <c r="W1138" t="str">
        <f t="shared" si="17"/>
        <v/>
      </c>
      <c r="X1138">
        <f t="shared" si="18"/>
        <v>1.684968</v>
      </c>
      <c r="Y1138" t="str">
        <f t="shared" si="19"/>
        <v/>
      </c>
      <c r="AA1138">
        <v>0</v>
      </c>
      <c r="AC1138">
        <v>0</v>
      </c>
      <c r="AD1138">
        <v>12.5</v>
      </c>
      <c r="AF1138">
        <v>0</v>
      </c>
      <c r="AG1138">
        <v>0</v>
      </c>
      <c r="AH1138">
        <v>1858.95</v>
      </c>
      <c r="AI1138">
        <v>126.37260000000001</v>
      </c>
      <c r="AJ1138">
        <v>0</v>
      </c>
      <c r="AK1138">
        <v>126.37260000000001</v>
      </c>
    </row>
    <row r="1139" spans="1:37" ht="19" customHeight="1">
      <c r="A1139" t="s">
        <v>999</v>
      </c>
      <c r="B1139" t="s">
        <v>1000</v>
      </c>
      <c r="C1139" t="s">
        <v>1001</v>
      </c>
      <c r="D1139">
        <v>7</v>
      </c>
      <c r="E1139" t="s">
        <v>535</v>
      </c>
      <c r="G1139" t="s">
        <v>1311</v>
      </c>
      <c r="H1139" t="s">
        <v>1311</v>
      </c>
      <c r="I1139" t="s">
        <v>465</v>
      </c>
      <c r="J1139" t="s">
        <v>268</v>
      </c>
      <c r="K1139">
        <v>0</v>
      </c>
      <c r="L1139">
        <v>1663.99</v>
      </c>
      <c r="M1139">
        <v>113.1103</v>
      </c>
      <c r="N1139">
        <v>0</v>
      </c>
      <c r="O1139">
        <v>113.1103</v>
      </c>
      <c r="P1139">
        <v>0</v>
      </c>
      <c r="R1139">
        <v>0</v>
      </c>
      <c r="S1139">
        <v>0</v>
      </c>
      <c r="U1139" t="str">
        <f t="shared" si="15"/>
        <v/>
      </c>
      <c r="V1139" t="str">
        <f t="shared" si="16"/>
        <v/>
      </c>
      <c r="W1139" t="str">
        <f t="shared" si="17"/>
        <v/>
      </c>
      <c r="X1139" t="str">
        <f t="shared" si="18"/>
        <v/>
      </c>
      <c r="Y1139" t="str">
        <f t="shared" si="19"/>
        <v/>
      </c>
      <c r="AA1139">
        <v>0</v>
      </c>
      <c r="AC1139">
        <v>0</v>
      </c>
      <c r="AD1139">
        <v>0</v>
      </c>
      <c r="AG1139">
        <v>0</v>
      </c>
      <c r="AH1139">
        <v>1663.99</v>
      </c>
      <c r="AI1139">
        <v>113.1103</v>
      </c>
      <c r="AJ1139">
        <v>0</v>
      </c>
      <c r="AK1139">
        <v>113.1103</v>
      </c>
    </row>
    <row r="1140" spans="1:37" ht="19" customHeight="1">
      <c r="A1140" t="s">
        <v>999</v>
      </c>
      <c r="B1140" t="s">
        <v>1000</v>
      </c>
      <c r="C1140" t="s">
        <v>1001</v>
      </c>
      <c r="D1140">
        <v>7</v>
      </c>
      <c r="E1140" t="s">
        <v>522</v>
      </c>
      <c r="G1140" t="s">
        <v>1311</v>
      </c>
      <c r="H1140" t="s">
        <v>1311</v>
      </c>
      <c r="I1140" t="s">
        <v>465</v>
      </c>
      <c r="J1140" t="s">
        <v>268</v>
      </c>
      <c r="K1140">
        <v>0</v>
      </c>
      <c r="L1140">
        <v>1290.74</v>
      </c>
      <c r="M1140">
        <v>87.727900000000005</v>
      </c>
      <c r="N1140">
        <v>0</v>
      </c>
      <c r="O1140">
        <v>87.727900000000005</v>
      </c>
      <c r="P1140">
        <v>0</v>
      </c>
      <c r="R1140">
        <v>0</v>
      </c>
      <c r="S1140">
        <v>0</v>
      </c>
      <c r="U1140" t="str">
        <f t="shared" si="15"/>
        <v/>
      </c>
      <c r="V1140" t="str">
        <f t="shared" si="16"/>
        <v/>
      </c>
      <c r="W1140" t="str">
        <f t="shared" si="17"/>
        <v/>
      </c>
      <c r="X1140" t="str">
        <f t="shared" si="18"/>
        <v/>
      </c>
      <c r="Y1140" t="str">
        <f t="shared" si="19"/>
        <v/>
      </c>
      <c r="AA1140">
        <v>0</v>
      </c>
      <c r="AC1140">
        <v>0</v>
      </c>
      <c r="AD1140">
        <v>0</v>
      </c>
      <c r="AG1140">
        <v>0</v>
      </c>
      <c r="AH1140">
        <v>1290.74</v>
      </c>
      <c r="AI1140">
        <v>87.727900000000005</v>
      </c>
      <c r="AJ1140">
        <v>0</v>
      </c>
      <c r="AK1140">
        <v>87.727900000000005</v>
      </c>
    </row>
    <row r="1141" spans="1:37" ht="19" customHeight="1">
      <c r="A1141" t="s">
        <v>999</v>
      </c>
      <c r="B1141" t="s">
        <v>1000</v>
      </c>
      <c r="C1141" t="s">
        <v>1001</v>
      </c>
      <c r="D1141">
        <v>5</v>
      </c>
      <c r="E1141" t="s">
        <v>531</v>
      </c>
      <c r="G1141" t="s">
        <v>1311</v>
      </c>
      <c r="H1141" t="s">
        <v>1311</v>
      </c>
      <c r="I1141" t="s">
        <v>465</v>
      </c>
      <c r="J1141" t="s">
        <v>268</v>
      </c>
      <c r="K1141">
        <v>0</v>
      </c>
      <c r="L1141">
        <v>1275</v>
      </c>
      <c r="M1141">
        <v>86.61</v>
      </c>
      <c r="N1141">
        <v>0</v>
      </c>
      <c r="O1141">
        <v>86.61</v>
      </c>
      <c r="P1141">
        <v>1</v>
      </c>
      <c r="R1141">
        <v>0</v>
      </c>
      <c r="S1141">
        <v>53.8</v>
      </c>
      <c r="U1141">
        <f t="shared" si="15"/>
        <v>0</v>
      </c>
      <c r="V1141">
        <f t="shared" si="16"/>
        <v>4.7397769516728623</v>
      </c>
      <c r="W1141" t="str">
        <f t="shared" si="17"/>
        <v/>
      </c>
      <c r="X1141">
        <f t="shared" si="18"/>
        <v>0.32197026022304831</v>
      </c>
      <c r="Y1141" t="str">
        <f t="shared" si="19"/>
        <v/>
      </c>
      <c r="AA1141">
        <v>1</v>
      </c>
      <c r="AC1141">
        <v>0</v>
      </c>
      <c r="AD1141">
        <v>53.8</v>
      </c>
      <c r="AF1141">
        <v>0</v>
      </c>
      <c r="AG1141">
        <v>0</v>
      </c>
      <c r="AH1141">
        <v>1275</v>
      </c>
      <c r="AI1141">
        <v>86.61</v>
      </c>
      <c r="AJ1141">
        <v>0</v>
      </c>
      <c r="AK1141">
        <v>86.61</v>
      </c>
    </row>
    <row r="1142" spans="1:37" ht="19" customHeight="1">
      <c r="A1142" t="s">
        <v>999</v>
      </c>
      <c r="B1142" t="s">
        <v>1000</v>
      </c>
      <c r="C1142" t="s">
        <v>1001</v>
      </c>
      <c r="D1142">
        <v>6</v>
      </c>
      <c r="E1142" t="s">
        <v>527</v>
      </c>
      <c r="G1142" t="s">
        <v>1311</v>
      </c>
      <c r="H1142" t="s">
        <v>1311</v>
      </c>
      <c r="I1142" t="s">
        <v>465</v>
      </c>
      <c r="J1142" t="s">
        <v>268</v>
      </c>
      <c r="K1142">
        <v>0</v>
      </c>
      <c r="L1142">
        <v>884.19</v>
      </c>
      <c r="M1142">
        <v>60.094099999999997</v>
      </c>
      <c r="N1142">
        <v>0</v>
      </c>
      <c r="O1142">
        <v>60.094099999999997</v>
      </c>
      <c r="P1142">
        <v>772.33330000000001</v>
      </c>
      <c r="R1142">
        <v>0</v>
      </c>
      <c r="S1142">
        <v>1659.3333</v>
      </c>
      <c r="U1142">
        <f t="shared" si="15"/>
        <v>0</v>
      </c>
      <c r="V1142">
        <f t="shared" si="16"/>
        <v>8.8809764741055952E-2</v>
      </c>
      <c r="W1142" t="str">
        <f t="shared" si="17"/>
        <v/>
      </c>
      <c r="X1142">
        <f t="shared" si="18"/>
        <v>6.0359683815984005E-3</v>
      </c>
      <c r="Y1142" t="str">
        <f t="shared" si="19"/>
        <v/>
      </c>
      <c r="AA1142">
        <v>772.33330000000001</v>
      </c>
      <c r="AC1142">
        <v>0</v>
      </c>
      <c r="AD1142">
        <v>1659.3333</v>
      </c>
      <c r="AF1142">
        <v>0</v>
      </c>
      <c r="AG1142">
        <v>0</v>
      </c>
      <c r="AH1142">
        <v>884.19</v>
      </c>
      <c r="AI1142">
        <v>60.094099999999997</v>
      </c>
      <c r="AJ1142">
        <v>0</v>
      </c>
      <c r="AK1142">
        <v>60.094099999999997</v>
      </c>
    </row>
    <row r="1143" spans="1:37" ht="19" customHeight="1">
      <c r="A1143" t="s">
        <v>999</v>
      </c>
      <c r="B1143" t="s">
        <v>1000</v>
      </c>
      <c r="C1143" t="s">
        <v>1001</v>
      </c>
      <c r="D1143">
        <v>7</v>
      </c>
      <c r="E1143" t="s">
        <v>533</v>
      </c>
      <c r="F1143" t="s">
        <v>533</v>
      </c>
      <c r="G1143" t="s">
        <v>1311</v>
      </c>
      <c r="H1143" t="s">
        <v>1311</v>
      </c>
      <c r="I1143" t="s">
        <v>465</v>
      </c>
      <c r="J1143" t="s">
        <v>281</v>
      </c>
      <c r="K1143">
        <v>3.23</v>
      </c>
      <c r="L1143">
        <v>0</v>
      </c>
      <c r="M1143">
        <v>21.950199999999999</v>
      </c>
      <c r="N1143">
        <v>21.950199999999999</v>
      </c>
      <c r="O1143">
        <v>0</v>
      </c>
      <c r="R1143">
        <v>0.42859999999999998</v>
      </c>
      <c r="S1143">
        <v>34.142899999999997</v>
      </c>
      <c r="T1143">
        <v>1.1429</v>
      </c>
      <c r="U1143">
        <f t="shared" si="15"/>
        <v>3.3474016559811852E-2</v>
      </c>
      <c r="V1143">
        <f t="shared" si="16"/>
        <v>1.3514627387497005E-2</v>
      </c>
      <c r="W1143">
        <f t="shared" si="17"/>
        <v>0.4037348599427521</v>
      </c>
      <c r="X1143">
        <f t="shared" si="18"/>
        <v>9.1841725721683198E-2</v>
      </c>
      <c r="Y1143">
        <f t="shared" si="19"/>
        <v>2.7436721122957888</v>
      </c>
      <c r="AC1143">
        <v>0.42859999999999998</v>
      </c>
      <c r="AD1143">
        <v>34.142899999999997</v>
      </c>
      <c r="AE1143">
        <v>1.1429</v>
      </c>
      <c r="AF1143">
        <v>3.4626749999999998E-2</v>
      </c>
      <c r="AG1143">
        <v>3.23</v>
      </c>
      <c r="AH1143">
        <v>0</v>
      </c>
      <c r="AI1143">
        <v>21.950199999999999</v>
      </c>
      <c r="AJ1143">
        <v>21.950199999999999</v>
      </c>
      <c r="AK1143">
        <v>0</v>
      </c>
    </row>
    <row r="1144" spans="1:37" ht="19" customHeight="1">
      <c r="A1144" t="s">
        <v>999</v>
      </c>
      <c r="B1144" t="s">
        <v>1000</v>
      </c>
      <c r="C1144" t="s">
        <v>1001</v>
      </c>
      <c r="D1144">
        <v>7</v>
      </c>
      <c r="E1144" t="s">
        <v>537</v>
      </c>
      <c r="F1144" t="s">
        <v>537</v>
      </c>
      <c r="G1144" t="s">
        <v>1311</v>
      </c>
      <c r="H1144" t="s">
        <v>1311</v>
      </c>
      <c r="I1144" t="s">
        <v>465</v>
      </c>
      <c r="J1144" t="s">
        <v>248</v>
      </c>
      <c r="K1144">
        <v>21</v>
      </c>
      <c r="L1144">
        <v>0</v>
      </c>
      <c r="M1144">
        <v>21</v>
      </c>
      <c r="N1144">
        <v>21</v>
      </c>
      <c r="O1144">
        <v>0</v>
      </c>
      <c r="Q1144">
        <v>228.42859999999999</v>
      </c>
      <c r="R1144">
        <v>4.5713999999999997</v>
      </c>
      <c r="S1144">
        <v>232.57140000000001</v>
      </c>
      <c r="T1144">
        <v>0.57140000000000002</v>
      </c>
      <c r="U1144">
        <f t="shared" si="15"/>
        <v>2.4568799087076056E-3</v>
      </c>
      <c r="V1144">
        <f t="shared" si="16"/>
        <v>1.2899264483939125E-2</v>
      </c>
      <c r="W1144">
        <f t="shared" si="17"/>
        <v>5.2502625131256559</v>
      </c>
      <c r="X1144">
        <f t="shared" si="18"/>
        <v>1.2899264483939125E-2</v>
      </c>
      <c r="Y1144">
        <f t="shared" si="19"/>
        <v>5.2502625131256559</v>
      </c>
      <c r="AB1144">
        <v>228.42859999999999</v>
      </c>
      <c r="AC1144">
        <v>4.5713999999999997</v>
      </c>
      <c r="AD1144">
        <v>232.57140000000001</v>
      </c>
      <c r="AE1144">
        <v>0.57140000000000002</v>
      </c>
      <c r="AF1144">
        <v>2.49343E-3</v>
      </c>
      <c r="AG1144">
        <v>21</v>
      </c>
      <c r="AH1144">
        <v>0</v>
      </c>
      <c r="AI1144">
        <v>21</v>
      </c>
      <c r="AJ1144">
        <v>21</v>
      </c>
      <c r="AK1144">
        <v>0</v>
      </c>
    </row>
    <row r="1145" spans="1:37" ht="19" customHeight="1">
      <c r="A1145" t="s">
        <v>999</v>
      </c>
      <c r="B1145" t="s">
        <v>1000</v>
      </c>
      <c r="C1145" t="s">
        <v>1001</v>
      </c>
      <c r="D1145">
        <v>1</v>
      </c>
      <c r="E1145" t="s">
        <v>538</v>
      </c>
      <c r="G1145" t="s">
        <v>1311</v>
      </c>
      <c r="H1145" t="s">
        <v>1311</v>
      </c>
      <c r="I1145" t="s">
        <v>465</v>
      </c>
      <c r="J1145" t="s">
        <v>268</v>
      </c>
      <c r="K1145">
        <v>0</v>
      </c>
      <c r="L1145">
        <v>197.83</v>
      </c>
      <c r="M1145">
        <v>13.4236</v>
      </c>
      <c r="N1145">
        <v>0</v>
      </c>
      <c r="O1145">
        <v>13.4236</v>
      </c>
      <c r="P1145">
        <v>2</v>
      </c>
      <c r="R1145">
        <v>0</v>
      </c>
      <c r="S1145">
        <v>12</v>
      </c>
      <c r="U1145">
        <f t="shared" si="15"/>
        <v>0</v>
      </c>
      <c r="V1145">
        <f t="shared" si="16"/>
        <v>16.485833333333336</v>
      </c>
      <c r="W1145" t="str">
        <f t="shared" si="17"/>
        <v/>
      </c>
      <c r="X1145">
        <f t="shared" si="18"/>
        <v>1.1186333333333334</v>
      </c>
      <c r="Y1145" t="str">
        <f t="shared" si="19"/>
        <v/>
      </c>
      <c r="AA1145">
        <v>2</v>
      </c>
      <c r="AC1145">
        <v>0</v>
      </c>
      <c r="AD1145">
        <v>12</v>
      </c>
      <c r="AF1145">
        <v>0</v>
      </c>
      <c r="AG1145">
        <v>0</v>
      </c>
      <c r="AH1145">
        <v>197.83</v>
      </c>
      <c r="AI1145">
        <v>13.4236</v>
      </c>
      <c r="AJ1145">
        <v>0</v>
      </c>
      <c r="AK1145">
        <v>13.4236</v>
      </c>
    </row>
    <row r="1146" spans="1:37" ht="19" customHeight="1">
      <c r="A1146" t="s">
        <v>999</v>
      </c>
      <c r="B1146" t="s">
        <v>1000</v>
      </c>
      <c r="C1146" t="s">
        <v>1001</v>
      </c>
      <c r="D1146">
        <v>1</v>
      </c>
      <c r="E1146" t="s">
        <v>1002</v>
      </c>
      <c r="G1146" t="s">
        <v>1311</v>
      </c>
      <c r="H1146" t="s">
        <v>1311</v>
      </c>
      <c r="I1146" t="s">
        <v>465</v>
      </c>
      <c r="J1146" t="s">
        <v>268</v>
      </c>
      <c r="K1146">
        <v>0</v>
      </c>
      <c r="L1146">
        <v>128.19999999999999</v>
      </c>
      <c r="M1146">
        <v>8.7180999999999997</v>
      </c>
      <c r="N1146">
        <v>0</v>
      </c>
      <c r="O1146">
        <v>8.7180999999999997</v>
      </c>
      <c r="P1146">
        <v>0</v>
      </c>
      <c r="R1146">
        <v>0</v>
      </c>
      <c r="S1146">
        <v>7</v>
      </c>
      <c r="U1146">
        <f t="shared" si="15"/>
        <v>0</v>
      </c>
      <c r="V1146">
        <f t="shared" si="16"/>
        <v>18.314285714285713</v>
      </c>
      <c r="W1146" t="str">
        <f t="shared" si="17"/>
        <v/>
      </c>
      <c r="X1146">
        <f t="shared" si="18"/>
        <v>1.2454428571428571</v>
      </c>
      <c r="Y1146" t="str">
        <f t="shared" si="19"/>
        <v/>
      </c>
      <c r="AA1146">
        <v>0</v>
      </c>
      <c r="AC1146">
        <v>0</v>
      </c>
      <c r="AD1146">
        <v>7</v>
      </c>
      <c r="AF1146">
        <v>0</v>
      </c>
      <c r="AG1146">
        <v>0</v>
      </c>
      <c r="AH1146">
        <v>128.19999999999999</v>
      </c>
      <c r="AI1146">
        <v>8.7180999999999997</v>
      </c>
      <c r="AJ1146">
        <v>0</v>
      </c>
      <c r="AK1146">
        <v>8.7180999999999997</v>
      </c>
    </row>
    <row r="1147" spans="1:37" ht="19" customHeight="1">
      <c r="A1147" t="s">
        <v>999</v>
      </c>
      <c r="B1147" t="s">
        <v>1000</v>
      </c>
      <c r="C1147" t="s">
        <v>1001</v>
      </c>
      <c r="D1147">
        <v>7</v>
      </c>
      <c r="E1147" t="s">
        <v>544</v>
      </c>
      <c r="F1147" t="s">
        <v>544</v>
      </c>
      <c r="G1147" t="s">
        <v>1311</v>
      </c>
      <c r="H1147" t="s">
        <v>1311</v>
      </c>
      <c r="I1147" t="s">
        <v>465</v>
      </c>
      <c r="J1147" t="s">
        <v>268</v>
      </c>
      <c r="K1147">
        <v>110</v>
      </c>
      <c r="L1147">
        <v>0</v>
      </c>
      <c r="M1147">
        <v>7.4722</v>
      </c>
      <c r="N1147">
        <v>7.4722</v>
      </c>
      <c r="O1147">
        <v>0</v>
      </c>
      <c r="R1147">
        <v>13.2857</v>
      </c>
      <c r="S1147">
        <v>58.714300000000001</v>
      </c>
      <c r="T1147">
        <v>0.28570000000000001</v>
      </c>
      <c r="U1147">
        <f t="shared" si="15"/>
        <v>4.8659355557334411E-3</v>
      </c>
      <c r="V1147">
        <f t="shared" si="16"/>
        <v>0.2676398375572171</v>
      </c>
      <c r="W1147">
        <f t="shared" si="17"/>
        <v>55.002750137506872</v>
      </c>
      <c r="X1147">
        <f t="shared" si="18"/>
        <v>1.8180530856318527E-2</v>
      </c>
      <c r="Y1147">
        <f t="shared" si="19"/>
        <v>3.7362868143407169</v>
      </c>
      <c r="AC1147">
        <v>13.2857</v>
      </c>
      <c r="AD1147">
        <v>58.714300000000001</v>
      </c>
      <c r="AE1147">
        <v>0.28570000000000001</v>
      </c>
      <c r="AF1147">
        <v>4.4741199999999998E-3</v>
      </c>
      <c r="AG1147">
        <v>110</v>
      </c>
      <c r="AH1147">
        <v>0</v>
      </c>
      <c r="AI1147">
        <v>7.4722</v>
      </c>
      <c r="AJ1147">
        <v>7.4722</v>
      </c>
      <c r="AK1147">
        <v>0</v>
      </c>
    </row>
    <row r="1148" spans="1:37" ht="19" customHeight="1">
      <c r="A1148" t="s">
        <v>999</v>
      </c>
      <c r="B1148" t="s">
        <v>1000</v>
      </c>
      <c r="C1148" t="s">
        <v>1001</v>
      </c>
      <c r="D1148">
        <v>7</v>
      </c>
      <c r="E1148" t="s">
        <v>539</v>
      </c>
      <c r="F1148" t="s">
        <v>540</v>
      </c>
      <c r="G1148" t="s">
        <v>1311</v>
      </c>
      <c r="H1148" t="s">
        <v>1311</v>
      </c>
      <c r="I1148" t="s">
        <v>465</v>
      </c>
      <c r="J1148" t="s">
        <v>268</v>
      </c>
      <c r="K1148">
        <v>98</v>
      </c>
      <c r="L1148">
        <v>0</v>
      </c>
      <c r="M1148">
        <v>6.6543999999999999</v>
      </c>
      <c r="N1148">
        <v>6.6543999999999999</v>
      </c>
      <c r="O1148">
        <v>0</v>
      </c>
      <c r="Q1148">
        <v>549</v>
      </c>
      <c r="R1148">
        <v>274.28570000000002</v>
      </c>
      <c r="S1148">
        <v>556.14290000000005</v>
      </c>
      <c r="T1148">
        <v>0.28570000000000001</v>
      </c>
      <c r="U1148">
        <f t="shared" si="15"/>
        <v>5.1371688823142396E-4</v>
      </c>
      <c r="V1148">
        <f t="shared" si="16"/>
        <v>2.5173386192649406E-2</v>
      </c>
      <c r="W1148">
        <f t="shared" si="17"/>
        <v>49.002450122506126</v>
      </c>
      <c r="X1148">
        <f t="shared" si="18"/>
        <v>1.7093242967384306E-3</v>
      </c>
      <c r="Y1148">
        <f t="shared" si="19"/>
        <v>3.3273663683184158</v>
      </c>
      <c r="AB1148">
        <v>549</v>
      </c>
      <c r="AC1148">
        <v>274.28570000000002</v>
      </c>
      <c r="AD1148">
        <v>556.14290000000005</v>
      </c>
      <c r="AE1148">
        <v>0.28570000000000001</v>
      </c>
      <c r="AF1148">
        <v>5.1979000000000001E-4</v>
      </c>
      <c r="AG1148">
        <v>98</v>
      </c>
      <c r="AH1148">
        <v>0</v>
      </c>
      <c r="AI1148">
        <v>6.6543999999999999</v>
      </c>
      <c r="AJ1148">
        <v>6.6543999999999999</v>
      </c>
      <c r="AK1148">
        <v>0</v>
      </c>
    </row>
    <row r="1149" spans="1:37" ht="19" customHeight="1">
      <c r="A1149" t="s">
        <v>999</v>
      </c>
      <c r="B1149" t="s">
        <v>1000</v>
      </c>
      <c r="C1149" t="s">
        <v>1001</v>
      </c>
      <c r="D1149">
        <v>7</v>
      </c>
      <c r="E1149" t="s">
        <v>545</v>
      </c>
      <c r="F1149" t="s">
        <v>635</v>
      </c>
      <c r="G1149" t="s">
        <v>1311</v>
      </c>
      <c r="H1149" t="s">
        <v>1311</v>
      </c>
      <c r="I1149" t="s">
        <v>465</v>
      </c>
      <c r="J1149" t="s">
        <v>268</v>
      </c>
      <c r="K1149">
        <v>0</v>
      </c>
      <c r="L1149">
        <v>0</v>
      </c>
      <c r="M1149">
        <v>0</v>
      </c>
      <c r="N1149">
        <v>0</v>
      </c>
      <c r="O1149">
        <v>0</v>
      </c>
      <c r="Q1149">
        <v>25751</v>
      </c>
      <c r="R1149">
        <v>2756.2856999999999</v>
      </c>
      <c r="S1149">
        <v>26191.142899999999</v>
      </c>
      <c r="T1149">
        <v>0</v>
      </c>
      <c r="U1149">
        <f t="shared" si="15"/>
        <v>0</v>
      </c>
      <c r="V1149">
        <f t="shared" si="16"/>
        <v>0</v>
      </c>
      <c r="W1149" t="str">
        <f t="shared" si="17"/>
        <v/>
      </c>
      <c r="X1149">
        <f t="shared" si="18"/>
        <v>0</v>
      </c>
      <c r="Y1149" t="str">
        <f t="shared" si="19"/>
        <v/>
      </c>
      <c r="AB1149">
        <v>25751</v>
      </c>
      <c r="AC1149">
        <v>2756.2856999999999</v>
      </c>
      <c r="AD1149">
        <v>26191.142899999999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</row>
    <row r="1150" spans="1:37" ht="19" customHeight="1">
      <c r="A1150" t="s">
        <v>999</v>
      </c>
      <c r="B1150" t="s">
        <v>1000</v>
      </c>
      <c r="C1150" t="s">
        <v>1001</v>
      </c>
      <c r="D1150">
        <v>2</v>
      </c>
      <c r="E1150" t="s">
        <v>1003</v>
      </c>
      <c r="F1150" t="s">
        <v>1004</v>
      </c>
      <c r="G1150" t="s">
        <v>1311</v>
      </c>
      <c r="H1150" t="s">
        <v>1311</v>
      </c>
      <c r="I1150" t="s">
        <v>465</v>
      </c>
      <c r="J1150" t="s">
        <v>281</v>
      </c>
      <c r="K1150">
        <v>0</v>
      </c>
      <c r="L1150">
        <v>0</v>
      </c>
      <c r="M1150">
        <v>0</v>
      </c>
      <c r="N1150">
        <v>0</v>
      </c>
      <c r="O1150">
        <v>0</v>
      </c>
      <c r="Q1150">
        <v>10</v>
      </c>
      <c r="R1150">
        <v>0.5</v>
      </c>
      <c r="S1150">
        <v>9.5</v>
      </c>
      <c r="T1150">
        <v>0</v>
      </c>
      <c r="U1150">
        <f t="shared" si="15"/>
        <v>0</v>
      </c>
      <c r="V1150">
        <f t="shared" si="16"/>
        <v>0</v>
      </c>
      <c r="W1150" t="str">
        <f t="shared" si="17"/>
        <v/>
      </c>
      <c r="X1150">
        <f t="shared" si="18"/>
        <v>0</v>
      </c>
      <c r="Y1150" t="str">
        <f t="shared" si="19"/>
        <v/>
      </c>
      <c r="AB1150">
        <v>10</v>
      </c>
      <c r="AC1150">
        <v>0.5</v>
      </c>
      <c r="AD1150">
        <v>9.5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</row>
    <row r="1151" spans="1:37" ht="19" customHeight="1">
      <c r="A1151" t="s">
        <v>999</v>
      </c>
      <c r="B1151" t="s">
        <v>1000</v>
      </c>
      <c r="C1151" t="s">
        <v>1001</v>
      </c>
      <c r="D1151">
        <v>5</v>
      </c>
      <c r="E1151" t="s">
        <v>546</v>
      </c>
      <c r="F1151" t="s">
        <v>546</v>
      </c>
      <c r="G1151" t="s">
        <v>1311</v>
      </c>
      <c r="H1151" t="s">
        <v>1311</v>
      </c>
      <c r="I1151" t="s">
        <v>465</v>
      </c>
      <c r="J1151" t="s">
        <v>248</v>
      </c>
      <c r="K1151">
        <v>0</v>
      </c>
      <c r="L1151">
        <v>0</v>
      </c>
      <c r="M1151">
        <v>0</v>
      </c>
      <c r="N1151">
        <v>0</v>
      </c>
      <c r="O1151">
        <v>0</v>
      </c>
      <c r="Q1151">
        <v>27.2</v>
      </c>
      <c r="R1151">
        <v>5.4</v>
      </c>
      <c r="S1151">
        <v>23.8</v>
      </c>
      <c r="T1151">
        <v>0</v>
      </c>
      <c r="U1151">
        <f t="shared" si="15"/>
        <v>0</v>
      </c>
      <c r="V1151">
        <f t="shared" si="16"/>
        <v>0</v>
      </c>
      <c r="W1151" t="str">
        <f t="shared" si="17"/>
        <v/>
      </c>
      <c r="X1151">
        <f t="shared" si="18"/>
        <v>0</v>
      </c>
      <c r="Y1151" t="str">
        <f t="shared" si="19"/>
        <v/>
      </c>
      <c r="AB1151">
        <v>27.2</v>
      </c>
      <c r="AC1151">
        <v>5.4</v>
      </c>
      <c r="AD1151">
        <v>23.8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</row>
    <row r="1152" spans="1:37" ht="19" customHeight="1">
      <c r="A1152" t="s">
        <v>999</v>
      </c>
      <c r="B1152" t="s">
        <v>1000</v>
      </c>
      <c r="C1152" t="s">
        <v>1001</v>
      </c>
      <c r="D1152">
        <v>7</v>
      </c>
      <c r="E1152" t="s">
        <v>547</v>
      </c>
      <c r="F1152" t="s">
        <v>548</v>
      </c>
      <c r="G1152" t="s">
        <v>1311</v>
      </c>
      <c r="H1152" t="s">
        <v>1311</v>
      </c>
      <c r="I1152" t="s">
        <v>465</v>
      </c>
      <c r="J1152" t="s">
        <v>281</v>
      </c>
      <c r="K1152">
        <v>0</v>
      </c>
      <c r="L1152">
        <v>0</v>
      </c>
      <c r="M1152">
        <v>0</v>
      </c>
      <c r="N1152">
        <v>0</v>
      </c>
      <c r="O1152">
        <v>0</v>
      </c>
      <c r="R1152">
        <v>0</v>
      </c>
      <c r="S1152">
        <v>0</v>
      </c>
      <c r="T1152">
        <v>0</v>
      </c>
      <c r="U1152" t="str">
        <f t="shared" si="15"/>
        <v/>
      </c>
      <c r="V1152" t="str">
        <f t="shared" si="16"/>
        <v/>
      </c>
      <c r="W1152" t="str">
        <f t="shared" si="17"/>
        <v/>
      </c>
      <c r="X1152" t="str">
        <f t="shared" si="18"/>
        <v/>
      </c>
      <c r="Y1152" t="str">
        <f t="shared" si="19"/>
        <v/>
      </c>
      <c r="AC1152">
        <v>0</v>
      </c>
      <c r="AD1152">
        <v>0</v>
      </c>
      <c r="AE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</row>
    <row r="1153" spans="1:37" ht="19" customHeight="1">
      <c r="A1153" t="s">
        <v>999</v>
      </c>
      <c r="B1153" t="s">
        <v>1000</v>
      </c>
      <c r="C1153" t="s">
        <v>1001</v>
      </c>
      <c r="D1153">
        <v>7</v>
      </c>
      <c r="E1153" t="s">
        <v>549</v>
      </c>
      <c r="G1153" t="s">
        <v>1311</v>
      </c>
      <c r="H1153" t="s">
        <v>1311</v>
      </c>
      <c r="I1153" t="s">
        <v>465</v>
      </c>
      <c r="J1153" t="s">
        <v>281</v>
      </c>
      <c r="K1153">
        <v>0</v>
      </c>
      <c r="L1153">
        <v>0</v>
      </c>
      <c r="M1153">
        <v>0</v>
      </c>
      <c r="N1153">
        <v>0</v>
      </c>
      <c r="O1153">
        <v>0</v>
      </c>
      <c r="R1153">
        <v>0</v>
      </c>
      <c r="S1153">
        <v>0</v>
      </c>
      <c r="T1153">
        <v>0</v>
      </c>
      <c r="U1153" t="str">
        <f t="shared" si="15"/>
        <v/>
      </c>
      <c r="V1153" t="str">
        <f t="shared" si="16"/>
        <v/>
      </c>
      <c r="W1153" t="str">
        <f t="shared" si="17"/>
        <v/>
      </c>
      <c r="X1153" t="str">
        <f t="shared" si="18"/>
        <v/>
      </c>
      <c r="Y1153" t="str">
        <f t="shared" si="19"/>
        <v/>
      </c>
      <c r="AC1153">
        <v>0</v>
      </c>
      <c r="AD1153">
        <v>0</v>
      </c>
      <c r="AE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</row>
    <row r="1154" spans="1:37" ht="19" customHeight="1">
      <c r="A1154" t="s">
        <v>999</v>
      </c>
      <c r="B1154" t="s">
        <v>1000</v>
      </c>
      <c r="C1154" t="s">
        <v>1001</v>
      </c>
      <c r="D1154">
        <v>7</v>
      </c>
      <c r="E1154" t="s">
        <v>550</v>
      </c>
      <c r="F1154" t="s">
        <v>551</v>
      </c>
      <c r="G1154" t="s">
        <v>1311</v>
      </c>
      <c r="H1154" t="s">
        <v>1311</v>
      </c>
      <c r="I1154" t="s">
        <v>465</v>
      </c>
      <c r="J1154" t="s">
        <v>248</v>
      </c>
      <c r="K1154">
        <v>0</v>
      </c>
      <c r="L1154">
        <v>0</v>
      </c>
      <c r="M1154">
        <v>0</v>
      </c>
      <c r="N1154">
        <v>0</v>
      </c>
      <c r="O1154">
        <v>0</v>
      </c>
      <c r="R1154">
        <v>0.28570000000000001</v>
      </c>
      <c r="S1154">
        <v>0.28570000000000001</v>
      </c>
      <c r="T1154">
        <v>0</v>
      </c>
      <c r="U1154">
        <f t="shared" si="15"/>
        <v>0</v>
      </c>
      <c r="V1154">
        <f t="shared" si="16"/>
        <v>0</v>
      </c>
      <c r="W1154" t="str">
        <f t="shared" si="17"/>
        <v/>
      </c>
      <c r="X1154">
        <f t="shared" si="18"/>
        <v>0</v>
      </c>
      <c r="Y1154" t="str">
        <f t="shared" si="19"/>
        <v/>
      </c>
      <c r="AC1154">
        <v>0.28570000000000001</v>
      </c>
      <c r="AD1154">
        <v>0.28570000000000001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</row>
    <row r="1155" spans="1:37" ht="19" customHeight="1">
      <c r="A1155" t="s">
        <v>999</v>
      </c>
      <c r="B1155" t="s">
        <v>1000</v>
      </c>
      <c r="C1155" t="s">
        <v>1001</v>
      </c>
      <c r="D1155">
        <v>7</v>
      </c>
      <c r="E1155" t="s">
        <v>552</v>
      </c>
      <c r="G1155" t="s">
        <v>1311</v>
      </c>
      <c r="H1155" t="s">
        <v>1311</v>
      </c>
      <c r="I1155" t="s">
        <v>465</v>
      </c>
      <c r="J1155" t="s">
        <v>281</v>
      </c>
      <c r="K1155">
        <v>0</v>
      </c>
      <c r="L1155">
        <v>0</v>
      </c>
      <c r="M1155">
        <v>0</v>
      </c>
      <c r="N1155">
        <v>0</v>
      </c>
      <c r="O1155">
        <v>0</v>
      </c>
      <c r="Q1155">
        <v>0</v>
      </c>
      <c r="R1155">
        <v>0</v>
      </c>
      <c r="S1155">
        <v>0</v>
      </c>
      <c r="T1155">
        <v>0</v>
      </c>
      <c r="U1155" t="str">
        <f t="shared" si="15"/>
        <v/>
      </c>
      <c r="V1155" t="str">
        <f t="shared" si="16"/>
        <v/>
      </c>
      <c r="W1155" t="str">
        <f t="shared" si="17"/>
        <v/>
      </c>
      <c r="X1155" t="str">
        <f t="shared" si="18"/>
        <v/>
      </c>
      <c r="Y1155" t="str">
        <f t="shared" si="19"/>
        <v/>
      </c>
      <c r="AB1155">
        <v>0</v>
      </c>
      <c r="AC1155">
        <v>0</v>
      </c>
      <c r="AD1155">
        <v>0</v>
      </c>
      <c r="AE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</row>
    <row r="1156" spans="1:37" ht="19" customHeight="1">
      <c r="A1156" t="s">
        <v>999</v>
      </c>
      <c r="B1156" t="s">
        <v>1000</v>
      </c>
      <c r="C1156" t="s">
        <v>1001</v>
      </c>
      <c r="D1156">
        <v>1</v>
      </c>
      <c r="E1156" t="s">
        <v>480</v>
      </c>
      <c r="F1156" t="s">
        <v>480</v>
      </c>
      <c r="G1156" t="s">
        <v>1311</v>
      </c>
      <c r="H1156" t="s">
        <v>1311</v>
      </c>
      <c r="I1156" t="s">
        <v>465</v>
      </c>
      <c r="J1156" t="s">
        <v>248</v>
      </c>
      <c r="K1156">
        <v>0</v>
      </c>
      <c r="L1156">
        <v>0</v>
      </c>
      <c r="M1156">
        <v>0</v>
      </c>
      <c r="N1156">
        <v>0</v>
      </c>
      <c r="O1156">
        <v>0</v>
      </c>
      <c r="Q1156">
        <v>76</v>
      </c>
      <c r="R1156">
        <v>4</v>
      </c>
      <c r="S1156">
        <v>68</v>
      </c>
      <c r="T1156">
        <v>0</v>
      </c>
      <c r="U1156">
        <f t="shared" si="15"/>
        <v>0</v>
      </c>
      <c r="V1156">
        <f t="shared" si="16"/>
        <v>0</v>
      </c>
      <c r="W1156" t="str">
        <f t="shared" si="17"/>
        <v/>
      </c>
      <c r="X1156">
        <f t="shared" si="18"/>
        <v>0</v>
      </c>
      <c r="Y1156" t="str">
        <f t="shared" si="19"/>
        <v/>
      </c>
      <c r="AB1156">
        <v>76</v>
      </c>
      <c r="AC1156">
        <v>4</v>
      </c>
      <c r="AD1156">
        <v>68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</row>
    <row r="1157" spans="1:37" ht="19" customHeight="1">
      <c r="A1157" t="s">
        <v>999</v>
      </c>
      <c r="B1157" t="s">
        <v>1000</v>
      </c>
      <c r="C1157" t="s">
        <v>1001</v>
      </c>
      <c r="D1157">
        <v>7</v>
      </c>
      <c r="E1157" t="s">
        <v>553</v>
      </c>
      <c r="G1157" t="s">
        <v>1311</v>
      </c>
      <c r="H1157" t="s">
        <v>1311</v>
      </c>
      <c r="I1157" t="s">
        <v>465</v>
      </c>
      <c r="J1157" t="s">
        <v>281</v>
      </c>
      <c r="K1157">
        <v>0</v>
      </c>
      <c r="L1157">
        <v>0</v>
      </c>
      <c r="M1157">
        <v>0</v>
      </c>
      <c r="N1157">
        <v>0</v>
      </c>
      <c r="O1157">
        <v>0</v>
      </c>
      <c r="Q1157">
        <v>0</v>
      </c>
      <c r="R1157">
        <v>0</v>
      </c>
      <c r="S1157">
        <v>0</v>
      </c>
      <c r="T1157">
        <v>0</v>
      </c>
      <c r="U1157" t="str">
        <f t="shared" si="15"/>
        <v/>
      </c>
      <c r="V1157" t="str">
        <f t="shared" si="16"/>
        <v/>
      </c>
      <c r="W1157" t="str">
        <f t="shared" si="17"/>
        <v/>
      </c>
      <c r="X1157" t="str">
        <f t="shared" si="18"/>
        <v/>
      </c>
      <c r="Y1157" t="str">
        <f t="shared" si="19"/>
        <v/>
      </c>
      <c r="AB1157">
        <v>0</v>
      </c>
      <c r="AC1157">
        <v>0</v>
      </c>
      <c r="AD1157">
        <v>0</v>
      </c>
      <c r="AE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</row>
    <row r="1158" spans="1:37" ht="19" customHeight="1">
      <c r="A1158" t="s">
        <v>999</v>
      </c>
      <c r="B1158" t="s">
        <v>1000</v>
      </c>
      <c r="C1158" t="s">
        <v>1001</v>
      </c>
      <c r="D1158">
        <v>7</v>
      </c>
      <c r="E1158" t="s">
        <v>554</v>
      </c>
      <c r="F1158" t="s">
        <v>554</v>
      </c>
      <c r="G1158" t="s">
        <v>554</v>
      </c>
      <c r="H1158" t="s">
        <v>555</v>
      </c>
      <c r="I1158" t="s">
        <v>556</v>
      </c>
      <c r="J1158" t="s">
        <v>281</v>
      </c>
      <c r="K1158">
        <v>32353.279999999999</v>
      </c>
      <c r="L1158">
        <v>0</v>
      </c>
      <c r="M1158">
        <v>219888.06630000001</v>
      </c>
      <c r="N1158">
        <v>219888.06630000001</v>
      </c>
      <c r="O1158">
        <v>0</v>
      </c>
      <c r="Q1158">
        <v>54943.571400000001</v>
      </c>
      <c r="R1158">
        <v>10443.428599999999</v>
      </c>
      <c r="S1158">
        <v>55509.857100000001</v>
      </c>
      <c r="T1158">
        <v>3796</v>
      </c>
      <c r="U1158">
        <f t="shared" si="15"/>
        <v>6.8384250983777081E-2</v>
      </c>
      <c r="V1158">
        <f t="shared" si="16"/>
        <v>8.3262638102830619E-2</v>
      </c>
      <c r="W1158">
        <f t="shared" si="17"/>
        <v>1.2175703748306488</v>
      </c>
      <c r="X1158">
        <f t="shared" si="18"/>
        <v>0.56589194318066438</v>
      </c>
      <c r="Y1158">
        <f t="shared" si="19"/>
        <v>8.2751793730242369</v>
      </c>
      <c r="AB1158">
        <v>54943.571400000001</v>
      </c>
      <c r="AC1158">
        <v>10443.428599999999</v>
      </c>
      <c r="AD1158">
        <v>55509.857100000001</v>
      </c>
      <c r="AE1158">
        <v>3796</v>
      </c>
      <c r="AF1158">
        <v>6.8426100000000004E-2</v>
      </c>
      <c r="AG1158">
        <v>32353.279999999999</v>
      </c>
      <c r="AH1158">
        <v>0</v>
      </c>
      <c r="AI1158">
        <v>219888.06630000001</v>
      </c>
      <c r="AJ1158">
        <v>219888.06630000001</v>
      </c>
      <c r="AK1158">
        <v>0</v>
      </c>
    </row>
    <row r="1159" spans="1:37" ht="19" customHeight="1">
      <c r="A1159" t="s">
        <v>999</v>
      </c>
      <c r="B1159" t="s">
        <v>1000</v>
      </c>
      <c r="C1159" t="s">
        <v>1001</v>
      </c>
      <c r="D1159">
        <v>7</v>
      </c>
      <c r="E1159" t="s">
        <v>557</v>
      </c>
      <c r="F1159" t="s">
        <v>557</v>
      </c>
      <c r="G1159" t="s">
        <v>557</v>
      </c>
      <c r="H1159" t="s">
        <v>556</v>
      </c>
      <c r="I1159" t="s">
        <v>556</v>
      </c>
      <c r="J1159" t="s">
        <v>268</v>
      </c>
      <c r="K1159">
        <v>318425</v>
      </c>
      <c r="L1159">
        <v>0</v>
      </c>
      <c r="M1159">
        <v>21643.986700000001</v>
      </c>
      <c r="N1159">
        <v>21643.986700000001</v>
      </c>
      <c r="O1159">
        <v>0</v>
      </c>
      <c r="P1159">
        <v>474.28570000000002</v>
      </c>
      <c r="Q1159">
        <v>5701.2857000000004</v>
      </c>
      <c r="R1159">
        <v>451.71429999999998</v>
      </c>
      <c r="S1159">
        <v>5990.5713999999998</v>
      </c>
      <c r="T1159">
        <v>42</v>
      </c>
      <c r="U1159">
        <f t="shared" si="15"/>
        <v>7.0110173463586462E-3</v>
      </c>
      <c r="V1159">
        <f t="shared" si="16"/>
        <v>7.5934802670552797</v>
      </c>
      <c r="W1159">
        <f t="shared" si="17"/>
        <v>1083.0782312925171</v>
      </c>
      <c r="X1159">
        <f t="shared" si="18"/>
        <v>0.51614410271447564</v>
      </c>
      <c r="Y1159">
        <f t="shared" si="19"/>
        <v>73.619002380952381</v>
      </c>
      <c r="AA1159">
        <v>474.28570000000002</v>
      </c>
      <c r="AB1159">
        <v>5701.2857000000004</v>
      </c>
      <c r="AC1159">
        <v>451.71429999999998</v>
      </c>
      <c r="AD1159">
        <v>5990.5713999999998</v>
      </c>
      <c r="AE1159">
        <v>42</v>
      </c>
      <c r="AF1159">
        <v>7.0082199999999999E-3</v>
      </c>
      <c r="AG1159">
        <v>318425</v>
      </c>
      <c r="AH1159">
        <v>0</v>
      </c>
      <c r="AI1159">
        <v>21643.986700000001</v>
      </c>
      <c r="AJ1159">
        <v>21643.986700000001</v>
      </c>
      <c r="AK1159">
        <v>0</v>
      </c>
    </row>
    <row r="1160" spans="1:37" ht="19" customHeight="1">
      <c r="A1160" t="s">
        <v>999</v>
      </c>
      <c r="B1160" t="s">
        <v>1000</v>
      </c>
      <c r="C1160" t="s">
        <v>1001</v>
      </c>
      <c r="D1160">
        <v>7</v>
      </c>
      <c r="E1160" t="s">
        <v>559</v>
      </c>
      <c r="F1160" t="s">
        <v>559</v>
      </c>
      <c r="G1160" t="s">
        <v>559</v>
      </c>
      <c r="H1160" t="s">
        <v>555</v>
      </c>
      <c r="I1160" t="s">
        <v>556</v>
      </c>
      <c r="J1160" t="s">
        <v>268</v>
      </c>
      <c r="K1160">
        <v>1000</v>
      </c>
      <c r="L1160">
        <v>0</v>
      </c>
      <c r="M1160">
        <v>68.116</v>
      </c>
      <c r="N1160">
        <v>68.116</v>
      </c>
      <c r="O1160">
        <v>0</v>
      </c>
      <c r="Q1160">
        <v>349.42860000000002</v>
      </c>
      <c r="R1160">
        <v>47.428600000000003</v>
      </c>
      <c r="S1160">
        <v>351.28570000000002</v>
      </c>
      <c r="T1160">
        <v>0.1429</v>
      </c>
      <c r="U1160">
        <f t="shared" si="15"/>
        <v>4.0679139515215106E-4</v>
      </c>
      <c r="V1160">
        <f t="shared" si="16"/>
        <v>0.40666939433385091</v>
      </c>
      <c r="W1160">
        <f t="shared" si="17"/>
        <v>999.70008997300818</v>
      </c>
      <c r="X1160">
        <f t="shared" si="18"/>
        <v>2.7700692464444589E-2</v>
      </c>
      <c r="Y1160">
        <f t="shared" si="19"/>
        <v>68.095571328601423</v>
      </c>
      <c r="AB1160">
        <v>349.42860000000002</v>
      </c>
      <c r="AC1160">
        <v>47.428600000000003</v>
      </c>
      <c r="AD1160">
        <v>351.28570000000002</v>
      </c>
      <c r="AE1160">
        <v>0.1429</v>
      </c>
      <c r="AF1160">
        <v>4.2265E-4</v>
      </c>
      <c r="AG1160">
        <v>1000</v>
      </c>
      <c r="AH1160">
        <v>0</v>
      </c>
      <c r="AI1160">
        <v>68.116</v>
      </c>
      <c r="AJ1160">
        <v>68.116</v>
      </c>
      <c r="AK1160">
        <v>0</v>
      </c>
    </row>
    <row r="1161" spans="1:37" ht="19" customHeight="1">
      <c r="A1161" t="s">
        <v>999</v>
      </c>
      <c r="B1161" t="s">
        <v>1000</v>
      </c>
      <c r="C1161" t="s">
        <v>1001</v>
      </c>
      <c r="D1161">
        <v>7</v>
      </c>
      <c r="E1161" t="s">
        <v>431</v>
      </c>
      <c r="G1161" t="s">
        <v>432</v>
      </c>
      <c r="H1161" t="s">
        <v>393</v>
      </c>
      <c r="I1161" t="s">
        <v>995</v>
      </c>
      <c r="J1161" t="s">
        <v>268</v>
      </c>
      <c r="K1161">
        <v>1804516</v>
      </c>
      <c r="L1161">
        <v>3436148.29</v>
      </c>
      <c r="M1161">
        <v>356190.73879999999</v>
      </c>
      <c r="N1161">
        <v>122640.98020000001</v>
      </c>
      <c r="O1161">
        <v>233549.7586</v>
      </c>
      <c r="P1161">
        <v>558.57140000000004</v>
      </c>
      <c r="R1161">
        <v>0</v>
      </c>
      <c r="S1161">
        <v>10477.2857</v>
      </c>
      <c r="U1161">
        <f t="shared" si="15"/>
        <v>0</v>
      </c>
      <c r="V1161">
        <f t="shared" si="16"/>
        <v>71.456133638014393</v>
      </c>
      <c r="W1161" t="str">
        <f t="shared" si="17"/>
        <v/>
      </c>
      <c r="X1161">
        <f t="shared" si="18"/>
        <v>4.8566387053034985</v>
      </c>
      <c r="Y1161" t="str">
        <f t="shared" si="19"/>
        <v/>
      </c>
      <c r="AA1161">
        <v>558.57140000000004</v>
      </c>
      <c r="AC1161">
        <v>0</v>
      </c>
      <c r="AD1161">
        <v>10477.2857</v>
      </c>
      <c r="AF1161">
        <v>0</v>
      </c>
      <c r="AG1161">
        <v>1804516</v>
      </c>
      <c r="AH1161">
        <v>3436148.29</v>
      </c>
      <c r="AI1161">
        <v>356190.73879999999</v>
      </c>
      <c r="AJ1161">
        <v>122640.98020000001</v>
      </c>
      <c r="AK1161">
        <v>233549.7586</v>
      </c>
    </row>
    <row r="1162" spans="1:37" ht="19" customHeight="1">
      <c r="A1162" t="s">
        <v>1005</v>
      </c>
      <c r="B1162" t="s">
        <v>1006</v>
      </c>
      <c r="C1162" t="s">
        <v>1007</v>
      </c>
      <c r="D1162">
        <v>7</v>
      </c>
      <c r="E1162" t="s">
        <v>245</v>
      </c>
      <c r="F1162" t="s">
        <v>245</v>
      </c>
      <c r="G1162" t="s">
        <v>245</v>
      </c>
      <c r="H1162" t="s">
        <v>246</v>
      </c>
      <c r="I1162" t="s">
        <v>247</v>
      </c>
      <c r="J1162" t="s">
        <v>248</v>
      </c>
      <c r="K1162">
        <v>43524482</v>
      </c>
      <c r="L1162">
        <v>0</v>
      </c>
      <c r="M1162">
        <v>43524482</v>
      </c>
      <c r="N1162">
        <v>43524482</v>
      </c>
      <c r="O1162">
        <v>0</v>
      </c>
      <c r="P1162">
        <v>282469</v>
      </c>
      <c r="Q1162">
        <v>762476.42859999998</v>
      </c>
      <c r="R1162">
        <v>115193.5714</v>
      </c>
      <c r="S1162">
        <v>735751.14289999998</v>
      </c>
      <c r="T1162">
        <v>15542</v>
      </c>
      <c r="U1162">
        <f t="shared" si="15"/>
        <v>2.1123990292071348E-2</v>
      </c>
      <c r="V1162">
        <f t="shared" si="16"/>
        <v>8.4509323605661546</v>
      </c>
      <c r="W1162">
        <f t="shared" si="17"/>
        <v>400.06325716491716</v>
      </c>
      <c r="X1162">
        <f t="shared" si="18"/>
        <v>8.4509323605661546</v>
      </c>
      <c r="Y1162">
        <f t="shared" si="19"/>
        <v>400.06325716491716</v>
      </c>
      <c r="AA1162">
        <v>282469</v>
      </c>
      <c r="AB1162">
        <v>762476.42859999998</v>
      </c>
      <c r="AC1162">
        <v>115193.5714</v>
      </c>
      <c r="AD1162">
        <v>735751.14289999998</v>
      </c>
      <c r="AE1162">
        <v>15542</v>
      </c>
      <c r="AF1162">
        <v>2.1589580000000001E-2</v>
      </c>
      <c r="AG1162">
        <v>43524482</v>
      </c>
      <c r="AH1162">
        <v>0</v>
      </c>
      <c r="AI1162">
        <v>43524482</v>
      </c>
      <c r="AJ1162">
        <v>43524482</v>
      </c>
      <c r="AK1162">
        <v>0</v>
      </c>
    </row>
    <row r="1163" spans="1:37" ht="19" customHeight="1">
      <c r="A1163" t="s">
        <v>1005</v>
      </c>
      <c r="B1163" t="s">
        <v>1006</v>
      </c>
      <c r="C1163" t="s">
        <v>1007</v>
      </c>
      <c r="D1163">
        <v>7</v>
      </c>
      <c r="E1163" t="s">
        <v>253</v>
      </c>
      <c r="F1163" t="s">
        <v>253</v>
      </c>
      <c r="G1163" t="s">
        <v>253</v>
      </c>
      <c r="H1163" t="s">
        <v>254</v>
      </c>
      <c r="I1163" t="s">
        <v>247</v>
      </c>
      <c r="J1163" t="s">
        <v>248</v>
      </c>
      <c r="K1163">
        <v>26716369</v>
      </c>
      <c r="L1163">
        <v>0</v>
      </c>
      <c r="M1163">
        <v>26716369</v>
      </c>
      <c r="N1163">
        <v>26716369</v>
      </c>
      <c r="O1163">
        <v>0</v>
      </c>
      <c r="P1163">
        <v>261580.71429999999</v>
      </c>
      <c r="Q1163">
        <v>426034.28570000001</v>
      </c>
      <c r="R1163">
        <v>96029.571400000001</v>
      </c>
      <c r="S1163">
        <v>408047.42859999998</v>
      </c>
      <c r="T1163">
        <v>15619.7143</v>
      </c>
      <c r="U1163">
        <f t="shared" si="15"/>
        <v>3.8279163658966872E-2</v>
      </c>
      <c r="V1163">
        <f t="shared" si="16"/>
        <v>9.3533836396221872</v>
      </c>
      <c r="W1163">
        <f t="shared" si="17"/>
        <v>244.34660388488302</v>
      </c>
      <c r="X1163">
        <f t="shared" si="18"/>
        <v>9.3533836396221872</v>
      </c>
      <c r="Y1163">
        <f t="shared" si="19"/>
        <v>244.34660388488302</v>
      </c>
      <c r="AA1163">
        <v>261580.71429999999</v>
      </c>
      <c r="AB1163">
        <v>426034.28570000001</v>
      </c>
      <c r="AC1163">
        <v>96029.571400000001</v>
      </c>
      <c r="AD1163">
        <v>408047.42859999998</v>
      </c>
      <c r="AE1163">
        <v>15619.7143</v>
      </c>
      <c r="AF1163">
        <v>3.870473E-2</v>
      </c>
      <c r="AG1163">
        <v>26716369</v>
      </c>
      <c r="AH1163">
        <v>0</v>
      </c>
      <c r="AI1163">
        <v>26716369</v>
      </c>
      <c r="AJ1163">
        <v>26716369</v>
      </c>
      <c r="AK1163">
        <v>0</v>
      </c>
    </row>
    <row r="1164" spans="1:37" ht="19" customHeight="1">
      <c r="A1164" t="s">
        <v>1005</v>
      </c>
      <c r="B1164" t="s">
        <v>1006</v>
      </c>
      <c r="C1164" t="s">
        <v>1007</v>
      </c>
      <c r="D1164">
        <v>7</v>
      </c>
      <c r="E1164" t="s">
        <v>259</v>
      </c>
      <c r="F1164" t="s">
        <v>259</v>
      </c>
      <c r="G1164" t="s">
        <v>259</v>
      </c>
      <c r="H1164" t="s">
        <v>260</v>
      </c>
      <c r="I1164" t="s">
        <v>247</v>
      </c>
      <c r="J1164" t="s">
        <v>248</v>
      </c>
      <c r="K1164">
        <v>11246616</v>
      </c>
      <c r="L1164">
        <v>0</v>
      </c>
      <c r="M1164">
        <v>11246616</v>
      </c>
      <c r="N1164">
        <v>11246616</v>
      </c>
      <c r="O1164">
        <v>0</v>
      </c>
      <c r="Q1164">
        <v>546663.28570000001</v>
      </c>
      <c r="R1164">
        <v>159523.28570000001</v>
      </c>
      <c r="S1164">
        <v>522182.85710000002</v>
      </c>
      <c r="T1164">
        <v>14323</v>
      </c>
      <c r="U1164">
        <f t="shared" si="15"/>
        <v>2.7429088881899259E-2</v>
      </c>
      <c r="V1164">
        <f t="shared" si="16"/>
        <v>3.0768138147893032</v>
      </c>
      <c r="W1164">
        <f t="shared" si="17"/>
        <v>112.17338745873272</v>
      </c>
      <c r="X1164">
        <f t="shared" si="18"/>
        <v>3.0768138147893032</v>
      </c>
      <c r="Y1164">
        <f t="shared" si="19"/>
        <v>112.17338745873272</v>
      </c>
      <c r="AB1164">
        <v>546663.28570000001</v>
      </c>
      <c r="AC1164">
        <v>159523.28570000001</v>
      </c>
      <c r="AD1164">
        <v>522182.85710000002</v>
      </c>
      <c r="AE1164">
        <v>14323</v>
      </c>
      <c r="AF1164">
        <v>2.7855339999999999E-2</v>
      </c>
      <c r="AG1164">
        <v>11246616</v>
      </c>
      <c r="AH1164">
        <v>0</v>
      </c>
      <c r="AI1164">
        <v>11246616</v>
      </c>
      <c r="AJ1164">
        <v>11246616</v>
      </c>
      <c r="AK1164">
        <v>0</v>
      </c>
    </row>
    <row r="1165" spans="1:37" ht="19" customHeight="1">
      <c r="A1165" t="s">
        <v>1005</v>
      </c>
      <c r="B1165" t="s">
        <v>1006</v>
      </c>
      <c r="C1165" t="s">
        <v>1007</v>
      </c>
      <c r="D1165">
        <v>7</v>
      </c>
      <c r="E1165" t="s">
        <v>264</v>
      </c>
      <c r="F1165" t="s">
        <v>264</v>
      </c>
      <c r="G1165" t="s">
        <v>264</v>
      </c>
      <c r="H1165" t="s">
        <v>265</v>
      </c>
      <c r="I1165" t="s">
        <v>247</v>
      </c>
      <c r="J1165" t="s">
        <v>248</v>
      </c>
      <c r="K1165">
        <v>7166571</v>
      </c>
      <c r="L1165">
        <v>0</v>
      </c>
      <c r="M1165">
        <v>7166571</v>
      </c>
      <c r="N1165">
        <v>7166571</v>
      </c>
      <c r="O1165">
        <v>0</v>
      </c>
      <c r="Q1165">
        <v>92531.285699999993</v>
      </c>
      <c r="R1165">
        <v>35887.428599999999</v>
      </c>
      <c r="S1165">
        <v>106062.5714</v>
      </c>
      <c r="T1165">
        <v>4324.8571000000002</v>
      </c>
      <c r="U1165">
        <f t="shared" si="15"/>
        <v>4.0776468483772782E-2</v>
      </c>
      <c r="V1165">
        <f t="shared" si="16"/>
        <v>9.6527534985150965</v>
      </c>
      <c r="W1165">
        <f t="shared" si="17"/>
        <v>236.72362657782546</v>
      </c>
      <c r="X1165">
        <f t="shared" si="18"/>
        <v>9.6527534985150965</v>
      </c>
      <c r="Y1165">
        <f t="shared" si="19"/>
        <v>236.72362657782546</v>
      </c>
      <c r="AB1165">
        <v>92531.285699999993</v>
      </c>
      <c r="AC1165">
        <v>35887.428599999999</v>
      </c>
      <c r="AD1165">
        <v>106062.5714</v>
      </c>
      <c r="AE1165">
        <v>4324.8571000000002</v>
      </c>
      <c r="AF1165">
        <v>4.2023310000000001E-2</v>
      </c>
      <c r="AG1165">
        <v>7166571</v>
      </c>
      <c r="AH1165">
        <v>0</v>
      </c>
      <c r="AI1165">
        <v>7166571</v>
      </c>
      <c r="AJ1165">
        <v>7166571</v>
      </c>
      <c r="AK1165">
        <v>0</v>
      </c>
    </row>
    <row r="1166" spans="1:37" ht="19" customHeight="1">
      <c r="A1166" t="s">
        <v>1005</v>
      </c>
      <c r="B1166" t="s">
        <v>1006</v>
      </c>
      <c r="C1166" t="s">
        <v>1007</v>
      </c>
      <c r="D1166">
        <v>7</v>
      </c>
      <c r="E1166" t="s">
        <v>285</v>
      </c>
      <c r="F1166" t="s">
        <v>285</v>
      </c>
      <c r="G1166" t="s">
        <v>279</v>
      </c>
      <c r="H1166" t="s">
        <v>280</v>
      </c>
      <c r="I1166" t="s">
        <v>247</v>
      </c>
      <c r="J1166" t="s">
        <v>281</v>
      </c>
      <c r="K1166">
        <v>38134.17</v>
      </c>
      <c r="L1166">
        <v>0</v>
      </c>
      <c r="M1166">
        <v>260030.31690000001</v>
      </c>
      <c r="N1166">
        <v>260030.31690000001</v>
      </c>
      <c r="O1166">
        <v>0</v>
      </c>
      <c r="Q1166">
        <v>2025.5714</v>
      </c>
      <c r="R1166">
        <v>705.57140000000004</v>
      </c>
      <c r="S1166">
        <v>2094.7143000000001</v>
      </c>
      <c r="T1166">
        <v>270.71429999999998</v>
      </c>
      <c r="U1166">
        <f t="shared" si="15"/>
        <v>0.12923686060671852</v>
      </c>
      <c r="V1166">
        <f t="shared" si="16"/>
        <v>2.6007072045235815</v>
      </c>
      <c r="W1166">
        <f t="shared" si="17"/>
        <v>20.12357149743686</v>
      </c>
      <c r="X1166">
        <f t="shared" si="18"/>
        <v>17.733773111002023</v>
      </c>
      <c r="Y1166">
        <f t="shared" si="19"/>
        <v>137.21915734991254</v>
      </c>
      <c r="AB1166">
        <v>2025.5714</v>
      </c>
      <c r="AC1166">
        <v>705.57140000000004</v>
      </c>
      <c r="AD1166">
        <v>2094.7143000000001</v>
      </c>
      <c r="AE1166">
        <v>270.71429999999998</v>
      </c>
      <c r="AF1166">
        <v>0.12915070000000001</v>
      </c>
      <c r="AG1166">
        <v>38134.17</v>
      </c>
      <c r="AH1166">
        <v>0</v>
      </c>
      <c r="AI1166">
        <v>260030.31690000001</v>
      </c>
      <c r="AJ1166">
        <v>260030.31690000001</v>
      </c>
      <c r="AK1166">
        <v>0</v>
      </c>
    </row>
    <row r="1167" spans="1:37" ht="19" customHeight="1">
      <c r="A1167" t="s">
        <v>1005</v>
      </c>
      <c r="B1167" t="s">
        <v>1006</v>
      </c>
      <c r="C1167" t="s">
        <v>1007</v>
      </c>
      <c r="D1167">
        <v>7</v>
      </c>
      <c r="E1167" t="s">
        <v>286</v>
      </c>
      <c r="F1167" t="s">
        <v>286</v>
      </c>
      <c r="G1167" t="s">
        <v>286</v>
      </c>
      <c r="H1167" t="s">
        <v>260</v>
      </c>
      <c r="I1167" t="s">
        <v>247</v>
      </c>
      <c r="J1167" t="s">
        <v>248</v>
      </c>
      <c r="K1167">
        <v>208500</v>
      </c>
      <c r="L1167">
        <v>0</v>
      </c>
      <c r="M1167">
        <v>208500</v>
      </c>
      <c r="N1167">
        <v>208500</v>
      </c>
      <c r="O1167">
        <v>0</v>
      </c>
      <c r="Q1167">
        <v>3844.5713999999998</v>
      </c>
      <c r="R1167">
        <v>2378.1428999999998</v>
      </c>
      <c r="S1167">
        <v>3830.1428999999998</v>
      </c>
      <c r="T1167">
        <v>210.57140000000001</v>
      </c>
      <c r="U1167">
        <f t="shared" si="15"/>
        <v>5.4977426560246623E-2</v>
      </c>
      <c r="V1167">
        <f t="shared" si="16"/>
        <v>7.7766587470442126</v>
      </c>
      <c r="W1167">
        <f t="shared" si="17"/>
        <v>141.45185094326337</v>
      </c>
      <c r="X1167">
        <f t="shared" si="18"/>
        <v>7.7766587470442126</v>
      </c>
      <c r="Y1167">
        <f t="shared" si="19"/>
        <v>141.45185094326337</v>
      </c>
      <c r="AB1167">
        <v>3844.5713999999998</v>
      </c>
      <c r="AC1167">
        <v>2378.1428999999998</v>
      </c>
      <c r="AD1167">
        <v>3830.1428999999998</v>
      </c>
      <c r="AE1167">
        <v>210.57140000000001</v>
      </c>
      <c r="AF1167">
        <v>6.3922220000000002E-2</v>
      </c>
      <c r="AG1167">
        <v>208500</v>
      </c>
      <c r="AH1167">
        <v>0</v>
      </c>
      <c r="AI1167">
        <v>208500</v>
      </c>
      <c r="AJ1167">
        <v>208500</v>
      </c>
      <c r="AK1167">
        <v>0</v>
      </c>
    </row>
    <row r="1168" spans="1:37" ht="19" customHeight="1">
      <c r="A1168" t="s">
        <v>1005</v>
      </c>
      <c r="B1168" t="s">
        <v>1006</v>
      </c>
      <c r="C1168" t="s">
        <v>1007</v>
      </c>
      <c r="D1168">
        <v>7</v>
      </c>
      <c r="E1168" t="s">
        <v>275</v>
      </c>
      <c r="F1168" t="s">
        <v>275</v>
      </c>
      <c r="G1168" t="s">
        <v>275</v>
      </c>
      <c r="H1168" t="s">
        <v>276</v>
      </c>
      <c r="I1168" t="s">
        <v>247</v>
      </c>
      <c r="J1168" t="s">
        <v>248</v>
      </c>
      <c r="K1168">
        <v>181326</v>
      </c>
      <c r="L1168">
        <v>0</v>
      </c>
      <c r="M1168">
        <v>181326</v>
      </c>
      <c r="N1168">
        <v>181326</v>
      </c>
      <c r="O1168">
        <v>0</v>
      </c>
      <c r="Q1168">
        <v>28275.857100000001</v>
      </c>
      <c r="R1168">
        <v>9532</v>
      </c>
      <c r="S1168">
        <v>26739.7143</v>
      </c>
      <c r="T1168">
        <v>930.14290000000005</v>
      </c>
      <c r="U1168">
        <f t="shared" si="15"/>
        <v>3.4785072479252332E-2</v>
      </c>
      <c r="V1168">
        <f t="shared" si="16"/>
        <v>0.96873564149166269</v>
      </c>
      <c r="W1168">
        <f t="shared" si="17"/>
        <v>27.849177030447994</v>
      </c>
      <c r="X1168">
        <f t="shared" si="18"/>
        <v>0.96873564149166269</v>
      </c>
      <c r="Y1168">
        <f t="shared" si="19"/>
        <v>27.849177030447994</v>
      </c>
      <c r="AB1168">
        <v>28275.857100000001</v>
      </c>
      <c r="AC1168">
        <v>9532</v>
      </c>
      <c r="AD1168">
        <v>26739.7143</v>
      </c>
      <c r="AE1168">
        <v>930.14290000000005</v>
      </c>
      <c r="AF1168">
        <v>3.4974030000000003E-2</v>
      </c>
      <c r="AG1168">
        <v>181326</v>
      </c>
      <c r="AH1168">
        <v>0</v>
      </c>
      <c r="AI1168">
        <v>181326</v>
      </c>
      <c r="AJ1168">
        <v>181326</v>
      </c>
      <c r="AK1168">
        <v>0</v>
      </c>
    </row>
    <row r="1169" spans="1:37" ht="19" customHeight="1">
      <c r="A1169" t="s">
        <v>1005</v>
      </c>
      <c r="B1169" t="s">
        <v>1006</v>
      </c>
      <c r="C1169" t="s">
        <v>1007</v>
      </c>
      <c r="D1169">
        <v>7</v>
      </c>
      <c r="E1169" t="s">
        <v>287</v>
      </c>
      <c r="F1169" t="s">
        <v>287</v>
      </c>
      <c r="G1169" t="s">
        <v>287</v>
      </c>
      <c r="H1169" t="s">
        <v>288</v>
      </c>
      <c r="I1169" t="s">
        <v>247</v>
      </c>
      <c r="J1169" t="s">
        <v>248</v>
      </c>
      <c r="K1169">
        <v>94198</v>
      </c>
      <c r="L1169">
        <v>0</v>
      </c>
      <c r="M1169">
        <v>94198</v>
      </c>
      <c r="N1169">
        <v>94198</v>
      </c>
      <c r="O1169">
        <v>0</v>
      </c>
      <c r="P1169">
        <v>342.1429</v>
      </c>
      <c r="Q1169">
        <v>25353</v>
      </c>
      <c r="R1169">
        <v>380.57139999999998</v>
      </c>
      <c r="S1169">
        <v>27879.428599999999</v>
      </c>
      <c r="T1169">
        <v>258.57139999999998</v>
      </c>
      <c r="U1169">
        <f t="shared" si="15"/>
        <v>9.2746305424638437E-3</v>
      </c>
      <c r="V1169">
        <f t="shared" si="16"/>
        <v>0.48268052175420639</v>
      </c>
      <c r="W1169">
        <f t="shared" si="17"/>
        <v>52.043099673270689</v>
      </c>
      <c r="X1169">
        <f t="shared" si="18"/>
        <v>0.48268052175420639</v>
      </c>
      <c r="Y1169">
        <f t="shared" si="19"/>
        <v>52.043099673270689</v>
      </c>
      <c r="AA1169">
        <v>342.1429</v>
      </c>
      <c r="AB1169">
        <v>25353</v>
      </c>
      <c r="AC1169">
        <v>380.57139999999998</v>
      </c>
      <c r="AD1169">
        <v>27879.428599999999</v>
      </c>
      <c r="AE1169">
        <v>258.57139999999998</v>
      </c>
      <c r="AF1169">
        <v>9.2925999999999998E-3</v>
      </c>
      <c r="AG1169">
        <v>94198</v>
      </c>
      <c r="AH1169">
        <v>0</v>
      </c>
      <c r="AI1169">
        <v>94198</v>
      </c>
      <c r="AJ1169">
        <v>94198</v>
      </c>
      <c r="AK1169">
        <v>0</v>
      </c>
    </row>
    <row r="1170" spans="1:37" ht="19" customHeight="1">
      <c r="A1170" t="s">
        <v>1005</v>
      </c>
      <c r="B1170" t="s">
        <v>1006</v>
      </c>
      <c r="C1170" t="s">
        <v>1007</v>
      </c>
      <c r="D1170">
        <v>7</v>
      </c>
      <c r="E1170" t="s">
        <v>277</v>
      </c>
      <c r="F1170" t="s">
        <v>278</v>
      </c>
      <c r="G1170" t="s">
        <v>279</v>
      </c>
      <c r="H1170" t="s">
        <v>280</v>
      </c>
      <c r="I1170" t="s">
        <v>247</v>
      </c>
      <c r="J1170" t="s">
        <v>281</v>
      </c>
      <c r="K1170">
        <v>13037.59</v>
      </c>
      <c r="L1170">
        <v>0</v>
      </c>
      <c r="M1170">
        <v>88903.1204</v>
      </c>
      <c r="N1170">
        <v>88903.1204</v>
      </c>
      <c r="O1170">
        <v>0</v>
      </c>
      <c r="Q1170">
        <v>1478.2856999999999</v>
      </c>
      <c r="R1170">
        <v>55.857100000000003</v>
      </c>
      <c r="S1170">
        <v>1522</v>
      </c>
      <c r="T1170">
        <v>100.28570000000001</v>
      </c>
      <c r="U1170">
        <f t="shared" si="15"/>
        <v>6.5890735873850206E-2</v>
      </c>
      <c r="V1170">
        <f t="shared" si="16"/>
        <v>1.2237272385958327</v>
      </c>
      <c r="W1170">
        <f t="shared" si="17"/>
        <v>18.572068172659282</v>
      </c>
      <c r="X1170">
        <f t="shared" si="18"/>
        <v>8.3445767223578002</v>
      </c>
      <c r="Y1170">
        <f t="shared" si="19"/>
        <v>126.6426396926837</v>
      </c>
      <c r="AB1170">
        <v>1478.2856999999999</v>
      </c>
      <c r="AC1170">
        <v>55.857100000000003</v>
      </c>
      <c r="AD1170">
        <v>1522</v>
      </c>
      <c r="AE1170">
        <v>100.28570000000001</v>
      </c>
      <c r="AF1170">
        <v>6.5654420000000005E-2</v>
      </c>
      <c r="AG1170">
        <v>13037.59</v>
      </c>
      <c r="AH1170">
        <v>0</v>
      </c>
      <c r="AI1170">
        <v>88903.1204</v>
      </c>
      <c r="AJ1170">
        <v>88903.1204</v>
      </c>
      <c r="AK1170">
        <v>0</v>
      </c>
    </row>
    <row r="1171" spans="1:37" ht="19" customHeight="1">
      <c r="A1171" t="s">
        <v>1005</v>
      </c>
      <c r="B1171" t="s">
        <v>1006</v>
      </c>
      <c r="C1171" t="s">
        <v>1007</v>
      </c>
      <c r="D1171">
        <v>7</v>
      </c>
      <c r="E1171" t="s">
        <v>298</v>
      </c>
      <c r="F1171" t="s">
        <v>298</v>
      </c>
      <c r="G1171" t="s">
        <v>298</v>
      </c>
      <c r="H1171" t="s">
        <v>254</v>
      </c>
      <c r="I1171" t="s">
        <v>247</v>
      </c>
      <c r="J1171" t="s">
        <v>248</v>
      </c>
      <c r="K1171">
        <v>85354</v>
      </c>
      <c r="L1171">
        <v>0</v>
      </c>
      <c r="M1171">
        <v>85354</v>
      </c>
      <c r="N1171">
        <v>85354</v>
      </c>
      <c r="O1171">
        <v>0</v>
      </c>
      <c r="P1171">
        <v>658.42859999999996</v>
      </c>
      <c r="Q1171">
        <v>849.71429999999998</v>
      </c>
      <c r="R1171">
        <v>684</v>
      </c>
      <c r="S1171">
        <v>995.85709999999995</v>
      </c>
      <c r="T1171">
        <v>136.42859999999999</v>
      </c>
      <c r="U1171">
        <f t="shared" si="15"/>
        <v>0.13699616139705184</v>
      </c>
      <c r="V1171">
        <f t="shared" si="16"/>
        <v>12.244154880683755</v>
      </c>
      <c r="W1171">
        <f t="shared" si="17"/>
        <v>89.375897512901048</v>
      </c>
      <c r="X1171">
        <f t="shared" si="18"/>
        <v>12.244154880683755</v>
      </c>
      <c r="Y1171">
        <f t="shared" si="19"/>
        <v>89.375897512901048</v>
      </c>
      <c r="AA1171">
        <v>658.42859999999996</v>
      </c>
      <c r="AB1171">
        <v>849.71429999999998</v>
      </c>
      <c r="AC1171">
        <v>684</v>
      </c>
      <c r="AD1171">
        <v>995.85709999999995</v>
      </c>
      <c r="AE1171">
        <v>136.42859999999999</v>
      </c>
      <c r="AF1171">
        <v>0.11430708000000001</v>
      </c>
      <c r="AG1171">
        <v>85354</v>
      </c>
      <c r="AH1171">
        <v>0</v>
      </c>
      <c r="AI1171">
        <v>85354</v>
      </c>
      <c r="AJ1171">
        <v>85354</v>
      </c>
      <c r="AK1171">
        <v>0</v>
      </c>
    </row>
    <row r="1172" spans="1:37" ht="19" customHeight="1">
      <c r="A1172" t="s">
        <v>1005</v>
      </c>
      <c r="B1172" t="s">
        <v>1006</v>
      </c>
      <c r="C1172" t="s">
        <v>1007</v>
      </c>
      <c r="D1172">
        <v>7</v>
      </c>
      <c r="E1172" t="s">
        <v>282</v>
      </c>
      <c r="F1172" t="s">
        <v>283</v>
      </c>
      <c r="G1172" t="s">
        <v>284</v>
      </c>
      <c r="H1172" t="s">
        <v>280</v>
      </c>
      <c r="I1172" t="s">
        <v>247</v>
      </c>
      <c r="J1172" t="s">
        <v>281</v>
      </c>
      <c r="K1172">
        <v>11880.14</v>
      </c>
      <c r="L1172">
        <v>0</v>
      </c>
      <c r="M1172">
        <v>81003.168399999995</v>
      </c>
      <c r="N1172">
        <v>81003.168399999995</v>
      </c>
      <c r="O1172">
        <v>0</v>
      </c>
      <c r="Q1172">
        <v>1092</v>
      </c>
      <c r="R1172">
        <v>74.428600000000003</v>
      </c>
      <c r="S1172">
        <v>1130.5714</v>
      </c>
      <c r="T1172">
        <v>105.1429</v>
      </c>
      <c r="U1172">
        <f t="shared" si="15"/>
        <v>9.2999787541061085E-2</v>
      </c>
      <c r="V1172">
        <f t="shared" si="16"/>
        <v>1.5011549532765971</v>
      </c>
      <c r="W1172">
        <f t="shared" si="17"/>
        <v>16.141487985806528</v>
      </c>
      <c r="X1172">
        <f t="shared" si="18"/>
        <v>10.235427147723708</v>
      </c>
      <c r="Y1172">
        <f t="shared" si="19"/>
        <v>110.05860785654571</v>
      </c>
      <c r="AB1172">
        <v>1092</v>
      </c>
      <c r="AC1172">
        <v>74.428600000000003</v>
      </c>
      <c r="AD1172">
        <v>1130.5714</v>
      </c>
      <c r="AE1172">
        <v>105.1429</v>
      </c>
      <c r="AF1172">
        <v>9.2952679999999996E-2</v>
      </c>
      <c r="AG1172">
        <v>11880.14</v>
      </c>
      <c r="AH1172">
        <v>0</v>
      </c>
      <c r="AI1172">
        <v>81003.168399999995</v>
      </c>
      <c r="AJ1172">
        <v>81003.168399999995</v>
      </c>
      <c r="AK1172">
        <v>0</v>
      </c>
    </row>
    <row r="1173" spans="1:37" ht="19" customHeight="1">
      <c r="A1173" t="s">
        <v>1005</v>
      </c>
      <c r="B1173" t="s">
        <v>1006</v>
      </c>
      <c r="C1173" t="s">
        <v>1007</v>
      </c>
      <c r="D1173">
        <v>7</v>
      </c>
      <c r="E1173" t="s">
        <v>290</v>
      </c>
      <c r="F1173" t="s">
        <v>290</v>
      </c>
      <c r="G1173" t="s">
        <v>290</v>
      </c>
      <c r="H1173" t="s">
        <v>254</v>
      </c>
      <c r="I1173" t="s">
        <v>247</v>
      </c>
      <c r="J1173" t="s">
        <v>268</v>
      </c>
      <c r="K1173">
        <v>449228</v>
      </c>
      <c r="L1173">
        <v>0</v>
      </c>
      <c r="M1173">
        <v>30648.732599999999</v>
      </c>
      <c r="N1173">
        <v>30648.732599999999</v>
      </c>
      <c r="O1173">
        <v>0</v>
      </c>
      <c r="P1173">
        <v>2577.7143000000001</v>
      </c>
      <c r="Q1173">
        <v>9526.4285999999993</v>
      </c>
      <c r="R1173">
        <v>1970.2856999999999</v>
      </c>
      <c r="S1173">
        <v>10693.571400000001</v>
      </c>
      <c r="T1173">
        <v>46.714300000000001</v>
      </c>
      <c r="U1173">
        <f t="shared" si="15"/>
        <v>4.3684470092003125E-3</v>
      </c>
      <c r="V1173">
        <f t="shared" si="16"/>
        <v>6.00130921381687</v>
      </c>
      <c r="W1173">
        <f t="shared" si="17"/>
        <v>1373.7855126038187</v>
      </c>
      <c r="X1173">
        <f t="shared" si="18"/>
        <v>0.40944135571288853</v>
      </c>
      <c r="Y1173">
        <f t="shared" si="19"/>
        <v>93.726982346488583</v>
      </c>
      <c r="AA1173">
        <v>2577.7143000000001</v>
      </c>
      <c r="AB1173">
        <v>9526.4285999999993</v>
      </c>
      <c r="AC1173">
        <v>1970.2856999999999</v>
      </c>
      <c r="AD1173">
        <v>10693.571400000001</v>
      </c>
      <c r="AE1173">
        <v>46.714300000000001</v>
      </c>
      <c r="AF1173">
        <v>4.3704099999999999E-3</v>
      </c>
      <c r="AG1173">
        <v>449228</v>
      </c>
      <c r="AH1173">
        <v>0</v>
      </c>
      <c r="AI1173">
        <v>30648.732599999999</v>
      </c>
      <c r="AJ1173">
        <v>30648.732599999999</v>
      </c>
      <c r="AK1173">
        <v>0</v>
      </c>
    </row>
    <row r="1174" spans="1:37" ht="19" customHeight="1">
      <c r="A1174" t="s">
        <v>1005</v>
      </c>
      <c r="B1174" t="s">
        <v>1006</v>
      </c>
      <c r="C1174" t="s">
        <v>1007</v>
      </c>
      <c r="D1174">
        <v>7</v>
      </c>
      <c r="E1174" t="s">
        <v>289</v>
      </c>
      <c r="F1174" t="s">
        <v>289</v>
      </c>
      <c r="G1174" t="s">
        <v>289</v>
      </c>
      <c r="H1174" t="s">
        <v>260</v>
      </c>
      <c r="I1174" t="s">
        <v>247</v>
      </c>
      <c r="J1174" t="s">
        <v>248</v>
      </c>
      <c r="K1174">
        <v>22772</v>
      </c>
      <c r="L1174">
        <v>0</v>
      </c>
      <c r="M1174">
        <v>22772</v>
      </c>
      <c r="N1174">
        <v>22772</v>
      </c>
      <c r="O1174">
        <v>0</v>
      </c>
      <c r="Q1174">
        <v>26628.428599999999</v>
      </c>
      <c r="R1174">
        <v>604.71429999999998</v>
      </c>
      <c r="S1174">
        <v>27029.571400000001</v>
      </c>
      <c r="T1174">
        <v>127.28570000000001</v>
      </c>
      <c r="U1174">
        <f t="shared" si="15"/>
        <v>4.7091275742537301E-3</v>
      </c>
      <c r="V1174">
        <f t="shared" si="16"/>
        <v>0.12035495528215653</v>
      </c>
      <c r="W1174">
        <f t="shared" si="17"/>
        <v>25.557803092907193</v>
      </c>
      <c r="X1174">
        <f t="shared" si="18"/>
        <v>0.12035495528215653</v>
      </c>
      <c r="Y1174">
        <f t="shared" si="19"/>
        <v>25.557803092907193</v>
      </c>
      <c r="AB1174">
        <v>26628.428599999999</v>
      </c>
      <c r="AC1174">
        <v>604.71429999999998</v>
      </c>
      <c r="AD1174">
        <v>27029.571400000001</v>
      </c>
      <c r="AE1174">
        <v>127.28570000000001</v>
      </c>
      <c r="AF1174">
        <v>4.7082199999999999E-3</v>
      </c>
      <c r="AG1174">
        <v>22772</v>
      </c>
      <c r="AH1174">
        <v>0</v>
      </c>
      <c r="AI1174">
        <v>22772</v>
      </c>
      <c r="AJ1174">
        <v>22772</v>
      </c>
      <c r="AK1174">
        <v>0</v>
      </c>
    </row>
    <row r="1175" spans="1:37" ht="19" customHeight="1">
      <c r="A1175" t="s">
        <v>1005</v>
      </c>
      <c r="B1175" t="s">
        <v>1006</v>
      </c>
      <c r="C1175" t="s">
        <v>1007</v>
      </c>
      <c r="D1175">
        <v>7</v>
      </c>
      <c r="E1175" t="s">
        <v>293</v>
      </c>
      <c r="F1175" t="s">
        <v>294</v>
      </c>
      <c r="G1175" t="s">
        <v>294</v>
      </c>
      <c r="H1175" t="s">
        <v>295</v>
      </c>
      <c r="I1175" t="s">
        <v>247</v>
      </c>
      <c r="J1175" t="s">
        <v>248</v>
      </c>
      <c r="K1175">
        <v>15355</v>
      </c>
      <c r="L1175">
        <v>0</v>
      </c>
      <c r="M1175">
        <v>15355</v>
      </c>
      <c r="N1175">
        <v>15355</v>
      </c>
      <c r="O1175">
        <v>0</v>
      </c>
      <c r="R1175">
        <v>70.714299999999994</v>
      </c>
      <c r="S1175">
        <v>908.28570000000002</v>
      </c>
      <c r="T1175">
        <v>24</v>
      </c>
      <c r="U1175">
        <f t="shared" si="15"/>
        <v>2.642340400162636E-2</v>
      </c>
      <c r="V1175">
        <f t="shared" si="16"/>
        <v>2.4150676693153139</v>
      </c>
      <c r="W1175">
        <f t="shared" si="17"/>
        <v>91.398809523809518</v>
      </c>
      <c r="X1175">
        <f t="shared" si="18"/>
        <v>2.4150676693153139</v>
      </c>
      <c r="Y1175">
        <f t="shared" si="19"/>
        <v>91.398809523809518</v>
      </c>
      <c r="AC1175">
        <v>70.714299999999994</v>
      </c>
      <c r="AD1175">
        <v>908.28570000000002</v>
      </c>
      <c r="AE1175">
        <v>24</v>
      </c>
      <c r="AF1175">
        <v>2.6350849999999999E-2</v>
      </c>
      <c r="AG1175">
        <v>15355</v>
      </c>
      <c r="AH1175">
        <v>0</v>
      </c>
      <c r="AI1175">
        <v>15355</v>
      </c>
      <c r="AJ1175">
        <v>15355</v>
      </c>
      <c r="AK1175">
        <v>0</v>
      </c>
    </row>
    <row r="1176" spans="1:37" ht="19" customHeight="1">
      <c r="A1176" t="s">
        <v>1005</v>
      </c>
      <c r="B1176" t="s">
        <v>1006</v>
      </c>
      <c r="C1176" t="s">
        <v>1007</v>
      </c>
      <c r="D1176">
        <v>7</v>
      </c>
      <c r="E1176" t="s">
        <v>291</v>
      </c>
      <c r="F1176" t="s">
        <v>291</v>
      </c>
      <c r="G1176" t="s">
        <v>291</v>
      </c>
      <c r="H1176" t="s">
        <v>280</v>
      </c>
      <c r="I1176" t="s">
        <v>247</v>
      </c>
      <c r="J1176" t="s">
        <v>292</v>
      </c>
      <c r="K1176">
        <v>3233500</v>
      </c>
      <c r="L1176">
        <v>0</v>
      </c>
      <c r="M1176">
        <v>15129.55</v>
      </c>
      <c r="N1176">
        <v>15129.55</v>
      </c>
      <c r="O1176">
        <v>0</v>
      </c>
      <c r="Q1176">
        <v>324.42860000000002</v>
      </c>
      <c r="R1176">
        <v>2</v>
      </c>
      <c r="S1176">
        <v>340.28570000000002</v>
      </c>
      <c r="T1176">
        <v>10.571400000000001</v>
      </c>
      <c r="U1176">
        <f t="shared" si="15"/>
        <v>3.1066248155593962E-2</v>
      </c>
      <c r="V1176">
        <f t="shared" si="16"/>
        <v>1357.4727689954982</v>
      </c>
      <c r="W1176">
        <f t="shared" si="17"/>
        <v>43696.064043416329</v>
      </c>
      <c r="X1176">
        <f t="shared" si="18"/>
        <v>6.3516165554834814</v>
      </c>
      <c r="Y1176">
        <f t="shared" si="19"/>
        <v>204.4539309565701</v>
      </c>
      <c r="AB1176">
        <v>324.42860000000002</v>
      </c>
      <c r="AC1176">
        <v>2</v>
      </c>
      <c r="AD1176">
        <v>340.28570000000002</v>
      </c>
      <c r="AE1176">
        <v>10.571400000000001</v>
      </c>
      <c r="AF1176">
        <v>3.1068350000000002E-2</v>
      </c>
      <c r="AG1176">
        <v>3233500</v>
      </c>
      <c r="AH1176">
        <v>0</v>
      </c>
      <c r="AI1176">
        <v>15129.55</v>
      </c>
      <c r="AJ1176">
        <v>15129.55</v>
      </c>
      <c r="AK1176">
        <v>0</v>
      </c>
    </row>
    <row r="1177" spans="1:37" ht="19" customHeight="1">
      <c r="A1177" t="s">
        <v>1005</v>
      </c>
      <c r="B1177" t="s">
        <v>1006</v>
      </c>
      <c r="C1177" t="s">
        <v>1007</v>
      </c>
      <c r="D1177">
        <v>7</v>
      </c>
      <c r="E1177" t="s">
        <v>266</v>
      </c>
      <c r="G1177" t="s">
        <v>267</v>
      </c>
      <c r="H1177" t="s">
        <v>265</v>
      </c>
      <c r="I1177" t="s">
        <v>247</v>
      </c>
      <c r="J1177" t="s">
        <v>268</v>
      </c>
      <c r="K1177">
        <v>114404</v>
      </c>
      <c r="L1177">
        <v>0</v>
      </c>
      <c r="M1177">
        <v>7805.3288000000002</v>
      </c>
      <c r="N1177">
        <v>7805.3288000000002</v>
      </c>
      <c r="O1177">
        <v>0</v>
      </c>
      <c r="Q1177">
        <v>500</v>
      </c>
      <c r="R1177">
        <v>16.714300000000001</v>
      </c>
      <c r="S1177">
        <v>502.8571</v>
      </c>
      <c r="T1177">
        <v>13.142899999999999</v>
      </c>
      <c r="U1177">
        <f t="shared" si="15"/>
        <v>2.6136451091174805E-2</v>
      </c>
      <c r="V1177">
        <f t="shared" si="16"/>
        <v>32.501139133619809</v>
      </c>
      <c r="W1177">
        <f t="shared" si="17"/>
        <v>1243.5176841814646</v>
      </c>
      <c r="X1177">
        <f t="shared" si="18"/>
        <v>2.2174231435303815</v>
      </c>
      <c r="Y1177">
        <f t="shared" si="19"/>
        <v>84.840253781781144</v>
      </c>
      <c r="AB1177">
        <v>500</v>
      </c>
      <c r="AC1177">
        <v>16.714300000000001</v>
      </c>
      <c r="AD1177">
        <v>502.8571</v>
      </c>
      <c r="AE1177">
        <v>13.142899999999999</v>
      </c>
      <c r="AF1177">
        <v>2.5766460000000001E-2</v>
      </c>
      <c r="AG1177">
        <v>114404</v>
      </c>
      <c r="AH1177">
        <v>0</v>
      </c>
      <c r="AI1177">
        <v>7805.3288000000002</v>
      </c>
      <c r="AJ1177">
        <v>7805.3288000000002</v>
      </c>
      <c r="AK1177">
        <v>0</v>
      </c>
    </row>
    <row r="1178" spans="1:37" ht="19" customHeight="1">
      <c r="A1178" t="s">
        <v>1005</v>
      </c>
      <c r="B1178" t="s">
        <v>1006</v>
      </c>
      <c r="C1178" t="s">
        <v>1007</v>
      </c>
      <c r="D1178">
        <v>7</v>
      </c>
      <c r="E1178" t="s">
        <v>299</v>
      </c>
      <c r="F1178" t="s">
        <v>299</v>
      </c>
      <c r="G1178" t="s">
        <v>299</v>
      </c>
      <c r="H1178" t="s">
        <v>300</v>
      </c>
      <c r="I1178" t="s">
        <v>301</v>
      </c>
      <c r="J1178" t="s">
        <v>248</v>
      </c>
      <c r="K1178">
        <v>13116557</v>
      </c>
      <c r="L1178">
        <v>0</v>
      </c>
      <c r="M1178">
        <v>13116557</v>
      </c>
      <c r="N1178">
        <v>13116557</v>
      </c>
      <c r="O1178">
        <v>0</v>
      </c>
      <c r="P1178">
        <v>929.14290000000005</v>
      </c>
      <c r="Q1178">
        <v>917723.71429999999</v>
      </c>
      <c r="R1178">
        <v>814.42859999999996</v>
      </c>
      <c r="S1178">
        <v>960566</v>
      </c>
      <c r="T1178">
        <v>7982.2857000000004</v>
      </c>
      <c r="U1178">
        <f t="shared" si="15"/>
        <v>8.3099815109008643E-3</v>
      </c>
      <c r="V1178">
        <f t="shared" si="16"/>
        <v>1.9507184900806993</v>
      </c>
      <c r="W1178">
        <f t="shared" si="17"/>
        <v>234.74402289846088</v>
      </c>
      <c r="X1178">
        <f t="shared" si="18"/>
        <v>1.9507184900806993</v>
      </c>
      <c r="Y1178">
        <f t="shared" si="19"/>
        <v>234.74402289846088</v>
      </c>
      <c r="AA1178">
        <v>929.14290000000005</v>
      </c>
      <c r="AB1178">
        <v>917723.71429999999</v>
      </c>
      <c r="AC1178">
        <v>814.42859999999996</v>
      </c>
      <c r="AD1178">
        <v>960566</v>
      </c>
      <c r="AE1178">
        <v>7982.2857000000004</v>
      </c>
      <c r="AF1178">
        <v>8.3131500000000001E-3</v>
      </c>
      <c r="AG1178">
        <v>13116557</v>
      </c>
      <c r="AH1178">
        <v>0</v>
      </c>
      <c r="AI1178">
        <v>13116557</v>
      </c>
      <c r="AJ1178">
        <v>13116557</v>
      </c>
      <c r="AK1178">
        <v>0</v>
      </c>
    </row>
    <row r="1179" spans="1:37" ht="19" customHeight="1">
      <c r="A1179" t="s">
        <v>1005</v>
      </c>
      <c r="B1179" t="s">
        <v>1006</v>
      </c>
      <c r="C1179" t="s">
        <v>1007</v>
      </c>
      <c r="D1179">
        <v>7</v>
      </c>
      <c r="E1179" t="s">
        <v>306</v>
      </c>
      <c r="F1179" t="s">
        <v>306</v>
      </c>
      <c r="G1179" t="s">
        <v>306</v>
      </c>
      <c r="H1179" t="s">
        <v>307</v>
      </c>
      <c r="I1179" t="s">
        <v>301</v>
      </c>
      <c r="J1179" t="s">
        <v>248</v>
      </c>
      <c r="K1179">
        <v>7013768</v>
      </c>
      <c r="L1179">
        <v>0</v>
      </c>
      <c r="M1179">
        <v>7013768</v>
      </c>
      <c r="N1179">
        <v>7013768</v>
      </c>
      <c r="O1179">
        <v>0</v>
      </c>
      <c r="Q1179">
        <v>37054</v>
      </c>
      <c r="R1179">
        <v>5354.4286000000002</v>
      </c>
      <c r="S1179">
        <v>49586.2857</v>
      </c>
      <c r="T1179">
        <v>4005.8571000000002</v>
      </c>
      <c r="U1179">
        <f t="shared" si="15"/>
        <v>8.0785585035259053E-2</v>
      </c>
      <c r="V1179">
        <f t="shared" si="16"/>
        <v>20.206531765755084</v>
      </c>
      <c r="W1179">
        <f t="shared" si="17"/>
        <v>250.12546182510033</v>
      </c>
      <c r="X1179">
        <f t="shared" si="18"/>
        <v>20.206531765755084</v>
      </c>
      <c r="Y1179">
        <f t="shared" si="19"/>
        <v>250.12546182510033</v>
      </c>
    </row>
    <row r="1180" spans="1:37" ht="19" customHeight="1">
      <c r="A1180" t="s">
        <v>1005</v>
      </c>
      <c r="B1180" t="s">
        <v>1006</v>
      </c>
      <c r="C1180" t="s">
        <v>1007</v>
      </c>
      <c r="D1180">
        <v>7</v>
      </c>
      <c r="E1180" t="s">
        <v>303</v>
      </c>
      <c r="F1180" t="s">
        <v>304</v>
      </c>
      <c r="G1180" t="s">
        <v>304</v>
      </c>
      <c r="H1180" t="s">
        <v>305</v>
      </c>
      <c r="I1180" t="s">
        <v>301</v>
      </c>
      <c r="J1180" t="s">
        <v>248</v>
      </c>
      <c r="K1180">
        <v>6840054</v>
      </c>
      <c r="L1180">
        <v>0</v>
      </c>
      <c r="M1180">
        <v>6840054</v>
      </c>
      <c r="N1180">
        <v>6840054</v>
      </c>
      <c r="O1180">
        <v>0</v>
      </c>
      <c r="Q1180">
        <v>20402.2857</v>
      </c>
      <c r="R1180">
        <v>985.14290000000005</v>
      </c>
      <c r="S1180">
        <v>52850.571400000001</v>
      </c>
      <c r="T1180">
        <v>1761.7143000000001</v>
      </c>
      <c r="U1180">
        <f t="shared" si="15"/>
        <v>3.3333874229408998E-2</v>
      </c>
      <c r="V1180">
        <f t="shared" si="16"/>
        <v>18.488931066288746</v>
      </c>
      <c r="W1180">
        <f t="shared" si="17"/>
        <v>554.65893160347935</v>
      </c>
      <c r="X1180">
        <f t="shared" si="18"/>
        <v>18.488931066288746</v>
      </c>
      <c r="Y1180">
        <f t="shared" si="19"/>
        <v>554.65893160347935</v>
      </c>
      <c r="AB1180">
        <v>20402.2857</v>
      </c>
      <c r="AC1180">
        <v>985.14290000000005</v>
      </c>
      <c r="AD1180">
        <v>52850.571400000001</v>
      </c>
      <c r="AE1180">
        <v>1761.7143000000001</v>
      </c>
      <c r="AF1180">
        <v>3.3388609999999999E-2</v>
      </c>
      <c r="AG1180">
        <v>6840054</v>
      </c>
      <c r="AH1180">
        <v>0</v>
      </c>
      <c r="AI1180">
        <v>6840054</v>
      </c>
      <c r="AJ1180">
        <v>6840054</v>
      </c>
      <c r="AK1180">
        <v>0</v>
      </c>
    </row>
    <row r="1181" spans="1:37" ht="19" customHeight="1">
      <c r="A1181" t="s">
        <v>1005</v>
      </c>
      <c r="B1181" t="s">
        <v>1006</v>
      </c>
      <c r="C1181" t="s">
        <v>1007</v>
      </c>
      <c r="D1181">
        <v>7</v>
      </c>
      <c r="E1181" t="s">
        <v>308</v>
      </c>
      <c r="F1181" t="s">
        <v>308</v>
      </c>
      <c r="G1181" t="s">
        <v>309</v>
      </c>
      <c r="H1181" t="s">
        <v>310</v>
      </c>
      <c r="I1181" t="s">
        <v>301</v>
      </c>
      <c r="J1181" t="s">
        <v>248</v>
      </c>
      <c r="K1181">
        <v>3554266</v>
      </c>
      <c r="L1181">
        <v>0</v>
      </c>
      <c r="M1181">
        <v>3554266</v>
      </c>
      <c r="N1181">
        <v>3554266</v>
      </c>
      <c r="O1181">
        <v>0</v>
      </c>
      <c r="R1181">
        <v>10672</v>
      </c>
      <c r="S1181">
        <v>86005.571400000001</v>
      </c>
      <c r="T1181">
        <v>2635.2856999999999</v>
      </c>
      <c r="U1181">
        <f t="shared" si="15"/>
        <v>3.064087194704691E-2</v>
      </c>
      <c r="V1181">
        <f t="shared" si="16"/>
        <v>5.9037138809624343</v>
      </c>
      <c r="W1181">
        <f t="shared" si="17"/>
        <v>192.67447385848365</v>
      </c>
      <c r="X1181">
        <f t="shared" si="18"/>
        <v>5.9037138809624343</v>
      </c>
      <c r="Y1181">
        <f t="shared" si="19"/>
        <v>192.67447385848365</v>
      </c>
      <c r="AC1181">
        <v>10672</v>
      </c>
      <c r="AD1181">
        <v>86005.571400000001</v>
      </c>
      <c r="AE1181">
        <v>2635.2856999999999</v>
      </c>
      <c r="AF1181">
        <v>3.2323659999999997E-2</v>
      </c>
      <c r="AG1181">
        <v>3554266</v>
      </c>
      <c r="AH1181">
        <v>0</v>
      </c>
      <c r="AI1181">
        <v>3554266</v>
      </c>
      <c r="AJ1181">
        <v>3554266</v>
      </c>
      <c r="AK1181">
        <v>0</v>
      </c>
    </row>
    <row r="1182" spans="1:37" ht="19" customHeight="1">
      <c r="A1182" t="s">
        <v>1005</v>
      </c>
      <c r="B1182" t="s">
        <v>1006</v>
      </c>
      <c r="C1182" t="s">
        <v>1007</v>
      </c>
      <c r="D1182">
        <v>7</v>
      </c>
      <c r="E1182" t="s">
        <v>311</v>
      </c>
      <c r="F1182" t="s">
        <v>311</v>
      </c>
      <c r="G1182" t="s">
        <v>311</v>
      </c>
      <c r="H1182" t="s">
        <v>276</v>
      </c>
      <c r="I1182" t="s">
        <v>301</v>
      </c>
      <c r="J1182" t="s">
        <v>248</v>
      </c>
      <c r="K1182">
        <v>2909148</v>
      </c>
      <c r="L1182">
        <v>0</v>
      </c>
      <c r="M1182">
        <v>2909148</v>
      </c>
      <c r="N1182">
        <v>2909148</v>
      </c>
      <c r="O1182">
        <v>0</v>
      </c>
      <c r="P1182">
        <v>1265.7143000000001</v>
      </c>
      <c r="Q1182">
        <v>14206.571400000001</v>
      </c>
      <c r="R1182">
        <v>1051.2856999999999</v>
      </c>
      <c r="S1182">
        <v>90863.714300000007</v>
      </c>
      <c r="T1182">
        <v>2097.5713999999998</v>
      </c>
      <c r="U1182">
        <f t="shared" si="15"/>
        <v>2.3084808013400786E-2</v>
      </c>
      <c r="V1182">
        <f t="shared" si="16"/>
        <v>4.5738012652270745</v>
      </c>
      <c r="W1182">
        <f t="shared" si="17"/>
        <v>198.13035753089093</v>
      </c>
      <c r="X1182">
        <f t="shared" si="18"/>
        <v>4.5738012652270745</v>
      </c>
      <c r="Y1182">
        <f t="shared" si="19"/>
        <v>198.13035753089093</v>
      </c>
      <c r="AA1182">
        <v>1265.7143000000001</v>
      </c>
      <c r="AB1182">
        <v>14206.571400000001</v>
      </c>
      <c r="AC1182">
        <v>1051.2856999999999</v>
      </c>
      <c r="AD1182">
        <v>90863.714300000007</v>
      </c>
      <c r="AE1182">
        <v>2097.5713999999998</v>
      </c>
      <c r="AF1182">
        <v>2.330925E-2</v>
      </c>
      <c r="AG1182">
        <v>2909148</v>
      </c>
      <c r="AH1182">
        <v>0</v>
      </c>
      <c r="AI1182">
        <v>2909148</v>
      </c>
      <c r="AJ1182">
        <v>2909148</v>
      </c>
      <c r="AK1182">
        <v>0</v>
      </c>
    </row>
    <row r="1183" spans="1:37" ht="19" customHeight="1">
      <c r="A1183" t="s">
        <v>1005</v>
      </c>
      <c r="B1183" t="s">
        <v>1006</v>
      </c>
      <c r="C1183" t="s">
        <v>1007</v>
      </c>
      <c r="D1183">
        <v>7</v>
      </c>
      <c r="E1183" t="s">
        <v>312</v>
      </c>
      <c r="F1183" t="s">
        <v>313</v>
      </c>
      <c r="G1183" t="s">
        <v>313</v>
      </c>
      <c r="H1183" t="s">
        <v>314</v>
      </c>
      <c r="I1183" t="s">
        <v>301</v>
      </c>
      <c r="J1183" t="s">
        <v>248</v>
      </c>
      <c r="K1183">
        <v>1705909</v>
      </c>
      <c r="L1183">
        <v>0</v>
      </c>
      <c r="M1183">
        <v>1705909</v>
      </c>
      <c r="N1183">
        <v>1705909</v>
      </c>
      <c r="O1183">
        <v>0</v>
      </c>
      <c r="Q1183">
        <v>8047.5713999999998</v>
      </c>
      <c r="R1183">
        <v>486.28570000000002</v>
      </c>
      <c r="S1183">
        <v>30051.2857</v>
      </c>
      <c r="T1183">
        <v>1116</v>
      </c>
      <c r="U1183">
        <f t="shared" si="15"/>
        <v>3.7136514262349846E-2</v>
      </c>
      <c r="V1183">
        <f t="shared" si="16"/>
        <v>8.1095127891411884</v>
      </c>
      <c r="W1183">
        <f t="shared" si="17"/>
        <v>218.37032770097287</v>
      </c>
      <c r="X1183">
        <f t="shared" si="18"/>
        <v>8.1095127891411884</v>
      </c>
      <c r="Y1183">
        <f t="shared" si="19"/>
        <v>218.37032770097287</v>
      </c>
      <c r="AB1183">
        <v>8047.5713999999998</v>
      </c>
      <c r="AC1183">
        <v>486.28570000000002</v>
      </c>
      <c r="AD1183">
        <v>30051.2857</v>
      </c>
      <c r="AE1183">
        <v>1116</v>
      </c>
      <c r="AF1183">
        <v>3.7224680000000003E-2</v>
      </c>
      <c r="AG1183">
        <v>1705909</v>
      </c>
      <c r="AH1183">
        <v>0</v>
      </c>
      <c r="AI1183">
        <v>1705909</v>
      </c>
      <c r="AJ1183">
        <v>1705909</v>
      </c>
      <c r="AK1183">
        <v>0</v>
      </c>
    </row>
    <row r="1184" spans="1:37" ht="19" customHeight="1">
      <c r="A1184" t="s">
        <v>1005</v>
      </c>
      <c r="B1184" t="s">
        <v>1006</v>
      </c>
      <c r="C1184" t="s">
        <v>1007</v>
      </c>
      <c r="D1184">
        <v>7</v>
      </c>
      <c r="E1184" t="s">
        <v>315</v>
      </c>
      <c r="F1184" t="s">
        <v>315</v>
      </c>
      <c r="G1184" t="s">
        <v>309</v>
      </c>
      <c r="H1184" t="s">
        <v>310</v>
      </c>
      <c r="I1184" t="s">
        <v>301</v>
      </c>
      <c r="J1184" t="s">
        <v>248</v>
      </c>
      <c r="K1184">
        <v>1195404</v>
      </c>
      <c r="L1184">
        <v>0</v>
      </c>
      <c r="M1184">
        <v>1195404</v>
      </c>
      <c r="N1184">
        <v>1195404</v>
      </c>
      <c r="O1184">
        <v>0</v>
      </c>
      <c r="R1184">
        <v>278.8571</v>
      </c>
      <c r="S1184">
        <v>7153.1428999999998</v>
      </c>
      <c r="T1184">
        <v>861.57140000000004</v>
      </c>
      <c r="U1184">
        <f t="shared" si="15"/>
        <v>0.12044655224209208</v>
      </c>
      <c r="V1184">
        <f t="shared" si="16"/>
        <v>23.873701726271957</v>
      </c>
      <c r="W1184">
        <f t="shared" si="17"/>
        <v>198.20992200994601</v>
      </c>
      <c r="X1184">
        <f t="shared" si="18"/>
        <v>23.873701726271957</v>
      </c>
      <c r="Y1184">
        <f t="shared" si="19"/>
        <v>198.20992200994601</v>
      </c>
      <c r="AC1184">
        <v>278.8571</v>
      </c>
      <c r="AD1184">
        <v>7153.1428999999998</v>
      </c>
      <c r="AE1184">
        <v>861.57140000000004</v>
      </c>
      <c r="AF1184">
        <v>0.12058729999999999</v>
      </c>
      <c r="AG1184">
        <v>1195404</v>
      </c>
      <c r="AH1184">
        <v>0</v>
      </c>
      <c r="AI1184">
        <v>1195404</v>
      </c>
      <c r="AJ1184">
        <v>1195404</v>
      </c>
      <c r="AK1184">
        <v>0</v>
      </c>
    </row>
    <row r="1185" spans="1:37" ht="19" customHeight="1">
      <c r="A1185" t="s">
        <v>1005</v>
      </c>
      <c r="B1185" t="s">
        <v>1006</v>
      </c>
      <c r="C1185" t="s">
        <v>1007</v>
      </c>
      <c r="D1185">
        <v>7</v>
      </c>
      <c r="E1185" t="s">
        <v>316</v>
      </c>
      <c r="F1185" t="s">
        <v>317</v>
      </c>
      <c r="G1185" t="s">
        <v>317</v>
      </c>
      <c r="H1185" t="s">
        <v>307</v>
      </c>
      <c r="I1185" t="s">
        <v>301</v>
      </c>
      <c r="J1185" t="s">
        <v>281</v>
      </c>
      <c r="K1185">
        <v>26368.39</v>
      </c>
      <c r="L1185">
        <v>0</v>
      </c>
      <c r="M1185">
        <v>179782.6888</v>
      </c>
      <c r="N1185">
        <v>179782.6888</v>
      </c>
      <c r="O1185">
        <v>0</v>
      </c>
      <c r="R1185">
        <v>2047.4286</v>
      </c>
      <c r="S1185">
        <v>12088.2857</v>
      </c>
      <c r="T1185">
        <v>1040.4286</v>
      </c>
      <c r="U1185">
        <f t="shared" si="15"/>
        <v>8.6069160327671604E-2</v>
      </c>
      <c r="V1185">
        <f t="shared" si="16"/>
        <v>0.31161679584912994</v>
      </c>
      <c r="W1185">
        <f t="shared" si="17"/>
        <v>3.6205395133725244</v>
      </c>
      <c r="X1185">
        <f t="shared" si="18"/>
        <v>2.1246388358560102</v>
      </c>
      <c r="Y1185">
        <f t="shared" si="19"/>
        <v>24.685251113957133</v>
      </c>
      <c r="AC1185">
        <v>2047.4286</v>
      </c>
      <c r="AD1185">
        <v>12088.2857</v>
      </c>
      <c r="AE1185">
        <v>1040.4286</v>
      </c>
      <c r="AF1185">
        <v>8.6079199999999995E-2</v>
      </c>
      <c r="AG1185">
        <v>26368.39</v>
      </c>
      <c r="AH1185">
        <v>0</v>
      </c>
      <c r="AI1185">
        <v>179782.6888</v>
      </c>
      <c r="AJ1185">
        <v>179782.6888</v>
      </c>
      <c r="AK1185">
        <v>0</v>
      </c>
    </row>
    <row r="1186" spans="1:37" ht="19" customHeight="1">
      <c r="A1186" t="s">
        <v>1005</v>
      </c>
      <c r="B1186" t="s">
        <v>1006</v>
      </c>
      <c r="C1186" t="s">
        <v>1007</v>
      </c>
      <c r="D1186">
        <v>7</v>
      </c>
      <c r="E1186" t="s">
        <v>318</v>
      </c>
      <c r="F1186" t="s">
        <v>318</v>
      </c>
      <c r="G1186" t="s">
        <v>317</v>
      </c>
      <c r="H1186" t="s">
        <v>307</v>
      </c>
      <c r="I1186" t="s">
        <v>301</v>
      </c>
      <c r="J1186" t="s">
        <v>281</v>
      </c>
      <c r="K1186">
        <v>9181.07</v>
      </c>
      <c r="L1186">
        <v>0</v>
      </c>
      <c r="M1186">
        <v>62606.229399999997</v>
      </c>
      <c r="N1186">
        <v>62606.229399999997</v>
      </c>
      <c r="O1186">
        <v>0</v>
      </c>
      <c r="R1186">
        <v>2415.8571000000002</v>
      </c>
      <c r="S1186">
        <v>12020.7143</v>
      </c>
      <c r="T1186">
        <v>408.28570000000002</v>
      </c>
      <c r="U1186">
        <f t="shared" si="15"/>
        <v>3.3965177926240209E-2</v>
      </c>
      <c r="V1186">
        <f t="shared" si="16"/>
        <v>0.10911010742277008</v>
      </c>
      <c r="W1186">
        <f t="shared" si="17"/>
        <v>3.2124108891676304</v>
      </c>
      <c r="X1186">
        <f t="shared" si="18"/>
        <v>0.74402791996669093</v>
      </c>
      <c r="Y1186">
        <f t="shared" si="19"/>
        <v>21.905609373884161</v>
      </c>
      <c r="AC1186">
        <v>2415.8571000000002</v>
      </c>
      <c r="AD1186">
        <v>12020.7143</v>
      </c>
      <c r="AE1186">
        <v>408.28570000000002</v>
      </c>
      <c r="AF1186">
        <v>3.4514580000000003E-2</v>
      </c>
      <c r="AG1186">
        <v>9181.07</v>
      </c>
      <c r="AH1186">
        <v>0</v>
      </c>
      <c r="AI1186">
        <v>62606.229399999997</v>
      </c>
      <c r="AJ1186">
        <v>62606.229399999997</v>
      </c>
      <c r="AK1186">
        <v>0</v>
      </c>
    </row>
    <row r="1187" spans="1:37" ht="19" customHeight="1">
      <c r="A1187" t="s">
        <v>1005</v>
      </c>
      <c r="B1187" t="s">
        <v>1006</v>
      </c>
      <c r="C1187" t="s">
        <v>1007</v>
      </c>
      <c r="D1187">
        <v>7</v>
      </c>
      <c r="E1187" t="s">
        <v>319</v>
      </c>
      <c r="F1187" t="s">
        <v>319</v>
      </c>
      <c r="G1187" t="s">
        <v>319</v>
      </c>
      <c r="H1187" t="s">
        <v>320</v>
      </c>
      <c r="I1187" t="s">
        <v>301</v>
      </c>
      <c r="J1187" t="s">
        <v>248</v>
      </c>
      <c r="K1187">
        <v>12390</v>
      </c>
      <c r="L1187">
        <v>0</v>
      </c>
      <c r="M1187">
        <v>12390</v>
      </c>
      <c r="N1187">
        <v>12390</v>
      </c>
      <c r="O1187">
        <v>0</v>
      </c>
      <c r="Q1187">
        <v>561.28570000000002</v>
      </c>
      <c r="R1187">
        <v>8.2857000000000003</v>
      </c>
      <c r="S1187">
        <v>548</v>
      </c>
      <c r="T1187">
        <v>15.857100000000001</v>
      </c>
      <c r="U1187">
        <f t="shared" si="15"/>
        <v>2.8936313868613141E-2</v>
      </c>
      <c r="V1187">
        <f t="shared" si="16"/>
        <v>3.2299270072992701</v>
      </c>
      <c r="W1187">
        <f t="shared" si="17"/>
        <v>111.6219233024954</v>
      </c>
      <c r="X1187">
        <f t="shared" si="18"/>
        <v>3.2299270072992701</v>
      </c>
      <c r="Y1187">
        <f t="shared" si="19"/>
        <v>111.6219233024954</v>
      </c>
      <c r="AB1187">
        <v>561.28570000000002</v>
      </c>
      <c r="AC1187">
        <v>8.2857000000000003</v>
      </c>
      <c r="AD1187">
        <v>548</v>
      </c>
      <c r="AE1187">
        <v>15.857100000000001</v>
      </c>
      <c r="AF1187">
        <v>2.8827220000000001E-2</v>
      </c>
      <c r="AG1187">
        <v>12390</v>
      </c>
      <c r="AH1187">
        <v>0</v>
      </c>
      <c r="AI1187">
        <v>12390</v>
      </c>
      <c r="AJ1187">
        <v>12390</v>
      </c>
      <c r="AK1187">
        <v>0</v>
      </c>
    </row>
    <row r="1188" spans="1:37" ht="19" customHeight="1">
      <c r="A1188" t="s">
        <v>1005</v>
      </c>
      <c r="B1188" t="s">
        <v>1006</v>
      </c>
      <c r="C1188" t="s">
        <v>1007</v>
      </c>
      <c r="D1188">
        <v>7</v>
      </c>
      <c r="E1188" t="s">
        <v>321</v>
      </c>
      <c r="F1188" t="s">
        <v>322</v>
      </c>
      <c r="G1188" t="s">
        <v>322</v>
      </c>
      <c r="H1188" t="s">
        <v>323</v>
      </c>
      <c r="I1188" t="s">
        <v>324</v>
      </c>
      <c r="J1188" t="s">
        <v>281</v>
      </c>
      <c r="K1188">
        <v>4713620</v>
      </c>
      <c r="L1188">
        <v>0</v>
      </c>
      <c r="M1188">
        <v>32138704.66</v>
      </c>
      <c r="N1188">
        <v>32138704.66</v>
      </c>
      <c r="O1188">
        <v>0</v>
      </c>
      <c r="P1188">
        <v>444158.28570000001</v>
      </c>
      <c r="Q1188">
        <v>6663804.4289999995</v>
      </c>
      <c r="R1188">
        <v>542466.14289999998</v>
      </c>
      <c r="S1188">
        <v>18883589.859999999</v>
      </c>
      <c r="T1188">
        <v>159861</v>
      </c>
      <c r="U1188">
        <f t="shared" si="15"/>
        <v>8.4656043255114423E-3</v>
      </c>
      <c r="V1188">
        <f t="shared" si="16"/>
        <v>3.5659230618043387E-2</v>
      </c>
      <c r="W1188">
        <f t="shared" si="17"/>
        <v>4.212248676752214</v>
      </c>
      <c r="X1188">
        <f t="shared" si="18"/>
        <v>0.24313404161475166</v>
      </c>
      <c r="Y1188">
        <f t="shared" si="19"/>
        <v>28.720222711337616</v>
      </c>
      <c r="AA1188">
        <v>444158.28570000001</v>
      </c>
      <c r="AB1188">
        <v>6663804.4289999995</v>
      </c>
      <c r="AC1188">
        <v>542466.14289999998</v>
      </c>
      <c r="AD1188">
        <v>18883589.859999999</v>
      </c>
      <c r="AE1188">
        <v>159861</v>
      </c>
      <c r="AF1188">
        <v>8.4683699999999994E-3</v>
      </c>
      <c r="AG1188">
        <v>4713620</v>
      </c>
      <c r="AH1188">
        <v>0</v>
      </c>
      <c r="AI1188">
        <v>32138704.66</v>
      </c>
      <c r="AJ1188">
        <v>32138704.66</v>
      </c>
      <c r="AK1188">
        <v>0</v>
      </c>
    </row>
    <row r="1189" spans="1:37" ht="19" customHeight="1">
      <c r="A1189" t="s">
        <v>1005</v>
      </c>
      <c r="B1189" t="s">
        <v>1006</v>
      </c>
      <c r="C1189" t="s">
        <v>1007</v>
      </c>
      <c r="D1189">
        <v>7</v>
      </c>
      <c r="E1189" t="s">
        <v>331</v>
      </c>
      <c r="F1189" t="s">
        <v>332</v>
      </c>
      <c r="G1189" t="s">
        <v>332</v>
      </c>
      <c r="H1189" t="s">
        <v>333</v>
      </c>
      <c r="I1189" t="s">
        <v>324</v>
      </c>
      <c r="J1189" t="s">
        <v>334</v>
      </c>
      <c r="K1189">
        <v>31057131</v>
      </c>
      <c r="L1189">
        <v>0</v>
      </c>
      <c r="M1189">
        <v>6717148.4009999996</v>
      </c>
      <c r="N1189">
        <v>6717148.4009999996</v>
      </c>
      <c r="O1189">
        <v>0</v>
      </c>
      <c r="P1189">
        <v>476</v>
      </c>
      <c r="Q1189">
        <v>20007.428599999999</v>
      </c>
      <c r="R1189">
        <v>538</v>
      </c>
      <c r="S1189">
        <v>23926.428599999999</v>
      </c>
      <c r="T1189">
        <v>2253.1428999999998</v>
      </c>
      <c r="U1189">
        <f t="shared" si="15"/>
        <v>9.4169628809541592E-2</v>
      </c>
      <c r="V1189">
        <f t="shared" si="16"/>
        <v>185.43231312006174</v>
      </c>
      <c r="W1189">
        <f t="shared" si="17"/>
        <v>1969.1307639653039</v>
      </c>
      <c r="X1189">
        <f t="shared" si="18"/>
        <v>40.105970044952123</v>
      </c>
      <c r="Y1189">
        <f t="shared" si="19"/>
        <v>425.89070969013363</v>
      </c>
      <c r="AA1189">
        <v>476</v>
      </c>
      <c r="AB1189">
        <v>20007.428599999999</v>
      </c>
      <c r="AC1189">
        <v>538</v>
      </c>
      <c r="AD1189">
        <v>23926.428599999999</v>
      </c>
      <c r="AE1189">
        <v>2253.1428999999998</v>
      </c>
      <c r="AF1189">
        <v>9.4228389999999995E-2</v>
      </c>
      <c r="AG1189">
        <v>31057131</v>
      </c>
      <c r="AH1189">
        <v>0</v>
      </c>
      <c r="AI1189">
        <v>6717148.4009999996</v>
      </c>
      <c r="AJ1189">
        <v>6717148.4009999996</v>
      </c>
      <c r="AK1189">
        <v>0</v>
      </c>
    </row>
    <row r="1190" spans="1:37" ht="19" customHeight="1">
      <c r="A1190" t="s">
        <v>1005</v>
      </c>
      <c r="B1190" t="s">
        <v>1006</v>
      </c>
      <c r="C1190" t="s">
        <v>1007</v>
      </c>
      <c r="D1190">
        <v>7</v>
      </c>
      <c r="E1190" t="s">
        <v>339</v>
      </c>
      <c r="F1190" t="s">
        <v>339</v>
      </c>
      <c r="G1190" t="s">
        <v>339</v>
      </c>
      <c r="H1190" t="s">
        <v>340</v>
      </c>
      <c r="I1190" t="s">
        <v>324</v>
      </c>
      <c r="J1190" t="s">
        <v>248</v>
      </c>
      <c r="K1190">
        <v>6118953</v>
      </c>
      <c r="L1190">
        <v>0</v>
      </c>
      <c r="M1190">
        <v>6118953</v>
      </c>
      <c r="N1190">
        <v>6118953</v>
      </c>
      <c r="O1190">
        <v>0</v>
      </c>
      <c r="P1190">
        <v>24215.428599999999</v>
      </c>
      <c r="Q1190">
        <v>464870.28570000001</v>
      </c>
      <c r="R1190">
        <v>17047.857100000001</v>
      </c>
      <c r="S1190">
        <v>493436</v>
      </c>
      <c r="T1190">
        <v>7283.1428999999998</v>
      </c>
      <c r="U1190">
        <f t="shared" si="15"/>
        <v>1.4760055812709246E-2</v>
      </c>
      <c r="V1190">
        <f t="shared" si="16"/>
        <v>1.7715289173411402</v>
      </c>
      <c r="W1190">
        <f t="shared" si="17"/>
        <v>120.02183052829334</v>
      </c>
      <c r="X1190">
        <f t="shared" si="18"/>
        <v>1.7715289173411402</v>
      </c>
      <c r="Y1190">
        <f t="shared" si="19"/>
        <v>120.02183052829334</v>
      </c>
      <c r="AA1190">
        <v>24215.428599999999</v>
      </c>
      <c r="AB1190">
        <v>464870.28570000001</v>
      </c>
      <c r="AC1190">
        <v>17047.857100000001</v>
      </c>
      <c r="AD1190">
        <v>493436</v>
      </c>
      <c r="AE1190">
        <v>7283.1428999999998</v>
      </c>
      <c r="AF1190">
        <v>1.474838E-2</v>
      </c>
      <c r="AG1190">
        <v>6118953</v>
      </c>
      <c r="AH1190">
        <v>0</v>
      </c>
      <c r="AI1190">
        <v>6118953</v>
      </c>
      <c r="AJ1190">
        <v>6118953</v>
      </c>
      <c r="AK1190">
        <v>0</v>
      </c>
    </row>
    <row r="1191" spans="1:37" ht="19" customHeight="1">
      <c r="A1191" t="s">
        <v>1005</v>
      </c>
      <c r="B1191" t="s">
        <v>1006</v>
      </c>
      <c r="C1191" t="s">
        <v>1007</v>
      </c>
      <c r="D1191">
        <v>7</v>
      </c>
      <c r="E1191" t="s">
        <v>336</v>
      </c>
      <c r="F1191" t="s">
        <v>336</v>
      </c>
      <c r="G1191" t="s">
        <v>336</v>
      </c>
      <c r="H1191" t="s">
        <v>337</v>
      </c>
      <c r="I1191" t="s">
        <v>324</v>
      </c>
      <c r="J1191" t="s">
        <v>334</v>
      </c>
      <c r="K1191">
        <v>22045608</v>
      </c>
      <c r="L1191">
        <v>0</v>
      </c>
      <c r="M1191">
        <v>4769008.0750000002</v>
      </c>
      <c r="N1191">
        <v>4769008.0750000002</v>
      </c>
      <c r="O1191">
        <v>0</v>
      </c>
      <c r="P1191">
        <v>564.14290000000005</v>
      </c>
      <c r="Q1191">
        <v>20680.142899999999</v>
      </c>
      <c r="R1191">
        <v>702.14290000000005</v>
      </c>
      <c r="S1191">
        <v>21484.571400000001</v>
      </c>
      <c r="T1191">
        <v>2542.4286000000002</v>
      </c>
      <c r="U1191">
        <f t="shared" si="15"/>
        <v>0.11833741305167485</v>
      </c>
      <c r="V1191">
        <f t="shared" si="16"/>
        <v>146.58763783524074</v>
      </c>
      <c r="W1191">
        <f t="shared" si="17"/>
        <v>1238.7260635081634</v>
      </c>
      <c r="X1191">
        <f t="shared" si="18"/>
        <v>31.710517057703228</v>
      </c>
      <c r="Y1191">
        <f t="shared" si="19"/>
        <v>267.9669619265386</v>
      </c>
      <c r="AA1191">
        <v>564.14290000000005</v>
      </c>
      <c r="AB1191">
        <v>20680.142899999999</v>
      </c>
      <c r="AC1191">
        <v>702.14290000000005</v>
      </c>
      <c r="AD1191">
        <v>21484.571400000001</v>
      </c>
      <c r="AE1191">
        <v>2542.4286000000002</v>
      </c>
      <c r="AF1191">
        <v>0.11829645</v>
      </c>
      <c r="AG1191">
        <v>22045608</v>
      </c>
      <c r="AH1191">
        <v>0</v>
      </c>
      <c r="AI1191">
        <v>4769008.0750000002</v>
      </c>
      <c r="AJ1191">
        <v>4769008.0750000002</v>
      </c>
      <c r="AK1191">
        <v>0</v>
      </c>
    </row>
    <row r="1192" spans="1:37" ht="19" customHeight="1">
      <c r="A1192" t="s">
        <v>1005</v>
      </c>
      <c r="B1192" t="s">
        <v>1006</v>
      </c>
      <c r="C1192" t="s">
        <v>1007</v>
      </c>
      <c r="D1192">
        <v>7</v>
      </c>
      <c r="E1192" t="s">
        <v>343</v>
      </c>
      <c r="F1192" t="s">
        <v>343</v>
      </c>
      <c r="G1192" t="s">
        <v>344</v>
      </c>
      <c r="H1192" t="s">
        <v>345</v>
      </c>
      <c r="I1192" t="s">
        <v>324</v>
      </c>
      <c r="J1192" t="s">
        <v>248</v>
      </c>
      <c r="K1192">
        <v>2359255</v>
      </c>
      <c r="L1192">
        <v>0</v>
      </c>
      <c r="M1192">
        <v>2359255</v>
      </c>
      <c r="N1192">
        <v>2359255</v>
      </c>
      <c r="O1192">
        <v>0</v>
      </c>
      <c r="P1192">
        <v>3014</v>
      </c>
      <c r="Q1192">
        <v>333443.28570000001</v>
      </c>
      <c r="R1192">
        <v>1085.1429000000001</v>
      </c>
      <c r="S1192">
        <v>337574.71429999999</v>
      </c>
      <c r="T1192">
        <v>3649.1428999999998</v>
      </c>
      <c r="U1192">
        <f t="shared" si="15"/>
        <v>1.0809882213977186E-2</v>
      </c>
      <c r="V1192">
        <f t="shared" si="16"/>
        <v>0.99840543232129331</v>
      </c>
      <c r="W1192">
        <f t="shared" si="17"/>
        <v>92.360435808482208</v>
      </c>
      <c r="X1192">
        <f t="shared" si="18"/>
        <v>0.99840543232129331</v>
      </c>
      <c r="Y1192">
        <f t="shared" si="19"/>
        <v>92.360435808482208</v>
      </c>
      <c r="AA1192">
        <v>3014</v>
      </c>
      <c r="AB1192">
        <v>333443.28570000001</v>
      </c>
      <c r="AC1192">
        <v>1085.1429000000001</v>
      </c>
      <c r="AD1192">
        <v>337574.71429999999</v>
      </c>
      <c r="AE1192">
        <v>3649.1428999999998</v>
      </c>
      <c r="AF1192">
        <v>1.081522E-2</v>
      </c>
      <c r="AG1192">
        <v>2359255</v>
      </c>
      <c r="AH1192">
        <v>0</v>
      </c>
      <c r="AI1192">
        <v>2359255</v>
      </c>
      <c r="AJ1192">
        <v>2359255</v>
      </c>
      <c r="AK1192">
        <v>0</v>
      </c>
    </row>
    <row r="1193" spans="1:37" ht="19" customHeight="1">
      <c r="A1193" t="s">
        <v>1005</v>
      </c>
      <c r="B1193" t="s">
        <v>1006</v>
      </c>
      <c r="C1193" t="s">
        <v>1007</v>
      </c>
      <c r="D1193">
        <v>7</v>
      </c>
      <c r="E1193" t="s">
        <v>348</v>
      </c>
      <c r="F1193" t="s">
        <v>348</v>
      </c>
      <c r="G1193" t="s">
        <v>348</v>
      </c>
      <c r="H1193" t="s">
        <v>349</v>
      </c>
      <c r="I1193" t="s">
        <v>324</v>
      </c>
      <c r="J1193" t="s">
        <v>281</v>
      </c>
      <c r="K1193">
        <v>267000.0379</v>
      </c>
      <c r="L1193">
        <v>0</v>
      </c>
      <c r="M1193">
        <v>1821046.145</v>
      </c>
      <c r="N1193">
        <v>1821046.145</v>
      </c>
      <c r="O1193">
        <v>0</v>
      </c>
      <c r="P1193">
        <v>9153.1429000000007</v>
      </c>
      <c r="Q1193">
        <v>176093.71429999999</v>
      </c>
      <c r="R1193">
        <v>13667.142900000001</v>
      </c>
      <c r="S1193">
        <v>237768.57139999999</v>
      </c>
      <c r="T1193">
        <v>1211.8570999999999</v>
      </c>
      <c r="U1193">
        <f t="shared" si="15"/>
        <v>5.0967926200863739E-3</v>
      </c>
      <c r="V1193">
        <f t="shared" si="16"/>
        <v>0.16042011916274171</v>
      </c>
      <c r="W1193">
        <f t="shared" si="17"/>
        <v>31.474719715008362</v>
      </c>
      <c r="X1193">
        <f t="shared" si="18"/>
        <v>1.0941288318886466</v>
      </c>
      <c r="Y1193">
        <f t="shared" si="19"/>
        <v>214.67007065908538</v>
      </c>
      <c r="AA1193">
        <v>9153.1429000000007</v>
      </c>
      <c r="AB1193">
        <v>176093.71429999999</v>
      </c>
      <c r="AC1193">
        <v>13667.142900000001</v>
      </c>
      <c r="AD1193">
        <v>237768.57139999999</v>
      </c>
      <c r="AE1193">
        <v>1211.8570999999999</v>
      </c>
      <c r="AF1193">
        <v>5.1415799999999998E-3</v>
      </c>
      <c r="AG1193">
        <v>267000.0379</v>
      </c>
      <c r="AH1193">
        <v>0</v>
      </c>
      <c r="AI1193">
        <v>1821046.145</v>
      </c>
      <c r="AJ1193">
        <v>1821046.145</v>
      </c>
      <c r="AK1193">
        <v>0</v>
      </c>
    </row>
    <row r="1194" spans="1:37" ht="19" customHeight="1">
      <c r="A1194" t="s">
        <v>1005</v>
      </c>
      <c r="B1194" t="s">
        <v>1006</v>
      </c>
      <c r="C1194" t="s">
        <v>1007</v>
      </c>
      <c r="D1194">
        <v>7</v>
      </c>
      <c r="E1194" t="s">
        <v>353</v>
      </c>
      <c r="F1194" t="s">
        <v>353</v>
      </c>
      <c r="G1194" t="s">
        <v>353</v>
      </c>
      <c r="H1194" t="s">
        <v>354</v>
      </c>
      <c r="I1194" t="s">
        <v>324</v>
      </c>
      <c r="J1194" t="s">
        <v>281</v>
      </c>
      <c r="K1194">
        <v>93134.78</v>
      </c>
      <c r="L1194">
        <v>0</v>
      </c>
      <c r="M1194">
        <v>635011.3469</v>
      </c>
      <c r="N1194">
        <v>635011.3469</v>
      </c>
      <c r="O1194">
        <v>0</v>
      </c>
      <c r="P1194">
        <v>14110.857099999999</v>
      </c>
      <c r="Q1194">
        <v>196741.42860000001</v>
      </c>
      <c r="R1194">
        <v>80514.714300000007</v>
      </c>
      <c r="S1194">
        <v>617803.85710000002</v>
      </c>
      <c r="T1194">
        <v>8018.4286000000002</v>
      </c>
      <c r="U1194">
        <f t="shared" si="15"/>
        <v>1.2978922853668924E-2</v>
      </c>
      <c r="V1194">
        <f t="shared" si="16"/>
        <v>2.1535910497358677E-2</v>
      </c>
      <c r="W1194">
        <f t="shared" si="17"/>
        <v>1.6592987523052298</v>
      </c>
      <c r="X1194">
        <f t="shared" si="18"/>
        <v>0.14683609637179135</v>
      </c>
      <c r="Y1194">
        <f t="shared" si="19"/>
        <v>11.313427009875726</v>
      </c>
      <c r="AA1194">
        <v>14110.857099999999</v>
      </c>
      <c r="AB1194">
        <v>196741.42860000001</v>
      </c>
      <c r="AC1194">
        <v>80514.714300000007</v>
      </c>
      <c r="AD1194">
        <v>617803.85710000002</v>
      </c>
      <c r="AE1194">
        <v>8018.4286000000002</v>
      </c>
      <c r="AF1194">
        <v>1.2975250000000001E-2</v>
      </c>
      <c r="AG1194">
        <v>93134.78</v>
      </c>
      <c r="AH1194">
        <v>0</v>
      </c>
      <c r="AI1194">
        <v>635011.3469</v>
      </c>
      <c r="AJ1194">
        <v>635011.3469</v>
      </c>
      <c r="AK1194">
        <v>0</v>
      </c>
    </row>
    <row r="1195" spans="1:37" ht="19" customHeight="1">
      <c r="A1195" t="s">
        <v>1005</v>
      </c>
      <c r="B1195" t="s">
        <v>1006</v>
      </c>
      <c r="C1195" t="s">
        <v>1007</v>
      </c>
      <c r="D1195">
        <v>7</v>
      </c>
      <c r="E1195" t="s">
        <v>357</v>
      </c>
      <c r="F1195" t="s">
        <v>357</v>
      </c>
      <c r="G1195" t="s">
        <v>357</v>
      </c>
      <c r="H1195" t="s">
        <v>354</v>
      </c>
      <c r="I1195" t="s">
        <v>324</v>
      </c>
      <c r="J1195" t="s">
        <v>281</v>
      </c>
      <c r="K1195">
        <v>64845.21</v>
      </c>
      <c r="L1195">
        <v>0</v>
      </c>
      <c r="M1195">
        <v>442045.75209999998</v>
      </c>
      <c r="N1195">
        <v>442045.75209999998</v>
      </c>
      <c r="O1195">
        <v>0</v>
      </c>
      <c r="P1195">
        <v>3925.8571000000002</v>
      </c>
      <c r="Q1195">
        <v>175927.57139999999</v>
      </c>
      <c r="R1195">
        <v>15761.7143</v>
      </c>
      <c r="S1195">
        <v>292254.71429999999</v>
      </c>
      <c r="T1195">
        <v>4361.7142999999996</v>
      </c>
      <c r="U1195">
        <f t="shared" si="15"/>
        <v>1.4924359083298455E-2</v>
      </c>
      <c r="V1195">
        <f t="shared" si="16"/>
        <v>3.1697012829234719E-2</v>
      </c>
      <c r="W1195">
        <f t="shared" si="17"/>
        <v>2.1238441565444646</v>
      </c>
      <c r="X1195">
        <f t="shared" si="18"/>
        <v>0.21607655947790766</v>
      </c>
      <c r="Y1195">
        <f t="shared" si="19"/>
        <v>14.478113148571619</v>
      </c>
      <c r="AA1195">
        <v>3925.8571000000002</v>
      </c>
      <c r="AB1195">
        <v>175927.57139999999</v>
      </c>
      <c r="AC1195">
        <v>15761.7143</v>
      </c>
      <c r="AD1195">
        <v>292254.71429999999</v>
      </c>
      <c r="AE1195">
        <v>4361.7142999999996</v>
      </c>
      <c r="AF1195">
        <v>1.489798E-2</v>
      </c>
      <c r="AG1195">
        <v>64845.21</v>
      </c>
      <c r="AH1195">
        <v>0</v>
      </c>
      <c r="AI1195">
        <v>442045.75209999998</v>
      </c>
      <c r="AJ1195">
        <v>442045.75209999998</v>
      </c>
      <c r="AK1195">
        <v>0</v>
      </c>
    </row>
    <row r="1196" spans="1:37" ht="19" customHeight="1">
      <c r="A1196" t="s">
        <v>1005</v>
      </c>
      <c r="B1196" t="s">
        <v>1006</v>
      </c>
      <c r="C1196" t="s">
        <v>1007</v>
      </c>
      <c r="D1196">
        <v>7</v>
      </c>
      <c r="E1196" t="s">
        <v>362</v>
      </c>
      <c r="F1196" t="s">
        <v>363</v>
      </c>
      <c r="G1196" t="s">
        <v>344</v>
      </c>
      <c r="H1196" t="s">
        <v>345</v>
      </c>
      <c r="I1196" t="s">
        <v>324</v>
      </c>
      <c r="J1196" t="s">
        <v>248</v>
      </c>
      <c r="K1196">
        <v>307580</v>
      </c>
      <c r="L1196">
        <v>0</v>
      </c>
      <c r="M1196">
        <v>307580</v>
      </c>
      <c r="N1196">
        <v>307580</v>
      </c>
      <c r="O1196">
        <v>0</v>
      </c>
      <c r="P1196">
        <v>1512</v>
      </c>
      <c r="Q1196">
        <v>164415.28570000001</v>
      </c>
      <c r="R1196">
        <v>1286.2856999999999</v>
      </c>
      <c r="S1196">
        <v>171771.28570000001</v>
      </c>
      <c r="T1196">
        <v>1461.5714</v>
      </c>
      <c r="U1196">
        <f t="shared" si="15"/>
        <v>8.5088226128355749E-3</v>
      </c>
      <c r="V1196">
        <f t="shared" si="16"/>
        <v>0.25580526932040071</v>
      </c>
      <c r="W1196">
        <f t="shared" si="17"/>
        <v>30.063532989219684</v>
      </c>
      <c r="X1196">
        <f t="shared" si="18"/>
        <v>0.25580526932040071</v>
      </c>
      <c r="Y1196">
        <f t="shared" si="19"/>
        <v>30.063532989219684</v>
      </c>
      <c r="AA1196">
        <v>1512</v>
      </c>
      <c r="AB1196">
        <v>164415.28570000001</v>
      </c>
      <c r="AC1196">
        <v>1286.2856999999999</v>
      </c>
      <c r="AD1196">
        <v>171771.28570000001</v>
      </c>
      <c r="AE1196">
        <v>1461.5714</v>
      </c>
      <c r="AF1196">
        <v>8.5097799999999998E-3</v>
      </c>
      <c r="AG1196">
        <v>307580</v>
      </c>
      <c r="AH1196">
        <v>0</v>
      </c>
      <c r="AI1196">
        <v>307580</v>
      </c>
      <c r="AJ1196">
        <v>307580</v>
      </c>
      <c r="AK1196">
        <v>0</v>
      </c>
    </row>
    <row r="1197" spans="1:37" ht="19" customHeight="1">
      <c r="A1197" t="s">
        <v>1005</v>
      </c>
      <c r="B1197" t="s">
        <v>1006</v>
      </c>
      <c r="C1197" t="s">
        <v>1007</v>
      </c>
      <c r="D1197">
        <v>7</v>
      </c>
      <c r="E1197" t="s">
        <v>360</v>
      </c>
      <c r="F1197" t="s">
        <v>361</v>
      </c>
      <c r="G1197" t="s">
        <v>361</v>
      </c>
      <c r="H1197" t="s">
        <v>333</v>
      </c>
      <c r="I1197" t="s">
        <v>324</v>
      </c>
      <c r="J1197" t="s">
        <v>281</v>
      </c>
      <c r="K1197">
        <v>37290.19</v>
      </c>
      <c r="L1197">
        <v>0</v>
      </c>
      <c r="M1197">
        <v>254255.4755</v>
      </c>
      <c r="N1197">
        <v>254255.4755</v>
      </c>
      <c r="O1197">
        <v>0</v>
      </c>
      <c r="P1197">
        <v>677.28570000000002</v>
      </c>
      <c r="Q1197">
        <v>12839.2857</v>
      </c>
      <c r="R1197">
        <v>621.85709999999995</v>
      </c>
      <c r="S1197">
        <v>12796.142900000001</v>
      </c>
      <c r="T1197">
        <v>205.71430000000001</v>
      </c>
      <c r="U1197">
        <f t="shared" si="15"/>
        <v>1.6076274046611341E-2</v>
      </c>
      <c r="V1197">
        <f t="shared" si="16"/>
        <v>0.41631060559662864</v>
      </c>
      <c r="W1197">
        <f t="shared" si="17"/>
        <v>25.89596347944698</v>
      </c>
      <c r="X1197">
        <f t="shared" si="18"/>
        <v>2.8385280681504645</v>
      </c>
      <c r="Y1197">
        <f t="shared" si="19"/>
        <v>176.5662901690076</v>
      </c>
      <c r="AA1197">
        <v>677.28570000000002</v>
      </c>
      <c r="AB1197">
        <v>12839.2857</v>
      </c>
      <c r="AC1197">
        <v>621.85709999999995</v>
      </c>
      <c r="AD1197">
        <v>12796.142900000001</v>
      </c>
      <c r="AE1197">
        <v>205.71430000000001</v>
      </c>
      <c r="AF1197">
        <v>1.60847E-2</v>
      </c>
      <c r="AG1197">
        <v>37290.19</v>
      </c>
      <c r="AH1197">
        <v>0</v>
      </c>
      <c r="AI1197">
        <v>254255.4755</v>
      </c>
      <c r="AJ1197">
        <v>254255.4755</v>
      </c>
      <c r="AK1197">
        <v>0</v>
      </c>
    </row>
    <row r="1198" spans="1:37" ht="19" customHeight="1">
      <c r="A1198" t="s">
        <v>1005</v>
      </c>
      <c r="B1198" t="s">
        <v>1006</v>
      </c>
      <c r="C1198" t="s">
        <v>1007</v>
      </c>
      <c r="D1198">
        <v>7</v>
      </c>
      <c r="E1198" t="s">
        <v>374</v>
      </c>
      <c r="F1198" t="s">
        <v>374</v>
      </c>
      <c r="G1198" t="s">
        <v>374</v>
      </c>
      <c r="H1198" t="s">
        <v>349</v>
      </c>
      <c r="I1198" t="s">
        <v>324</v>
      </c>
      <c r="J1198" t="s">
        <v>281</v>
      </c>
      <c r="K1198">
        <v>32275.665499999999</v>
      </c>
      <c r="L1198">
        <v>0</v>
      </c>
      <c r="M1198">
        <v>220254.7414</v>
      </c>
      <c r="N1198">
        <v>220254.7414</v>
      </c>
      <c r="O1198">
        <v>0</v>
      </c>
      <c r="Q1198">
        <v>1625.2856999999999</v>
      </c>
      <c r="R1198">
        <v>1304</v>
      </c>
      <c r="S1198">
        <v>5702.7142999999996</v>
      </c>
      <c r="T1198">
        <v>19.142900000000001</v>
      </c>
      <c r="U1198">
        <f t="shared" si="15"/>
        <v>3.3568050217770862E-3</v>
      </c>
      <c r="V1198">
        <f t="shared" si="16"/>
        <v>0.80852890651436937</v>
      </c>
      <c r="W1198">
        <f t="shared" si="17"/>
        <v>240.86263612842657</v>
      </c>
      <c r="X1198">
        <f t="shared" si="18"/>
        <v>5.5175415428303776</v>
      </c>
      <c r="Y1198">
        <f t="shared" si="19"/>
        <v>1643.6884201005519</v>
      </c>
      <c r="AB1198">
        <v>1625.2856999999999</v>
      </c>
      <c r="AC1198">
        <v>1304</v>
      </c>
      <c r="AD1198">
        <v>5702.7142999999996</v>
      </c>
      <c r="AE1198">
        <v>19.142900000000001</v>
      </c>
      <c r="AF1198">
        <v>3.35213E-3</v>
      </c>
      <c r="AG1198">
        <v>32275.665499999999</v>
      </c>
      <c r="AH1198">
        <v>0</v>
      </c>
      <c r="AI1198">
        <v>220254.7414</v>
      </c>
      <c r="AJ1198">
        <v>220254.7414</v>
      </c>
      <c r="AK1198">
        <v>0</v>
      </c>
    </row>
    <row r="1199" spans="1:37" ht="19" customHeight="1">
      <c r="A1199" t="s">
        <v>1005</v>
      </c>
      <c r="B1199" t="s">
        <v>1006</v>
      </c>
      <c r="C1199" t="s">
        <v>1007</v>
      </c>
      <c r="D1199">
        <v>7</v>
      </c>
      <c r="E1199" t="s">
        <v>369</v>
      </c>
      <c r="F1199" t="s">
        <v>369</v>
      </c>
      <c r="G1199" t="s">
        <v>369</v>
      </c>
      <c r="H1199" t="s">
        <v>354</v>
      </c>
      <c r="I1199" t="s">
        <v>324</v>
      </c>
      <c r="J1199" t="s">
        <v>281</v>
      </c>
      <c r="K1199">
        <v>28852.14</v>
      </c>
      <c r="L1199">
        <v>0</v>
      </c>
      <c r="M1199">
        <v>196778.66380000001</v>
      </c>
      <c r="N1199">
        <v>196778.66380000001</v>
      </c>
      <c r="O1199">
        <v>0</v>
      </c>
      <c r="P1199">
        <v>350.71429999999998</v>
      </c>
      <c r="Q1199">
        <v>2004.7143000000001</v>
      </c>
      <c r="R1199">
        <v>539.85709999999995</v>
      </c>
      <c r="S1199">
        <v>2907.8571000000002</v>
      </c>
      <c r="T1199">
        <v>318.42860000000002</v>
      </c>
      <c r="U1199">
        <f t="shared" si="15"/>
        <v>0.10950627525678618</v>
      </c>
      <c r="V1199">
        <f t="shared" si="16"/>
        <v>1.4174473311340801</v>
      </c>
      <c r="W1199">
        <f t="shared" si="17"/>
        <v>12.943982687843635</v>
      </c>
      <c r="X1199">
        <f t="shared" si="18"/>
        <v>9.6673380840187395</v>
      </c>
      <c r="Y1199">
        <f t="shared" si="19"/>
        <v>88.281133308108281</v>
      </c>
      <c r="AA1199">
        <v>350.71429999999998</v>
      </c>
      <c r="AB1199">
        <v>2004.7143000000001</v>
      </c>
      <c r="AC1199">
        <v>539.85709999999995</v>
      </c>
      <c r="AD1199">
        <v>2907.8571000000002</v>
      </c>
      <c r="AE1199">
        <v>318.42860000000002</v>
      </c>
      <c r="AF1199">
        <v>0.10948449</v>
      </c>
      <c r="AG1199">
        <v>28852.14</v>
      </c>
      <c r="AH1199">
        <v>0</v>
      </c>
      <c r="AI1199">
        <v>196778.66380000001</v>
      </c>
      <c r="AJ1199">
        <v>196778.66380000001</v>
      </c>
      <c r="AK1199">
        <v>0</v>
      </c>
    </row>
    <row r="1200" spans="1:37" ht="19" customHeight="1">
      <c r="A1200" t="s">
        <v>1005</v>
      </c>
      <c r="B1200" t="s">
        <v>1006</v>
      </c>
      <c r="C1200" t="s">
        <v>1007</v>
      </c>
      <c r="D1200">
        <v>7</v>
      </c>
      <c r="E1200" t="s">
        <v>365</v>
      </c>
      <c r="F1200" t="s">
        <v>366</v>
      </c>
      <c r="G1200" t="s">
        <v>366</v>
      </c>
      <c r="H1200" t="s">
        <v>367</v>
      </c>
      <c r="I1200" t="s">
        <v>324</v>
      </c>
      <c r="J1200" t="s">
        <v>368</v>
      </c>
      <c r="K1200">
        <v>943113</v>
      </c>
      <c r="L1200">
        <v>0</v>
      </c>
      <c r="M1200">
        <v>142009.51240000001</v>
      </c>
      <c r="N1200">
        <v>142009.51240000001</v>
      </c>
      <c r="O1200">
        <v>0</v>
      </c>
      <c r="R1200">
        <v>475.8571</v>
      </c>
      <c r="S1200">
        <v>14362.142900000001</v>
      </c>
      <c r="T1200">
        <v>469.71429999999998</v>
      </c>
      <c r="U1200">
        <f t="shared" si="15"/>
        <v>3.2705028996752282E-2</v>
      </c>
      <c r="V1200">
        <f t="shared" si="16"/>
        <v>9.3809419325182013</v>
      </c>
      <c r="W1200">
        <f t="shared" si="17"/>
        <v>286.83484529091106</v>
      </c>
      <c r="X1200">
        <f t="shared" si="18"/>
        <v>1.4125380412417428</v>
      </c>
      <c r="Y1200">
        <f t="shared" si="19"/>
        <v>43.190239683995152</v>
      </c>
      <c r="AC1200">
        <v>475.8571</v>
      </c>
      <c r="AD1200">
        <v>14362.142900000001</v>
      </c>
      <c r="AE1200">
        <v>469.71429999999998</v>
      </c>
      <c r="AF1200">
        <v>3.2723960000000003E-2</v>
      </c>
      <c r="AG1200">
        <v>943113</v>
      </c>
      <c r="AH1200">
        <v>0</v>
      </c>
      <c r="AI1200">
        <v>142009.51240000001</v>
      </c>
      <c r="AJ1200">
        <v>142009.51240000001</v>
      </c>
      <c r="AK1200">
        <v>0</v>
      </c>
    </row>
    <row r="1201" spans="1:37" ht="19" customHeight="1">
      <c r="A1201" t="s">
        <v>1005</v>
      </c>
      <c r="B1201" t="s">
        <v>1006</v>
      </c>
      <c r="C1201" t="s">
        <v>1007</v>
      </c>
      <c r="D1201">
        <v>7</v>
      </c>
      <c r="E1201" t="s">
        <v>370</v>
      </c>
      <c r="F1201" t="s">
        <v>371</v>
      </c>
      <c r="G1201" t="s">
        <v>371</v>
      </c>
      <c r="H1201" t="s">
        <v>345</v>
      </c>
      <c r="I1201" t="s">
        <v>324</v>
      </c>
      <c r="J1201" t="s">
        <v>268</v>
      </c>
      <c r="K1201">
        <v>1013783</v>
      </c>
      <c r="L1201">
        <v>0</v>
      </c>
      <c r="M1201">
        <v>69131.871100000004</v>
      </c>
      <c r="N1201">
        <v>69131.871100000004</v>
      </c>
      <c r="O1201">
        <v>0</v>
      </c>
      <c r="P1201">
        <v>1653.2856999999999</v>
      </c>
      <c r="Q1201">
        <v>118298.71430000001</v>
      </c>
      <c r="R1201">
        <v>35770.571400000001</v>
      </c>
      <c r="S1201">
        <v>168983</v>
      </c>
      <c r="T1201">
        <v>1016.8570999999999</v>
      </c>
      <c r="U1201">
        <f t="shared" si="15"/>
        <v>6.0175112289401885E-3</v>
      </c>
      <c r="V1201">
        <f t="shared" si="16"/>
        <v>0.85704563688147839</v>
      </c>
      <c r="W1201">
        <f t="shared" si="17"/>
        <v>142.42526590721832</v>
      </c>
      <c r="X1201">
        <f t="shared" si="18"/>
        <v>5.8443639808230918E-2</v>
      </c>
      <c r="Y1201">
        <f t="shared" si="19"/>
        <v>9.7122610303004091</v>
      </c>
      <c r="AA1201">
        <v>1653.2856999999999</v>
      </c>
      <c r="AB1201">
        <v>118298.71430000001</v>
      </c>
      <c r="AC1201">
        <v>35770.571400000001</v>
      </c>
      <c r="AD1201">
        <v>168983</v>
      </c>
      <c r="AE1201">
        <v>1016.8570999999999</v>
      </c>
      <c r="AF1201">
        <v>6.0175999999999997E-3</v>
      </c>
      <c r="AG1201">
        <v>1013783</v>
      </c>
      <c r="AH1201">
        <v>0</v>
      </c>
      <c r="AI1201">
        <v>69131.871100000004</v>
      </c>
      <c r="AJ1201">
        <v>69131.871100000004</v>
      </c>
      <c r="AK1201">
        <v>0</v>
      </c>
    </row>
    <row r="1202" spans="1:37" ht="19" customHeight="1">
      <c r="A1202" t="s">
        <v>1005</v>
      </c>
      <c r="B1202" t="s">
        <v>1006</v>
      </c>
      <c r="C1202" t="s">
        <v>1007</v>
      </c>
      <c r="D1202">
        <v>7</v>
      </c>
      <c r="E1202" t="s">
        <v>375</v>
      </c>
      <c r="F1202" t="s">
        <v>376</v>
      </c>
      <c r="G1202" t="s">
        <v>376</v>
      </c>
      <c r="H1202" t="s">
        <v>323</v>
      </c>
      <c r="I1202" t="s">
        <v>324</v>
      </c>
      <c r="J1202" t="s">
        <v>281</v>
      </c>
      <c r="K1202">
        <v>4350.87</v>
      </c>
      <c r="L1202">
        <v>0</v>
      </c>
      <c r="M1202">
        <v>29667.598000000002</v>
      </c>
      <c r="N1202">
        <v>29667.598000000002</v>
      </c>
      <c r="O1202">
        <v>0</v>
      </c>
      <c r="P1202">
        <v>566.57140000000004</v>
      </c>
      <c r="Q1202">
        <v>32352.7143</v>
      </c>
      <c r="R1202">
        <v>3063.5713999999998</v>
      </c>
      <c r="S1202">
        <v>36883.571400000001</v>
      </c>
      <c r="T1202">
        <v>328.28570000000002</v>
      </c>
      <c r="U1202">
        <f t="shared" si="15"/>
        <v>8.9005941545020773E-3</v>
      </c>
      <c r="V1202">
        <f t="shared" si="16"/>
        <v>1.6851753600597829E-2</v>
      </c>
      <c r="W1202">
        <f t="shared" si="17"/>
        <v>1.8933290641135361</v>
      </c>
      <c r="X1202">
        <f t="shared" si="18"/>
        <v>0.11490829452904569</v>
      </c>
      <c r="Y1202">
        <f t="shared" si="19"/>
        <v>12.910182459102806</v>
      </c>
      <c r="AA1202">
        <v>566.57140000000004</v>
      </c>
      <c r="AB1202">
        <v>32352.7143</v>
      </c>
      <c r="AC1202">
        <v>3063.5713999999998</v>
      </c>
      <c r="AD1202">
        <v>36883.571400000001</v>
      </c>
      <c r="AE1202">
        <v>328.28570000000002</v>
      </c>
      <c r="AF1202">
        <v>8.9044999999999992E-3</v>
      </c>
      <c r="AG1202">
        <v>4350.87</v>
      </c>
      <c r="AH1202">
        <v>0</v>
      </c>
      <c r="AI1202">
        <v>29667.598000000002</v>
      </c>
      <c r="AJ1202">
        <v>29667.598000000002</v>
      </c>
      <c r="AK1202">
        <v>0</v>
      </c>
    </row>
    <row r="1203" spans="1:37" ht="19" customHeight="1">
      <c r="A1203" t="s">
        <v>1005</v>
      </c>
      <c r="B1203" t="s">
        <v>1006</v>
      </c>
      <c r="C1203" t="s">
        <v>1007</v>
      </c>
      <c r="D1203">
        <v>7</v>
      </c>
      <c r="E1203" t="s">
        <v>377</v>
      </c>
      <c r="F1203" t="s">
        <v>378</v>
      </c>
      <c r="G1203" t="s">
        <v>378</v>
      </c>
      <c r="H1203" t="s">
        <v>345</v>
      </c>
      <c r="I1203" t="s">
        <v>324</v>
      </c>
      <c r="J1203" t="s">
        <v>268</v>
      </c>
      <c r="K1203">
        <v>404529</v>
      </c>
      <c r="L1203">
        <v>0</v>
      </c>
      <c r="M1203">
        <v>27582.375199999999</v>
      </c>
      <c r="N1203">
        <v>27582.375199999999</v>
      </c>
      <c r="O1203">
        <v>0</v>
      </c>
      <c r="P1203">
        <v>5386.8571000000002</v>
      </c>
      <c r="Q1203">
        <v>35602</v>
      </c>
      <c r="R1203">
        <v>11833.571400000001</v>
      </c>
      <c r="S1203">
        <v>431301.42859999998</v>
      </c>
      <c r="U1203">
        <f t="shared" si="15"/>
        <v>0</v>
      </c>
      <c r="V1203">
        <f t="shared" si="16"/>
        <v>0.13398948695913768</v>
      </c>
      <c r="W1203" t="str">
        <f t="shared" si="17"/>
        <v/>
      </c>
      <c r="X1203">
        <f t="shared" si="18"/>
        <v>9.1359291970722536E-3</v>
      </c>
      <c r="Y1203" t="str">
        <f t="shared" si="19"/>
        <v/>
      </c>
      <c r="AA1203">
        <v>5386.8571000000002</v>
      </c>
      <c r="AB1203">
        <v>35602</v>
      </c>
      <c r="AC1203">
        <v>11833.571400000001</v>
      </c>
      <c r="AD1203">
        <v>431301.42859999998</v>
      </c>
      <c r="AF1203">
        <v>0</v>
      </c>
      <c r="AG1203">
        <v>404529</v>
      </c>
      <c r="AH1203">
        <v>0</v>
      </c>
      <c r="AI1203">
        <v>27582.375199999999</v>
      </c>
      <c r="AJ1203">
        <v>27582.375199999999</v>
      </c>
      <c r="AK1203">
        <v>0</v>
      </c>
    </row>
    <row r="1204" spans="1:37" ht="19" customHeight="1">
      <c r="A1204" t="s">
        <v>1005</v>
      </c>
      <c r="B1204" t="s">
        <v>1006</v>
      </c>
      <c r="C1204" t="s">
        <v>1007</v>
      </c>
      <c r="D1204">
        <v>7</v>
      </c>
      <c r="E1204" t="s">
        <v>380</v>
      </c>
      <c r="F1204" t="s">
        <v>380</v>
      </c>
      <c r="G1204" t="s">
        <v>380</v>
      </c>
      <c r="H1204" t="s">
        <v>340</v>
      </c>
      <c r="I1204" t="s">
        <v>324</v>
      </c>
      <c r="J1204" t="s">
        <v>381</v>
      </c>
      <c r="K1204">
        <v>104788</v>
      </c>
      <c r="L1204">
        <v>0</v>
      </c>
      <c r="M1204">
        <v>9533.9529999999995</v>
      </c>
      <c r="N1204">
        <v>9533.9529999999995</v>
      </c>
      <c r="O1204">
        <v>0</v>
      </c>
      <c r="P1204">
        <v>110.1429</v>
      </c>
      <c r="Q1204">
        <v>9088.5714000000007</v>
      </c>
      <c r="R1204">
        <v>203.28569999999999</v>
      </c>
      <c r="S1204">
        <v>9552.5714000000007</v>
      </c>
      <c r="T1204">
        <v>91.857100000000003</v>
      </c>
      <c r="U1204">
        <f t="shared" si="15"/>
        <v>9.6159553437098616E-3</v>
      </c>
      <c r="V1204">
        <f t="shared" si="16"/>
        <v>1.5670874007509941</v>
      </c>
      <c r="W1204">
        <f t="shared" si="17"/>
        <v>162.9674166255443</v>
      </c>
      <c r="X1204">
        <f t="shared" si="18"/>
        <v>0.1425787077303903</v>
      </c>
      <c r="Y1204">
        <f t="shared" si="19"/>
        <v>14.827305518182976</v>
      </c>
      <c r="AA1204">
        <v>110.1429</v>
      </c>
      <c r="AB1204">
        <v>9088.5714000000007</v>
      </c>
      <c r="AC1204">
        <v>203.28569999999999</v>
      </c>
      <c r="AD1204">
        <v>9552.5714000000007</v>
      </c>
      <c r="AE1204">
        <v>91.857100000000003</v>
      </c>
      <c r="AF1204">
        <v>9.6243100000000005E-3</v>
      </c>
      <c r="AG1204">
        <v>104788</v>
      </c>
      <c r="AH1204">
        <v>0</v>
      </c>
      <c r="AI1204">
        <v>9533.9529999999995</v>
      </c>
      <c r="AJ1204">
        <v>9533.9529999999995</v>
      </c>
      <c r="AK1204">
        <v>0</v>
      </c>
    </row>
    <row r="1205" spans="1:37" ht="19" customHeight="1">
      <c r="A1205" t="s">
        <v>1005</v>
      </c>
      <c r="B1205" t="s">
        <v>1006</v>
      </c>
      <c r="C1205" t="s">
        <v>1007</v>
      </c>
      <c r="D1205">
        <v>7</v>
      </c>
      <c r="E1205" t="s">
        <v>382</v>
      </c>
      <c r="F1205" t="s">
        <v>382</v>
      </c>
      <c r="G1205" t="s">
        <v>382</v>
      </c>
      <c r="H1205" t="s">
        <v>276</v>
      </c>
      <c r="I1205" t="s">
        <v>383</v>
      </c>
      <c r="J1205" t="s">
        <v>281</v>
      </c>
      <c r="K1205">
        <v>949623.92</v>
      </c>
      <c r="L1205">
        <v>398456.07</v>
      </c>
      <c r="M1205">
        <v>9192492.466</v>
      </c>
      <c r="N1205">
        <v>6475622.392</v>
      </c>
      <c r="O1205">
        <v>2716870.0750000002</v>
      </c>
      <c r="Q1205">
        <v>653047.71429999999</v>
      </c>
      <c r="R1205">
        <v>23798.2857</v>
      </c>
      <c r="S1205">
        <v>654036.14289999998</v>
      </c>
      <c r="T1205">
        <v>19169.7143</v>
      </c>
      <c r="U1205">
        <f t="shared" si="15"/>
        <v>2.9309869963762825E-2</v>
      </c>
      <c r="V1205">
        <f t="shared" si="16"/>
        <v>0.29445292558354991</v>
      </c>
      <c r="W1205">
        <f t="shared" si="17"/>
        <v>10.046203751418753</v>
      </c>
      <c r="X1205">
        <f t="shared" si="18"/>
        <v>2.007860305098395</v>
      </c>
      <c r="Y1205">
        <f t="shared" si="19"/>
        <v>68.504579091644132</v>
      </c>
      <c r="AB1205">
        <v>653047.71429999999</v>
      </c>
      <c r="AC1205">
        <v>23798.2857</v>
      </c>
      <c r="AD1205">
        <v>654036.14289999998</v>
      </c>
      <c r="AE1205">
        <v>19169.7143</v>
      </c>
      <c r="AF1205">
        <v>2.9323680000000001E-2</v>
      </c>
      <c r="AG1205">
        <v>949623.92</v>
      </c>
      <c r="AH1205">
        <v>398456.07</v>
      </c>
      <c r="AI1205">
        <v>9192492.466</v>
      </c>
      <c r="AJ1205">
        <v>6475622.392</v>
      </c>
      <c r="AK1205">
        <v>2716870.0750000002</v>
      </c>
    </row>
    <row r="1206" spans="1:37" ht="19" customHeight="1">
      <c r="A1206" t="s">
        <v>1005</v>
      </c>
      <c r="B1206" t="s">
        <v>1006</v>
      </c>
      <c r="C1206" t="s">
        <v>1007</v>
      </c>
      <c r="D1206">
        <v>7</v>
      </c>
      <c r="E1206" t="s">
        <v>391</v>
      </c>
      <c r="G1206" t="s">
        <v>392</v>
      </c>
      <c r="H1206" t="s">
        <v>393</v>
      </c>
      <c r="I1206" t="s">
        <v>383</v>
      </c>
      <c r="J1206" t="s">
        <v>268</v>
      </c>
      <c r="K1206">
        <v>40079557</v>
      </c>
      <c r="L1206">
        <v>2737399.58</v>
      </c>
      <c r="M1206">
        <v>2920428.0929999999</v>
      </c>
      <c r="N1206">
        <v>2733781.85</v>
      </c>
      <c r="O1206">
        <v>186646.24350000001</v>
      </c>
      <c r="P1206">
        <v>3370.4286000000002</v>
      </c>
      <c r="R1206">
        <v>0</v>
      </c>
      <c r="S1206">
        <v>41308.2857</v>
      </c>
      <c r="U1206">
        <f t="shared" si="15"/>
        <v>0</v>
      </c>
      <c r="V1206">
        <f t="shared" si="16"/>
        <v>148.07460486933599</v>
      </c>
      <c r="W1206" t="str">
        <f t="shared" si="17"/>
        <v/>
      </c>
      <c r="X1206">
        <f t="shared" si="18"/>
        <v>10.099765851230041</v>
      </c>
      <c r="Y1206" t="str">
        <f t="shared" si="19"/>
        <v/>
      </c>
      <c r="AA1206">
        <v>3370.4286000000002</v>
      </c>
      <c r="AC1206">
        <v>0</v>
      </c>
      <c r="AD1206">
        <v>41308.2857</v>
      </c>
      <c r="AF1206">
        <v>0</v>
      </c>
      <c r="AG1206">
        <v>40079557</v>
      </c>
      <c r="AH1206">
        <v>2737399.58</v>
      </c>
      <c r="AI1206">
        <v>2920428.0929999999</v>
      </c>
      <c r="AJ1206">
        <v>2733781.85</v>
      </c>
      <c r="AK1206">
        <v>186646.24350000001</v>
      </c>
    </row>
    <row r="1207" spans="1:37" ht="19" customHeight="1">
      <c r="A1207" t="s">
        <v>1005</v>
      </c>
      <c r="B1207" t="s">
        <v>1006</v>
      </c>
      <c r="C1207" t="s">
        <v>1007</v>
      </c>
      <c r="D1207">
        <v>7</v>
      </c>
      <c r="E1207" t="s">
        <v>386</v>
      </c>
      <c r="G1207" t="s">
        <v>387</v>
      </c>
      <c r="H1207" t="s">
        <v>388</v>
      </c>
      <c r="I1207" t="s">
        <v>383</v>
      </c>
      <c r="J1207" t="s">
        <v>268</v>
      </c>
      <c r="K1207">
        <v>11581685</v>
      </c>
      <c r="L1207">
        <v>27752066.890000001</v>
      </c>
      <c r="M1207">
        <v>2682164.929</v>
      </c>
      <c r="N1207">
        <v>789775.97840000002</v>
      </c>
      <c r="O1207">
        <v>1892388.95</v>
      </c>
      <c r="P1207">
        <v>20759.142899999999</v>
      </c>
      <c r="R1207">
        <v>0</v>
      </c>
      <c r="S1207">
        <v>196449</v>
      </c>
      <c r="U1207">
        <f t="shared" si="15"/>
        <v>0</v>
      </c>
      <c r="V1207">
        <f t="shared" si="16"/>
        <v>28.603390258322229</v>
      </c>
      <c r="W1207" t="str">
        <f t="shared" si="17"/>
        <v/>
      </c>
      <c r="X1207">
        <f t="shared" si="18"/>
        <v>1.9504625548033914</v>
      </c>
      <c r="Y1207" t="str">
        <f t="shared" si="19"/>
        <v/>
      </c>
      <c r="AA1207">
        <v>20759.142899999999</v>
      </c>
      <c r="AC1207">
        <v>0</v>
      </c>
      <c r="AD1207">
        <v>196449</v>
      </c>
      <c r="AF1207">
        <v>0</v>
      </c>
      <c r="AG1207">
        <v>11581685</v>
      </c>
      <c r="AH1207">
        <v>27752066.890000001</v>
      </c>
      <c r="AI1207">
        <v>2682164.929</v>
      </c>
      <c r="AJ1207">
        <v>789775.97840000002</v>
      </c>
      <c r="AK1207">
        <v>1892388.95</v>
      </c>
    </row>
    <row r="1208" spans="1:37" ht="19" customHeight="1">
      <c r="A1208" t="s">
        <v>1005</v>
      </c>
      <c r="B1208" t="s">
        <v>1006</v>
      </c>
      <c r="C1208" t="s">
        <v>1007</v>
      </c>
      <c r="D1208">
        <v>7</v>
      </c>
      <c r="E1208" t="s">
        <v>394</v>
      </c>
      <c r="G1208" t="s">
        <v>395</v>
      </c>
      <c r="H1208" t="s">
        <v>388</v>
      </c>
      <c r="I1208" t="s">
        <v>383</v>
      </c>
      <c r="J1208" t="s">
        <v>268</v>
      </c>
      <c r="K1208">
        <v>26666457</v>
      </c>
      <c r="L1208">
        <v>3107710.2</v>
      </c>
      <c r="M1208">
        <v>2030403.477</v>
      </c>
      <c r="N1208">
        <v>1818512.2830000001</v>
      </c>
      <c r="O1208">
        <v>211891.19380000001</v>
      </c>
      <c r="P1208">
        <v>2148.4286000000002</v>
      </c>
      <c r="R1208">
        <v>0</v>
      </c>
      <c r="S1208">
        <v>44046.428599999999</v>
      </c>
      <c r="U1208">
        <f t="shared" si="15"/>
        <v>0</v>
      </c>
      <c r="V1208">
        <f t="shared" si="16"/>
        <v>96.567476463752541</v>
      </c>
      <c r="W1208" t="str">
        <f t="shared" si="17"/>
        <v/>
      </c>
      <c r="X1208">
        <f t="shared" si="18"/>
        <v>6.5852703338456049</v>
      </c>
      <c r="Y1208" t="str">
        <f t="shared" si="19"/>
        <v/>
      </c>
      <c r="AA1208">
        <v>2148.4286000000002</v>
      </c>
      <c r="AC1208">
        <v>0</v>
      </c>
      <c r="AD1208">
        <v>44046.428599999999</v>
      </c>
      <c r="AF1208">
        <v>0</v>
      </c>
      <c r="AG1208">
        <v>26666457</v>
      </c>
      <c r="AH1208">
        <v>3107710.2</v>
      </c>
      <c r="AI1208">
        <v>2030403.477</v>
      </c>
      <c r="AJ1208">
        <v>1818512.2830000001</v>
      </c>
      <c r="AK1208">
        <v>211891.19380000001</v>
      </c>
    </row>
    <row r="1209" spans="1:37" ht="19" customHeight="1">
      <c r="A1209" t="s">
        <v>1005</v>
      </c>
      <c r="B1209" t="s">
        <v>1006</v>
      </c>
      <c r="C1209" t="s">
        <v>1007</v>
      </c>
      <c r="D1209">
        <v>7</v>
      </c>
      <c r="E1209" t="s">
        <v>399</v>
      </c>
      <c r="G1209" t="s">
        <v>400</v>
      </c>
      <c r="H1209" t="s">
        <v>393</v>
      </c>
      <c r="I1209" t="s">
        <v>383</v>
      </c>
      <c r="J1209" t="s">
        <v>268</v>
      </c>
      <c r="K1209">
        <v>0</v>
      </c>
      <c r="L1209">
        <v>25311057.210000001</v>
      </c>
      <c r="M1209">
        <v>1725812.51</v>
      </c>
      <c r="N1209">
        <v>0</v>
      </c>
      <c r="O1209">
        <v>1725812.51</v>
      </c>
      <c r="P1209">
        <v>22118.142899999999</v>
      </c>
      <c r="R1209">
        <v>0</v>
      </c>
      <c r="S1209">
        <v>195574.14290000001</v>
      </c>
      <c r="U1209">
        <f t="shared" si="15"/>
        <v>0</v>
      </c>
      <c r="V1209">
        <f t="shared" si="16"/>
        <v>18.488463055993716</v>
      </c>
      <c r="W1209" t="str">
        <f t="shared" si="17"/>
        <v/>
      </c>
      <c r="X1209">
        <f t="shared" si="18"/>
        <v>1.2606198377245414</v>
      </c>
      <c r="Y1209" t="str">
        <f t="shared" si="19"/>
        <v/>
      </c>
      <c r="AA1209">
        <v>22118.142899999999</v>
      </c>
      <c r="AC1209">
        <v>0</v>
      </c>
      <c r="AD1209">
        <v>195574.14290000001</v>
      </c>
      <c r="AF1209">
        <v>0</v>
      </c>
      <c r="AG1209">
        <v>0</v>
      </c>
      <c r="AH1209">
        <v>25311057.210000001</v>
      </c>
      <c r="AI1209">
        <v>1725812.51</v>
      </c>
      <c r="AJ1209">
        <v>0</v>
      </c>
      <c r="AK1209">
        <v>1725812.51</v>
      </c>
    </row>
    <row r="1210" spans="1:37" ht="19" customHeight="1">
      <c r="A1210" t="s">
        <v>1005</v>
      </c>
      <c r="B1210" t="s">
        <v>1006</v>
      </c>
      <c r="C1210" t="s">
        <v>1007</v>
      </c>
      <c r="D1210">
        <v>7</v>
      </c>
      <c r="E1210" t="s">
        <v>397</v>
      </c>
      <c r="G1210" t="s">
        <v>398</v>
      </c>
      <c r="H1210" t="s">
        <v>388</v>
      </c>
      <c r="I1210" t="s">
        <v>383</v>
      </c>
      <c r="J1210" t="s">
        <v>268</v>
      </c>
      <c r="K1210">
        <v>1997828</v>
      </c>
      <c r="L1210">
        <v>15093362.75</v>
      </c>
      <c r="M1210">
        <v>1165456.4820000001</v>
      </c>
      <c r="N1210">
        <v>136225.40760000001</v>
      </c>
      <c r="O1210">
        <v>1029231.075</v>
      </c>
      <c r="P1210">
        <v>16366</v>
      </c>
      <c r="R1210">
        <v>0</v>
      </c>
      <c r="S1210">
        <v>158602.14290000001</v>
      </c>
      <c r="U1210">
        <f t="shared" si="15"/>
        <v>0</v>
      </c>
      <c r="V1210">
        <f t="shared" si="16"/>
        <v>15.394487324870997</v>
      </c>
      <c r="W1210" t="str">
        <f t="shared" si="17"/>
        <v/>
      </c>
      <c r="X1210">
        <f t="shared" si="18"/>
        <v>1.0497574629104027</v>
      </c>
      <c r="Y1210" t="str">
        <f t="shared" si="19"/>
        <v/>
      </c>
      <c r="AA1210">
        <v>16366</v>
      </c>
      <c r="AC1210">
        <v>0</v>
      </c>
      <c r="AD1210">
        <v>158602.14290000001</v>
      </c>
      <c r="AF1210">
        <v>0</v>
      </c>
      <c r="AG1210">
        <v>1997828</v>
      </c>
      <c r="AH1210">
        <v>15093362.75</v>
      </c>
      <c r="AI1210">
        <v>1165456.4820000001</v>
      </c>
      <c r="AJ1210">
        <v>136225.40760000001</v>
      </c>
      <c r="AK1210">
        <v>1029231.075</v>
      </c>
    </row>
    <row r="1211" spans="1:37" ht="19" customHeight="1">
      <c r="A1211" t="s">
        <v>1005</v>
      </c>
      <c r="B1211" t="s">
        <v>1006</v>
      </c>
      <c r="C1211" t="s">
        <v>1007</v>
      </c>
      <c r="D1211">
        <v>7</v>
      </c>
      <c r="E1211" t="s">
        <v>403</v>
      </c>
      <c r="G1211" t="s">
        <v>404</v>
      </c>
      <c r="H1211" t="s">
        <v>393</v>
      </c>
      <c r="I1211" t="s">
        <v>383</v>
      </c>
      <c r="J1211" t="s">
        <v>268</v>
      </c>
      <c r="K1211">
        <v>47343</v>
      </c>
      <c r="L1211">
        <v>12253592.33</v>
      </c>
      <c r="M1211">
        <v>838842.01569999999</v>
      </c>
      <c r="N1211">
        <v>3227.6107999999999</v>
      </c>
      <c r="O1211">
        <v>835614.40469999996</v>
      </c>
      <c r="P1211">
        <v>7516.7142999999996</v>
      </c>
      <c r="R1211">
        <v>0</v>
      </c>
      <c r="S1211">
        <v>77229.571400000001</v>
      </c>
      <c r="U1211">
        <f t="shared" si="15"/>
        <v>0</v>
      </c>
      <c r="V1211">
        <f t="shared" si="16"/>
        <v>22.753932772884529</v>
      </c>
      <c r="W1211" t="str">
        <f t="shared" si="17"/>
        <v/>
      </c>
      <c r="X1211">
        <f t="shared" si="18"/>
        <v>1.5516669521673478</v>
      </c>
      <c r="Y1211" t="str">
        <f t="shared" si="19"/>
        <v/>
      </c>
      <c r="AA1211">
        <v>7516.7142999999996</v>
      </c>
      <c r="AC1211">
        <v>0</v>
      </c>
      <c r="AD1211">
        <v>77229.571400000001</v>
      </c>
      <c r="AF1211">
        <v>0</v>
      </c>
      <c r="AG1211">
        <v>47343</v>
      </c>
      <c r="AH1211">
        <v>12253592.33</v>
      </c>
      <c r="AI1211">
        <v>838842.01569999999</v>
      </c>
      <c r="AJ1211">
        <v>3227.6107999999999</v>
      </c>
      <c r="AK1211">
        <v>835614.40469999996</v>
      </c>
    </row>
    <row r="1212" spans="1:37" ht="19" customHeight="1">
      <c r="A1212" t="s">
        <v>1005</v>
      </c>
      <c r="B1212" t="s">
        <v>1006</v>
      </c>
      <c r="C1212" t="s">
        <v>1007</v>
      </c>
      <c r="D1212">
        <v>7</v>
      </c>
      <c r="E1212" t="s">
        <v>405</v>
      </c>
      <c r="G1212" t="s">
        <v>406</v>
      </c>
      <c r="H1212" t="s">
        <v>393</v>
      </c>
      <c r="I1212" t="s">
        <v>383</v>
      </c>
      <c r="J1212" t="s">
        <v>268</v>
      </c>
      <c r="K1212">
        <v>1744470</v>
      </c>
      <c r="L1212">
        <v>7994876.0800000001</v>
      </c>
      <c r="M1212">
        <v>664154.36170000001</v>
      </c>
      <c r="N1212">
        <v>118964.7041</v>
      </c>
      <c r="O1212">
        <v>545189.65749999997</v>
      </c>
      <c r="P1212">
        <v>6935.1428999999998</v>
      </c>
      <c r="R1212">
        <v>0</v>
      </c>
      <c r="S1212">
        <v>53443.428599999999</v>
      </c>
      <c r="U1212">
        <f t="shared" si="15"/>
        <v>0</v>
      </c>
      <c r="V1212">
        <f t="shared" si="16"/>
        <v>26.03379294205152</v>
      </c>
      <c r="W1212" t="str">
        <f t="shared" si="17"/>
        <v/>
      </c>
      <c r="X1212">
        <f t="shared" si="18"/>
        <v>1.7753201284801445</v>
      </c>
      <c r="Y1212" t="str">
        <f t="shared" si="19"/>
        <v/>
      </c>
      <c r="AA1212">
        <v>6935.1428999999998</v>
      </c>
      <c r="AC1212">
        <v>0</v>
      </c>
      <c r="AD1212">
        <v>53443.428599999999</v>
      </c>
      <c r="AF1212">
        <v>0</v>
      </c>
      <c r="AG1212">
        <v>1744470</v>
      </c>
      <c r="AH1212">
        <v>7994876.0800000001</v>
      </c>
      <c r="AI1212">
        <v>664154.36170000001</v>
      </c>
      <c r="AJ1212">
        <v>118964.7041</v>
      </c>
      <c r="AK1212">
        <v>545189.65749999997</v>
      </c>
    </row>
    <row r="1213" spans="1:37" ht="19" customHeight="1">
      <c r="A1213" t="s">
        <v>1005</v>
      </c>
      <c r="B1213" t="s">
        <v>1006</v>
      </c>
      <c r="C1213" t="s">
        <v>1007</v>
      </c>
      <c r="D1213">
        <v>7</v>
      </c>
      <c r="E1213" t="s">
        <v>413</v>
      </c>
      <c r="G1213" t="s">
        <v>414</v>
      </c>
      <c r="H1213" t="s">
        <v>388</v>
      </c>
      <c r="I1213" t="s">
        <v>383</v>
      </c>
      <c r="J1213" t="s">
        <v>268</v>
      </c>
      <c r="K1213">
        <v>3013443</v>
      </c>
      <c r="L1213">
        <v>4991808.91</v>
      </c>
      <c r="M1213">
        <v>545847.34499999997</v>
      </c>
      <c r="N1213">
        <v>205481.75099999999</v>
      </c>
      <c r="O1213">
        <v>340365.59399999998</v>
      </c>
      <c r="P1213">
        <v>10757.428599999999</v>
      </c>
      <c r="R1213">
        <v>0</v>
      </c>
      <c r="S1213">
        <v>103743.5714</v>
      </c>
      <c r="U1213">
        <f t="shared" si="15"/>
        <v>0</v>
      </c>
      <c r="V1213">
        <f t="shared" si="16"/>
        <v>11.023405115917242</v>
      </c>
      <c r="W1213" t="str">
        <f t="shared" si="17"/>
        <v/>
      </c>
      <c r="X1213">
        <f t="shared" si="18"/>
        <v>0.75164360635127636</v>
      </c>
      <c r="Y1213" t="str">
        <f t="shared" si="19"/>
        <v/>
      </c>
      <c r="AA1213">
        <v>10757.428599999999</v>
      </c>
      <c r="AC1213">
        <v>0</v>
      </c>
      <c r="AD1213">
        <v>103743.5714</v>
      </c>
      <c r="AF1213">
        <v>0</v>
      </c>
      <c r="AG1213">
        <v>3013443</v>
      </c>
      <c r="AH1213">
        <v>4991808.91</v>
      </c>
      <c r="AI1213">
        <v>545847.34499999997</v>
      </c>
      <c r="AJ1213">
        <v>205481.75099999999</v>
      </c>
      <c r="AK1213">
        <v>340365.59399999998</v>
      </c>
    </row>
    <row r="1214" spans="1:37" ht="19" customHeight="1">
      <c r="A1214" t="s">
        <v>1005</v>
      </c>
      <c r="B1214" t="s">
        <v>1006</v>
      </c>
      <c r="C1214" t="s">
        <v>1007</v>
      </c>
      <c r="D1214">
        <v>7</v>
      </c>
      <c r="E1214" t="s">
        <v>416</v>
      </c>
      <c r="G1214" t="s">
        <v>417</v>
      </c>
      <c r="H1214" t="s">
        <v>393</v>
      </c>
      <c r="I1214" t="s">
        <v>383</v>
      </c>
      <c r="J1214" t="s">
        <v>268</v>
      </c>
      <c r="K1214">
        <v>816975</v>
      </c>
      <c r="L1214">
        <v>6208128.0499999998</v>
      </c>
      <c r="M1214">
        <v>479081.47649999999</v>
      </c>
      <c r="N1214">
        <v>55710.657899999998</v>
      </c>
      <c r="O1214">
        <v>423370.8186</v>
      </c>
      <c r="P1214">
        <v>2507.7143000000001</v>
      </c>
      <c r="R1214">
        <v>0</v>
      </c>
      <c r="S1214">
        <v>53102.857100000001</v>
      </c>
      <c r="U1214">
        <f t="shared" si="15"/>
        <v>0</v>
      </c>
      <c r="V1214">
        <f t="shared" si="16"/>
        <v>18.898910620008806</v>
      </c>
      <c r="W1214" t="str">
        <f t="shared" si="17"/>
        <v/>
      </c>
      <c r="X1214">
        <f t="shared" si="18"/>
        <v>1.2888235147063569</v>
      </c>
      <c r="Y1214" t="str">
        <f t="shared" si="19"/>
        <v/>
      </c>
      <c r="AA1214">
        <v>2507.7143000000001</v>
      </c>
      <c r="AC1214">
        <v>0</v>
      </c>
      <c r="AD1214">
        <v>53102.857100000001</v>
      </c>
      <c r="AF1214">
        <v>0</v>
      </c>
      <c r="AG1214">
        <v>816975</v>
      </c>
      <c r="AH1214">
        <v>6208128.0499999998</v>
      </c>
      <c r="AI1214">
        <v>479081.47649999999</v>
      </c>
      <c r="AJ1214">
        <v>55710.657899999998</v>
      </c>
      <c r="AK1214">
        <v>423370.8186</v>
      </c>
    </row>
    <row r="1215" spans="1:37" ht="19" customHeight="1">
      <c r="A1215" t="s">
        <v>1005</v>
      </c>
      <c r="B1215" t="s">
        <v>1006</v>
      </c>
      <c r="C1215" t="s">
        <v>1007</v>
      </c>
      <c r="D1215">
        <v>7</v>
      </c>
      <c r="E1215" t="s">
        <v>407</v>
      </c>
      <c r="F1215" t="s">
        <v>408</v>
      </c>
      <c r="G1215" t="s">
        <v>408</v>
      </c>
      <c r="H1215" t="s">
        <v>388</v>
      </c>
      <c r="I1215" t="s">
        <v>383</v>
      </c>
      <c r="J1215" t="s">
        <v>281</v>
      </c>
      <c r="K1215">
        <v>15669.95</v>
      </c>
      <c r="L1215">
        <v>53704.358800000002</v>
      </c>
      <c r="M1215">
        <v>473059.79670000001</v>
      </c>
      <c r="N1215">
        <v>106848.8946</v>
      </c>
      <c r="O1215">
        <v>366210.90210000001</v>
      </c>
      <c r="P1215">
        <v>30284.7143</v>
      </c>
      <c r="Q1215">
        <v>196784.71429999999</v>
      </c>
      <c r="S1215">
        <v>196784.71429999999</v>
      </c>
      <c r="U1215">
        <f t="shared" si="15"/>
        <v>0</v>
      </c>
      <c r="V1215">
        <f t="shared" si="16"/>
        <v>5.0362730551054502E-2</v>
      </c>
      <c r="W1215" t="str">
        <f t="shared" si="17"/>
        <v/>
      </c>
      <c r="X1215">
        <f t="shared" si="18"/>
        <v>0.34342083528965878</v>
      </c>
      <c r="Y1215" t="str">
        <f t="shared" si="19"/>
        <v/>
      </c>
      <c r="AA1215">
        <v>30284.7143</v>
      </c>
      <c r="AB1215">
        <v>196784.71429999999</v>
      </c>
      <c r="AD1215">
        <v>196784.71429999999</v>
      </c>
      <c r="AF1215">
        <v>0</v>
      </c>
      <c r="AG1215">
        <v>15669.95</v>
      </c>
      <c r="AH1215">
        <v>53704.358800000002</v>
      </c>
      <c r="AI1215">
        <v>473059.79670000001</v>
      </c>
      <c r="AJ1215">
        <v>106848.8946</v>
      </c>
      <c r="AK1215">
        <v>366210.90210000001</v>
      </c>
    </row>
    <row r="1216" spans="1:37" ht="19" customHeight="1">
      <c r="A1216" t="s">
        <v>1005</v>
      </c>
      <c r="B1216" t="s">
        <v>1006</v>
      </c>
      <c r="C1216" t="s">
        <v>1007</v>
      </c>
      <c r="D1216">
        <v>7</v>
      </c>
      <c r="E1216" t="s">
        <v>421</v>
      </c>
      <c r="G1216" t="s">
        <v>422</v>
      </c>
      <c r="H1216" t="s">
        <v>393</v>
      </c>
      <c r="I1216" t="s">
        <v>383</v>
      </c>
      <c r="J1216" t="s">
        <v>268</v>
      </c>
      <c r="K1216">
        <v>63078</v>
      </c>
      <c r="L1216">
        <v>5269970.22</v>
      </c>
      <c r="M1216">
        <v>363681.63949999999</v>
      </c>
      <c r="N1216">
        <v>4300.8540999999996</v>
      </c>
      <c r="O1216">
        <v>359380.78539999999</v>
      </c>
      <c r="P1216">
        <v>8731.7142999999996</v>
      </c>
      <c r="R1216">
        <v>0</v>
      </c>
      <c r="S1216">
        <v>85219.285699999993</v>
      </c>
      <c r="U1216">
        <f t="shared" si="15"/>
        <v>0</v>
      </c>
      <c r="V1216">
        <f t="shared" si="16"/>
        <v>8.9400424466192341</v>
      </c>
      <c r="W1216" t="str">
        <f t="shared" si="17"/>
        <v/>
      </c>
      <c r="X1216">
        <f t="shared" si="18"/>
        <v>0.60965683415217164</v>
      </c>
      <c r="Y1216" t="str">
        <f t="shared" si="19"/>
        <v/>
      </c>
      <c r="AA1216">
        <v>8731.7142999999996</v>
      </c>
      <c r="AC1216">
        <v>0</v>
      </c>
      <c r="AD1216">
        <v>85219.285699999993</v>
      </c>
      <c r="AF1216">
        <v>0</v>
      </c>
      <c r="AG1216">
        <v>63078</v>
      </c>
      <c r="AH1216">
        <v>5269970.22</v>
      </c>
      <c r="AI1216">
        <v>363681.63949999999</v>
      </c>
      <c r="AJ1216">
        <v>4300.8540999999996</v>
      </c>
      <c r="AK1216">
        <v>359380.78539999999</v>
      </c>
    </row>
    <row r="1217" spans="1:37" ht="19" customHeight="1">
      <c r="A1217" t="s">
        <v>1005</v>
      </c>
      <c r="B1217" t="s">
        <v>1006</v>
      </c>
      <c r="C1217" t="s">
        <v>1007</v>
      </c>
      <c r="D1217">
        <v>7</v>
      </c>
      <c r="E1217" t="s">
        <v>419</v>
      </c>
      <c r="G1217" t="s">
        <v>420</v>
      </c>
      <c r="H1217" t="s">
        <v>393</v>
      </c>
      <c r="I1217" t="s">
        <v>383</v>
      </c>
      <c r="J1217" t="s">
        <v>268</v>
      </c>
      <c r="K1217">
        <v>352506</v>
      </c>
      <c r="L1217">
        <v>4863429.6100000003</v>
      </c>
      <c r="M1217">
        <v>355677.47149999999</v>
      </c>
      <c r="N1217">
        <v>24034.3364</v>
      </c>
      <c r="O1217">
        <v>331643.13510000001</v>
      </c>
      <c r="P1217">
        <v>4364.7142999999996</v>
      </c>
      <c r="R1217">
        <v>0</v>
      </c>
      <c r="S1217">
        <v>50966.142899999999</v>
      </c>
      <c r="U1217">
        <f t="shared" si="15"/>
        <v>0</v>
      </c>
      <c r="V1217">
        <f t="shared" si="16"/>
        <v>14.620169708220722</v>
      </c>
      <c r="W1217" t="str">
        <f t="shared" si="17"/>
        <v/>
      </c>
      <c r="X1217">
        <f t="shared" si="18"/>
        <v>0.99695728312889176</v>
      </c>
      <c r="Y1217" t="str">
        <f t="shared" si="19"/>
        <v/>
      </c>
      <c r="AA1217">
        <v>4364.7142999999996</v>
      </c>
      <c r="AC1217">
        <v>0</v>
      </c>
      <c r="AD1217">
        <v>50966.142899999999</v>
      </c>
      <c r="AF1217">
        <v>0</v>
      </c>
      <c r="AG1217">
        <v>352506</v>
      </c>
      <c r="AH1217">
        <v>4863429.6100000003</v>
      </c>
      <c r="AI1217">
        <v>355677.47149999999</v>
      </c>
      <c r="AJ1217">
        <v>24034.3364</v>
      </c>
      <c r="AK1217">
        <v>331643.13510000001</v>
      </c>
    </row>
    <row r="1218" spans="1:37" ht="19" customHeight="1">
      <c r="A1218" t="s">
        <v>1005</v>
      </c>
      <c r="B1218" t="s">
        <v>1006</v>
      </c>
      <c r="C1218" t="s">
        <v>1007</v>
      </c>
      <c r="D1218">
        <v>7</v>
      </c>
      <c r="E1218" t="s">
        <v>435</v>
      </c>
      <c r="F1218" t="s">
        <v>436</v>
      </c>
      <c r="G1218" t="s">
        <v>436</v>
      </c>
      <c r="H1218" t="s">
        <v>388</v>
      </c>
      <c r="I1218" t="s">
        <v>383</v>
      </c>
      <c r="J1218" t="s">
        <v>281</v>
      </c>
      <c r="K1218">
        <v>3781.01</v>
      </c>
      <c r="L1218">
        <v>32593.644899999999</v>
      </c>
      <c r="M1218">
        <v>248053.3671</v>
      </c>
      <c r="N1218">
        <v>25784.0147</v>
      </c>
      <c r="O1218">
        <v>222269.35250000001</v>
      </c>
      <c r="P1218">
        <v>3853</v>
      </c>
      <c r="Q1218">
        <v>54166.571400000001</v>
      </c>
      <c r="S1218">
        <v>54166.571400000001</v>
      </c>
      <c r="U1218">
        <f t="shared" si="15"/>
        <v>0</v>
      </c>
      <c r="V1218">
        <f t="shared" si="16"/>
        <v>9.5933324504799133E-2</v>
      </c>
      <c r="W1218" t="str">
        <f t="shared" si="17"/>
        <v/>
      </c>
      <c r="X1218">
        <f t="shared" si="18"/>
        <v>0.6542078330621458</v>
      </c>
      <c r="Y1218" t="str">
        <f t="shared" si="19"/>
        <v/>
      </c>
      <c r="AA1218">
        <v>3853</v>
      </c>
      <c r="AB1218">
        <v>54166.571400000001</v>
      </c>
      <c r="AD1218">
        <v>54166.571400000001</v>
      </c>
      <c r="AF1218">
        <v>0</v>
      </c>
      <c r="AG1218">
        <v>3781.01</v>
      </c>
      <c r="AH1218">
        <v>32593.644899999999</v>
      </c>
      <c r="AI1218">
        <v>248053.3671</v>
      </c>
      <c r="AJ1218">
        <v>25784.0147</v>
      </c>
      <c r="AK1218">
        <v>222269.35250000001</v>
      </c>
    </row>
    <row r="1219" spans="1:37" ht="19" customHeight="1">
      <c r="A1219" t="s">
        <v>1005</v>
      </c>
      <c r="B1219" t="s">
        <v>1006</v>
      </c>
      <c r="C1219" t="s">
        <v>1007</v>
      </c>
      <c r="D1219">
        <v>7</v>
      </c>
      <c r="E1219" t="s">
        <v>429</v>
      </c>
      <c r="G1219" t="s">
        <v>430</v>
      </c>
      <c r="H1219" t="s">
        <v>388</v>
      </c>
      <c r="I1219" t="s">
        <v>383</v>
      </c>
      <c r="J1219" t="s">
        <v>268</v>
      </c>
      <c r="K1219">
        <v>420996</v>
      </c>
      <c r="L1219">
        <v>3202202.11</v>
      </c>
      <c r="M1219">
        <v>247072.65669999999</v>
      </c>
      <c r="N1219">
        <v>28702.189299999998</v>
      </c>
      <c r="O1219">
        <v>218370.46739999999</v>
      </c>
      <c r="P1219">
        <v>4308.2857000000004</v>
      </c>
      <c r="R1219">
        <v>0</v>
      </c>
      <c r="S1219">
        <v>62907.857100000001</v>
      </c>
      <c r="U1219">
        <f t="shared" si="15"/>
        <v>0</v>
      </c>
      <c r="V1219">
        <f t="shared" si="16"/>
        <v>8.2279027431694214</v>
      </c>
      <c r="W1219" t="str">
        <f t="shared" si="17"/>
        <v/>
      </c>
      <c r="X1219">
        <f t="shared" si="18"/>
        <v>0.5610760792277204</v>
      </c>
      <c r="Y1219" t="str">
        <f t="shared" si="19"/>
        <v/>
      </c>
      <c r="AA1219">
        <v>4308.2857000000004</v>
      </c>
      <c r="AC1219">
        <v>0</v>
      </c>
      <c r="AD1219">
        <v>62907.857100000001</v>
      </c>
      <c r="AF1219">
        <v>0</v>
      </c>
      <c r="AG1219">
        <v>420996</v>
      </c>
      <c r="AH1219">
        <v>3202202.11</v>
      </c>
      <c r="AI1219">
        <v>247072.65669999999</v>
      </c>
      <c r="AJ1219">
        <v>28702.189299999998</v>
      </c>
      <c r="AK1219">
        <v>218370.46739999999</v>
      </c>
    </row>
    <row r="1220" spans="1:37" ht="19" customHeight="1">
      <c r="A1220" t="s">
        <v>1005</v>
      </c>
      <c r="B1220" t="s">
        <v>1006</v>
      </c>
      <c r="C1220" t="s">
        <v>1007</v>
      </c>
      <c r="D1220">
        <v>7</v>
      </c>
      <c r="E1220" t="s">
        <v>437</v>
      </c>
      <c r="F1220" t="s">
        <v>438</v>
      </c>
      <c r="G1220" t="s">
        <v>438</v>
      </c>
      <c r="H1220" t="s">
        <v>388</v>
      </c>
      <c r="I1220" t="s">
        <v>383</v>
      </c>
      <c r="J1220" t="s">
        <v>281</v>
      </c>
      <c r="K1220">
        <v>1992.64</v>
      </c>
      <c r="L1220">
        <v>24978.63</v>
      </c>
      <c r="M1220">
        <v>183916.5238</v>
      </c>
      <c r="N1220">
        <v>13585.5939</v>
      </c>
      <c r="O1220">
        <v>170330.92989999999</v>
      </c>
      <c r="P1220">
        <v>8014.7142999999996</v>
      </c>
      <c r="Q1220">
        <v>55427.7143</v>
      </c>
      <c r="S1220">
        <v>55427.7143</v>
      </c>
      <c r="U1220">
        <f t="shared" si="15"/>
        <v>0</v>
      </c>
      <c r="V1220">
        <f t="shared" si="16"/>
        <v>6.951465742523992E-2</v>
      </c>
      <c r="W1220" t="str">
        <f t="shared" si="17"/>
        <v/>
      </c>
      <c r="X1220">
        <f t="shared" si="18"/>
        <v>0.47401898934673758</v>
      </c>
      <c r="Y1220" t="str">
        <f t="shared" si="19"/>
        <v/>
      </c>
      <c r="AA1220">
        <v>8014.7142999999996</v>
      </c>
      <c r="AB1220">
        <v>55427.7143</v>
      </c>
      <c r="AD1220">
        <v>55427.7143</v>
      </c>
      <c r="AF1220">
        <v>0</v>
      </c>
      <c r="AG1220">
        <v>1992.64</v>
      </c>
      <c r="AH1220">
        <v>24978.63</v>
      </c>
      <c r="AI1220">
        <v>183916.5238</v>
      </c>
      <c r="AJ1220">
        <v>13585.5939</v>
      </c>
      <c r="AK1220">
        <v>170330.92989999999</v>
      </c>
    </row>
    <row r="1221" spans="1:37" ht="19" customHeight="1">
      <c r="A1221" t="s">
        <v>1005</v>
      </c>
      <c r="B1221" t="s">
        <v>1006</v>
      </c>
      <c r="C1221" t="s">
        <v>1007</v>
      </c>
      <c r="D1221">
        <v>7</v>
      </c>
      <c r="E1221" t="s">
        <v>443</v>
      </c>
      <c r="G1221" t="s">
        <v>444</v>
      </c>
      <c r="H1221" t="s">
        <v>393</v>
      </c>
      <c r="I1221" t="s">
        <v>383</v>
      </c>
      <c r="J1221" t="s">
        <v>268</v>
      </c>
      <c r="K1221">
        <v>1996</v>
      </c>
      <c r="L1221">
        <v>2093923.7</v>
      </c>
      <c r="M1221">
        <v>142917.78959999999</v>
      </c>
      <c r="N1221">
        <v>136.26310000000001</v>
      </c>
      <c r="O1221">
        <v>142781.52650000001</v>
      </c>
      <c r="P1221">
        <v>2949.8571000000002</v>
      </c>
      <c r="R1221">
        <v>0</v>
      </c>
      <c r="S1221">
        <v>27949</v>
      </c>
      <c r="U1221">
        <f t="shared" si="15"/>
        <v>0</v>
      </c>
      <c r="V1221">
        <f t="shared" si="16"/>
        <v>10.71298078643243</v>
      </c>
      <c r="W1221" t="str">
        <f t="shared" si="17"/>
        <v/>
      </c>
      <c r="X1221">
        <f t="shared" si="18"/>
        <v>0.73050295487188399</v>
      </c>
      <c r="Y1221" t="str">
        <f t="shared" si="19"/>
        <v/>
      </c>
      <c r="AA1221">
        <v>2949.8571000000002</v>
      </c>
      <c r="AC1221">
        <v>0</v>
      </c>
      <c r="AD1221">
        <v>27949</v>
      </c>
      <c r="AF1221">
        <v>0</v>
      </c>
      <c r="AG1221">
        <v>1996</v>
      </c>
      <c r="AH1221">
        <v>2093923.7</v>
      </c>
      <c r="AI1221">
        <v>142917.78959999999</v>
      </c>
      <c r="AJ1221">
        <v>136.26310000000001</v>
      </c>
      <c r="AK1221">
        <v>142781.52650000001</v>
      </c>
    </row>
    <row r="1222" spans="1:37" ht="19" customHeight="1">
      <c r="A1222" t="s">
        <v>1005</v>
      </c>
      <c r="B1222" t="s">
        <v>1006</v>
      </c>
      <c r="C1222" t="s">
        <v>1007</v>
      </c>
      <c r="D1222">
        <v>7</v>
      </c>
      <c r="E1222" t="s">
        <v>433</v>
      </c>
      <c r="G1222" t="s">
        <v>434</v>
      </c>
      <c r="H1222" t="s">
        <v>388</v>
      </c>
      <c r="I1222" t="s">
        <v>383</v>
      </c>
      <c r="J1222" t="s">
        <v>268</v>
      </c>
      <c r="K1222">
        <v>0</v>
      </c>
      <c r="L1222">
        <v>1983002.93</v>
      </c>
      <c r="M1222">
        <v>135181.3989</v>
      </c>
      <c r="N1222">
        <v>0</v>
      </c>
      <c r="O1222">
        <v>135181.3989</v>
      </c>
      <c r="P1222">
        <v>10459.571400000001</v>
      </c>
      <c r="R1222">
        <v>0</v>
      </c>
      <c r="S1222">
        <v>37631.571400000001</v>
      </c>
      <c r="U1222">
        <f t="shared" si="15"/>
        <v>0</v>
      </c>
      <c r="V1222">
        <f t="shared" si="16"/>
        <v>7.5278847605376065</v>
      </c>
      <c r="W1222" t="str">
        <f t="shared" si="17"/>
        <v/>
      </c>
      <c r="X1222">
        <f t="shared" si="18"/>
        <v>0.51317624260265982</v>
      </c>
      <c r="Y1222" t="str">
        <f t="shared" si="19"/>
        <v/>
      </c>
      <c r="AA1222">
        <v>10459.571400000001</v>
      </c>
      <c r="AC1222">
        <v>0</v>
      </c>
      <c r="AD1222">
        <v>37631.571400000001</v>
      </c>
      <c r="AF1222">
        <v>0</v>
      </c>
      <c r="AG1222">
        <v>0</v>
      </c>
      <c r="AH1222">
        <v>1983002.93</v>
      </c>
      <c r="AI1222">
        <v>135181.3989</v>
      </c>
      <c r="AJ1222">
        <v>0</v>
      </c>
      <c r="AK1222">
        <v>135181.3989</v>
      </c>
    </row>
    <row r="1223" spans="1:37" ht="19" customHeight="1">
      <c r="A1223" t="s">
        <v>1005</v>
      </c>
      <c r="B1223" t="s">
        <v>1006</v>
      </c>
      <c r="C1223" t="s">
        <v>1007</v>
      </c>
      <c r="D1223">
        <v>7</v>
      </c>
      <c r="E1223" t="s">
        <v>427</v>
      </c>
      <c r="G1223" t="s">
        <v>428</v>
      </c>
      <c r="H1223" t="s">
        <v>388</v>
      </c>
      <c r="I1223" t="s">
        <v>383</v>
      </c>
      <c r="J1223" t="s">
        <v>268</v>
      </c>
      <c r="K1223">
        <v>0</v>
      </c>
      <c r="L1223">
        <v>1750829.96</v>
      </c>
      <c r="M1223">
        <v>119339.2953</v>
      </c>
      <c r="N1223">
        <v>0</v>
      </c>
      <c r="O1223">
        <v>119339.2953</v>
      </c>
      <c r="P1223">
        <v>13602.7143</v>
      </c>
      <c r="R1223">
        <v>0</v>
      </c>
      <c r="S1223">
        <v>79732.142900000006</v>
      </c>
      <c r="U1223">
        <f t="shared" si="15"/>
        <v>0</v>
      </c>
      <c r="V1223">
        <f t="shared" si="16"/>
        <v>3.1369853689745204</v>
      </c>
      <c r="W1223" t="str">
        <f t="shared" si="17"/>
        <v/>
      </c>
      <c r="X1223">
        <f t="shared" si="18"/>
        <v>0.21382180557375755</v>
      </c>
      <c r="Y1223" t="str">
        <f t="shared" si="19"/>
        <v/>
      </c>
      <c r="AA1223">
        <v>13602.7143</v>
      </c>
      <c r="AC1223">
        <v>0</v>
      </c>
      <c r="AD1223">
        <v>79732.142900000006</v>
      </c>
      <c r="AF1223">
        <v>0</v>
      </c>
      <c r="AG1223">
        <v>0</v>
      </c>
      <c r="AH1223">
        <v>1750829.96</v>
      </c>
      <c r="AI1223">
        <v>119339.2953</v>
      </c>
      <c r="AJ1223">
        <v>0</v>
      </c>
      <c r="AK1223">
        <v>119339.2953</v>
      </c>
    </row>
    <row r="1224" spans="1:37" ht="19" customHeight="1">
      <c r="A1224" t="s">
        <v>1005</v>
      </c>
      <c r="B1224" t="s">
        <v>1006</v>
      </c>
      <c r="C1224" t="s">
        <v>1007</v>
      </c>
      <c r="D1224">
        <v>7</v>
      </c>
      <c r="E1224" t="s">
        <v>441</v>
      </c>
      <c r="G1224" t="s">
        <v>442</v>
      </c>
      <c r="H1224" t="s">
        <v>388</v>
      </c>
      <c r="I1224" t="s">
        <v>383</v>
      </c>
      <c r="J1224" t="s">
        <v>268</v>
      </c>
      <c r="K1224">
        <v>0</v>
      </c>
      <c r="L1224">
        <v>1694979.86</v>
      </c>
      <c r="M1224">
        <v>115542.9048</v>
      </c>
      <c r="N1224">
        <v>0</v>
      </c>
      <c r="O1224">
        <v>115542.9048</v>
      </c>
      <c r="P1224">
        <v>3724</v>
      </c>
      <c r="R1224">
        <v>0</v>
      </c>
      <c r="S1224">
        <v>31487.428599999999</v>
      </c>
      <c r="U1224">
        <f t="shared" si="15"/>
        <v>0</v>
      </c>
      <c r="V1224">
        <f t="shared" si="16"/>
        <v>7.69005253099645</v>
      </c>
      <c r="W1224" t="str">
        <f t="shared" si="17"/>
        <v/>
      </c>
      <c r="X1224">
        <f t="shared" si="18"/>
        <v>0.52421331277406558</v>
      </c>
      <c r="Y1224" t="str">
        <f t="shared" si="19"/>
        <v/>
      </c>
      <c r="AA1224">
        <v>3724</v>
      </c>
      <c r="AC1224">
        <v>0</v>
      </c>
      <c r="AD1224">
        <v>31487.428599999999</v>
      </c>
      <c r="AF1224">
        <v>0</v>
      </c>
      <c r="AG1224">
        <v>0</v>
      </c>
      <c r="AH1224">
        <v>1694979.86</v>
      </c>
      <c r="AI1224">
        <v>115542.9048</v>
      </c>
      <c r="AJ1224">
        <v>0</v>
      </c>
      <c r="AK1224">
        <v>115542.9048</v>
      </c>
    </row>
    <row r="1225" spans="1:37" ht="19" customHeight="1">
      <c r="A1225" t="s">
        <v>1005</v>
      </c>
      <c r="B1225" t="s">
        <v>1006</v>
      </c>
      <c r="C1225" t="s">
        <v>1007</v>
      </c>
      <c r="D1225">
        <v>7</v>
      </c>
      <c r="E1225" t="s">
        <v>447</v>
      </c>
      <c r="G1225" t="s">
        <v>448</v>
      </c>
      <c r="H1225" t="s">
        <v>388</v>
      </c>
      <c r="I1225" t="s">
        <v>383</v>
      </c>
      <c r="J1225" t="s">
        <v>268</v>
      </c>
      <c r="K1225">
        <v>0</v>
      </c>
      <c r="L1225">
        <v>1482912.24</v>
      </c>
      <c r="M1225">
        <v>101085.7862</v>
      </c>
      <c r="N1225">
        <v>0</v>
      </c>
      <c r="O1225">
        <v>101085.7862</v>
      </c>
      <c r="P1225">
        <v>2724.8571000000002</v>
      </c>
      <c r="R1225">
        <v>0</v>
      </c>
      <c r="S1225">
        <v>15600.7143</v>
      </c>
      <c r="U1225">
        <f t="shared" si="15"/>
        <v>0</v>
      </c>
      <c r="V1225">
        <f t="shared" si="16"/>
        <v>13.57916064870733</v>
      </c>
      <c r="W1225" t="str">
        <f t="shared" si="17"/>
        <v/>
      </c>
      <c r="X1225">
        <f t="shared" si="18"/>
        <v>0.92565162865651607</v>
      </c>
      <c r="Y1225" t="str">
        <f t="shared" si="19"/>
        <v/>
      </c>
      <c r="AA1225">
        <v>2724.8571000000002</v>
      </c>
      <c r="AC1225">
        <v>0</v>
      </c>
      <c r="AD1225">
        <v>15600.7143</v>
      </c>
      <c r="AF1225">
        <v>0</v>
      </c>
      <c r="AG1225">
        <v>0</v>
      </c>
      <c r="AH1225">
        <v>1482912.24</v>
      </c>
      <c r="AI1225">
        <v>101085.7862</v>
      </c>
      <c r="AJ1225">
        <v>0</v>
      </c>
      <c r="AK1225">
        <v>101085.7862</v>
      </c>
    </row>
    <row r="1226" spans="1:37" ht="19" customHeight="1">
      <c r="A1226" t="s">
        <v>1005</v>
      </c>
      <c r="B1226" t="s">
        <v>1006</v>
      </c>
      <c r="C1226" t="s">
        <v>1007</v>
      </c>
      <c r="D1226">
        <v>7</v>
      </c>
      <c r="E1226" t="s">
        <v>445</v>
      </c>
      <c r="G1226" t="s">
        <v>446</v>
      </c>
      <c r="H1226" t="s">
        <v>388</v>
      </c>
      <c r="I1226" t="s">
        <v>383</v>
      </c>
      <c r="J1226" t="s">
        <v>268</v>
      </c>
      <c r="K1226">
        <v>136562</v>
      </c>
      <c r="L1226">
        <v>1039017.02</v>
      </c>
      <c r="M1226">
        <v>80165.718900000007</v>
      </c>
      <c r="N1226">
        <v>9311.4487000000008</v>
      </c>
      <c r="O1226">
        <v>70854.270300000004</v>
      </c>
      <c r="P1226">
        <v>409</v>
      </c>
      <c r="R1226">
        <v>0</v>
      </c>
      <c r="S1226">
        <v>8015</v>
      </c>
      <c r="U1226">
        <f t="shared" si="15"/>
        <v>0</v>
      </c>
      <c r="V1226">
        <f t="shared" si="16"/>
        <v>20.953195258889583</v>
      </c>
      <c r="W1226" t="str">
        <f t="shared" si="17"/>
        <v/>
      </c>
      <c r="X1226">
        <f t="shared" si="18"/>
        <v>1.4288515978968008</v>
      </c>
      <c r="Y1226" t="str">
        <f t="shared" si="19"/>
        <v/>
      </c>
      <c r="AA1226">
        <v>409</v>
      </c>
      <c r="AC1226">
        <v>0</v>
      </c>
      <c r="AD1226">
        <v>8015</v>
      </c>
      <c r="AF1226">
        <v>0</v>
      </c>
      <c r="AG1226">
        <v>136562</v>
      </c>
      <c r="AH1226">
        <v>1039017.02</v>
      </c>
      <c r="AI1226">
        <v>80165.718900000007</v>
      </c>
      <c r="AJ1226">
        <v>9311.4487000000008</v>
      </c>
      <c r="AK1226">
        <v>70854.270300000004</v>
      </c>
    </row>
    <row r="1227" spans="1:37" ht="19" customHeight="1">
      <c r="A1227" t="s">
        <v>1005</v>
      </c>
      <c r="B1227" t="s">
        <v>1006</v>
      </c>
      <c r="C1227" t="s">
        <v>1007</v>
      </c>
      <c r="D1227">
        <v>7</v>
      </c>
      <c r="E1227" t="s">
        <v>449</v>
      </c>
      <c r="G1227" t="s">
        <v>450</v>
      </c>
      <c r="H1227" t="s">
        <v>393</v>
      </c>
      <c r="I1227" t="s">
        <v>383</v>
      </c>
      <c r="J1227" t="s">
        <v>268</v>
      </c>
      <c r="K1227">
        <v>0</v>
      </c>
      <c r="L1227">
        <v>1066835.06</v>
      </c>
      <c r="M1227">
        <v>72752.866599999994</v>
      </c>
      <c r="N1227">
        <v>0</v>
      </c>
      <c r="O1227">
        <v>72752.866599999994</v>
      </c>
      <c r="P1227">
        <v>2401.1428999999998</v>
      </c>
      <c r="R1227">
        <v>0</v>
      </c>
      <c r="S1227">
        <v>17331.2857</v>
      </c>
      <c r="U1227">
        <f t="shared" si="15"/>
        <v>0</v>
      </c>
      <c r="V1227">
        <f t="shared" si="16"/>
        <v>8.7936354641842041</v>
      </c>
      <c r="W1227" t="str">
        <f t="shared" si="17"/>
        <v/>
      </c>
      <c r="X1227">
        <f t="shared" si="18"/>
        <v>0.59968238000616747</v>
      </c>
      <c r="Y1227" t="str">
        <f t="shared" si="19"/>
        <v/>
      </c>
      <c r="AA1227">
        <v>2401.1428999999998</v>
      </c>
      <c r="AC1227">
        <v>0</v>
      </c>
      <c r="AD1227">
        <v>17331.2857</v>
      </c>
      <c r="AF1227">
        <v>0</v>
      </c>
      <c r="AG1227">
        <v>0</v>
      </c>
      <c r="AH1227">
        <v>1066835.06</v>
      </c>
      <c r="AI1227">
        <v>72752.866599999994</v>
      </c>
      <c r="AJ1227">
        <v>0</v>
      </c>
      <c r="AK1227">
        <v>72752.866599999994</v>
      </c>
    </row>
    <row r="1228" spans="1:37" ht="19" customHeight="1">
      <c r="A1228" t="s">
        <v>1005</v>
      </c>
      <c r="B1228" t="s">
        <v>1006</v>
      </c>
      <c r="C1228" t="s">
        <v>1007</v>
      </c>
      <c r="D1228">
        <v>7</v>
      </c>
      <c r="E1228" t="s">
        <v>468</v>
      </c>
      <c r="G1228" t="s">
        <v>469</v>
      </c>
      <c r="H1228" t="s">
        <v>393</v>
      </c>
      <c r="I1228" t="s">
        <v>383</v>
      </c>
      <c r="J1228" t="s">
        <v>268</v>
      </c>
      <c r="K1228">
        <v>806681</v>
      </c>
      <c r="L1228">
        <v>93194.64</v>
      </c>
      <c r="M1228">
        <v>61395.983800000002</v>
      </c>
      <c r="N1228">
        <v>55038.875599999999</v>
      </c>
      <c r="O1228">
        <v>6357.1081999999997</v>
      </c>
      <c r="P1228">
        <v>325.71429999999998</v>
      </c>
      <c r="R1228">
        <v>0</v>
      </c>
      <c r="S1228">
        <v>3698.2856999999999</v>
      </c>
      <c r="U1228">
        <f t="shared" si="15"/>
        <v>0</v>
      </c>
      <c r="V1228">
        <f t="shared" si="16"/>
        <v>34.760338514988945</v>
      </c>
      <c r="W1228" t="str">
        <f t="shared" si="17"/>
        <v/>
      </c>
      <c r="X1228">
        <f t="shared" si="18"/>
        <v>2.3716001250448091</v>
      </c>
      <c r="Y1228" t="str">
        <f t="shared" si="19"/>
        <v/>
      </c>
      <c r="AA1228">
        <v>325.71429999999998</v>
      </c>
      <c r="AC1228">
        <v>0</v>
      </c>
      <c r="AD1228">
        <v>3698.2856999999999</v>
      </c>
      <c r="AF1228">
        <v>0</v>
      </c>
      <c r="AG1228">
        <v>806681</v>
      </c>
      <c r="AH1228">
        <v>93194.64</v>
      </c>
      <c r="AI1228">
        <v>61395.983800000002</v>
      </c>
      <c r="AJ1228">
        <v>55038.875599999999</v>
      </c>
      <c r="AK1228">
        <v>6357.1081999999997</v>
      </c>
    </row>
    <row r="1229" spans="1:37" ht="19" customHeight="1">
      <c r="A1229" t="s">
        <v>1005</v>
      </c>
      <c r="B1229" t="s">
        <v>1006</v>
      </c>
      <c r="C1229" t="s">
        <v>1007</v>
      </c>
      <c r="D1229">
        <v>7</v>
      </c>
      <c r="E1229" t="s">
        <v>439</v>
      </c>
      <c r="G1229" t="s">
        <v>440</v>
      </c>
      <c r="H1229" t="s">
        <v>388</v>
      </c>
      <c r="I1229" t="s">
        <v>383</v>
      </c>
      <c r="J1229" t="s">
        <v>268</v>
      </c>
      <c r="K1229">
        <v>0</v>
      </c>
      <c r="L1229">
        <v>864513.25</v>
      </c>
      <c r="M1229">
        <v>58933.519200000002</v>
      </c>
      <c r="N1229">
        <v>0</v>
      </c>
      <c r="O1229">
        <v>58933.519200000002</v>
      </c>
      <c r="P1229">
        <v>1854.7143000000001</v>
      </c>
      <c r="R1229">
        <v>0</v>
      </c>
      <c r="S1229">
        <v>51176</v>
      </c>
      <c r="U1229">
        <f t="shared" si="15"/>
        <v>0</v>
      </c>
      <c r="V1229">
        <f t="shared" si="16"/>
        <v>2.4132775687264121</v>
      </c>
      <c r="W1229" t="str">
        <f t="shared" si="17"/>
        <v/>
      </c>
      <c r="X1229">
        <f t="shared" si="18"/>
        <v>0.16451215748453518</v>
      </c>
      <c r="Y1229" t="str">
        <f t="shared" si="19"/>
        <v/>
      </c>
      <c r="AA1229">
        <v>1854.7143000000001</v>
      </c>
      <c r="AC1229">
        <v>0</v>
      </c>
      <c r="AD1229">
        <v>51176</v>
      </c>
      <c r="AF1229">
        <v>0</v>
      </c>
      <c r="AG1229">
        <v>0</v>
      </c>
      <c r="AH1229">
        <v>864513.25</v>
      </c>
      <c r="AI1229">
        <v>58933.519200000002</v>
      </c>
      <c r="AJ1229">
        <v>0</v>
      </c>
      <c r="AK1229">
        <v>58933.519200000002</v>
      </c>
    </row>
    <row r="1230" spans="1:37" ht="19" customHeight="1">
      <c r="A1230" t="s">
        <v>1005</v>
      </c>
      <c r="B1230" t="s">
        <v>1006</v>
      </c>
      <c r="C1230" t="s">
        <v>1007</v>
      </c>
      <c r="D1230">
        <v>7</v>
      </c>
      <c r="E1230" t="s">
        <v>454</v>
      </c>
      <c r="G1230" t="s">
        <v>455</v>
      </c>
      <c r="H1230" t="s">
        <v>388</v>
      </c>
      <c r="I1230" t="s">
        <v>383</v>
      </c>
      <c r="J1230" t="s">
        <v>268</v>
      </c>
      <c r="K1230">
        <v>123127</v>
      </c>
      <c r="L1230">
        <v>655433.92000000004</v>
      </c>
      <c r="M1230">
        <v>53088.815499999997</v>
      </c>
      <c r="N1230">
        <v>8397.4403000000002</v>
      </c>
      <c r="O1230">
        <v>44691.375200000002</v>
      </c>
      <c r="P1230">
        <v>978.14290000000005</v>
      </c>
      <c r="R1230">
        <v>0</v>
      </c>
      <c r="S1230">
        <v>12297.7143</v>
      </c>
      <c r="U1230">
        <f t="shared" si="15"/>
        <v>0</v>
      </c>
      <c r="V1230">
        <f t="shared" si="16"/>
        <v>9.0442000731329877</v>
      </c>
      <c r="W1230" t="str">
        <f t="shared" si="17"/>
        <v/>
      </c>
      <c r="X1230">
        <f t="shared" si="18"/>
        <v>0.61670944006236994</v>
      </c>
      <c r="Y1230" t="str">
        <f t="shared" si="19"/>
        <v/>
      </c>
      <c r="AA1230">
        <v>978.14290000000005</v>
      </c>
      <c r="AC1230">
        <v>0</v>
      </c>
      <c r="AD1230">
        <v>12297.7143</v>
      </c>
      <c r="AF1230">
        <v>0</v>
      </c>
      <c r="AG1230">
        <v>123127</v>
      </c>
      <c r="AH1230">
        <v>655433.92000000004</v>
      </c>
      <c r="AI1230">
        <v>53088.815499999997</v>
      </c>
      <c r="AJ1230">
        <v>8397.4403000000002</v>
      </c>
      <c r="AK1230">
        <v>44691.375200000002</v>
      </c>
    </row>
    <row r="1231" spans="1:37" ht="19" customHeight="1">
      <c r="A1231" t="s">
        <v>1005</v>
      </c>
      <c r="B1231" t="s">
        <v>1006</v>
      </c>
      <c r="C1231" t="s">
        <v>1007</v>
      </c>
      <c r="D1231">
        <v>7</v>
      </c>
      <c r="E1231" t="s">
        <v>452</v>
      </c>
      <c r="G1231" t="s">
        <v>453</v>
      </c>
      <c r="H1231" t="s">
        <v>393</v>
      </c>
      <c r="I1231" t="s">
        <v>383</v>
      </c>
      <c r="J1231" t="s">
        <v>268</v>
      </c>
      <c r="K1231">
        <v>0</v>
      </c>
      <c r="L1231">
        <v>774089.91</v>
      </c>
      <c r="M1231">
        <v>52788.837599999999</v>
      </c>
      <c r="N1231">
        <v>0</v>
      </c>
      <c r="O1231">
        <v>52788.837599999999</v>
      </c>
      <c r="P1231">
        <v>705.42859999999996</v>
      </c>
      <c r="R1231">
        <v>0</v>
      </c>
      <c r="S1231">
        <v>14551.857099999999</v>
      </c>
      <c r="U1231">
        <f t="shared" si="15"/>
        <v>0</v>
      </c>
      <c r="V1231">
        <f t="shared" si="16"/>
        <v>7.5993237218597249</v>
      </c>
      <c r="W1231" t="str">
        <f t="shared" si="17"/>
        <v/>
      </c>
      <c r="X1231">
        <f t="shared" si="18"/>
        <v>0.5182336840213827</v>
      </c>
      <c r="Y1231" t="str">
        <f t="shared" si="19"/>
        <v/>
      </c>
      <c r="AA1231">
        <v>705.42859999999996</v>
      </c>
      <c r="AC1231">
        <v>0</v>
      </c>
      <c r="AD1231">
        <v>14551.857099999999</v>
      </c>
      <c r="AF1231">
        <v>0</v>
      </c>
      <c r="AG1231">
        <v>0</v>
      </c>
      <c r="AH1231">
        <v>774089.91</v>
      </c>
      <c r="AI1231">
        <v>52788.837599999999</v>
      </c>
      <c r="AJ1231">
        <v>0</v>
      </c>
      <c r="AK1231">
        <v>52788.837599999999</v>
      </c>
    </row>
    <row r="1232" spans="1:37" ht="19" customHeight="1">
      <c r="A1232" t="s">
        <v>1005</v>
      </c>
      <c r="B1232" t="s">
        <v>1006</v>
      </c>
      <c r="C1232" t="s">
        <v>1007</v>
      </c>
      <c r="D1232">
        <v>7</v>
      </c>
      <c r="E1232" t="s">
        <v>410</v>
      </c>
      <c r="G1232" t="s">
        <v>411</v>
      </c>
      <c r="H1232" t="s">
        <v>393</v>
      </c>
      <c r="I1232" t="s">
        <v>383</v>
      </c>
      <c r="J1232" t="s">
        <v>268</v>
      </c>
      <c r="K1232">
        <v>75</v>
      </c>
      <c r="L1232">
        <v>612090.96</v>
      </c>
      <c r="M1232">
        <v>41722.576300000001</v>
      </c>
      <c r="N1232">
        <v>5.1223999999999998</v>
      </c>
      <c r="O1232">
        <v>41717.4539</v>
      </c>
      <c r="P1232">
        <v>4843</v>
      </c>
      <c r="R1232">
        <v>0</v>
      </c>
      <c r="S1232">
        <v>26590.7143</v>
      </c>
      <c r="U1232">
        <f t="shared" si="15"/>
        <v>0</v>
      </c>
      <c r="V1232">
        <f t="shared" si="16"/>
        <v>3.288827784517244</v>
      </c>
      <c r="W1232" t="str">
        <f t="shared" si="17"/>
        <v/>
      </c>
      <c r="X1232">
        <f t="shared" si="18"/>
        <v>0.22415223508520579</v>
      </c>
      <c r="Y1232" t="str">
        <f t="shared" si="19"/>
        <v/>
      </c>
      <c r="AA1232">
        <v>4843</v>
      </c>
      <c r="AC1232">
        <v>0</v>
      </c>
      <c r="AD1232">
        <v>26590.7143</v>
      </c>
      <c r="AF1232">
        <v>0</v>
      </c>
      <c r="AG1232">
        <v>75</v>
      </c>
      <c r="AH1232">
        <v>612090.96</v>
      </c>
      <c r="AI1232">
        <v>41722.576300000001</v>
      </c>
      <c r="AJ1232">
        <v>5.1223999999999998</v>
      </c>
      <c r="AK1232">
        <v>41717.4539</v>
      </c>
    </row>
    <row r="1233" spans="1:37" ht="19" customHeight="1">
      <c r="A1233" t="s">
        <v>1005</v>
      </c>
      <c r="B1233" t="s">
        <v>1006</v>
      </c>
      <c r="C1233" t="s">
        <v>1007</v>
      </c>
      <c r="D1233">
        <v>7</v>
      </c>
      <c r="E1233" t="s">
        <v>481</v>
      </c>
      <c r="G1233" t="s">
        <v>482</v>
      </c>
      <c r="H1233" t="s">
        <v>388</v>
      </c>
      <c r="I1233" t="s">
        <v>383</v>
      </c>
      <c r="J1233" t="s">
        <v>268</v>
      </c>
      <c r="K1233">
        <v>67555</v>
      </c>
      <c r="L1233">
        <v>423157.16</v>
      </c>
      <c r="M1233">
        <v>33460.0818</v>
      </c>
      <c r="N1233">
        <v>4607.9337999999998</v>
      </c>
      <c r="O1233">
        <v>28852.148000000001</v>
      </c>
      <c r="P1233">
        <v>179.8571</v>
      </c>
      <c r="R1233">
        <v>0</v>
      </c>
      <c r="S1233">
        <v>1953.1429000000001</v>
      </c>
      <c r="U1233">
        <f t="shared" si="15"/>
        <v>0</v>
      </c>
      <c r="V1233">
        <f t="shared" si="16"/>
        <v>35.891760476336437</v>
      </c>
      <c r="W1233" t="str">
        <f t="shared" si="17"/>
        <v/>
      </c>
      <c r="X1233">
        <f t="shared" si="18"/>
        <v>2.4473435536715136</v>
      </c>
      <c r="Y1233" t="str">
        <f t="shared" si="19"/>
        <v/>
      </c>
      <c r="AA1233">
        <v>179.8571</v>
      </c>
      <c r="AC1233">
        <v>0</v>
      </c>
      <c r="AD1233">
        <v>1953.1429000000001</v>
      </c>
      <c r="AF1233">
        <v>0</v>
      </c>
      <c r="AG1233">
        <v>67555</v>
      </c>
      <c r="AH1233">
        <v>423157.16</v>
      </c>
      <c r="AI1233">
        <v>33460.0818</v>
      </c>
      <c r="AJ1233">
        <v>4607.9337999999998</v>
      </c>
      <c r="AK1233">
        <v>28852.148000000001</v>
      </c>
    </row>
    <row r="1234" spans="1:37" ht="19" customHeight="1">
      <c r="A1234" t="s">
        <v>1005</v>
      </c>
      <c r="B1234" t="s">
        <v>1006</v>
      </c>
      <c r="C1234" t="s">
        <v>1007</v>
      </c>
      <c r="D1234">
        <v>7</v>
      </c>
      <c r="E1234" t="s">
        <v>470</v>
      </c>
      <c r="G1234" t="s">
        <v>471</v>
      </c>
      <c r="H1234" t="s">
        <v>388</v>
      </c>
      <c r="I1234" t="s">
        <v>383</v>
      </c>
      <c r="J1234" t="s">
        <v>268</v>
      </c>
      <c r="K1234">
        <v>282929</v>
      </c>
      <c r="L1234">
        <v>128928.71</v>
      </c>
      <c r="M1234">
        <v>28077.856299999999</v>
      </c>
      <c r="N1234">
        <v>19288.505300000001</v>
      </c>
      <c r="O1234">
        <v>8789.3510000000006</v>
      </c>
      <c r="P1234">
        <v>500.42860000000002</v>
      </c>
      <c r="R1234">
        <v>0</v>
      </c>
      <c r="S1234">
        <v>3472.4286000000002</v>
      </c>
      <c r="U1234">
        <f t="shared" si="15"/>
        <v>0</v>
      </c>
      <c r="V1234">
        <f t="shared" si="16"/>
        <v>16.943995828823006</v>
      </c>
      <c r="W1234" t="str">
        <f t="shared" si="17"/>
        <v/>
      </c>
      <c r="X1234">
        <f t="shared" si="18"/>
        <v>1.1551345731259755</v>
      </c>
      <c r="Y1234" t="str">
        <f t="shared" si="19"/>
        <v/>
      </c>
      <c r="AA1234">
        <v>500.42860000000002</v>
      </c>
      <c r="AC1234">
        <v>0</v>
      </c>
      <c r="AD1234">
        <v>3472.4286000000002</v>
      </c>
      <c r="AF1234">
        <v>0</v>
      </c>
      <c r="AG1234">
        <v>282929</v>
      </c>
      <c r="AH1234">
        <v>128928.71</v>
      </c>
      <c r="AI1234">
        <v>28077.856299999999</v>
      </c>
      <c r="AJ1234">
        <v>19288.505300000001</v>
      </c>
      <c r="AK1234">
        <v>8789.3510000000006</v>
      </c>
    </row>
    <row r="1235" spans="1:37" ht="19" customHeight="1">
      <c r="A1235" t="s">
        <v>1005</v>
      </c>
      <c r="B1235" t="s">
        <v>1006</v>
      </c>
      <c r="C1235" t="s">
        <v>1007</v>
      </c>
      <c r="D1235">
        <v>7</v>
      </c>
      <c r="E1235" t="s">
        <v>458</v>
      </c>
      <c r="G1235" t="s">
        <v>459</v>
      </c>
      <c r="H1235" t="s">
        <v>388</v>
      </c>
      <c r="I1235" t="s">
        <v>383</v>
      </c>
      <c r="J1235" t="s">
        <v>268</v>
      </c>
      <c r="K1235">
        <v>153497</v>
      </c>
      <c r="L1235">
        <v>215062.99</v>
      </c>
      <c r="M1235">
        <v>25132.346699999998</v>
      </c>
      <c r="N1235">
        <v>10468.302299999999</v>
      </c>
      <c r="O1235">
        <v>14664.044400000001</v>
      </c>
      <c r="P1235">
        <v>66.857100000000003</v>
      </c>
      <c r="R1235">
        <v>0</v>
      </c>
      <c r="S1235">
        <v>2345.7143000000001</v>
      </c>
      <c r="U1235">
        <f t="shared" si="15"/>
        <v>0</v>
      </c>
      <c r="V1235">
        <f t="shared" si="16"/>
        <v>22.445797061840455</v>
      </c>
      <c r="W1235" t="str">
        <f t="shared" si="17"/>
        <v/>
      </c>
      <c r="X1235">
        <f t="shared" si="18"/>
        <v>1.5305935777673958</v>
      </c>
      <c r="Y1235" t="str">
        <f t="shared" si="19"/>
        <v/>
      </c>
      <c r="AA1235">
        <v>66.857100000000003</v>
      </c>
      <c r="AC1235">
        <v>0</v>
      </c>
      <c r="AD1235">
        <v>2345.7143000000001</v>
      </c>
      <c r="AF1235">
        <v>0</v>
      </c>
      <c r="AG1235">
        <v>153497</v>
      </c>
      <c r="AH1235">
        <v>215062.99</v>
      </c>
      <c r="AI1235">
        <v>25132.346699999998</v>
      </c>
      <c r="AJ1235">
        <v>10468.302299999999</v>
      </c>
      <c r="AK1235">
        <v>14664.044400000001</v>
      </c>
    </row>
    <row r="1236" spans="1:37" ht="19" customHeight="1">
      <c r="A1236" t="s">
        <v>1005</v>
      </c>
      <c r="B1236" t="s">
        <v>1006</v>
      </c>
      <c r="C1236" t="s">
        <v>1007</v>
      </c>
      <c r="D1236">
        <v>7</v>
      </c>
      <c r="E1236" t="s">
        <v>456</v>
      </c>
      <c r="G1236" t="s">
        <v>457</v>
      </c>
      <c r="H1236" t="s">
        <v>393</v>
      </c>
      <c r="I1236" t="s">
        <v>383</v>
      </c>
      <c r="J1236" t="s">
        <v>268</v>
      </c>
      <c r="K1236">
        <v>230163</v>
      </c>
      <c r="L1236">
        <v>128429.5</v>
      </c>
      <c r="M1236">
        <v>24445.713400000001</v>
      </c>
      <c r="N1236">
        <v>15688.9609</v>
      </c>
      <c r="O1236">
        <v>8756.7525000000005</v>
      </c>
      <c r="P1236">
        <v>103.5714</v>
      </c>
      <c r="R1236">
        <v>0</v>
      </c>
      <c r="S1236">
        <v>2358.1428999999998</v>
      </c>
      <c r="U1236">
        <f t="shared" si="15"/>
        <v>0</v>
      </c>
      <c r="V1236">
        <f t="shared" si="16"/>
        <v>21.723662293748188</v>
      </c>
      <c r="W1236" t="str">
        <f t="shared" si="17"/>
        <v/>
      </c>
      <c r="X1236">
        <f t="shared" si="18"/>
        <v>1.4809300875822968</v>
      </c>
      <c r="Y1236" t="str">
        <f t="shared" si="19"/>
        <v/>
      </c>
      <c r="AA1236">
        <v>103.5714</v>
      </c>
      <c r="AC1236">
        <v>0</v>
      </c>
      <c r="AD1236">
        <v>2358.1428999999998</v>
      </c>
      <c r="AF1236">
        <v>0</v>
      </c>
      <c r="AG1236">
        <v>230163</v>
      </c>
      <c r="AH1236">
        <v>128429.5</v>
      </c>
      <c r="AI1236">
        <v>24445.713400000001</v>
      </c>
      <c r="AJ1236">
        <v>15688.9609</v>
      </c>
      <c r="AK1236">
        <v>8756.7525000000005</v>
      </c>
    </row>
    <row r="1237" spans="1:37" ht="19" customHeight="1">
      <c r="A1237" t="s">
        <v>1005</v>
      </c>
      <c r="B1237" t="s">
        <v>1006</v>
      </c>
      <c r="C1237" t="s">
        <v>1007</v>
      </c>
      <c r="D1237">
        <v>7</v>
      </c>
      <c r="E1237" t="s">
        <v>472</v>
      </c>
      <c r="G1237" t="s">
        <v>473</v>
      </c>
      <c r="H1237" t="s">
        <v>393</v>
      </c>
      <c r="I1237" t="s">
        <v>383</v>
      </c>
      <c r="J1237" t="s">
        <v>268</v>
      </c>
      <c r="K1237">
        <v>163560</v>
      </c>
      <c r="L1237">
        <v>186504.62</v>
      </c>
      <c r="M1237">
        <v>23872.0677</v>
      </c>
      <c r="N1237">
        <v>11151.055700000001</v>
      </c>
      <c r="O1237">
        <v>12721.012000000001</v>
      </c>
      <c r="P1237">
        <v>77.857100000000003</v>
      </c>
      <c r="R1237">
        <v>0</v>
      </c>
      <c r="S1237">
        <v>1518.7143000000001</v>
      </c>
      <c r="U1237">
        <f t="shared" si="15"/>
        <v>0</v>
      </c>
      <c r="V1237">
        <f t="shared" si="16"/>
        <v>32.928663033311416</v>
      </c>
      <c r="W1237" t="str">
        <f t="shared" si="17"/>
        <v/>
      </c>
      <c r="X1237">
        <f t="shared" si="18"/>
        <v>2.2455147658215147</v>
      </c>
      <c r="Y1237" t="str">
        <f t="shared" si="19"/>
        <v/>
      </c>
      <c r="AA1237">
        <v>77.857100000000003</v>
      </c>
      <c r="AC1237">
        <v>0</v>
      </c>
      <c r="AD1237">
        <v>1518.7143000000001</v>
      </c>
      <c r="AF1237">
        <v>0</v>
      </c>
      <c r="AG1237">
        <v>163560</v>
      </c>
      <c r="AH1237">
        <v>186504.62</v>
      </c>
      <c r="AI1237">
        <v>23872.0677</v>
      </c>
      <c r="AJ1237">
        <v>11151.055700000001</v>
      </c>
      <c r="AK1237">
        <v>12721.012000000001</v>
      </c>
    </row>
    <row r="1238" spans="1:37" ht="19" customHeight="1">
      <c r="A1238" t="s">
        <v>1005</v>
      </c>
      <c r="B1238" t="s">
        <v>1006</v>
      </c>
      <c r="C1238" t="s">
        <v>1007</v>
      </c>
      <c r="D1238">
        <v>7</v>
      </c>
      <c r="E1238" t="s">
        <v>462</v>
      </c>
      <c r="G1238" t="s">
        <v>463</v>
      </c>
      <c r="H1238" t="s">
        <v>393</v>
      </c>
      <c r="I1238" t="s">
        <v>383</v>
      </c>
      <c r="J1238" t="s">
        <v>268</v>
      </c>
      <c r="K1238">
        <v>110879</v>
      </c>
      <c r="L1238">
        <v>227152.1</v>
      </c>
      <c r="M1238">
        <v>23048.1662</v>
      </c>
      <c r="N1238">
        <v>7559.9371000000001</v>
      </c>
      <c r="O1238">
        <v>15488.2291</v>
      </c>
      <c r="P1238">
        <v>130.28569999999999</v>
      </c>
      <c r="R1238">
        <v>0</v>
      </c>
      <c r="S1238">
        <v>2387.7143000000001</v>
      </c>
      <c r="U1238">
        <f t="shared" si="15"/>
        <v>0</v>
      </c>
      <c r="V1238">
        <f t="shared" si="16"/>
        <v>20.224428501708577</v>
      </c>
      <c r="W1238" t="str">
        <f t="shared" si="17"/>
        <v/>
      </c>
      <c r="X1238">
        <f t="shared" si="18"/>
        <v>1.3789736784792768</v>
      </c>
      <c r="Y1238" t="str">
        <f t="shared" si="19"/>
        <v/>
      </c>
      <c r="AA1238">
        <v>130.28569999999999</v>
      </c>
      <c r="AC1238">
        <v>0</v>
      </c>
      <c r="AD1238">
        <v>2387.7143000000001</v>
      </c>
      <c r="AF1238">
        <v>0</v>
      </c>
      <c r="AG1238">
        <v>110879</v>
      </c>
      <c r="AH1238">
        <v>227152.1</v>
      </c>
      <c r="AI1238">
        <v>23048.1662</v>
      </c>
      <c r="AJ1238">
        <v>7559.9371000000001</v>
      </c>
      <c r="AK1238">
        <v>15488.2291</v>
      </c>
    </row>
    <row r="1239" spans="1:37" ht="19" customHeight="1">
      <c r="A1239" t="s">
        <v>1005</v>
      </c>
      <c r="B1239" t="s">
        <v>1006</v>
      </c>
      <c r="C1239" t="s">
        <v>1007</v>
      </c>
      <c r="D1239">
        <v>7</v>
      </c>
      <c r="E1239" t="s">
        <v>460</v>
      </c>
      <c r="G1239" t="s">
        <v>461</v>
      </c>
      <c r="H1239" t="s">
        <v>388</v>
      </c>
      <c r="I1239" t="s">
        <v>383</v>
      </c>
      <c r="J1239" t="s">
        <v>268</v>
      </c>
      <c r="K1239">
        <v>0</v>
      </c>
      <c r="L1239">
        <v>303772.79999999999</v>
      </c>
      <c r="M1239">
        <v>20707.450700000001</v>
      </c>
      <c r="N1239">
        <v>0</v>
      </c>
      <c r="O1239">
        <v>20707.450700000001</v>
      </c>
      <c r="P1239">
        <v>6999.2857000000004</v>
      </c>
      <c r="R1239">
        <v>0</v>
      </c>
      <c r="S1239">
        <v>20552</v>
      </c>
      <c r="U1239">
        <f t="shared" si="15"/>
        <v>0</v>
      </c>
      <c r="V1239">
        <f t="shared" si="16"/>
        <v>2.1115275538008116</v>
      </c>
      <c r="W1239" t="str">
        <f t="shared" si="17"/>
        <v/>
      </c>
      <c r="X1239">
        <f t="shared" si="18"/>
        <v>0.14393768211644334</v>
      </c>
      <c r="Y1239" t="str">
        <f t="shared" si="19"/>
        <v/>
      </c>
      <c r="AA1239">
        <v>6999.2857000000004</v>
      </c>
      <c r="AC1239">
        <v>0</v>
      </c>
      <c r="AD1239">
        <v>20552</v>
      </c>
      <c r="AF1239">
        <v>0</v>
      </c>
      <c r="AG1239">
        <v>0</v>
      </c>
      <c r="AH1239">
        <v>303772.79999999999</v>
      </c>
      <c r="AI1239">
        <v>20707.450700000001</v>
      </c>
      <c r="AJ1239">
        <v>0</v>
      </c>
      <c r="AK1239">
        <v>20707.450700000001</v>
      </c>
    </row>
    <row r="1240" spans="1:37" ht="19" customHeight="1">
      <c r="A1240" t="s">
        <v>1005</v>
      </c>
      <c r="B1240" t="s">
        <v>1006</v>
      </c>
      <c r="C1240" t="s">
        <v>1007</v>
      </c>
      <c r="D1240">
        <v>7</v>
      </c>
      <c r="E1240" t="s">
        <v>467</v>
      </c>
      <c r="G1240" t="s">
        <v>1311</v>
      </c>
      <c r="H1240" t="s">
        <v>1311</v>
      </c>
      <c r="I1240" t="s">
        <v>465</v>
      </c>
      <c r="J1240" t="s">
        <v>268</v>
      </c>
      <c r="K1240">
        <v>151756</v>
      </c>
      <c r="L1240">
        <v>480589.24</v>
      </c>
      <c r="M1240">
        <v>43121.742599999998</v>
      </c>
      <c r="N1240">
        <v>10348.3503</v>
      </c>
      <c r="O1240">
        <v>32773.3923</v>
      </c>
      <c r="P1240">
        <v>174.42859999999999</v>
      </c>
      <c r="R1240">
        <v>0</v>
      </c>
      <c r="S1240">
        <v>1658.8570999999999</v>
      </c>
      <c r="U1240">
        <f t="shared" si="15"/>
        <v>0</v>
      </c>
      <c r="V1240">
        <f t="shared" si="16"/>
        <v>54.456188110304552</v>
      </c>
      <c r="W1240" t="str">
        <f t="shared" si="17"/>
        <v/>
      </c>
      <c r="X1240">
        <f t="shared" si="18"/>
        <v>3.7135500959408394</v>
      </c>
      <c r="Y1240" t="str">
        <f t="shared" si="19"/>
        <v/>
      </c>
      <c r="AA1240">
        <v>174.42859999999999</v>
      </c>
      <c r="AC1240">
        <v>0</v>
      </c>
      <c r="AD1240">
        <v>1658.8570999999999</v>
      </c>
      <c r="AF1240">
        <v>0</v>
      </c>
      <c r="AG1240">
        <v>151756</v>
      </c>
      <c r="AH1240">
        <v>480589.24</v>
      </c>
      <c r="AI1240">
        <v>43121.742599999998</v>
      </c>
      <c r="AJ1240">
        <v>10348.3503</v>
      </c>
      <c r="AK1240">
        <v>32773.3923</v>
      </c>
    </row>
    <row r="1241" spans="1:37" ht="19" customHeight="1">
      <c r="A1241" t="s">
        <v>1005</v>
      </c>
      <c r="B1241" t="s">
        <v>1006</v>
      </c>
      <c r="C1241" t="s">
        <v>1007</v>
      </c>
      <c r="D1241">
        <v>7</v>
      </c>
      <c r="E1241" t="s">
        <v>483</v>
      </c>
      <c r="G1241" t="s">
        <v>1311</v>
      </c>
      <c r="H1241" t="s">
        <v>1311</v>
      </c>
      <c r="I1241" t="s">
        <v>465</v>
      </c>
      <c r="J1241" t="s">
        <v>268</v>
      </c>
      <c r="K1241">
        <v>0</v>
      </c>
      <c r="L1241">
        <v>472204.83</v>
      </c>
      <c r="M1241">
        <v>32197.315200000001</v>
      </c>
      <c r="N1241">
        <v>0</v>
      </c>
      <c r="O1241">
        <v>32197.315200000001</v>
      </c>
      <c r="P1241">
        <v>301.28570000000002</v>
      </c>
      <c r="R1241">
        <v>0</v>
      </c>
      <c r="S1241">
        <v>1565</v>
      </c>
      <c r="U1241">
        <f t="shared" si="15"/>
        <v>0</v>
      </c>
      <c r="V1241">
        <f t="shared" si="16"/>
        <v>43.104046554084896</v>
      </c>
      <c r="W1241" t="str">
        <f t="shared" si="17"/>
        <v/>
      </c>
      <c r="X1241">
        <f t="shared" si="18"/>
        <v>2.9390520492925605</v>
      </c>
      <c r="Y1241" t="str">
        <f t="shared" si="19"/>
        <v/>
      </c>
      <c r="AA1241">
        <v>301.28570000000002</v>
      </c>
      <c r="AC1241">
        <v>0</v>
      </c>
      <c r="AD1241">
        <v>1565</v>
      </c>
      <c r="AF1241">
        <v>0</v>
      </c>
      <c r="AG1241">
        <v>0</v>
      </c>
      <c r="AH1241">
        <v>472204.83</v>
      </c>
      <c r="AI1241">
        <v>32197.315200000001</v>
      </c>
      <c r="AJ1241">
        <v>0</v>
      </c>
      <c r="AK1241">
        <v>32197.315200000001</v>
      </c>
    </row>
    <row r="1242" spans="1:37" ht="19" customHeight="1">
      <c r="A1242" t="s">
        <v>1005</v>
      </c>
      <c r="B1242" t="s">
        <v>1006</v>
      </c>
      <c r="C1242" t="s">
        <v>1007</v>
      </c>
      <c r="D1242">
        <v>7</v>
      </c>
      <c r="E1242" t="s">
        <v>476</v>
      </c>
      <c r="G1242" t="s">
        <v>1311</v>
      </c>
      <c r="H1242" t="s">
        <v>1311</v>
      </c>
      <c r="I1242" t="s">
        <v>465</v>
      </c>
      <c r="J1242" t="s">
        <v>268</v>
      </c>
      <c r="K1242">
        <v>0</v>
      </c>
      <c r="L1242">
        <v>244929.77</v>
      </c>
      <c r="M1242">
        <v>16697.356100000001</v>
      </c>
      <c r="N1242">
        <v>0</v>
      </c>
      <c r="O1242">
        <v>16697.356100000001</v>
      </c>
      <c r="P1242">
        <v>3940.5713999999998</v>
      </c>
      <c r="R1242">
        <v>0</v>
      </c>
      <c r="S1242">
        <v>13265.857099999999</v>
      </c>
      <c r="U1242">
        <f t="shared" si="15"/>
        <v>0</v>
      </c>
      <c r="V1242">
        <f t="shared" si="16"/>
        <v>2.6375956622401082</v>
      </c>
      <c r="W1242" t="str">
        <f t="shared" si="17"/>
        <v/>
      </c>
      <c r="X1242">
        <f t="shared" si="18"/>
        <v>0.17981021261824734</v>
      </c>
      <c r="Y1242" t="str">
        <f t="shared" si="19"/>
        <v/>
      </c>
      <c r="AA1242">
        <v>3940.5713999999998</v>
      </c>
      <c r="AC1242">
        <v>0</v>
      </c>
      <c r="AD1242">
        <v>13265.857099999999</v>
      </c>
      <c r="AF1242">
        <v>0</v>
      </c>
      <c r="AG1242">
        <v>0</v>
      </c>
      <c r="AH1242">
        <v>244929.77</v>
      </c>
      <c r="AI1242">
        <v>16697.356100000001</v>
      </c>
      <c r="AJ1242">
        <v>0</v>
      </c>
      <c r="AK1242">
        <v>16697.356100000001</v>
      </c>
    </row>
    <row r="1243" spans="1:37" ht="19" customHeight="1">
      <c r="A1243" t="s">
        <v>1005</v>
      </c>
      <c r="B1243" t="s">
        <v>1006</v>
      </c>
      <c r="C1243" t="s">
        <v>1007</v>
      </c>
      <c r="D1243">
        <v>7</v>
      </c>
      <c r="E1243" t="s">
        <v>474</v>
      </c>
      <c r="G1243" t="s">
        <v>1311</v>
      </c>
      <c r="H1243" t="s">
        <v>1311</v>
      </c>
      <c r="I1243" t="s">
        <v>465</v>
      </c>
      <c r="J1243" t="s">
        <v>268</v>
      </c>
      <c r="K1243">
        <v>0</v>
      </c>
      <c r="L1243">
        <v>235117.08</v>
      </c>
      <c r="M1243">
        <v>16028.2294</v>
      </c>
      <c r="N1243">
        <v>0</v>
      </c>
      <c r="O1243">
        <v>16028.2294</v>
      </c>
      <c r="P1243">
        <v>863.42859999999996</v>
      </c>
      <c r="R1243">
        <v>0</v>
      </c>
      <c r="S1243">
        <v>4201.1428999999998</v>
      </c>
      <c r="U1243">
        <f t="shared" si="15"/>
        <v>0</v>
      </c>
      <c r="V1243">
        <f t="shared" si="16"/>
        <v>7.9950039989628268</v>
      </c>
      <c r="W1243" t="str">
        <f t="shared" si="17"/>
        <v/>
      </c>
      <c r="X1243">
        <f t="shared" si="18"/>
        <v>0.54502955782410001</v>
      </c>
      <c r="Y1243" t="str">
        <f t="shared" si="19"/>
        <v/>
      </c>
      <c r="AA1243">
        <v>863.42859999999996</v>
      </c>
      <c r="AC1243">
        <v>0</v>
      </c>
      <c r="AD1243">
        <v>4201.1428999999998</v>
      </c>
      <c r="AF1243">
        <v>0</v>
      </c>
      <c r="AG1243">
        <v>0</v>
      </c>
      <c r="AH1243">
        <v>235117.08</v>
      </c>
      <c r="AI1243">
        <v>16028.2294</v>
      </c>
      <c r="AJ1243">
        <v>0</v>
      </c>
      <c r="AK1243">
        <v>16028.2294</v>
      </c>
    </row>
    <row r="1244" spans="1:37" ht="19" customHeight="1">
      <c r="A1244" t="s">
        <v>1005</v>
      </c>
      <c r="B1244" t="s">
        <v>1006</v>
      </c>
      <c r="C1244" t="s">
        <v>1007</v>
      </c>
      <c r="D1244">
        <v>7</v>
      </c>
      <c r="E1244" t="s">
        <v>478</v>
      </c>
      <c r="G1244" t="s">
        <v>1311</v>
      </c>
      <c r="H1244" t="s">
        <v>1311</v>
      </c>
      <c r="I1244" t="s">
        <v>465</v>
      </c>
      <c r="J1244" t="s">
        <v>268</v>
      </c>
      <c r="K1244">
        <v>0</v>
      </c>
      <c r="L1244">
        <v>208206.47</v>
      </c>
      <c r="M1244">
        <v>14194.4761</v>
      </c>
      <c r="N1244">
        <v>0</v>
      </c>
      <c r="O1244">
        <v>14194.4761</v>
      </c>
      <c r="P1244">
        <v>8100.4286000000002</v>
      </c>
      <c r="R1244">
        <v>0</v>
      </c>
      <c r="S1244">
        <v>29227.7143</v>
      </c>
      <c r="U1244">
        <f t="shared" si="15"/>
        <v>0</v>
      </c>
      <c r="V1244">
        <f t="shared" si="16"/>
        <v>1.0176567734060351</v>
      </c>
      <c r="W1244" t="str">
        <f t="shared" si="17"/>
        <v/>
      </c>
      <c r="X1244">
        <f t="shared" si="18"/>
        <v>6.9378750564836333E-2</v>
      </c>
      <c r="Y1244" t="str">
        <f t="shared" si="19"/>
        <v/>
      </c>
      <c r="AA1244">
        <v>8100.4286000000002</v>
      </c>
      <c r="AC1244">
        <v>0</v>
      </c>
      <c r="AD1244">
        <v>29227.7143</v>
      </c>
      <c r="AF1244">
        <v>0</v>
      </c>
      <c r="AG1244">
        <v>0</v>
      </c>
      <c r="AH1244">
        <v>208206.47</v>
      </c>
      <c r="AI1244">
        <v>14194.4761</v>
      </c>
      <c r="AJ1244">
        <v>0</v>
      </c>
      <c r="AK1244">
        <v>14194.4761</v>
      </c>
    </row>
    <row r="1245" spans="1:37" ht="19" customHeight="1">
      <c r="A1245" t="s">
        <v>1005</v>
      </c>
      <c r="B1245" t="s">
        <v>1006</v>
      </c>
      <c r="C1245" t="s">
        <v>1007</v>
      </c>
      <c r="D1245">
        <v>7</v>
      </c>
      <c r="E1245" t="s">
        <v>484</v>
      </c>
      <c r="G1245" t="s">
        <v>1311</v>
      </c>
      <c r="H1245" t="s">
        <v>1311</v>
      </c>
      <c r="I1245" t="s">
        <v>465</v>
      </c>
      <c r="J1245" t="s">
        <v>268</v>
      </c>
      <c r="K1245">
        <v>15124</v>
      </c>
      <c r="L1245">
        <v>173774</v>
      </c>
      <c r="M1245">
        <v>12878.433000000001</v>
      </c>
      <c r="N1245">
        <v>1029.0334</v>
      </c>
      <c r="O1245">
        <v>11849.399600000001</v>
      </c>
      <c r="P1245">
        <v>551.28570000000002</v>
      </c>
      <c r="R1245">
        <v>0</v>
      </c>
      <c r="S1245">
        <v>8585.1429000000007</v>
      </c>
      <c r="U1245">
        <f t="shared" si="15"/>
        <v>0</v>
      </c>
      <c r="V1245">
        <f t="shared" si="16"/>
        <v>3.1432707510819151</v>
      </c>
      <c r="W1245" t="str">
        <f t="shared" si="17"/>
        <v/>
      </c>
      <c r="X1245">
        <f t="shared" si="18"/>
        <v>0.21429767265226801</v>
      </c>
      <c r="Y1245" t="str">
        <f t="shared" si="19"/>
        <v/>
      </c>
      <c r="AA1245">
        <v>551.28570000000002</v>
      </c>
      <c r="AC1245">
        <v>0</v>
      </c>
      <c r="AD1245">
        <v>8585.1429000000007</v>
      </c>
      <c r="AF1245">
        <v>0</v>
      </c>
      <c r="AG1245">
        <v>15124</v>
      </c>
      <c r="AH1245">
        <v>173774</v>
      </c>
      <c r="AI1245">
        <v>12878.433000000001</v>
      </c>
      <c r="AJ1245">
        <v>1029.0334</v>
      </c>
      <c r="AK1245">
        <v>11849.399600000001</v>
      </c>
    </row>
    <row r="1246" spans="1:37" ht="19" customHeight="1">
      <c r="A1246" t="s">
        <v>1005</v>
      </c>
      <c r="B1246" t="s">
        <v>1006</v>
      </c>
      <c r="C1246" t="s">
        <v>1007</v>
      </c>
      <c r="D1246">
        <v>7</v>
      </c>
      <c r="E1246" t="s">
        <v>485</v>
      </c>
      <c r="G1246" t="s">
        <v>1311</v>
      </c>
      <c r="H1246" t="s">
        <v>1311</v>
      </c>
      <c r="I1246" t="s">
        <v>465</v>
      </c>
      <c r="J1246" t="s">
        <v>268</v>
      </c>
      <c r="K1246">
        <v>0</v>
      </c>
      <c r="L1246">
        <v>145550.22</v>
      </c>
      <c r="M1246">
        <v>9921.4994000000006</v>
      </c>
      <c r="N1246">
        <v>0</v>
      </c>
      <c r="O1246">
        <v>9921.4994000000006</v>
      </c>
      <c r="P1246">
        <v>84.142899999999997</v>
      </c>
      <c r="R1246">
        <v>0</v>
      </c>
      <c r="S1246">
        <v>623.85709999999995</v>
      </c>
      <c r="U1246">
        <f t="shared" si="15"/>
        <v>0</v>
      </c>
      <c r="V1246">
        <f t="shared" si="16"/>
        <v>33.329569498253001</v>
      </c>
      <c r="W1246" t="str">
        <f t="shared" si="17"/>
        <v/>
      </c>
      <c r="X1246">
        <f t="shared" si="18"/>
        <v>2.2719258258707922</v>
      </c>
      <c r="Y1246" t="str">
        <f t="shared" si="19"/>
        <v/>
      </c>
      <c r="AA1246">
        <v>84.142899999999997</v>
      </c>
      <c r="AC1246">
        <v>0</v>
      </c>
      <c r="AD1246">
        <v>623.85709999999995</v>
      </c>
      <c r="AF1246">
        <v>0</v>
      </c>
      <c r="AG1246">
        <v>0</v>
      </c>
      <c r="AH1246">
        <v>145550.22</v>
      </c>
      <c r="AI1246">
        <v>9921.4994000000006</v>
      </c>
      <c r="AJ1246">
        <v>0</v>
      </c>
      <c r="AK1246">
        <v>9921.4994000000006</v>
      </c>
    </row>
    <row r="1247" spans="1:37" ht="19" customHeight="1">
      <c r="A1247" t="s">
        <v>1005</v>
      </c>
      <c r="B1247" t="s">
        <v>1006</v>
      </c>
      <c r="C1247" t="s">
        <v>1007</v>
      </c>
      <c r="D1247">
        <v>7</v>
      </c>
      <c r="E1247" t="s">
        <v>486</v>
      </c>
      <c r="G1247" t="s">
        <v>1311</v>
      </c>
      <c r="H1247" t="s">
        <v>1311</v>
      </c>
      <c r="I1247" t="s">
        <v>465</v>
      </c>
      <c r="J1247" t="s">
        <v>268</v>
      </c>
      <c r="K1247">
        <v>0</v>
      </c>
      <c r="L1247">
        <v>67261.399999999994</v>
      </c>
      <c r="M1247">
        <v>4585.1369999999997</v>
      </c>
      <c r="N1247">
        <v>0</v>
      </c>
      <c r="O1247">
        <v>4585.1369999999997</v>
      </c>
      <c r="P1247">
        <v>1838</v>
      </c>
      <c r="R1247">
        <v>0</v>
      </c>
      <c r="S1247">
        <v>7460.1428999999998</v>
      </c>
      <c r="U1247">
        <f t="shared" si="15"/>
        <v>0</v>
      </c>
      <c r="V1247">
        <f t="shared" si="16"/>
        <v>1.2880143929376244</v>
      </c>
      <c r="W1247" t="str">
        <f t="shared" si="17"/>
        <v/>
      </c>
      <c r="X1247">
        <f t="shared" si="18"/>
        <v>8.7802550193585613E-2</v>
      </c>
      <c r="Y1247" t="str">
        <f t="shared" si="19"/>
        <v/>
      </c>
      <c r="AA1247">
        <v>1838</v>
      </c>
      <c r="AC1247">
        <v>0</v>
      </c>
      <c r="AD1247">
        <v>7460.1428999999998</v>
      </c>
      <c r="AF1247">
        <v>0</v>
      </c>
      <c r="AG1247">
        <v>0</v>
      </c>
      <c r="AH1247">
        <v>67261.399999999994</v>
      </c>
      <c r="AI1247">
        <v>4585.1369999999997</v>
      </c>
      <c r="AJ1247">
        <v>0</v>
      </c>
      <c r="AK1247">
        <v>4585.1369999999997</v>
      </c>
    </row>
    <row r="1248" spans="1:37" ht="19" customHeight="1">
      <c r="A1248" t="s">
        <v>1005</v>
      </c>
      <c r="B1248" t="s">
        <v>1006</v>
      </c>
      <c r="C1248" t="s">
        <v>1007</v>
      </c>
      <c r="D1248">
        <v>7</v>
      </c>
      <c r="E1248" t="s">
        <v>488</v>
      </c>
      <c r="G1248" t="s">
        <v>1311</v>
      </c>
      <c r="H1248" t="s">
        <v>1311</v>
      </c>
      <c r="I1248" t="s">
        <v>465</v>
      </c>
      <c r="J1248" t="s">
        <v>268</v>
      </c>
      <c r="K1248">
        <v>18286</v>
      </c>
      <c r="L1248">
        <v>46826.76</v>
      </c>
      <c r="M1248">
        <v>4439.9022999999997</v>
      </c>
      <c r="N1248">
        <v>1247.2279000000001</v>
      </c>
      <c r="O1248">
        <v>3192.6743000000001</v>
      </c>
      <c r="P1248">
        <v>150.57140000000001</v>
      </c>
      <c r="R1248">
        <v>0</v>
      </c>
      <c r="S1248">
        <v>1659.7143000000001</v>
      </c>
      <c r="U1248">
        <f t="shared" si="15"/>
        <v>0</v>
      </c>
      <c r="V1248">
        <f t="shared" si="16"/>
        <v>5.6044723222200696</v>
      </c>
      <c r="W1248" t="str">
        <f t="shared" si="17"/>
        <v/>
      </c>
      <c r="X1248">
        <f t="shared" si="18"/>
        <v>0.38215719244140822</v>
      </c>
      <c r="Y1248" t="str">
        <f t="shared" si="19"/>
        <v/>
      </c>
      <c r="AA1248">
        <v>150.57140000000001</v>
      </c>
      <c r="AC1248">
        <v>0</v>
      </c>
      <c r="AD1248">
        <v>1659.7143000000001</v>
      </c>
      <c r="AF1248">
        <v>0</v>
      </c>
      <c r="AG1248">
        <v>18286</v>
      </c>
      <c r="AH1248">
        <v>46826.76</v>
      </c>
      <c r="AI1248">
        <v>4439.9022999999997</v>
      </c>
      <c r="AJ1248">
        <v>1247.2279000000001</v>
      </c>
      <c r="AK1248">
        <v>3192.6743000000001</v>
      </c>
    </row>
    <row r="1249" spans="1:37" ht="19" customHeight="1">
      <c r="A1249" t="s">
        <v>1005</v>
      </c>
      <c r="B1249" t="s">
        <v>1006</v>
      </c>
      <c r="C1249" t="s">
        <v>1007</v>
      </c>
      <c r="D1249">
        <v>4</v>
      </c>
      <c r="E1249" t="s">
        <v>516</v>
      </c>
      <c r="G1249" t="s">
        <v>1311</v>
      </c>
      <c r="H1249" t="s">
        <v>1311</v>
      </c>
      <c r="I1249" t="s">
        <v>465</v>
      </c>
      <c r="J1249" t="s">
        <v>268</v>
      </c>
      <c r="K1249">
        <v>34032</v>
      </c>
      <c r="L1249">
        <v>25110.44</v>
      </c>
      <c r="M1249">
        <v>4026.1300999999999</v>
      </c>
      <c r="N1249">
        <v>2316.9593</v>
      </c>
      <c r="O1249">
        <v>1709.1708000000001</v>
      </c>
      <c r="P1249">
        <v>273.75</v>
      </c>
      <c r="R1249">
        <v>0</v>
      </c>
      <c r="S1249">
        <v>431</v>
      </c>
      <c r="U1249">
        <f t="shared" si="15"/>
        <v>0</v>
      </c>
      <c r="V1249">
        <f t="shared" si="16"/>
        <v>34.305359628770304</v>
      </c>
      <c r="W1249" t="str">
        <f t="shared" si="17"/>
        <v/>
      </c>
      <c r="X1249">
        <f t="shared" si="18"/>
        <v>2.3353422853828305</v>
      </c>
      <c r="Y1249" t="str">
        <f t="shared" si="19"/>
        <v/>
      </c>
      <c r="AA1249">
        <v>273.75</v>
      </c>
      <c r="AC1249">
        <v>0</v>
      </c>
      <c r="AD1249">
        <v>431</v>
      </c>
      <c r="AF1249">
        <v>0</v>
      </c>
      <c r="AG1249">
        <v>34032</v>
      </c>
      <c r="AH1249">
        <v>25110.44</v>
      </c>
      <c r="AI1249">
        <v>4026.1300999999999</v>
      </c>
      <c r="AJ1249">
        <v>2316.9593</v>
      </c>
      <c r="AK1249">
        <v>1709.1708000000001</v>
      </c>
    </row>
    <row r="1250" spans="1:37" ht="19" customHeight="1">
      <c r="A1250" t="s">
        <v>1005</v>
      </c>
      <c r="B1250" t="s">
        <v>1006</v>
      </c>
      <c r="C1250" t="s">
        <v>1007</v>
      </c>
      <c r="D1250">
        <v>7</v>
      </c>
      <c r="E1250" t="s">
        <v>529</v>
      </c>
      <c r="F1250" t="s">
        <v>530</v>
      </c>
      <c r="G1250" t="s">
        <v>1311</v>
      </c>
      <c r="H1250" t="s">
        <v>1311</v>
      </c>
      <c r="I1250" t="s">
        <v>465</v>
      </c>
      <c r="J1250" t="s">
        <v>268</v>
      </c>
      <c r="K1250">
        <v>40881</v>
      </c>
      <c r="L1250">
        <v>0</v>
      </c>
      <c r="M1250">
        <v>2787.5601000000001</v>
      </c>
      <c r="N1250">
        <v>2787.5601000000001</v>
      </c>
      <c r="O1250">
        <v>0</v>
      </c>
      <c r="P1250">
        <v>9.2857000000000003</v>
      </c>
      <c r="Q1250">
        <v>108.28570000000001</v>
      </c>
      <c r="R1250">
        <v>2.5714000000000001</v>
      </c>
      <c r="S1250">
        <v>118</v>
      </c>
      <c r="T1250">
        <v>2.1429</v>
      </c>
      <c r="U1250">
        <f t="shared" si="15"/>
        <v>1.8160169491525425E-2</v>
      </c>
      <c r="V1250">
        <f t="shared" si="16"/>
        <v>49.492736077481837</v>
      </c>
      <c r="W1250">
        <f t="shared" si="17"/>
        <v>2725.345493090138</v>
      </c>
      <c r="X1250">
        <f t="shared" si="18"/>
        <v>3.3747700968523007</v>
      </c>
      <c r="Y1250">
        <f t="shared" si="19"/>
        <v>185.83362332753347</v>
      </c>
      <c r="AA1250">
        <v>9.2857000000000003</v>
      </c>
      <c r="AB1250">
        <v>108.28570000000001</v>
      </c>
      <c r="AC1250">
        <v>2.5714000000000001</v>
      </c>
      <c r="AD1250">
        <v>118</v>
      </c>
      <c r="AE1250">
        <v>2.1429</v>
      </c>
      <c r="AF1250">
        <v>1.8113609999999999E-2</v>
      </c>
      <c r="AG1250">
        <v>40881</v>
      </c>
      <c r="AH1250">
        <v>0</v>
      </c>
      <c r="AI1250">
        <v>2787.5601000000001</v>
      </c>
      <c r="AJ1250">
        <v>2787.5601000000001</v>
      </c>
      <c r="AK1250">
        <v>0</v>
      </c>
    </row>
    <row r="1251" spans="1:37" ht="19" customHeight="1">
      <c r="A1251" t="s">
        <v>1005</v>
      </c>
      <c r="B1251" t="s">
        <v>1006</v>
      </c>
      <c r="C1251" t="s">
        <v>1007</v>
      </c>
      <c r="D1251">
        <v>7</v>
      </c>
      <c r="E1251" t="s">
        <v>502</v>
      </c>
      <c r="G1251" t="s">
        <v>1311</v>
      </c>
      <c r="H1251" t="s">
        <v>1311</v>
      </c>
      <c r="I1251" t="s">
        <v>465</v>
      </c>
      <c r="J1251" t="s">
        <v>281</v>
      </c>
      <c r="K1251">
        <v>356</v>
      </c>
      <c r="L1251">
        <v>0</v>
      </c>
      <c r="M1251">
        <v>2426.9985000000001</v>
      </c>
      <c r="N1251">
        <v>2426.9985000000001</v>
      </c>
      <c r="O1251">
        <v>0</v>
      </c>
      <c r="P1251">
        <v>146.8571</v>
      </c>
      <c r="Q1251">
        <v>1770</v>
      </c>
      <c r="R1251">
        <v>921</v>
      </c>
      <c r="S1251">
        <v>3518.4286000000002</v>
      </c>
      <c r="T1251">
        <v>25.857099999999999</v>
      </c>
      <c r="U1251">
        <f t="shared" si="15"/>
        <v>7.3490478107186823E-3</v>
      </c>
      <c r="V1251">
        <f t="shared" si="16"/>
        <v>1.4454504734625808E-2</v>
      </c>
      <c r="W1251">
        <f t="shared" si="17"/>
        <v>1.9668540887084343</v>
      </c>
      <c r="X1251">
        <f t="shared" si="18"/>
        <v>9.8542307048257685E-2</v>
      </c>
      <c r="Y1251">
        <f t="shared" si="19"/>
        <v>13.408853716332128</v>
      </c>
      <c r="AA1251">
        <v>146.8571</v>
      </c>
      <c r="AB1251">
        <v>1770</v>
      </c>
      <c r="AC1251">
        <v>921</v>
      </c>
      <c r="AD1251">
        <v>3518.4286000000002</v>
      </c>
      <c r="AE1251">
        <v>25.857099999999999</v>
      </c>
      <c r="AF1251">
        <v>7.3274500000000001E-3</v>
      </c>
      <c r="AG1251">
        <v>356</v>
      </c>
      <c r="AH1251">
        <v>0</v>
      </c>
      <c r="AI1251">
        <v>2426.9985000000001</v>
      </c>
      <c r="AJ1251">
        <v>2426.9985000000001</v>
      </c>
      <c r="AK1251">
        <v>0</v>
      </c>
    </row>
    <row r="1252" spans="1:37" ht="19" customHeight="1">
      <c r="A1252" t="s">
        <v>1005</v>
      </c>
      <c r="B1252" t="s">
        <v>1006</v>
      </c>
      <c r="C1252" t="s">
        <v>1007</v>
      </c>
      <c r="D1252">
        <v>7</v>
      </c>
      <c r="E1252" t="s">
        <v>489</v>
      </c>
      <c r="G1252" t="s">
        <v>1311</v>
      </c>
      <c r="H1252" t="s">
        <v>1311</v>
      </c>
      <c r="I1252" t="s">
        <v>465</v>
      </c>
      <c r="J1252" t="s">
        <v>268</v>
      </c>
      <c r="K1252">
        <v>20789</v>
      </c>
      <c r="L1252">
        <v>11918.42</v>
      </c>
      <c r="M1252">
        <v>2230.9848999999999</v>
      </c>
      <c r="N1252">
        <v>1418.5451</v>
      </c>
      <c r="O1252">
        <v>812.43979999999999</v>
      </c>
      <c r="P1252">
        <v>2.2856999999999998</v>
      </c>
      <c r="R1252">
        <v>0</v>
      </c>
      <c r="S1252">
        <v>95</v>
      </c>
      <c r="U1252">
        <f t="shared" si="15"/>
        <v>0</v>
      </c>
      <c r="V1252">
        <f t="shared" si="16"/>
        <v>49.184090225563907</v>
      </c>
      <c r="W1252" t="str">
        <f t="shared" si="17"/>
        <v/>
      </c>
      <c r="X1252">
        <f t="shared" si="18"/>
        <v>3.354864511278195</v>
      </c>
      <c r="Y1252" t="str">
        <f t="shared" si="19"/>
        <v/>
      </c>
      <c r="AA1252">
        <v>2.2856999999999998</v>
      </c>
      <c r="AC1252">
        <v>0</v>
      </c>
      <c r="AD1252">
        <v>95</v>
      </c>
      <c r="AF1252">
        <v>0</v>
      </c>
      <c r="AG1252">
        <v>20789</v>
      </c>
      <c r="AH1252">
        <v>11918.42</v>
      </c>
      <c r="AI1252">
        <v>2230.9848999999999</v>
      </c>
      <c r="AJ1252">
        <v>1418.5451</v>
      </c>
      <c r="AK1252">
        <v>812.43979999999999</v>
      </c>
    </row>
    <row r="1253" spans="1:37" ht="19" customHeight="1">
      <c r="A1253" t="s">
        <v>1005</v>
      </c>
      <c r="B1253" t="s">
        <v>1006</v>
      </c>
      <c r="C1253" t="s">
        <v>1007</v>
      </c>
      <c r="D1253">
        <v>7</v>
      </c>
      <c r="E1253" t="s">
        <v>495</v>
      </c>
      <c r="F1253" t="s">
        <v>322</v>
      </c>
      <c r="G1253" t="s">
        <v>1311</v>
      </c>
      <c r="H1253" t="s">
        <v>1311</v>
      </c>
      <c r="I1253" t="s">
        <v>465</v>
      </c>
      <c r="J1253" t="s">
        <v>281</v>
      </c>
      <c r="K1253">
        <v>292</v>
      </c>
      <c r="L1253">
        <v>0</v>
      </c>
      <c r="M1253">
        <v>1990.8384000000001</v>
      </c>
      <c r="N1253">
        <v>1990.8384000000001</v>
      </c>
      <c r="O1253">
        <v>0</v>
      </c>
      <c r="P1253">
        <v>116.28570000000001</v>
      </c>
      <c r="Q1253">
        <v>1947.4286</v>
      </c>
      <c r="R1253">
        <v>812.71429999999998</v>
      </c>
      <c r="S1253">
        <v>3727.1428999999998</v>
      </c>
      <c r="T1253">
        <v>23.285699999999999</v>
      </c>
      <c r="U1253">
        <f t="shared" si="15"/>
        <v>6.2476005414227606E-3</v>
      </c>
      <c r="V1253">
        <f t="shared" si="16"/>
        <v>1.1192027468087075E-2</v>
      </c>
      <c r="W1253">
        <f t="shared" si="17"/>
        <v>1.7914121419706395</v>
      </c>
      <c r="X1253">
        <f t="shared" si="18"/>
        <v>7.6306568689460688E-2</v>
      </c>
      <c r="Y1253">
        <f t="shared" si="19"/>
        <v>12.213740008429454</v>
      </c>
      <c r="AA1253">
        <v>116.28570000000001</v>
      </c>
      <c r="AB1253">
        <v>1947.4286</v>
      </c>
      <c r="AC1253">
        <v>812.71429999999998</v>
      </c>
      <c r="AD1253">
        <v>3727.1428999999998</v>
      </c>
      <c r="AE1253">
        <v>23.285699999999999</v>
      </c>
      <c r="AF1253">
        <v>6.2202500000000001E-3</v>
      </c>
      <c r="AG1253">
        <v>292</v>
      </c>
      <c r="AH1253">
        <v>0</v>
      </c>
      <c r="AI1253">
        <v>1990.8384000000001</v>
      </c>
      <c r="AJ1253">
        <v>1990.8384000000001</v>
      </c>
      <c r="AK1253">
        <v>0</v>
      </c>
    </row>
    <row r="1254" spans="1:37" ht="19" customHeight="1">
      <c r="A1254" t="s">
        <v>1005</v>
      </c>
      <c r="B1254" t="s">
        <v>1006</v>
      </c>
      <c r="C1254" t="s">
        <v>1007</v>
      </c>
      <c r="D1254">
        <v>7</v>
      </c>
      <c r="E1254" t="s">
        <v>507</v>
      </c>
      <c r="F1254" t="s">
        <v>297</v>
      </c>
      <c r="G1254" t="s">
        <v>1311</v>
      </c>
      <c r="H1254" t="s">
        <v>1311</v>
      </c>
      <c r="I1254" t="s">
        <v>465</v>
      </c>
      <c r="J1254" t="s">
        <v>248</v>
      </c>
      <c r="K1254">
        <v>1966</v>
      </c>
      <c r="L1254">
        <v>0</v>
      </c>
      <c r="M1254">
        <v>1966</v>
      </c>
      <c r="N1254">
        <v>1966</v>
      </c>
      <c r="O1254">
        <v>0</v>
      </c>
      <c r="Q1254">
        <v>188.42859999999999</v>
      </c>
      <c r="R1254">
        <v>6.1429</v>
      </c>
      <c r="S1254">
        <v>195</v>
      </c>
      <c r="T1254">
        <v>9.7142999999999997</v>
      </c>
      <c r="U1254">
        <f t="shared" si="15"/>
        <v>4.9816923076923078E-2</v>
      </c>
      <c r="V1254">
        <f t="shared" si="16"/>
        <v>1.4402930402930401</v>
      </c>
      <c r="W1254">
        <f t="shared" si="17"/>
        <v>28.911722188643839</v>
      </c>
      <c r="X1254">
        <f t="shared" si="18"/>
        <v>1.4402930402930401</v>
      </c>
      <c r="Y1254">
        <f t="shared" si="19"/>
        <v>28.911722188643839</v>
      </c>
      <c r="AB1254">
        <v>188.42859999999999</v>
      </c>
      <c r="AC1254">
        <v>6.1429</v>
      </c>
      <c r="AD1254">
        <v>195</v>
      </c>
      <c r="AE1254">
        <v>9.7142999999999997</v>
      </c>
      <c r="AF1254">
        <v>4.8182700000000002E-2</v>
      </c>
      <c r="AG1254">
        <v>1966</v>
      </c>
      <c r="AH1254">
        <v>0</v>
      </c>
      <c r="AI1254">
        <v>1966</v>
      </c>
      <c r="AJ1254">
        <v>1966</v>
      </c>
      <c r="AK1254">
        <v>0</v>
      </c>
    </row>
    <row r="1255" spans="1:37" ht="19" customHeight="1">
      <c r="A1255" t="s">
        <v>1005</v>
      </c>
      <c r="B1255" t="s">
        <v>1006</v>
      </c>
      <c r="C1255" t="s">
        <v>1007</v>
      </c>
      <c r="D1255">
        <v>7</v>
      </c>
      <c r="E1255" t="s">
        <v>508</v>
      </c>
      <c r="F1255" t="s">
        <v>508</v>
      </c>
      <c r="G1255" t="s">
        <v>1311</v>
      </c>
      <c r="H1255" t="s">
        <v>1311</v>
      </c>
      <c r="I1255" t="s">
        <v>465</v>
      </c>
      <c r="J1255" t="s">
        <v>248</v>
      </c>
      <c r="K1255">
        <v>1966</v>
      </c>
      <c r="L1255">
        <v>0</v>
      </c>
      <c r="M1255">
        <v>1966</v>
      </c>
      <c r="N1255">
        <v>1966</v>
      </c>
      <c r="O1255">
        <v>0</v>
      </c>
      <c r="Q1255">
        <v>192.1429</v>
      </c>
      <c r="R1255">
        <v>8.2857000000000003</v>
      </c>
      <c r="S1255">
        <v>200.42859999999999</v>
      </c>
      <c r="T1255">
        <v>9.7142999999999997</v>
      </c>
      <c r="U1255">
        <f t="shared" si="15"/>
        <v>4.8467633860636655E-2</v>
      </c>
      <c r="V1255">
        <f t="shared" si="16"/>
        <v>1.4012827653196342</v>
      </c>
      <c r="W1255">
        <f t="shared" si="17"/>
        <v>28.911722188643839</v>
      </c>
      <c r="X1255">
        <f t="shared" si="18"/>
        <v>1.4012827653196342</v>
      </c>
      <c r="Y1255">
        <f t="shared" si="19"/>
        <v>28.911722188643839</v>
      </c>
      <c r="AB1255">
        <v>192.1429</v>
      </c>
      <c r="AC1255">
        <v>8.2857000000000003</v>
      </c>
      <c r="AD1255">
        <v>200.42859999999999</v>
      </c>
      <c r="AE1255">
        <v>9.7142999999999997</v>
      </c>
      <c r="AF1255">
        <v>4.6941669999999998E-2</v>
      </c>
      <c r="AG1255">
        <v>1966</v>
      </c>
      <c r="AH1255">
        <v>0</v>
      </c>
      <c r="AI1255">
        <v>1966</v>
      </c>
      <c r="AJ1255">
        <v>1966</v>
      </c>
      <c r="AK1255">
        <v>0</v>
      </c>
    </row>
    <row r="1256" spans="1:37" ht="19" customHeight="1">
      <c r="A1256" t="s">
        <v>1005</v>
      </c>
      <c r="B1256" t="s">
        <v>1006</v>
      </c>
      <c r="C1256" t="s">
        <v>1007</v>
      </c>
      <c r="D1256">
        <v>7</v>
      </c>
      <c r="E1256" t="s">
        <v>500</v>
      </c>
      <c r="G1256" t="s">
        <v>1311</v>
      </c>
      <c r="H1256" t="s">
        <v>1311</v>
      </c>
      <c r="I1256" t="s">
        <v>465</v>
      </c>
      <c r="J1256" t="s">
        <v>268</v>
      </c>
      <c r="K1256">
        <v>3698</v>
      </c>
      <c r="L1256">
        <v>23228.66</v>
      </c>
      <c r="M1256">
        <v>1835.0587</v>
      </c>
      <c r="N1256">
        <v>251.84520000000001</v>
      </c>
      <c r="O1256">
        <v>1583.2135000000001</v>
      </c>
      <c r="P1256">
        <v>33.857100000000003</v>
      </c>
      <c r="R1256">
        <v>0</v>
      </c>
      <c r="S1256">
        <v>166.57140000000001</v>
      </c>
      <c r="U1256">
        <f t="shared" si="15"/>
        <v>0</v>
      </c>
      <c r="V1256">
        <f t="shared" si="16"/>
        <v>23.093194355607949</v>
      </c>
      <c r="W1256" t="str">
        <f t="shared" si="17"/>
        <v/>
      </c>
      <c r="X1256">
        <f t="shared" si="18"/>
        <v>1.5738070452499218</v>
      </c>
      <c r="Y1256" t="str">
        <f t="shared" si="19"/>
        <v/>
      </c>
      <c r="AA1256">
        <v>33.857100000000003</v>
      </c>
      <c r="AC1256">
        <v>0</v>
      </c>
      <c r="AD1256">
        <v>166.57140000000001</v>
      </c>
      <c r="AF1256">
        <v>0</v>
      </c>
      <c r="AG1256">
        <v>3698</v>
      </c>
      <c r="AH1256">
        <v>23228.66</v>
      </c>
      <c r="AI1256">
        <v>1835.0587</v>
      </c>
      <c r="AJ1256">
        <v>251.84520000000001</v>
      </c>
      <c r="AK1256">
        <v>1583.2135000000001</v>
      </c>
    </row>
    <row r="1257" spans="1:37" ht="19" customHeight="1">
      <c r="A1257" t="s">
        <v>1005</v>
      </c>
      <c r="B1257" t="s">
        <v>1006</v>
      </c>
      <c r="C1257" t="s">
        <v>1007</v>
      </c>
      <c r="D1257">
        <v>7</v>
      </c>
      <c r="E1257" t="s">
        <v>505</v>
      </c>
      <c r="G1257" t="s">
        <v>1311</v>
      </c>
      <c r="H1257" t="s">
        <v>1311</v>
      </c>
      <c r="I1257" t="s">
        <v>465</v>
      </c>
      <c r="J1257" t="s">
        <v>281</v>
      </c>
      <c r="K1257">
        <v>267</v>
      </c>
      <c r="L1257">
        <v>0</v>
      </c>
      <c r="M1257">
        <v>1819.8167000000001</v>
      </c>
      <c r="N1257">
        <v>1819.8167000000001</v>
      </c>
      <c r="O1257">
        <v>0</v>
      </c>
      <c r="P1257">
        <v>115.1429</v>
      </c>
      <c r="Q1257">
        <v>1679</v>
      </c>
      <c r="R1257">
        <v>807.71429999999998</v>
      </c>
      <c r="S1257">
        <v>3247.2856999999999</v>
      </c>
      <c r="T1257">
        <v>19.142900000000001</v>
      </c>
      <c r="U1257">
        <f t="shared" si="15"/>
        <v>5.8950464383223196E-3</v>
      </c>
      <c r="V1257">
        <f t="shared" si="16"/>
        <v>1.1746073695596647E-2</v>
      </c>
      <c r="W1257">
        <f t="shared" si="17"/>
        <v>1.9925328525383899</v>
      </c>
      <c r="X1257">
        <f t="shared" si="18"/>
        <v>8.0058805508155417E-2</v>
      </c>
      <c r="Y1257">
        <f t="shared" si="19"/>
        <v>13.580691237258424</v>
      </c>
      <c r="AA1257">
        <v>115.1429</v>
      </c>
      <c r="AB1257">
        <v>1679</v>
      </c>
      <c r="AC1257">
        <v>807.71429999999998</v>
      </c>
      <c r="AD1257">
        <v>3247.2856999999999</v>
      </c>
      <c r="AE1257">
        <v>19.142900000000001</v>
      </c>
      <c r="AF1257">
        <v>5.8878799999999998E-3</v>
      </c>
      <c r="AG1257">
        <v>267</v>
      </c>
      <c r="AH1257">
        <v>0</v>
      </c>
      <c r="AI1257">
        <v>1819.8167000000001</v>
      </c>
      <c r="AJ1257">
        <v>1819.8167000000001</v>
      </c>
      <c r="AK1257">
        <v>0</v>
      </c>
    </row>
    <row r="1258" spans="1:37" ht="19" customHeight="1">
      <c r="A1258" t="s">
        <v>1005</v>
      </c>
      <c r="B1258" t="s">
        <v>1006</v>
      </c>
      <c r="C1258" t="s">
        <v>1007</v>
      </c>
      <c r="D1258">
        <v>7</v>
      </c>
      <c r="E1258" t="s">
        <v>494</v>
      </c>
      <c r="G1258" t="s">
        <v>1311</v>
      </c>
      <c r="H1258" t="s">
        <v>1311</v>
      </c>
      <c r="I1258" t="s">
        <v>465</v>
      </c>
      <c r="J1258" t="s">
        <v>268</v>
      </c>
      <c r="K1258">
        <v>517</v>
      </c>
      <c r="L1258">
        <v>23844.71</v>
      </c>
      <c r="M1258">
        <v>1661.5132000000001</v>
      </c>
      <c r="N1258">
        <v>35.311100000000003</v>
      </c>
      <c r="O1258">
        <v>1626.2021</v>
      </c>
      <c r="P1258">
        <v>11.7143</v>
      </c>
      <c r="R1258">
        <v>0</v>
      </c>
      <c r="S1258">
        <v>156.57140000000001</v>
      </c>
      <c r="U1258">
        <f t="shared" si="15"/>
        <v>0</v>
      </c>
      <c r="V1258">
        <f t="shared" si="16"/>
        <v>22.227841647416355</v>
      </c>
      <c r="W1258" t="str">
        <f t="shared" si="17"/>
        <v/>
      </c>
      <c r="X1258">
        <f t="shared" si="18"/>
        <v>1.5159794737188821</v>
      </c>
      <c r="Y1258" t="str">
        <f t="shared" si="19"/>
        <v/>
      </c>
      <c r="AA1258">
        <v>11.7143</v>
      </c>
      <c r="AC1258">
        <v>0</v>
      </c>
      <c r="AD1258">
        <v>156.57140000000001</v>
      </c>
      <c r="AF1258">
        <v>0</v>
      </c>
      <c r="AG1258">
        <v>517</v>
      </c>
      <c r="AH1258">
        <v>23844.71</v>
      </c>
      <c r="AI1258">
        <v>1661.5132000000001</v>
      </c>
      <c r="AJ1258">
        <v>35.311100000000003</v>
      </c>
      <c r="AK1258">
        <v>1626.2021</v>
      </c>
    </row>
    <row r="1259" spans="1:37" ht="19" customHeight="1">
      <c r="A1259" t="s">
        <v>1005</v>
      </c>
      <c r="B1259" t="s">
        <v>1006</v>
      </c>
      <c r="C1259" t="s">
        <v>1007</v>
      </c>
      <c r="D1259">
        <v>7</v>
      </c>
      <c r="E1259" t="s">
        <v>492</v>
      </c>
      <c r="G1259" t="s">
        <v>1311</v>
      </c>
      <c r="H1259" t="s">
        <v>1311</v>
      </c>
      <c r="I1259" t="s">
        <v>465</v>
      </c>
      <c r="J1259" t="s">
        <v>268</v>
      </c>
      <c r="K1259">
        <v>0</v>
      </c>
      <c r="L1259">
        <v>24169</v>
      </c>
      <c r="M1259">
        <v>1647.9151999999999</v>
      </c>
      <c r="N1259">
        <v>0</v>
      </c>
      <c r="O1259">
        <v>1647.9151999999999</v>
      </c>
      <c r="P1259">
        <v>9</v>
      </c>
      <c r="R1259">
        <v>0</v>
      </c>
      <c r="S1259">
        <v>1279.5714</v>
      </c>
      <c r="U1259">
        <f t="shared" si="15"/>
        <v>0</v>
      </c>
      <c r="V1259">
        <f t="shared" si="16"/>
        <v>2.6983365568457418</v>
      </c>
      <c r="W1259" t="str">
        <f t="shared" si="17"/>
        <v/>
      </c>
      <c r="X1259">
        <f t="shared" si="18"/>
        <v>0.18398071193436891</v>
      </c>
      <c r="Y1259" t="str">
        <f t="shared" si="19"/>
        <v/>
      </c>
      <c r="AA1259">
        <v>9</v>
      </c>
      <c r="AC1259">
        <v>0</v>
      </c>
      <c r="AD1259">
        <v>1279.5714</v>
      </c>
      <c r="AF1259">
        <v>0</v>
      </c>
      <c r="AG1259">
        <v>0</v>
      </c>
      <c r="AH1259">
        <v>24169</v>
      </c>
      <c r="AI1259">
        <v>1647.9151999999999</v>
      </c>
      <c r="AJ1259">
        <v>0</v>
      </c>
      <c r="AK1259">
        <v>1647.9151999999999</v>
      </c>
    </row>
    <row r="1260" spans="1:37" ht="19" customHeight="1">
      <c r="A1260" t="s">
        <v>1005</v>
      </c>
      <c r="B1260" t="s">
        <v>1006</v>
      </c>
      <c r="C1260" t="s">
        <v>1007</v>
      </c>
      <c r="D1260">
        <v>7</v>
      </c>
      <c r="E1260" t="s">
        <v>504</v>
      </c>
      <c r="G1260" t="s">
        <v>1311</v>
      </c>
      <c r="H1260" t="s">
        <v>1311</v>
      </c>
      <c r="I1260" t="s">
        <v>465</v>
      </c>
      <c r="J1260" t="s">
        <v>248</v>
      </c>
      <c r="K1260">
        <v>1212</v>
      </c>
      <c r="L1260">
        <v>0</v>
      </c>
      <c r="M1260">
        <v>1212</v>
      </c>
      <c r="N1260">
        <v>1212</v>
      </c>
      <c r="O1260">
        <v>0</v>
      </c>
      <c r="R1260">
        <v>16.142900000000001</v>
      </c>
      <c r="S1260">
        <v>204.71430000000001</v>
      </c>
      <c r="T1260">
        <v>2.2856999999999998</v>
      </c>
      <c r="U1260">
        <f t="shared" si="15"/>
        <v>1.1165316736544539E-2</v>
      </c>
      <c r="V1260">
        <f t="shared" si="16"/>
        <v>0.84577802890592957</v>
      </c>
      <c r="W1260">
        <f t="shared" si="17"/>
        <v>75.750473440459004</v>
      </c>
      <c r="X1260">
        <f t="shared" si="18"/>
        <v>0.84577802890592957</v>
      </c>
      <c r="Y1260">
        <f t="shared" si="19"/>
        <v>75.750473440459004</v>
      </c>
      <c r="AC1260">
        <v>16.142900000000001</v>
      </c>
      <c r="AD1260">
        <v>204.71430000000001</v>
      </c>
      <c r="AE1260">
        <v>2.2856999999999998</v>
      </c>
      <c r="AF1260">
        <v>1.1422089999999999E-2</v>
      </c>
      <c r="AG1260">
        <v>1212</v>
      </c>
      <c r="AH1260">
        <v>0</v>
      </c>
      <c r="AI1260">
        <v>1212</v>
      </c>
      <c r="AJ1260">
        <v>1212</v>
      </c>
      <c r="AK1260">
        <v>0</v>
      </c>
    </row>
    <row r="1261" spans="1:37" ht="19" customHeight="1">
      <c r="A1261" t="s">
        <v>1005</v>
      </c>
      <c r="B1261" t="s">
        <v>1006</v>
      </c>
      <c r="C1261" t="s">
        <v>1007</v>
      </c>
      <c r="D1261">
        <v>7</v>
      </c>
      <c r="E1261" t="s">
        <v>503</v>
      </c>
      <c r="F1261" t="s">
        <v>322</v>
      </c>
      <c r="G1261" t="s">
        <v>1311</v>
      </c>
      <c r="H1261" t="s">
        <v>1311</v>
      </c>
      <c r="I1261" t="s">
        <v>465</v>
      </c>
      <c r="J1261" t="s">
        <v>281</v>
      </c>
      <c r="K1261">
        <v>174</v>
      </c>
      <c r="L1261">
        <v>0</v>
      </c>
      <c r="M1261">
        <v>1186.1414</v>
      </c>
      <c r="N1261">
        <v>1186.1414</v>
      </c>
      <c r="O1261">
        <v>0</v>
      </c>
      <c r="P1261">
        <v>122.4286</v>
      </c>
      <c r="Q1261">
        <v>1885</v>
      </c>
      <c r="R1261">
        <v>1030.7143000000001</v>
      </c>
      <c r="S1261">
        <v>3787.7143000000001</v>
      </c>
      <c r="T1261">
        <v>15.7143</v>
      </c>
      <c r="U1261">
        <f t="shared" si="15"/>
        <v>4.148755358871708E-3</v>
      </c>
      <c r="V1261">
        <f t="shared" si="16"/>
        <v>6.5625706926055261E-3</v>
      </c>
      <c r="W1261">
        <f t="shared" si="17"/>
        <v>1.5818167438029602</v>
      </c>
      <c r="X1261">
        <f t="shared" si="18"/>
        <v>4.473641832716143E-2</v>
      </c>
      <c r="Y1261">
        <f t="shared" si="19"/>
        <v>10.78309383355106</v>
      </c>
      <c r="AA1261">
        <v>122.4286</v>
      </c>
      <c r="AB1261">
        <v>1885</v>
      </c>
      <c r="AC1261">
        <v>1030.7143000000001</v>
      </c>
      <c r="AD1261">
        <v>3787.7143000000001</v>
      </c>
      <c r="AE1261">
        <v>15.7143</v>
      </c>
      <c r="AF1261">
        <v>4.13949E-3</v>
      </c>
      <c r="AG1261">
        <v>174</v>
      </c>
      <c r="AH1261">
        <v>0</v>
      </c>
      <c r="AI1261">
        <v>1186.1414</v>
      </c>
      <c r="AJ1261">
        <v>1186.1414</v>
      </c>
      <c r="AK1261">
        <v>0</v>
      </c>
    </row>
    <row r="1262" spans="1:37" ht="19" customHeight="1">
      <c r="A1262" t="s">
        <v>1005</v>
      </c>
      <c r="B1262" t="s">
        <v>1006</v>
      </c>
      <c r="C1262" t="s">
        <v>1007</v>
      </c>
      <c r="D1262">
        <v>7</v>
      </c>
      <c r="E1262" t="s">
        <v>499</v>
      </c>
      <c r="G1262" t="s">
        <v>1311</v>
      </c>
      <c r="H1262" t="s">
        <v>1311</v>
      </c>
      <c r="I1262" t="s">
        <v>465</v>
      </c>
      <c r="J1262" t="s">
        <v>268</v>
      </c>
      <c r="K1262">
        <v>9389</v>
      </c>
      <c r="L1262">
        <v>7672.79</v>
      </c>
      <c r="M1262">
        <v>1163.5246999999999</v>
      </c>
      <c r="N1262">
        <v>640.41470000000004</v>
      </c>
      <c r="O1262">
        <v>523.11</v>
      </c>
      <c r="P1262">
        <v>17.571400000000001</v>
      </c>
      <c r="R1262">
        <v>0</v>
      </c>
      <c r="S1262">
        <v>77.142899999999997</v>
      </c>
      <c r="U1262">
        <f t="shared" si="15"/>
        <v>0</v>
      </c>
      <c r="V1262">
        <f t="shared" si="16"/>
        <v>31.595889854135265</v>
      </c>
      <c r="W1262" t="str">
        <f t="shared" si="17"/>
        <v/>
      </c>
      <c r="X1262">
        <f t="shared" si="18"/>
        <v>2.154674173329163</v>
      </c>
      <c r="Y1262" t="str">
        <f t="shared" si="19"/>
        <v/>
      </c>
      <c r="AA1262">
        <v>17.571400000000001</v>
      </c>
      <c r="AC1262">
        <v>0</v>
      </c>
      <c r="AD1262">
        <v>77.142899999999997</v>
      </c>
      <c r="AF1262">
        <v>0</v>
      </c>
      <c r="AG1262">
        <v>9389</v>
      </c>
      <c r="AH1262">
        <v>7672.79</v>
      </c>
      <c r="AI1262">
        <v>1163.5246999999999</v>
      </c>
      <c r="AJ1262">
        <v>640.41470000000004</v>
      </c>
      <c r="AK1262">
        <v>523.11</v>
      </c>
    </row>
    <row r="1263" spans="1:37" ht="19" customHeight="1">
      <c r="A1263" t="s">
        <v>1005</v>
      </c>
      <c r="B1263" t="s">
        <v>1006</v>
      </c>
      <c r="C1263" t="s">
        <v>1007</v>
      </c>
      <c r="D1263">
        <v>7</v>
      </c>
      <c r="E1263" t="s">
        <v>496</v>
      </c>
      <c r="F1263" t="s">
        <v>496</v>
      </c>
      <c r="G1263" t="s">
        <v>1311</v>
      </c>
      <c r="H1263" t="s">
        <v>1311</v>
      </c>
      <c r="I1263" t="s">
        <v>465</v>
      </c>
      <c r="J1263" t="s">
        <v>248</v>
      </c>
      <c r="K1263">
        <v>1152</v>
      </c>
      <c r="L1263">
        <v>0</v>
      </c>
      <c r="M1263">
        <v>1152</v>
      </c>
      <c r="N1263">
        <v>1152</v>
      </c>
      <c r="O1263">
        <v>0</v>
      </c>
      <c r="Q1263">
        <v>398</v>
      </c>
      <c r="R1263">
        <v>241.71430000000001</v>
      </c>
      <c r="S1263">
        <v>352.1429</v>
      </c>
      <c r="T1263">
        <v>7.1429</v>
      </c>
      <c r="U1263">
        <f t="shared" si="15"/>
        <v>2.0284094894430643E-2</v>
      </c>
      <c r="V1263">
        <f t="shared" si="16"/>
        <v>0.46734274231122813</v>
      </c>
      <c r="W1263">
        <f t="shared" si="17"/>
        <v>23.039861760829435</v>
      </c>
      <c r="X1263">
        <f t="shared" si="18"/>
        <v>0.46734274231122813</v>
      </c>
      <c r="Y1263">
        <f t="shared" si="19"/>
        <v>23.039861760829435</v>
      </c>
      <c r="AB1263">
        <v>398</v>
      </c>
      <c r="AC1263">
        <v>241.71430000000001</v>
      </c>
      <c r="AD1263">
        <v>352.1429</v>
      </c>
      <c r="AE1263">
        <v>7.1429</v>
      </c>
      <c r="AF1263">
        <v>2.1113179999999999E-2</v>
      </c>
      <c r="AG1263">
        <v>1152</v>
      </c>
      <c r="AH1263">
        <v>0</v>
      </c>
      <c r="AI1263">
        <v>1152</v>
      </c>
      <c r="AJ1263">
        <v>1152</v>
      </c>
      <c r="AK1263">
        <v>0</v>
      </c>
    </row>
    <row r="1264" spans="1:37" ht="19" customHeight="1">
      <c r="A1264" t="s">
        <v>1005</v>
      </c>
      <c r="B1264" t="s">
        <v>1006</v>
      </c>
      <c r="C1264" t="s">
        <v>1007</v>
      </c>
      <c r="D1264">
        <v>7</v>
      </c>
      <c r="E1264" t="s">
        <v>490</v>
      </c>
      <c r="F1264" t="s">
        <v>633</v>
      </c>
      <c r="G1264" t="s">
        <v>1311</v>
      </c>
      <c r="H1264" t="s">
        <v>1311</v>
      </c>
      <c r="I1264" t="s">
        <v>465</v>
      </c>
      <c r="J1264" t="s">
        <v>248</v>
      </c>
      <c r="K1264">
        <v>861.94</v>
      </c>
      <c r="L1264">
        <v>147.66</v>
      </c>
      <c r="M1264">
        <v>1009.6</v>
      </c>
      <c r="N1264">
        <v>861.94</v>
      </c>
      <c r="O1264">
        <v>147.66</v>
      </c>
      <c r="P1264">
        <v>1098</v>
      </c>
      <c r="Q1264">
        <v>8488</v>
      </c>
      <c r="R1264">
        <v>0</v>
      </c>
      <c r="S1264">
        <v>8521</v>
      </c>
      <c r="T1264">
        <v>5.1429</v>
      </c>
      <c r="U1264">
        <f t="shared" si="15"/>
        <v>6.0355592066658841E-4</v>
      </c>
      <c r="V1264">
        <f t="shared" si="16"/>
        <v>1.692624943417104E-2</v>
      </c>
      <c r="W1264">
        <f t="shared" si="17"/>
        <v>28.044210742688254</v>
      </c>
      <c r="X1264">
        <f t="shared" si="18"/>
        <v>1.692624943417104E-2</v>
      </c>
      <c r="Y1264">
        <f t="shared" si="19"/>
        <v>28.044210742688254</v>
      </c>
      <c r="AA1264">
        <v>1098</v>
      </c>
      <c r="AB1264">
        <v>8488</v>
      </c>
      <c r="AC1264">
        <v>0</v>
      </c>
      <c r="AD1264">
        <v>8521</v>
      </c>
      <c r="AE1264">
        <v>5.1429</v>
      </c>
      <c r="AF1264">
        <v>6.0192000000000004E-4</v>
      </c>
      <c r="AG1264">
        <v>861.94</v>
      </c>
      <c r="AH1264">
        <v>147.66</v>
      </c>
      <c r="AI1264">
        <v>1009.6</v>
      </c>
      <c r="AJ1264">
        <v>861.94</v>
      </c>
      <c r="AK1264">
        <v>147.66</v>
      </c>
    </row>
    <row r="1265" spans="1:37" ht="19" customHeight="1">
      <c r="A1265" t="s">
        <v>1005</v>
      </c>
      <c r="B1265" t="s">
        <v>1006</v>
      </c>
      <c r="C1265" t="s">
        <v>1007</v>
      </c>
      <c r="D1265">
        <v>7</v>
      </c>
      <c r="E1265" t="s">
        <v>506</v>
      </c>
      <c r="G1265" t="s">
        <v>1311</v>
      </c>
      <c r="H1265" t="s">
        <v>1311</v>
      </c>
      <c r="I1265" t="s">
        <v>465</v>
      </c>
      <c r="J1265" t="s">
        <v>268</v>
      </c>
      <c r="K1265">
        <v>4298</v>
      </c>
      <c r="L1265">
        <v>10184.15</v>
      </c>
      <c r="M1265">
        <v>988.07799999999997</v>
      </c>
      <c r="N1265">
        <v>293.46940000000001</v>
      </c>
      <c r="O1265">
        <v>694.60860000000002</v>
      </c>
      <c r="P1265">
        <v>2.1429</v>
      </c>
      <c r="R1265">
        <v>0</v>
      </c>
      <c r="S1265">
        <v>102.4286</v>
      </c>
      <c r="U1265">
        <f t="shared" si="15"/>
        <v>0</v>
      </c>
      <c r="V1265">
        <f t="shared" si="16"/>
        <v>20.198250990724965</v>
      </c>
      <c r="W1265" t="str">
        <f t="shared" si="17"/>
        <v/>
      </c>
      <c r="X1265">
        <f t="shared" si="18"/>
        <v>1.3780721400077711</v>
      </c>
      <c r="Y1265" t="str">
        <f t="shared" si="19"/>
        <v/>
      </c>
      <c r="AA1265">
        <v>2.1429</v>
      </c>
      <c r="AC1265">
        <v>0</v>
      </c>
      <c r="AD1265">
        <v>102.4286</v>
      </c>
      <c r="AF1265">
        <v>0</v>
      </c>
      <c r="AG1265">
        <v>4298</v>
      </c>
      <c r="AH1265">
        <v>10184.15</v>
      </c>
      <c r="AI1265">
        <v>988.07799999999997</v>
      </c>
      <c r="AJ1265">
        <v>293.46940000000001</v>
      </c>
      <c r="AK1265">
        <v>694.60860000000002</v>
      </c>
    </row>
    <row r="1266" spans="1:37" ht="19" customHeight="1">
      <c r="A1266" t="s">
        <v>1005</v>
      </c>
      <c r="B1266" t="s">
        <v>1006</v>
      </c>
      <c r="C1266" t="s">
        <v>1007</v>
      </c>
      <c r="D1266">
        <v>7</v>
      </c>
      <c r="E1266" t="s">
        <v>543</v>
      </c>
      <c r="G1266" t="s">
        <v>1311</v>
      </c>
      <c r="H1266" t="s">
        <v>1311</v>
      </c>
      <c r="I1266" t="s">
        <v>465</v>
      </c>
      <c r="J1266" t="s">
        <v>268</v>
      </c>
      <c r="K1266">
        <v>0</v>
      </c>
      <c r="L1266">
        <v>14455.81</v>
      </c>
      <c r="M1266">
        <v>985.83460000000002</v>
      </c>
      <c r="N1266">
        <v>0</v>
      </c>
      <c r="O1266">
        <v>985.83460000000002</v>
      </c>
      <c r="P1266">
        <v>0</v>
      </c>
      <c r="R1266">
        <v>0</v>
      </c>
      <c r="S1266">
        <v>0</v>
      </c>
      <c r="U1266" t="str">
        <f t="shared" si="15"/>
        <v/>
      </c>
      <c r="V1266" t="str">
        <f t="shared" si="16"/>
        <v/>
      </c>
      <c r="W1266" t="str">
        <f t="shared" si="17"/>
        <v/>
      </c>
      <c r="X1266" t="str">
        <f t="shared" si="18"/>
        <v/>
      </c>
      <c r="Y1266" t="str">
        <f t="shared" si="19"/>
        <v/>
      </c>
      <c r="AA1266">
        <v>0</v>
      </c>
      <c r="AC1266">
        <v>0</v>
      </c>
      <c r="AD1266">
        <v>0</v>
      </c>
      <c r="AG1266">
        <v>0</v>
      </c>
      <c r="AH1266">
        <v>14455.81</v>
      </c>
      <c r="AI1266">
        <v>985.83460000000002</v>
      </c>
      <c r="AJ1266">
        <v>0</v>
      </c>
      <c r="AK1266">
        <v>985.83460000000002</v>
      </c>
    </row>
    <row r="1267" spans="1:37" ht="19" customHeight="1">
      <c r="A1267" t="s">
        <v>1005</v>
      </c>
      <c r="B1267" t="s">
        <v>1006</v>
      </c>
      <c r="C1267" t="s">
        <v>1007</v>
      </c>
      <c r="D1267">
        <v>7</v>
      </c>
      <c r="E1267" t="s">
        <v>520</v>
      </c>
      <c r="G1267" t="s">
        <v>1311</v>
      </c>
      <c r="H1267" t="s">
        <v>1311</v>
      </c>
      <c r="I1267" t="s">
        <v>465</v>
      </c>
      <c r="J1267" t="s">
        <v>268</v>
      </c>
      <c r="K1267">
        <v>3397</v>
      </c>
      <c r="L1267">
        <v>7285.19</v>
      </c>
      <c r="M1267">
        <v>727.85220000000004</v>
      </c>
      <c r="N1267">
        <v>231.11529999999999</v>
      </c>
      <c r="O1267">
        <v>496.73689999999999</v>
      </c>
      <c r="P1267">
        <v>0.57140000000000002</v>
      </c>
      <c r="R1267">
        <v>0</v>
      </c>
      <c r="S1267">
        <v>47.714300000000001</v>
      </c>
      <c r="U1267">
        <f t="shared" si="15"/>
        <v>0</v>
      </c>
      <c r="V1267">
        <f t="shared" si="16"/>
        <v>31.98259521479185</v>
      </c>
      <c r="W1267" t="str">
        <f t="shared" si="17"/>
        <v/>
      </c>
      <c r="X1267">
        <f t="shared" si="18"/>
        <v>2.1791975511384578</v>
      </c>
      <c r="Y1267" t="str">
        <f t="shared" si="19"/>
        <v/>
      </c>
      <c r="AA1267">
        <v>0.57140000000000002</v>
      </c>
      <c r="AC1267">
        <v>0</v>
      </c>
      <c r="AD1267">
        <v>47.714300000000001</v>
      </c>
      <c r="AF1267">
        <v>0</v>
      </c>
      <c r="AG1267">
        <v>3397</v>
      </c>
      <c r="AH1267">
        <v>7285.19</v>
      </c>
      <c r="AI1267">
        <v>727.85220000000004</v>
      </c>
      <c r="AJ1267">
        <v>231.11529999999999</v>
      </c>
      <c r="AK1267">
        <v>496.73689999999999</v>
      </c>
    </row>
    <row r="1268" spans="1:37" ht="19" customHeight="1">
      <c r="A1268" t="s">
        <v>1005</v>
      </c>
      <c r="B1268" t="s">
        <v>1006</v>
      </c>
      <c r="C1268" t="s">
        <v>1007</v>
      </c>
      <c r="D1268">
        <v>7</v>
      </c>
      <c r="E1268" t="s">
        <v>497</v>
      </c>
      <c r="F1268" t="s">
        <v>497</v>
      </c>
      <c r="G1268" t="s">
        <v>1311</v>
      </c>
      <c r="H1268" t="s">
        <v>1311</v>
      </c>
      <c r="I1268" t="s">
        <v>465</v>
      </c>
      <c r="J1268" t="s">
        <v>268</v>
      </c>
      <c r="K1268">
        <v>8004</v>
      </c>
      <c r="L1268">
        <v>0</v>
      </c>
      <c r="M1268">
        <v>545.98839999999996</v>
      </c>
      <c r="N1268">
        <v>545.98839999999996</v>
      </c>
      <c r="O1268">
        <v>0</v>
      </c>
      <c r="P1268">
        <v>592</v>
      </c>
      <c r="Q1268">
        <v>44</v>
      </c>
      <c r="R1268">
        <v>44</v>
      </c>
      <c r="S1268">
        <v>589.57140000000004</v>
      </c>
      <c r="T1268">
        <v>2.7143000000000002</v>
      </c>
      <c r="U1268">
        <f t="shared" si="15"/>
        <v>4.6038529005986385E-3</v>
      </c>
      <c r="V1268">
        <f t="shared" si="16"/>
        <v>1.9394234038974265</v>
      </c>
      <c r="W1268">
        <f t="shared" si="17"/>
        <v>421.2609407318908</v>
      </c>
      <c r="X1268">
        <f t="shared" si="18"/>
        <v>0.13229668680865939</v>
      </c>
      <c r="Y1268">
        <f t="shared" si="19"/>
        <v>28.736080336419274</v>
      </c>
      <c r="AA1268">
        <v>592</v>
      </c>
      <c r="AB1268">
        <v>44</v>
      </c>
      <c r="AC1268">
        <v>44</v>
      </c>
      <c r="AD1268">
        <v>589.57140000000004</v>
      </c>
      <c r="AE1268">
        <v>2.7143000000000002</v>
      </c>
      <c r="AF1268">
        <v>4.5824000000000004E-3</v>
      </c>
      <c r="AG1268">
        <v>8004</v>
      </c>
      <c r="AH1268">
        <v>0</v>
      </c>
      <c r="AI1268">
        <v>545.98839999999996</v>
      </c>
      <c r="AJ1268">
        <v>545.98839999999996</v>
      </c>
      <c r="AK1268">
        <v>0</v>
      </c>
    </row>
    <row r="1269" spans="1:37" ht="19" customHeight="1">
      <c r="A1269" t="s">
        <v>1005</v>
      </c>
      <c r="B1269" t="s">
        <v>1006</v>
      </c>
      <c r="C1269" t="s">
        <v>1007</v>
      </c>
      <c r="D1269">
        <v>7</v>
      </c>
      <c r="E1269" t="s">
        <v>512</v>
      </c>
      <c r="G1269" t="s">
        <v>1311</v>
      </c>
      <c r="H1269" t="s">
        <v>1311</v>
      </c>
      <c r="I1269" t="s">
        <v>465</v>
      </c>
      <c r="J1269" t="s">
        <v>268</v>
      </c>
      <c r="K1269">
        <v>0</v>
      </c>
      <c r="L1269">
        <v>6754.71</v>
      </c>
      <c r="M1269">
        <v>460.36860000000001</v>
      </c>
      <c r="N1269">
        <v>0</v>
      </c>
      <c r="O1269">
        <v>460.36860000000001</v>
      </c>
      <c r="P1269">
        <v>93.714299999999994</v>
      </c>
      <c r="R1269">
        <v>0</v>
      </c>
      <c r="S1269">
        <v>783.57140000000004</v>
      </c>
      <c r="U1269">
        <f t="shared" si="15"/>
        <v>0</v>
      </c>
      <c r="V1269">
        <f t="shared" si="16"/>
        <v>1.2314877386139558</v>
      </c>
      <c r="W1269" t="str">
        <f t="shared" si="17"/>
        <v/>
      </c>
      <c r="X1269">
        <f t="shared" si="18"/>
        <v>8.3932291118770874E-2</v>
      </c>
      <c r="Y1269" t="str">
        <f t="shared" si="19"/>
        <v/>
      </c>
      <c r="AA1269">
        <v>93.714299999999994</v>
      </c>
      <c r="AC1269">
        <v>0</v>
      </c>
      <c r="AD1269">
        <v>783.57140000000004</v>
      </c>
      <c r="AF1269">
        <v>0</v>
      </c>
      <c r="AG1269">
        <v>0</v>
      </c>
      <c r="AH1269">
        <v>6754.71</v>
      </c>
      <c r="AI1269">
        <v>460.36860000000001</v>
      </c>
      <c r="AJ1269">
        <v>0</v>
      </c>
      <c r="AK1269">
        <v>460.36860000000001</v>
      </c>
    </row>
    <row r="1270" spans="1:37" ht="19" customHeight="1">
      <c r="A1270" t="s">
        <v>1005</v>
      </c>
      <c r="B1270" t="s">
        <v>1006</v>
      </c>
      <c r="C1270" t="s">
        <v>1007</v>
      </c>
      <c r="D1270">
        <v>7</v>
      </c>
      <c r="E1270" t="s">
        <v>509</v>
      </c>
      <c r="G1270" t="s">
        <v>1311</v>
      </c>
      <c r="H1270" t="s">
        <v>1311</v>
      </c>
      <c r="I1270" t="s">
        <v>465</v>
      </c>
      <c r="J1270" t="s">
        <v>268</v>
      </c>
      <c r="K1270">
        <v>0</v>
      </c>
      <c r="L1270">
        <v>6105</v>
      </c>
      <c r="M1270">
        <v>416.17340000000002</v>
      </c>
      <c r="N1270">
        <v>0</v>
      </c>
      <c r="O1270">
        <v>416.17340000000002</v>
      </c>
      <c r="P1270">
        <v>35.714300000000001</v>
      </c>
      <c r="R1270">
        <v>0</v>
      </c>
      <c r="S1270">
        <v>153.1429</v>
      </c>
      <c r="U1270">
        <f t="shared" si="15"/>
        <v>0</v>
      </c>
      <c r="V1270">
        <f t="shared" si="16"/>
        <v>5.6949610928280521</v>
      </c>
      <c r="W1270" t="str">
        <f t="shared" si="17"/>
        <v/>
      </c>
      <c r="X1270">
        <f t="shared" si="18"/>
        <v>0.38822134657984703</v>
      </c>
      <c r="Y1270" t="str">
        <f t="shared" si="19"/>
        <v/>
      </c>
      <c r="AA1270">
        <v>35.714300000000001</v>
      </c>
      <c r="AC1270">
        <v>0</v>
      </c>
      <c r="AD1270">
        <v>153.1429</v>
      </c>
      <c r="AF1270">
        <v>0</v>
      </c>
      <c r="AG1270">
        <v>0</v>
      </c>
      <c r="AH1270">
        <v>6105</v>
      </c>
      <c r="AI1270">
        <v>416.17340000000002</v>
      </c>
      <c r="AJ1270">
        <v>0</v>
      </c>
      <c r="AK1270">
        <v>416.17340000000002</v>
      </c>
    </row>
    <row r="1271" spans="1:37" ht="19" customHeight="1">
      <c r="A1271" t="s">
        <v>1005</v>
      </c>
      <c r="B1271" t="s">
        <v>1006</v>
      </c>
      <c r="C1271" t="s">
        <v>1007</v>
      </c>
      <c r="D1271">
        <v>7</v>
      </c>
      <c r="E1271" t="s">
        <v>510</v>
      </c>
      <c r="G1271" t="s">
        <v>1311</v>
      </c>
      <c r="H1271" t="s">
        <v>1311</v>
      </c>
      <c r="I1271" t="s">
        <v>465</v>
      </c>
      <c r="J1271" t="s">
        <v>268</v>
      </c>
      <c r="K1271">
        <v>0</v>
      </c>
      <c r="L1271">
        <v>5701.42</v>
      </c>
      <c r="M1271">
        <v>388.54559999999998</v>
      </c>
      <c r="N1271">
        <v>0</v>
      </c>
      <c r="O1271">
        <v>388.54559999999998</v>
      </c>
      <c r="P1271">
        <v>24.714300000000001</v>
      </c>
      <c r="R1271">
        <v>0</v>
      </c>
      <c r="S1271">
        <v>251</v>
      </c>
      <c r="U1271">
        <f t="shared" si="15"/>
        <v>0</v>
      </c>
      <c r="V1271">
        <f t="shared" si="16"/>
        <v>3.2449743881616389</v>
      </c>
      <c r="W1271" t="str">
        <f t="shared" si="17"/>
        <v/>
      </c>
      <c r="X1271">
        <f t="shared" si="18"/>
        <v>0.22114149117814455</v>
      </c>
      <c r="Y1271" t="str">
        <f t="shared" si="19"/>
        <v/>
      </c>
      <c r="AA1271">
        <v>24.714300000000001</v>
      </c>
      <c r="AC1271">
        <v>0</v>
      </c>
      <c r="AD1271">
        <v>251</v>
      </c>
      <c r="AF1271">
        <v>0</v>
      </c>
      <c r="AG1271">
        <v>0</v>
      </c>
      <c r="AH1271">
        <v>5701.42</v>
      </c>
      <c r="AI1271">
        <v>388.54559999999998</v>
      </c>
      <c r="AJ1271">
        <v>0</v>
      </c>
      <c r="AK1271">
        <v>388.54559999999998</v>
      </c>
    </row>
    <row r="1272" spans="1:37" ht="19" customHeight="1">
      <c r="A1272" t="s">
        <v>1005</v>
      </c>
      <c r="B1272" t="s">
        <v>1006</v>
      </c>
      <c r="C1272" t="s">
        <v>1007</v>
      </c>
      <c r="D1272">
        <v>7</v>
      </c>
      <c r="E1272" t="s">
        <v>515</v>
      </c>
      <c r="G1272" t="s">
        <v>1311</v>
      </c>
      <c r="H1272" t="s">
        <v>1311</v>
      </c>
      <c r="I1272" t="s">
        <v>465</v>
      </c>
      <c r="J1272" t="s">
        <v>268</v>
      </c>
      <c r="K1272">
        <v>0</v>
      </c>
      <c r="L1272">
        <v>5160.09</v>
      </c>
      <c r="M1272">
        <v>351.76519999999999</v>
      </c>
      <c r="N1272">
        <v>0</v>
      </c>
      <c r="O1272">
        <v>351.76519999999999</v>
      </c>
      <c r="P1272">
        <v>0.85709999999999997</v>
      </c>
      <c r="R1272">
        <v>0</v>
      </c>
      <c r="S1272">
        <v>52.428600000000003</v>
      </c>
      <c r="U1272">
        <f t="shared" si="15"/>
        <v>0</v>
      </c>
      <c r="V1272">
        <f t="shared" si="16"/>
        <v>14.060183073469714</v>
      </c>
      <c r="W1272" t="str">
        <f t="shared" si="17"/>
        <v/>
      </c>
      <c r="X1272">
        <f t="shared" si="18"/>
        <v>0.95848776104209199</v>
      </c>
      <c r="Y1272" t="str">
        <f t="shared" si="19"/>
        <v/>
      </c>
      <c r="AA1272">
        <v>0.85709999999999997</v>
      </c>
      <c r="AC1272">
        <v>0</v>
      </c>
      <c r="AD1272">
        <v>52.428600000000003</v>
      </c>
      <c r="AF1272">
        <v>0</v>
      </c>
      <c r="AG1272">
        <v>0</v>
      </c>
      <c r="AH1272">
        <v>5160.09</v>
      </c>
      <c r="AI1272">
        <v>351.76519999999999</v>
      </c>
      <c r="AJ1272">
        <v>0</v>
      </c>
      <c r="AK1272">
        <v>351.76519999999999</v>
      </c>
    </row>
    <row r="1273" spans="1:37" ht="19" customHeight="1">
      <c r="A1273" t="s">
        <v>1005</v>
      </c>
      <c r="B1273" t="s">
        <v>1006</v>
      </c>
      <c r="C1273" t="s">
        <v>1007</v>
      </c>
      <c r="D1273">
        <v>7</v>
      </c>
      <c r="E1273" t="s">
        <v>524</v>
      </c>
      <c r="G1273" t="s">
        <v>1311</v>
      </c>
      <c r="H1273" t="s">
        <v>1311</v>
      </c>
      <c r="I1273" t="s">
        <v>465</v>
      </c>
      <c r="J1273" t="s">
        <v>268</v>
      </c>
      <c r="K1273">
        <v>22</v>
      </c>
      <c r="L1273">
        <v>3772.12</v>
      </c>
      <c r="M1273">
        <v>258.63040000000001</v>
      </c>
      <c r="N1273">
        <v>1.5025999999999999</v>
      </c>
      <c r="O1273">
        <v>257.12779999999998</v>
      </c>
      <c r="P1273">
        <v>5.8571</v>
      </c>
      <c r="R1273">
        <v>0</v>
      </c>
      <c r="S1273">
        <v>130</v>
      </c>
      <c r="U1273">
        <f t="shared" si="15"/>
        <v>0</v>
      </c>
      <c r="V1273">
        <f t="shared" si="16"/>
        <v>4.1693626373626378</v>
      </c>
      <c r="W1273" t="str">
        <f t="shared" si="17"/>
        <v/>
      </c>
      <c r="X1273">
        <f t="shared" si="18"/>
        <v>0.28420923076923077</v>
      </c>
      <c r="Y1273" t="str">
        <f t="shared" si="19"/>
        <v/>
      </c>
      <c r="AA1273">
        <v>5.8571</v>
      </c>
      <c r="AC1273">
        <v>0</v>
      </c>
      <c r="AD1273">
        <v>130</v>
      </c>
      <c r="AF1273">
        <v>0</v>
      </c>
      <c r="AG1273">
        <v>22</v>
      </c>
      <c r="AH1273">
        <v>3772.12</v>
      </c>
      <c r="AI1273">
        <v>258.63040000000001</v>
      </c>
      <c r="AJ1273">
        <v>1.5025999999999999</v>
      </c>
      <c r="AK1273">
        <v>257.12779999999998</v>
      </c>
    </row>
    <row r="1274" spans="1:37" ht="19" customHeight="1">
      <c r="A1274" t="s">
        <v>1005</v>
      </c>
      <c r="B1274" t="s">
        <v>1006</v>
      </c>
      <c r="C1274" t="s">
        <v>1007</v>
      </c>
      <c r="D1274">
        <v>7</v>
      </c>
      <c r="E1274" t="s">
        <v>517</v>
      </c>
      <c r="G1274" t="s">
        <v>1311</v>
      </c>
      <c r="H1274" t="s">
        <v>1311</v>
      </c>
      <c r="I1274" t="s">
        <v>465</v>
      </c>
      <c r="J1274" t="s">
        <v>268</v>
      </c>
      <c r="K1274">
        <v>1396</v>
      </c>
      <c r="L1274">
        <v>2152.9499999999998</v>
      </c>
      <c r="M1274">
        <v>242.12039999999999</v>
      </c>
      <c r="N1274">
        <v>95.240899999999996</v>
      </c>
      <c r="O1274">
        <v>146.87950000000001</v>
      </c>
      <c r="P1274">
        <v>6.2857000000000003</v>
      </c>
      <c r="R1274">
        <v>0</v>
      </c>
      <c r="S1274">
        <v>37.571399999999997</v>
      </c>
      <c r="U1274">
        <f t="shared" si="15"/>
        <v>0</v>
      </c>
      <c r="V1274">
        <f t="shared" si="16"/>
        <v>13.494116725564052</v>
      </c>
      <c r="W1274" t="str">
        <f t="shared" si="17"/>
        <v/>
      </c>
      <c r="X1274">
        <f t="shared" si="18"/>
        <v>0.92061058601565482</v>
      </c>
      <c r="Y1274" t="str">
        <f t="shared" si="19"/>
        <v/>
      </c>
      <c r="AA1274">
        <v>6.2857000000000003</v>
      </c>
      <c r="AC1274">
        <v>0</v>
      </c>
      <c r="AD1274">
        <v>37.571399999999997</v>
      </c>
      <c r="AF1274">
        <v>0</v>
      </c>
      <c r="AG1274">
        <v>1396</v>
      </c>
      <c r="AH1274">
        <v>2152.9499999999998</v>
      </c>
      <c r="AI1274">
        <v>242.12039999999999</v>
      </c>
      <c r="AJ1274">
        <v>95.240899999999996</v>
      </c>
      <c r="AK1274">
        <v>146.87950000000001</v>
      </c>
    </row>
    <row r="1275" spans="1:37" ht="19" customHeight="1">
      <c r="A1275" t="s">
        <v>1005</v>
      </c>
      <c r="B1275" t="s">
        <v>1006</v>
      </c>
      <c r="C1275" t="s">
        <v>1007</v>
      </c>
      <c r="D1275">
        <v>7</v>
      </c>
      <c r="E1275" t="s">
        <v>514</v>
      </c>
      <c r="G1275" t="s">
        <v>1311</v>
      </c>
      <c r="H1275" t="s">
        <v>1311</v>
      </c>
      <c r="I1275" t="s">
        <v>465</v>
      </c>
      <c r="J1275" t="s">
        <v>268</v>
      </c>
      <c r="K1275">
        <v>0</v>
      </c>
      <c r="L1275">
        <v>3436.2</v>
      </c>
      <c r="M1275">
        <v>234.2671</v>
      </c>
      <c r="N1275">
        <v>0</v>
      </c>
      <c r="O1275">
        <v>234.2671</v>
      </c>
      <c r="P1275">
        <v>1.7142999999999999</v>
      </c>
      <c r="R1275">
        <v>0</v>
      </c>
      <c r="S1275">
        <v>51.285699999999999</v>
      </c>
      <c r="U1275">
        <f t="shared" si="15"/>
        <v>0</v>
      </c>
      <c r="V1275">
        <f t="shared" si="16"/>
        <v>9.5715904099137621</v>
      </c>
      <c r="W1275" t="str">
        <f t="shared" si="17"/>
        <v/>
      </c>
      <c r="X1275">
        <f t="shared" si="18"/>
        <v>0.65255477787041161</v>
      </c>
      <c r="Y1275" t="str">
        <f t="shared" si="19"/>
        <v/>
      </c>
      <c r="AA1275">
        <v>1.7142999999999999</v>
      </c>
      <c r="AC1275">
        <v>0</v>
      </c>
      <c r="AD1275">
        <v>51.285699999999999</v>
      </c>
      <c r="AF1275">
        <v>0</v>
      </c>
      <c r="AG1275">
        <v>0</v>
      </c>
      <c r="AH1275">
        <v>3436.2</v>
      </c>
      <c r="AI1275">
        <v>234.2671</v>
      </c>
      <c r="AJ1275">
        <v>0</v>
      </c>
      <c r="AK1275">
        <v>234.2671</v>
      </c>
    </row>
    <row r="1276" spans="1:37" ht="19" customHeight="1">
      <c r="A1276" t="s">
        <v>1005</v>
      </c>
      <c r="B1276" t="s">
        <v>1006</v>
      </c>
      <c r="C1276" t="s">
        <v>1007</v>
      </c>
      <c r="D1276">
        <v>7</v>
      </c>
      <c r="E1276" t="s">
        <v>537</v>
      </c>
      <c r="F1276" t="s">
        <v>537</v>
      </c>
      <c r="G1276" t="s">
        <v>1311</v>
      </c>
      <c r="H1276" t="s">
        <v>1311</v>
      </c>
      <c r="I1276" t="s">
        <v>465</v>
      </c>
      <c r="J1276" t="s">
        <v>248</v>
      </c>
      <c r="K1276">
        <v>216</v>
      </c>
      <c r="L1276">
        <v>0</v>
      </c>
      <c r="M1276">
        <v>216</v>
      </c>
      <c r="N1276">
        <v>216</v>
      </c>
      <c r="O1276">
        <v>0</v>
      </c>
      <c r="Q1276">
        <v>233</v>
      </c>
      <c r="R1276">
        <v>6</v>
      </c>
      <c r="S1276">
        <v>234.28569999999999</v>
      </c>
      <c r="T1276">
        <v>0.42859999999999998</v>
      </c>
      <c r="U1276">
        <f t="shared" si="15"/>
        <v>1.8293903554506314E-3</v>
      </c>
      <c r="V1276">
        <f t="shared" si="16"/>
        <v>0.13170732510410518</v>
      </c>
      <c r="W1276">
        <f t="shared" si="17"/>
        <v>71.995200319978679</v>
      </c>
      <c r="X1276">
        <f t="shared" si="18"/>
        <v>0.13170732510410518</v>
      </c>
      <c r="Y1276">
        <f t="shared" si="19"/>
        <v>71.995200319978679</v>
      </c>
      <c r="AB1276">
        <v>233</v>
      </c>
      <c r="AC1276">
        <v>6</v>
      </c>
      <c r="AD1276">
        <v>234.28569999999999</v>
      </c>
      <c r="AE1276">
        <v>0.42859999999999998</v>
      </c>
      <c r="AF1276">
        <v>1.82734E-3</v>
      </c>
      <c r="AG1276">
        <v>216</v>
      </c>
      <c r="AH1276">
        <v>0</v>
      </c>
      <c r="AI1276">
        <v>216</v>
      </c>
      <c r="AJ1276">
        <v>216</v>
      </c>
      <c r="AK1276">
        <v>0</v>
      </c>
    </row>
    <row r="1277" spans="1:37" ht="19" customHeight="1">
      <c r="A1277" t="s">
        <v>1005</v>
      </c>
      <c r="B1277" t="s">
        <v>1006</v>
      </c>
      <c r="C1277" t="s">
        <v>1007</v>
      </c>
      <c r="D1277">
        <v>7</v>
      </c>
      <c r="E1277" t="s">
        <v>526</v>
      </c>
      <c r="G1277" t="s">
        <v>1311</v>
      </c>
      <c r="H1277" t="s">
        <v>1311</v>
      </c>
      <c r="I1277" t="s">
        <v>465</v>
      </c>
      <c r="J1277" t="s">
        <v>268</v>
      </c>
      <c r="K1277">
        <v>0</v>
      </c>
      <c r="L1277">
        <v>2930.83</v>
      </c>
      <c r="M1277">
        <v>199.88630000000001</v>
      </c>
      <c r="N1277">
        <v>0</v>
      </c>
      <c r="O1277">
        <v>199.88630000000001</v>
      </c>
      <c r="P1277">
        <v>1</v>
      </c>
      <c r="R1277">
        <v>0</v>
      </c>
      <c r="S1277">
        <v>40.714300000000001</v>
      </c>
      <c r="U1277">
        <f t="shared" si="15"/>
        <v>0</v>
      </c>
      <c r="V1277">
        <f t="shared" si="16"/>
        <v>10.283610426803358</v>
      </c>
      <c r="W1277" t="str">
        <f t="shared" si="17"/>
        <v/>
      </c>
      <c r="X1277">
        <f t="shared" si="18"/>
        <v>0.70135519250695</v>
      </c>
      <c r="Y1277" t="str">
        <f t="shared" si="19"/>
        <v/>
      </c>
      <c r="AA1277">
        <v>1</v>
      </c>
      <c r="AC1277">
        <v>0</v>
      </c>
      <c r="AD1277">
        <v>40.714300000000001</v>
      </c>
      <c r="AF1277">
        <v>0</v>
      </c>
      <c r="AG1277">
        <v>0</v>
      </c>
      <c r="AH1277">
        <v>2930.83</v>
      </c>
      <c r="AI1277">
        <v>199.88630000000001</v>
      </c>
      <c r="AJ1277">
        <v>0</v>
      </c>
      <c r="AK1277">
        <v>199.88630000000001</v>
      </c>
    </row>
    <row r="1278" spans="1:37" ht="19" customHeight="1">
      <c r="A1278" t="s">
        <v>1005</v>
      </c>
      <c r="B1278" t="s">
        <v>1006</v>
      </c>
      <c r="C1278" t="s">
        <v>1007</v>
      </c>
      <c r="D1278">
        <v>7</v>
      </c>
      <c r="E1278" t="s">
        <v>518</v>
      </c>
      <c r="G1278" t="s">
        <v>1311</v>
      </c>
      <c r="H1278" t="s">
        <v>1311</v>
      </c>
      <c r="I1278" t="s">
        <v>465</v>
      </c>
      <c r="J1278" t="s">
        <v>268</v>
      </c>
      <c r="K1278">
        <v>0</v>
      </c>
      <c r="L1278">
        <v>2907</v>
      </c>
      <c r="M1278">
        <v>198.25649999999999</v>
      </c>
      <c r="N1278">
        <v>0</v>
      </c>
      <c r="O1278">
        <v>198.25649999999999</v>
      </c>
      <c r="P1278">
        <v>0</v>
      </c>
      <c r="R1278">
        <v>0</v>
      </c>
      <c r="S1278">
        <v>0</v>
      </c>
      <c r="U1278" t="str">
        <f t="shared" si="15"/>
        <v/>
      </c>
      <c r="V1278" t="str">
        <f t="shared" si="16"/>
        <v/>
      </c>
      <c r="W1278" t="str">
        <f t="shared" si="17"/>
        <v/>
      </c>
      <c r="X1278" t="str">
        <f t="shared" si="18"/>
        <v/>
      </c>
      <c r="Y1278" t="str">
        <f t="shared" si="19"/>
        <v/>
      </c>
      <c r="AA1278">
        <v>0</v>
      </c>
      <c r="AC1278">
        <v>0</v>
      </c>
      <c r="AD1278">
        <v>0</v>
      </c>
      <c r="AG1278">
        <v>0</v>
      </c>
      <c r="AH1278">
        <v>2907</v>
      </c>
      <c r="AI1278">
        <v>198.25649999999999</v>
      </c>
      <c r="AJ1278">
        <v>0</v>
      </c>
      <c r="AK1278">
        <v>198.25649999999999</v>
      </c>
    </row>
    <row r="1279" spans="1:37" ht="19" customHeight="1">
      <c r="A1279" t="s">
        <v>1005</v>
      </c>
      <c r="B1279" t="s">
        <v>1006</v>
      </c>
      <c r="C1279" t="s">
        <v>1007</v>
      </c>
      <c r="D1279">
        <v>3</v>
      </c>
      <c r="E1279" t="s">
        <v>632</v>
      </c>
      <c r="F1279" t="s">
        <v>632</v>
      </c>
      <c r="G1279" t="s">
        <v>1311</v>
      </c>
      <c r="H1279" t="s">
        <v>1311</v>
      </c>
      <c r="I1279" t="s">
        <v>465</v>
      </c>
      <c r="J1279" t="s">
        <v>248</v>
      </c>
      <c r="K1279">
        <v>134</v>
      </c>
      <c r="L1279">
        <v>0</v>
      </c>
      <c r="M1279">
        <v>134</v>
      </c>
      <c r="N1279">
        <v>134</v>
      </c>
      <c r="O1279">
        <v>0</v>
      </c>
      <c r="Q1279">
        <v>26</v>
      </c>
      <c r="R1279">
        <v>0.66669999999999996</v>
      </c>
      <c r="S1279">
        <v>24.333300000000001</v>
      </c>
      <c r="T1279">
        <v>1.3332999999999999</v>
      </c>
      <c r="U1279">
        <f t="shared" si="15"/>
        <v>5.4793225744144851E-2</v>
      </c>
      <c r="V1279">
        <f t="shared" si="16"/>
        <v>1.835618952902675</v>
      </c>
      <c r="W1279">
        <f t="shared" si="17"/>
        <v>33.50083752093802</v>
      </c>
      <c r="X1279">
        <f t="shared" si="18"/>
        <v>1.835618952902675</v>
      </c>
      <c r="Y1279">
        <f t="shared" si="19"/>
        <v>33.50083752093802</v>
      </c>
      <c r="AB1279">
        <v>26</v>
      </c>
      <c r="AC1279">
        <v>0.66669999999999996</v>
      </c>
      <c r="AD1279">
        <v>24.333300000000001</v>
      </c>
      <c r="AE1279">
        <v>1.3332999999999999</v>
      </c>
      <c r="AF1279">
        <v>5.3888890000000002E-2</v>
      </c>
      <c r="AG1279">
        <v>134</v>
      </c>
      <c r="AH1279">
        <v>0</v>
      </c>
      <c r="AI1279">
        <v>134</v>
      </c>
      <c r="AJ1279">
        <v>134</v>
      </c>
      <c r="AK1279">
        <v>0</v>
      </c>
    </row>
    <row r="1280" spans="1:37" ht="19" customHeight="1">
      <c r="A1280" t="s">
        <v>1005</v>
      </c>
      <c r="B1280" t="s">
        <v>1006</v>
      </c>
      <c r="C1280" t="s">
        <v>1007</v>
      </c>
      <c r="D1280">
        <v>7</v>
      </c>
      <c r="E1280" t="s">
        <v>527</v>
      </c>
      <c r="G1280" t="s">
        <v>1311</v>
      </c>
      <c r="H1280" t="s">
        <v>1311</v>
      </c>
      <c r="I1280" t="s">
        <v>465</v>
      </c>
      <c r="J1280" t="s">
        <v>268</v>
      </c>
      <c r="K1280">
        <v>0</v>
      </c>
      <c r="L1280">
        <v>1687.73</v>
      </c>
      <c r="M1280">
        <v>115.1266</v>
      </c>
      <c r="N1280">
        <v>0</v>
      </c>
      <c r="O1280">
        <v>115.1266</v>
      </c>
      <c r="P1280">
        <v>807.57140000000004</v>
      </c>
      <c r="R1280">
        <v>0</v>
      </c>
      <c r="S1280">
        <v>1692.4286</v>
      </c>
      <c r="U1280">
        <f t="shared" si="15"/>
        <v>0</v>
      </c>
      <c r="V1280">
        <f t="shared" si="16"/>
        <v>0.14246053612795584</v>
      </c>
      <c r="W1280" t="str">
        <f t="shared" si="17"/>
        <v/>
      </c>
      <c r="X1280">
        <f t="shared" si="18"/>
        <v>9.7177849292177775E-3</v>
      </c>
      <c r="Y1280" t="str">
        <f t="shared" si="19"/>
        <v/>
      </c>
      <c r="AA1280">
        <v>807.57140000000004</v>
      </c>
      <c r="AC1280">
        <v>0</v>
      </c>
      <c r="AD1280">
        <v>1692.4286</v>
      </c>
      <c r="AF1280">
        <v>0</v>
      </c>
      <c r="AG1280">
        <v>0</v>
      </c>
      <c r="AH1280">
        <v>1687.73</v>
      </c>
      <c r="AI1280">
        <v>115.1266</v>
      </c>
      <c r="AJ1280">
        <v>0</v>
      </c>
      <c r="AK1280">
        <v>115.1266</v>
      </c>
    </row>
    <row r="1281" spans="1:37" ht="19" customHeight="1">
      <c r="A1281" t="s">
        <v>1005</v>
      </c>
      <c r="B1281" t="s">
        <v>1006</v>
      </c>
      <c r="C1281" t="s">
        <v>1007</v>
      </c>
      <c r="D1281">
        <v>6</v>
      </c>
      <c r="E1281" t="s">
        <v>534</v>
      </c>
      <c r="G1281" t="s">
        <v>1311</v>
      </c>
      <c r="H1281" t="s">
        <v>1311</v>
      </c>
      <c r="I1281" t="s">
        <v>465</v>
      </c>
      <c r="J1281" t="s">
        <v>268</v>
      </c>
      <c r="K1281">
        <v>0</v>
      </c>
      <c r="L1281">
        <v>1572.26</v>
      </c>
      <c r="M1281">
        <v>107.1451</v>
      </c>
      <c r="N1281">
        <v>0</v>
      </c>
      <c r="O1281">
        <v>107.1451</v>
      </c>
      <c r="P1281">
        <v>0</v>
      </c>
      <c r="R1281">
        <v>0</v>
      </c>
      <c r="S1281">
        <v>14.166700000000001</v>
      </c>
      <c r="U1281">
        <f t="shared" si="15"/>
        <v>0</v>
      </c>
      <c r="V1281">
        <f t="shared" si="16"/>
        <v>18.497132947922477</v>
      </c>
      <c r="W1281" t="str">
        <f t="shared" si="17"/>
        <v/>
      </c>
      <c r="X1281">
        <f t="shared" si="18"/>
        <v>1.2605276222879473</v>
      </c>
      <c r="Y1281" t="str">
        <f t="shared" si="19"/>
        <v/>
      </c>
      <c r="AA1281">
        <v>0</v>
      </c>
      <c r="AC1281">
        <v>0</v>
      </c>
      <c r="AD1281">
        <v>14.166700000000001</v>
      </c>
      <c r="AF1281">
        <v>0</v>
      </c>
      <c r="AG1281">
        <v>0</v>
      </c>
      <c r="AH1281">
        <v>1572.26</v>
      </c>
      <c r="AI1281">
        <v>107.1451</v>
      </c>
      <c r="AJ1281">
        <v>0</v>
      </c>
      <c r="AK1281">
        <v>107.1451</v>
      </c>
    </row>
    <row r="1282" spans="1:37" ht="19" customHeight="1">
      <c r="A1282" t="s">
        <v>1005</v>
      </c>
      <c r="B1282" t="s">
        <v>1006</v>
      </c>
      <c r="C1282" t="s">
        <v>1007</v>
      </c>
      <c r="D1282">
        <v>7</v>
      </c>
      <c r="E1282" t="s">
        <v>522</v>
      </c>
      <c r="G1282" t="s">
        <v>1311</v>
      </c>
      <c r="H1282" t="s">
        <v>1311</v>
      </c>
      <c r="I1282" t="s">
        <v>465</v>
      </c>
      <c r="J1282" t="s">
        <v>268</v>
      </c>
      <c r="K1282">
        <v>0</v>
      </c>
      <c r="L1282">
        <v>1567.77</v>
      </c>
      <c r="M1282">
        <v>106.899</v>
      </c>
      <c r="N1282">
        <v>0</v>
      </c>
      <c r="O1282">
        <v>106.899</v>
      </c>
      <c r="P1282">
        <v>0</v>
      </c>
      <c r="R1282">
        <v>0</v>
      </c>
      <c r="S1282">
        <v>0</v>
      </c>
      <c r="U1282" t="str">
        <f t="shared" si="15"/>
        <v/>
      </c>
      <c r="V1282" t="str">
        <f t="shared" si="16"/>
        <v/>
      </c>
      <c r="W1282" t="str">
        <f t="shared" si="17"/>
        <v/>
      </c>
      <c r="X1282" t="str">
        <f t="shared" si="18"/>
        <v/>
      </c>
      <c r="Y1282" t="str">
        <f t="shared" si="19"/>
        <v/>
      </c>
      <c r="AA1282">
        <v>0</v>
      </c>
      <c r="AC1282">
        <v>0</v>
      </c>
      <c r="AD1282">
        <v>0</v>
      </c>
      <c r="AG1282">
        <v>0</v>
      </c>
      <c r="AH1282">
        <v>1567.77</v>
      </c>
      <c r="AI1282">
        <v>106.899</v>
      </c>
      <c r="AJ1282">
        <v>0</v>
      </c>
      <c r="AK1282">
        <v>106.899</v>
      </c>
    </row>
    <row r="1283" spans="1:37" ht="19" customHeight="1">
      <c r="A1283" t="s">
        <v>1005</v>
      </c>
      <c r="B1283" t="s">
        <v>1006</v>
      </c>
      <c r="C1283" t="s">
        <v>1007</v>
      </c>
      <c r="D1283">
        <v>6</v>
      </c>
      <c r="E1283" t="s">
        <v>535</v>
      </c>
      <c r="G1283" t="s">
        <v>1311</v>
      </c>
      <c r="H1283" t="s">
        <v>1311</v>
      </c>
      <c r="I1283" t="s">
        <v>465</v>
      </c>
      <c r="J1283" t="s">
        <v>268</v>
      </c>
      <c r="K1283">
        <v>0</v>
      </c>
      <c r="L1283">
        <v>1447.34</v>
      </c>
      <c r="M1283">
        <v>98.666600000000003</v>
      </c>
      <c r="N1283">
        <v>0</v>
      </c>
      <c r="O1283">
        <v>98.666600000000003</v>
      </c>
      <c r="P1283">
        <v>0</v>
      </c>
      <c r="R1283">
        <v>0</v>
      </c>
      <c r="S1283">
        <v>0</v>
      </c>
      <c r="U1283" t="str">
        <f t="shared" si="15"/>
        <v/>
      </c>
      <c r="V1283" t="str">
        <f t="shared" si="16"/>
        <v/>
      </c>
      <c r="W1283" t="str">
        <f t="shared" si="17"/>
        <v/>
      </c>
      <c r="X1283" t="str">
        <f t="shared" si="18"/>
        <v/>
      </c>
      <c r="Y1283" t="str">
        <f t="shared" si="19"/>
        <v/>
      </c>
      <c r="AA1283">
        <v>0</v>
      </c>
      <c r="AC1283">
        <v>0</v>
      </c>
      <c r="AD1283">
        <v>0</v>
      </c>
      <c r="AG1283">
        <v>0</v>
      </c>
      <c r="AH1283">
        <v>1447.34</v>
      </c>
      <c r="AI1283">
        <v>98.666600000000003</v>
      </c>
      <c r="AJ1283">
        <v>0</v>
      </c>
      <c r="AK1283">
        <v>98.666600000000003</v>
      </c>
    </row>
    <row r="1284" spans="1:37" ht="19" customHeight="1">
      <c r="A1284" t="s">
        <v>1005</v>
      </c>
      <c r="B1284" t="s">
        <v>1006</v>
      </c>
      <c r="C1284" t="s">
        <v>1007</v>
      </c>
      <c r="D1284">
        <v>6</v>
      </c>
      <c r="E1284" t="s">
        <v>624</v>
      </c>
      <c r="G1284" t="s">
        <v>1311</v>
      </c>
      <c r="H1284" t="s">
        <v>1311</v>
      </c>
      <c r="I1284" t="s">
        <v>465</v>
      </c>
      <c r="J1284" t="s">
        <v>268</v>
      </c>
      <c r="K1284">
        <v>0</v>
      </c>
      <c r="L1284">
        <v>1362.23</v>
      </c>
      <c r="M1284">
        <v>92.987200000000001</v>
      </c>
      <c r="N1284">
        <v>0</v>
      </c>
      <c r="O1284">
        <v>92.987200000000001</v>
      </c>
      <c r="P1284">
        <v>0.83330000000000004</v>
      </c>
      <c r="R1284">
        <v>0</v>
      </c>
      <c r="S1284">
        <v>12</v>
      </c>
      <c r="U1284">
        <f t="shared" si="15"/>
        <v>0</v>
      </c>
      <c r="V1284">
        <f t="shared" si="16"/>
        <v>18.919861111111111</v>
      </c>
      <c r="W1284" t="str">
        <f t="shared" si="17"/>
        <v/>
      </c>
      <c r="X1284">
        <f t="shared" si="18"/>
        <v>1.2914888888888889</v>
      </c>
      <c r="Y1284" t="str">
        <f t="shared" si="19"/>
        <v/>
      </c>
      <c r="AA1284">
        <v>0.83330000000000004</v>
      </c>
      <c r="AC1284">
        <v>0</v>
      </c>
      <c r="AD1284">
        <v>12</v>
      </c>
      <c r="AF1284">
        <v>0</v>
      </c>
      <c r="AG1284">
        <v>0</v>
      </c>
      <c r="AH1284">
        <v>1362.23</v>
      </c>
      <c r="AI1284">
        <v>92.987200000000001</v>
      </c>
      <c r="AJ1284">
        <v>0</v>
      </c>
      <c r="AK1284">
        <v>92.987200000000001</v>
      </c>
    </row>
    <row r="1285" spans="1:37" ht="19" customHeight="1">
      <c r="A1285" t="s">
        <v>1005</v>
      </c>
      <c r="B1285" t="s">
        <v>1006</v>
      </c>
      <c r="C1285" t="s">
        <v>1007</v>
      </c>
      <c r="D1285">
        <v>3</v>
      </c>
      <c r="E1285" t="s">
        <v>531</v>
      </c>
      <c r="G1285" t="s">
        <v>1311</v>
      </c>
      <c r="H1285" t="s">
        <v>1311</v>
      </c>
      <c r="I1285" t="s">
        <v>465</v>
      </c>
      <c r="J1285" t="s">
        <v>268</v>
      </c>
      <c r="K1285">
        <v>0</v>
      </c>
      <c r="L1285">
        <v>1348</v>
      </c>
      <c r="M1285">
        <v>91.930599999999998</v>
      </c>
      <c r="N1285">
        <v>0</v>
      </c>
      <c r="O1285">
        <v>91.930599999999998</v>
      </c>
      <c r="P1285">
        <v>2</v>
      </c>
      <c r="R1285">
        <v>0</v>
      </c>
      <c r="S1285">
        <v>55</v>
      </c>
      <c r="U1285">
        <f t="shared" si="15"/>
        <v>0</v>
      </c>
      <c r="V1285">
        <f t="shared" si="16"/>
        <v>8.1696969696969699</v>
      </c>
      <c r="W1285" t="str">
        <f t="shared" si="17"/>
        <v/>
      </c>
      <c r="X1285">
        <f t="shared" si="18"/>
        <v>0.55715515151515149</v>
      </c>
      <c r="Y1285" t="str">
        <f t="shared" si="19"/>
        <v/>
      </c>
      <c r="AA1285">
        <v>2</v>
      </c>
      <c r="AC1285">
        <v>0</v>
      </c>
      <c r="AD1285">
        <v>55</v>
      </c>
      <c r="AF1285">
        <v>0</v>
      </c>
      <c r="AG1285">
        <v>0</v>
      </c>
      <c r="AH1285">
        <v>1348</v>
      </c>
      <c r="AI1285">
        <v>91.930599999999998</v>
      </c>
      <c r="AJ1285">
        <v>0</v>
      </c>
      <c r="AK1285">
        <v>91.930599999999998</v>
      </c>
    </row>
    <row r="1286" spans="1:37" ht="19" customHeight="1">
      <c r="A1286" t="s">
        <v>1005</v>
      </c>
      <c r="B1286" t="s">
        <v>1006</v>
      </c>
      <c r="C1286" t="s">
        <v>1007</v>
      </c>
      <c r="D1286">
        <v>7</v>
      </c>
      <c r="E1286" t="s">
        <v>533</v>
      </c>
      <c r="F1286" t="s">
        <v>533</v>
      </c>
      <c r="G1286" t="s">
        <v>1311</v>
      </c>
      <c r="H1286" t="s">
        <v>1311</v>
      </c>
      <c r="I1286" t="s">
        <v>465</v>
      </c>
      <c r="J1286" t="s">
        <v>281</v>
      </c>
      <c r="K1286">
        <v>10.210000000000001</v>
      </c>
      <c r="L1286">
        <v>0</v>
      </c>
      <c r="M1286">
        <v>69.698599999999999</v>
      </c>
      <c r="N1286">
        <v>69.698599999999999</v>
      </c>
      <c r="O1286">
        <v>0</v>
      </c>
      <c r="R1286">
        <v>0.85709999999999997</v>
      </c>
      <c r="S1286">
        <v>52.857100000000003</v>
      </c>
      <c r="T1286">
        <v>1</v>
      </c>
      <c r="U1286">
        <f t="shared" si="15"/>
        <v>1.8918934258595345E-2</v>
      </c>
      <c r="V1286">
        <f t="shared" si="16"/>
        <v>2.7594616968608352E-2</v>
      </c>
      <c r="W1286">
        <f t="shared" si="17"/>
        <v>1.4585714285714286</v>
      </c>
      <c r="X1286">
        <f t="shared" si="18"/>
        <v>0.18837474733087622</v>
      </c>
      <c r="Y1286">
        <f t="shared" si="19"/>
        <v>9.9569428571428578</v>
      </c>
      <c r="AC1286">
        <v>0.85709999999999997</v>
      </c>
      <c r="AD1286">
        <v>52.857100000000003</v>
      </c>
      <c r="AE1286">
        <v>1</v>
      </c>
      <c r="AF1286">
        <v>1.9593180000000002E-2</v>
      </c>
      <c r="AG1286">
        <v>10.210000000000001</v>
      </c>
      <c r="AH1286">
        <v>0</v>
      </c>
      <c r="AI1286">
        <v>69.698599999999999</v>
      </c>
      <c r="AJ1286">
        <v>69.698599999999999</v>
      </c>
      <c r="AK1286">
        <v>0</v>
      </c>
    </row>
    <row r="1287" spans="1:37" ht="19" customHeight="1">
      <c r="A1287" t="s">
        <v>1005</v>
      </c>
      <c r="B1287" t="s">
        <v>1006</v>
      </c>
      <c r="C1287" t="s">
        <v>1007</v>
      </c>
      <c r="D1287">
        <v>3</v>
      </c>
      <c r="E1287" t="s">
        <v>634</v>
      </c>
      <c r="G1287" t="s">
        <v>1311</v>
      </c>
      <c r="H1287" t="s">
        <v>1311</v>
      </c>
      <c r="I1287" t="s">
        <v>465</v>
      </c>
      <c r="J1287" t="s">
        <v>268</v>
      </c>
      <c r="K1287">
        <v>0</v>
      </c>
      <c r="L1287">
        <v>523.21</v>
      </c>
      <c r="M1287">
        <v>35.625599999999999</v>
      </c>
      <c r="N1287">
        <v>0</v>
      </c>
      <c r="O1287">
        <v>35.625599999999999</v>
      </c>
      <c r="P1287">
        <v>0</v>
      </c>
      <c r="R1287">
        <v>0</v>
      </c>
      <c r="S1287">
        <v>0</v>
      </c>
      <c r="U1287" t="str">
        <f t="shared" si="15"/>
        <v/>
      </c>
      <c r="V1287" t="str">
        <f t="shared" si="16"/>
        <v/>
      </c>
      <c r="W1287" t="str">
        <f t="shared" si="17"/>
        <v/>
      </c>
      <c r="X1287" t="str">
        <f t="shared" si="18"/>
        <v/>
      </c>
      <c r="Y1287" t="str">
        <f t="shared" si="19"/>
        <v/>
      </c>
      <c r="AA1287">
        <v>0</v>
      </c>
      <c r="AC1287">
        <v>0</v>
      </c>
      <c r="AD1287">
        <v>0</v>
      </c>
      <c r="AG1287">
        <v>0</v>
      </c>
      <c r="AH1287">
        <v>523.21</v>
      </c>
      <c r="AI1287">
        <v>35.625599999999999</v>
      </c>
      <c r="AJ1287">
        <v>0</v>
      </c>
      <c r="AK1287">
        <v>35.625599999999999</v>
      </c>
    </row>
    <row r="1288" spans="1:37" ht="19" customHeight="1">
      <c r="A1288" t="s">
        <v>1005</v>
      </c>
      <c r="B1288" t="s">
        <v>1006</v>
      </c>
      <c r="C1288" t="s">
        <v>1007</v>
      </c>
      <c r="D1288">
        <v>2</v>
      </c>
      <c r="E1288" t="s">
        <v>542</v>
      </c>
      <c r="G1288" t="s">
        <v>1311</v>
      </c>
      <c r="H1288" t="s">
        <v>1311</v>
      </c>
      <c r="I1288" t="s">
        <v>465</v>
      </c>
      <c r="J1288" t="s">
        <v>268</v>
      </c>
      <c r="K1288">
        <v>0</v>
      </c>
      <c r="L1288">
        <v>261</v>
      </c>
      <c r="M1288">
        <v>17.825299999999999</v>
      </c>
      <c r="N1288">
        <v>0</v>
      </c>
      <c r="O1288">
        <v>17.825299999999999</v>
      </c>
      <c r="P1288">
        <v>3.5</v>
      </c>
      <c r="R1288">
        <v>0</v>
      </c>
      <c r="S1288">
        <v>65</v>
      </c>
      <c r="U1288">
        <f t="shared" si="15"/>
        <v>0</v>
      </c>
      <c r="V1288">
        <f t="shared" si="16"/>
        <v>2.0076923076923077</v>
      </c>
      <c r="W1288" t="str">
        <f t="shared" si="17"/>
        <v/>
      </c>
      <c r="X1288">
        <f t="shared" si="18"/>
        <v>0.1371176923076923</v>
      </c>
      <c r="Y1288" t="str">
        <f t="shared" si="19"/>
        <v/>
      </c>
      <c r="AA1288">
        <v>3.5</v>
      </c>
      <c r="AC1288">
        <v>0</v>
      </c>
      <c r="AD1288">
        <v>65</v>
      </c>
      <c r="AF1288">
        <v>0</v>
      </c>
      <c r="AG1288">
        <v>0</v>
      </c>
      <c r="AH1288">
        <v>261</v>
      </c>
      <c r="AI1288">
        <v>17.825299999999999</v>
      </c>
      <c r="AJ1288">
        <v>0</v>
      </c>
      <c r="AK1288">
        <v>17.825299999999999</v>
      </c>
    </row>
    <row r="1289" spans="1:37" ht="19" customHeight="1">
      <c r="A1289" t="s">
        <v>1005</v>
      </c>
      <c r="B1289" t="s">
        <v>1006</v>
      </c>
      <c r="C1289" t="s">
        <v>1007</v>
      </c>
      <c r="D1289">
        <v>7</v>
      </c>
      <c r="E1289" t="s">
        <v>539</v>
      </c>
      <c r="F1289" t="s">
        <v>540</v>
      </c>
      <c r="G1289" t="s">
        <v>1311</v>
      </c>
      <c r="H1289" t="s">
        <v>1311</v>
      </c>
      <c r="I1289" t="s">
        <v>465</v>
      </c>
      <c r="J1289" t="s">
        <v>268</v>
      </c>
      <c r="K1289">
        <v>98</v>
      </c>
      <c r="L1289">
        <v>0</v>
      </c>
      <c r="M1289">
        <v>6.6936</v>
      </c>
      <c r="N1289">
        <v>6.6936</v>
      </c>
      <c r="O1289">
        <v>0</v>
      </c>
      <c r="Q1289">
        <v>488.42860000000002</v>
      </c>
      <c r="R1289">
        <v>243.1429</v>
      </c>
      <c r="S1289">
        <v>492.42860000000002</v>
      </c>
      <c r="T1289">
        <v>0.28570000000000001</v>
      </c>
      <c r="U1289">
        <f t="shared" si="15"/>
        <v>5.8018563503419579E-4</v>
      </c>
      <c r="V1289">
        <f t="shared" si="16"/>
        <v>2.8430517642557721E-2</v>
      </c>
      <c r="W1289">
        <f t="shared" si="17"/>
        <v>49.002450122506126</v>
      </c>
      <c r="X1289">
        <f t="shared" si="18"/>
        <v>1.9418623764512692E-3</v>
      </c>
      <c r="Y1289">
        <f t="shared" si="19"/>
        <v>3.3469673483674183</v>
      </c>
      <c r="AB1289">
        <v>488.42860000000002</v>
      </c>
      <c r="AC1289">
        <v>243.1429</v>
      </c>
      <c r="AD1289">
        <v>492.42860000000002</v>
      </c>
      <c r="AE1289">
        <v>0.28570000000000001</v>
      </c>
      <c r="AF1289">
        <v>7.3828000000000001E-4</v>
      </c>
      <c r="AG1289">
        <v>98</v>
      </c>
      <c r="AH1289">
        <v>0</v>
      </c>
      <c r="AI1289">
        <v>6.6936</v>
      </c>
      <c r="AJ1289">
        <v>6.6936</v>
      </c>
      <c r="AK1289">
        <v>0</v>
      </c>
    </row>
    <row r="1290" spans="1:37" ht="19" customHeight="1">
      <c r="A1290" t="s">
        <v>1005</v>
      </c>
      <c r="B1290" t="s">
        <v>1006</v>
      </c>
      <c r="C1290" t="s">
        <v>1007</v>
      </c>
      <c r="D1290">
        <v>7</v>
      </c>
      <c r="E1290" t="s">
        <v>544</v>
      </c>
      <c r="F1290" t="s">
        <v>544</v>
      </c>
      <c r="G1290" t="s">
        <v>1311</v>
      </c>
      <c r="H1290" t="s">
        <v>1311</v>
      </c>
      <c r="I1290" t="s">
        <v>465</v>
      </c>
      <c r="J1290" t="s">
        <v>268</v>
      </c>
      <c r="K1290">
        <v>98</v>
      </c>
      <c r="L1290">
        <v>0</v>
      </c>
      <c r="M1290">
        <v>6.6801000000000004</v>
      </c>
      <c r="N1290">
        <v>6.6801000000000004</v>
      </c>
      <c r="O1290">
        <v>0</v>
      </c>
      <c r="R1290">
        <v>12.428599999999999</v>
      </c>
      <c r="S1290">
        <v>60</v>
      </c>
      <c r="T1290">
        <v>0.42859999999999998</v>
      </c>
      <c r="U1290">
        <f t="shared" si="15"/>
        <v>7.1433333333333331E-3</v>
      </c>
      <c r="V1290">
        <f t="shared" si="16"/>
        <v>0.23333333333333334</v>
      </c>
      <c r="W1290">
        <f t="shared" si="17"/>
        <v>32.664489034064395</v>
      </c>
      <c r="X1290">
        <f t="shared" si="18"/>
        <v>1.5904999999999999E-2</v>
      </c>
      <c r="Y1290">
        <f t="shared" si="19"/>
        <v>2.2265515632291182</v>
      </c>
      <c r="AC1290">
        <v>12.428599999999999</v>
      </c>
      <c r="AD1290">
        <v>60</v>
      </c>
      <c r="AE1290">
        <v>0.42859999999999998</v>
      </c>
      <c r="AF1290">
        <v>6.9514099999999999E-3</v>
      </c>
      <c r="AG1290">
        <v>98</v>
      </c>
      <c r="AH1290">
        <v>0</v>
      </c>
      <c r="AI1290">
        <v>6.6801000000000004</v>
      </c>
      <c r="AJ1290">
        <v>6.6801000000000004</v>
      </c>
      <c r="AK1290">
        <v>0</v>
      </c>
    </row>
    <row r="1291" spans="1:37" ht="19" customHeight="1">
      <c r="A1291" t="s">
        <v>1005</v>
      </c>
      <c r="B1291" t="s">
        <v>1006</v>
      </c>
      <c r="C1291" t="s">
        <v>1007</v>
      </c>
      <c r="D1291">
        <v>4</v>
      </c>
      <c r="E1291" t="s">
        <v>464</v>
      </c>
      <c r="F1291" t="s">
        <v>464</v>
      </c>
      <c r="G1291" t="s">
        <v>1311</v>
      </c>
      <c r="H1291" t="s">
        <v>1311</v>
      </c>
      <c r="I1291" t="s">
        <v>465</v>
      </c>
      <c r="J1291" t="s">
        <v>248</v>
      </c>
      <c r="K1291">
        <v>6</v>
      </c>
      <c r="L1291">
        <v>0</v>
      </c>
      <c r="M1291">
        <v>6</v>
      </c>
      <c r="N1291">
        <v>6</v>
      </c>
      <c r="O1291">
        <v>0</v>
      </c>
      <c r="Q1291">
        <v>28</v>
      </c>
      <c r="R1291">
        <v>0</v>
      </c>
      <c r="S1291">
        <v>25.5</v>
      </c>
      <c r="T1291">
        <v>0.25</v>
      </c>
      <c r="U1291">
        <f t="shared" si="15"/>
        <v>9.8039215686274508E-3</v>
      </c>
      <c r="V1291">
        <f t="shared" si="16"/>
        <v>5.8823529411764705E-2</v>
      </c>
      <c r="W1291">
        <f t="shared" si="17"/>
        <v>6</v>
      </c>
      <c r="X1291">
        <f t="shared" si="18"/>
        <v>5.8823529411764705E-2</v>
      </c>
      <c r="Y1291">
        <f t="shared" si="19"/>
        <v>6</v>
      </c>
      <c r="AB1291">
        <v>28</v>
      </c>
      <c r="AC1291">
        <v>0</v>
      </c>
      <c r="AD1291">
        <v>25.5</v>
      </c>
      <c r="AE1291">
        <v>0.25</v>
      </c>
      <c r="AF1291">
        <v>8.6206900000000003E-3</v>
      </c>
      <c r="AG1291">
        <v>6</v>
      </c>
      <c r="AH1291">
        <v>0</v>
      </c>
      <c r="AI1291">
        <v>6</v>
      </c>
      <c r="AJ1291">
        <v>6</v>
      </c>
      <c r="AK1291">
        <v>0</v>
      </c>
    </row>
    <row r="1292" spans="1:37" ht="19" customHeight="1">
      <c r="A1292" t="s">
        <v>1005</v>
      </c>
      <c r="B1292" t="s">
        <v>1006</v>
      </c>
      <c r="C1292" t="s">
        <v>1007</v>
      </c>
      <c r="D1292">
        <v>7</v>
      </c>
      <c r="E1292" t="s">
        <v>545</v>
      </c>
      <c r="F1292" t="s">
        <v>635</v>
      </c>
      <c r="G1292" t="s">
        <v>1311</v>
      </c>
      <c r="H1292" t="s">
        <v>1311</v>
      </c>
      <c r="I1292" t="s">
        <v>465</v>
      </c>
      <c r="J1292" t="s">
        <v>268</v>
      </c>
      <c r="K1292">
        <v>0</v>
      </c>
      <c r="L1292">
        <v>0</v>
      </c>
      <c r="M1292">
        <v>0</v>
      </c>
      <c r="N1292">
        <v>0</v>
      </c>
      <c r="O1292">
        <v>0</v>
      </c>
      <c r="Q1292">
        <v>24459.571400000001</v>
      </c>
      <c r="R1292">
        <v>2326.2856999999999</v>
      </c>
      <c r="S1292">
        <v>24859</v>
      </c>
      <c r="T1292">
        <v>0</v>
      </c>
      <c r="U1292">
        <f t="shared" si="15"/>
        <v>0</v>
      </c>
      <c r="V1292">
        <f t="shared" si="16"/>
        <v>0</v>
      </c>
      <c r="W1292" t="str">
        <f t="shared" si="17"/>
        <v/>
      </c>
      <c r="X1292">
        <f t="shared" si="18"/>
        <v>0</v>
      </c>
      <c r="Y1292" t="str">
        <f t="shared" si="19"/>
        <v/>
      </c>
      <c r="AB1292">
        <v>24459.571400000001</v>
      </c>
      <c r="AC1292">
        <v>2326.2856999999999</v>
      </c>
      <c r="AD1292">
        <v>24859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</row>
    <row r="1293" spans="1:37" ht="19" customHeight="1">
      <c r="A1293" t="s">
        <v>1005</v>
      </c>
      <c r="B1293" t="s">
        <v>1006</v>
      </c>
      <c r="C1293" t="s">
        <v>1007</v>
      </c>
      <c r="D1293">
        <v>7</v>
      </c>
      <c r="E1293" t="s">
        <v>1003</v>
      </c>
      <c r="F1293" t="s">
        <v>1004</v>
      </c>
      <c r="G1293" t="s">
        <v>1311</v>
      </c>
      <c r="H1293" t="s">
        <v>1311</v>
      </c>
      <c r="I1293" t="s">
        <v>465</v>
      </c>
      <c r="J1293" t="s">
        <v>281</v>
      </c>
      <c r="K1293">
        <v>0</v>
      </c>
      <c r="L1293">
        <v>0</v>
      </c>
      <c r="M1293">
        <v>0</v>
      </c>
      <c r="N1293">
        <v>0</v>
      </c>
      <c r="O1293">
        <v>0</v>
      </c>
      <c r="Q1293">
        <v>10.142899999999999</v>
      </c>
      <c r="R1293">
        <v>0.28570000000000001</v>
      </c>
      <c r="S1293">
        <v>10</v>
      </c>
      <c r="T1293">
        <v>0</v>
      </c>
      <c r="U1293">
        <f t="shared" si="15"/>
        <v>0</v>
      </c>
      <c r="V1293">
        <f t="shared" si="16"/>
        <v>0</v>
      </c>
      <c r="W1293" t="str">
        <f t="shared" si="17"/>
        <v/>
      </c>
      <c r="X1293">
        <f t="shared" si="18"/>
        <v>0</v>
      </c>
      <c r="Y1293" t="str">
        <f t="shared" si="19"/>
        <v/>
      </c>
      <c r="AB1293">
        <v>10.142899999999999</v>
      </c>
      <c r="AC1293">
        <v>0.28570000000000001</v>
      </c>
      <c r="AD1293">
        <v>10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</row>
    <row r="1294" spans="1:37" ht="19" customHeight="1">
      <c r="A1294" t="s">
        <v>1005</v>
      </c>
      <c r="B1294" t="s">
        <v>1006</v>
      </c>
      <c r="C1294" t="s">
        <v>1007</v>
      </c>
      <c r="D1294">
        <v>4</v>
      </c>
      <c r="E1294" t="s">
        <v>546</v>
      </c>
      <c r="F1294" t="s">
        <v>546</v>
      </c>
      <c r="G1294" t="s">
        <v>1311</v>
      </c>
      <c r="H1294" t="s">
        <v>1311</v>
      </c>
      <c r="I1294" t="s">
        <v>465</v>
      </c>
      <c r="J1294" t="s">
        <v>248</v>
      </c>
      <c r="K1294">
        <v>0</v>
      </c>
      <c r="L1294">
        <v>0</v>
      </c>
      <c r="M1294">
        <v>0</v>
      </c>
      <c r="N1294">
        <v>0</v>
      </c>
      <c r="O1294">
        <v>0</v>
      </c>
      <c r="Q1294">
        <v>30.75</v>
      </c>
      <c r="R1294">
        <v>5.75</v>
      </c>
      <c r="S1294">
        <v>27.75</v>
      </c>
      <c r="T1294">
        <v>0</v>
      </c>
      <c r="U1294">
        <f t="shared" si="15"/>
        <v>0</v>
      </c>
      <c r="V1294">
        <f t="shared" si="16"/>
        <v>0</v>
      </c>
      <c r="W1294" t="str">
        <f t="shared" si="17"/>
        <v/>
      </c>
      <c r="X1294">
        <f t="shared" si="18"/>
        <v>0</v>
      </c>
      <c r="Y1294" t="str">
        <f t="shared" si="19"/>
        <v/>
      </c>
      <c r="AB1294">
        <v>30.75</v>
      </c>
      <c r="AC1294">
        <v>5.75</v>
      </c>
      <c r="AD1294">
        <v>27.75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</row>
    <row r="1295" spans="1:37" ht="19" customHeight="1">
      <c r="A1295" t="s">
        <v>1005</v>
      </c>
      <c r="B1295" t="s">
        <v>1006</v>
      </c>
      <c r="C1295" t="s">
        <v>1007</v>
      </c>
      <c r="D1295">
        <v>7</v>
      </c>
      <c r="E1295" t="s">
        <v>547</v>
      </c>
      <c r="F1295" t="s">
        <v>548</v>
      </c>
      <c r="G1295" t="s">
        <v>1311</v>
      </c>
      <c r="H1295" t="s">
        <v>1311</v>
      </c>
      <c r="I1295" t="s">
        <v>465</v>
      </c>
      <c r="J1295" t="s">
        <v>281</v>
      </c>
      <c r="K1295">
        <v>0</v>
      </c>
      <c r="L1295">
        <v>0</v>
      </c>
      <c r="M1295">
        <v>0</v>
      </c>
      <c r="N1295">
        <v>0</v>
      </c>
      <c r="O1295">
        <v>0</v>
      </c>
      <c r="R1295">
        <v>0</v>
      </c>
      <c r="S1295">
        <v>0</v>
      </c>
      <c r="T1295">
        <v>0</v>
      </c>
      <c r="U1295" t="str">
        <f t="shared" si="15"/>
        <v/>
      </c>
      <c r="V1295" t="str">
        <f t="shared" si="16"/>
        <v/>
      </c>
      <c r="W1295" t="str">
        <f t="shared" si="17"/>
        <v/>
      </c>
      <c r="X1295" t="str">
        <f t="shared" si="18"/>
        <v/>
      </c>
      <c r="Y1295" t="str">
        <f t="shared" si="19"/>
        <v/>
      </c>
      <c r="AC1295">
        <v>0</v>
      </c>
      <c r="AD1295">
        <v>0</v>
      </c>
      <c r="AE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</row>
    <row r="1296" spans="1:37" ht="19" customHeight="1">
      <c r="A1296" t="s">
        <v>1005</v>
      </c>
      <c r="B1296" t="s">
        <v>1006</v>
      </c>
      <c r="C1296" t="s">
        <v>1007</v>
      </c>
      <c r="D1296">
        <v>7</v>
      </c>
      <c r="E1296" t="s">
        <v>549</v>
      </c>
      <c r="G1296" t="s">
        <v>1311</v>
      </c>
      <c r="H1296" t="s">
        <v>1311</v>
      </c>
      <c r="I1296" t="s">
        <v>465</v>
      </c>
      <c r="J1296" t="s">
        <v>281</v>
      </c>
      <c r="K1296">
        <v>0</v>
      </c>
      <c r="L1296">
        <v>0</v>
      </c>
      <c r="M1296">
        <v>0</v>
      </c>
      <c r="N1296">
        <v>0</v>
      </c>
      <c r="O1296">
        <v>0</v>
      </c>
      <c r="R1296">
        <v>0</v>
      </c>
      <c r="S1296">
        <v>0</v>
      </c>
      <c r="T1296">
        <v>0</v>
      </c>
      <c r="U1296" t="str">
        <f t="shared" si="15"/>
        <v/>
      </c>
      <c r="V1296" t="str">
        <f t="shared" si="16"/>
        <v/>
      </c>
      <c r="W1296" t="str">
        <f t="shared" si="17"/>
        <v/>
      </c>
      <c r="X1296" t="str">
        <f t="shared" si="18"/>
        <v/>
      </c>
      <c r="Y1296" t="str">
        <f t="shared" si="19"/>
        <v/>
      </c>
      <c r="AC1296">
        <v>0</v>
      </c>
      <c r="AD1296">
        <v>0</v>
      </c>
      <c r="AE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</row>
    <row r="1297" spans="1:37" ht="19" customHeight="1">
      <c r="A1297" t="s">
        <v>1005</v>
      </c>
      <c r="B1297" t="s">
        <v>1006</v>
      </c>
      <c r="C1297" t="s">
        <v>1007</v>
      </c>
      <c r="D1297">
        <v>7</v>
      </c>
      <c r="E1297" t="s">
        <v>550</v>
      </c>
      <c r="F1297" t="s">
        <v>551</v>
      </c>
      <c r="G1297" t="s">
        <v>1311</v>
      </c>
      <c r="H1297" t="s">
        <v>1311</v>
      </c>
      <c r="I1297" t="s">
        <v>465</v>
      </c>
      <c r="J1297" t="s">
        <v>248</v>
      </c>
      <c r="K1297">
        <v>0</v>
      </c>
      <c r="L1297">
        <v>0</v>
      </c>
      <c r="M1297">
        <v>0</v>
      </c>
      <c r="N1297">
        <v>0</v>
      </c>
      <c r="O1297">
        <v>0</v>
      </c>
      <c r="R1297">
        <v>0.28570000000000001</v>
      </c>
      <c r="S1297">
        <v>0.28570000000000001</v>
      </c>
      <c r="T1297">
        <v>0</v>
      </c>
      <c r="U1297">
        <f t="shared" si="15"/>
        <v>0</v>
      </c>
      <c r="V1297">
        <f t="shared" si="16"/>
        <v>0</v>
      </c>
      <c r="W1297" t="str">
        <f t="shared" si="17"/>
        <v/>
      </c>
      <c r="X1297">
        <f t="shared" si="18"/>
        <v>0</v>
      </c>
      <c r="Y1297" t="str">
        <f t="shared" si="19"/>
        <v/>
      </c>
      <c r="AC1297">
        <v>0.28570000000000001</v>
      </c>
      <c r="AD1297">
        <v>0.28570000000000001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</row>
    <row r="1298" spans="1:37" ht="19" customHeight="1">
      <c r="A1298" t="s">
        <v>1005</v>
      </c>
      <c r="B1298" t="s">
        <v>1006</v>
      </c>
      <c r="C1298" t="s">
        <v>1007</v>
      </c>
      <c r="D1298">
        <v>7</v>
      </c>
      <c r="E1298" t="s">
        <v>552</v>
      </c>
      <c r="G1298" t="s">
        <v>1311</v>
      </c>
      <c r="H1298" t="s">
        <v>1311</v>
      </c>
      <c r="I1298" t="s">
        <v>465</v>
      </c>
      <c r="J1298" t="s">
        <v>281</v>
      </c>
      <c r="K1298">
        <v>0</v>
      </c>
      <c r="L1298">
        <v>0</v>
      </c>
      <c r="M1298">
        <v>0</v>
      </c>
      <c r="N1298">
        <v>0</v>
      </c>
      <c r="O1298">
        <v>0</v>
      </c>
      <c r="Q1298">
        <v>0.1429</v>
      </c>
      <c r="R1298">
        <v>0</v>
      </c>
      <c r="S1298">
        <v>0.1429</v>
      </c>
      <c r="T1298">
        <v>0</v>
      </c>
      <c r="U1298">
        <f t="shared" si="15"/>
        <v>0</v>
      </c>
      <c r="V1298">
        <f t="shared" si="16"/>
        <v>0</v>
      </c>
      <c r="W1298" t="str">
        <f t="shared" si="17"/>
        <v/>
      </c>
      <c r="X1298">
        <f t="shared" si="18"/>
        <v>0</v>
      </c>
      <c r="Y1298" t="str">
        <f t="shared" si="19"/>
        <v/>
      </c>
      <c r="AB1298">
        <v>0.1429</v>
      </c>
      <c r="AC1298">
        <v>0</v>
      </c>
      <c r="AD1298">
        <v>0.1429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</row>
    <row r="1299" spans="1:37" ht="19" customHeight="1">
      <c r="A1299" t="s">
        <v>1005</v>
      </c>
      <c r="B1299" t="s">
        <v>1006</v>
      </c>
      <c r="C1299" t="s">
        <v>1007</v>
      </c>
      <c r="D1299">
        <v>7</v>
      </c>
      <c r="E1299" t="s">
        <v>553</v>
      </c>
      <c r="G1299" t="s">
        <v>1311</v>
      </c>
      <c r="H1299" t="s">
        <v>1311</v>
      </c>
      <c r="I1299" t="s">
        <v>465</v>
      </c>
      <c r="J1299" t="s">
        <v>281</v>
      </c>
      <c r="K1299">
        <v>0</v>
      </c>
      <c r="L1299">
        <v>0</v>
      </c>
      <c r="M1299">
        <v>0</v>
      </c>
      <c r="N1299">
        <v>0</v>
      </c>
      <c r="O1299">
        <v>0</v>
      </c>
      <c r="Q1299">
        <v>0</v>
      </c>
      <c r="R1299">
        <v>0</v>
      </c>
      <c r="S1299">
        <v>0</v>
      </c>
      <c r="T1299">
        <v>0</v>
      </c>
      <c r="U1299" t="str">
        <f t="shared" si="15"/>
        <v/>
      </c>
      <c r="V1299" t="str">
        <f t="shared" si="16"/>
        <v/>
      </c>
      <c r="W1299" t="str">
        <f t="shared" si="17"/>
        <v/>
      </c>
      <c r="X1299" t="str">
        <f t="shared" si="18"/>
        <v/>
      </c>
      <c r="Y1299" t="str">
        <f t="shared" si="19"/>
        <v/>
      </c>
      <c r="AB1299">
        <v>0</v>
      </c>
      <c r="AC1299">
        <v>0</v>
      </c>
      <c r="AD1299">
        <v>0</v>
      </c>
      <c r="AE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1:37" ht="19" customHeight="1">
      <c r="A1300" t="s">
        <v>1005</v>
      </c>
      <c r="B1300" t="s">
        <v>1006</v>
      </c>
      <c r="C1300" t="s">
        <v>1007</v>
      </c>
      <c r="D1300">
        <v>7</v>
      </c>
      <c r="E1300" t="s">
        <v>554</v>
      </c>
      <c r="F1300" t="s">
        <v>554</v>
      </c>
      <c r="G1300" t="s">
        <v>554</v>
      </c>
      <c r="H1300" t="s">
        <v>555</v>
      </c>
      <c r="I1300" t="s">
        <v>556</v>
      </c>
      <c r="J1300" t="s">
        <v>281</v>
      </c>
      <c r="K1300">
        <v>32428.240000000002</v>
      </c>
      <c r="L1300">
        <v>0</v>
      </c>
      <c r="M1300">
        <v>221135.23629999999</v>
      </c>
      <c r="N1300">
        <v>221135.23629999999</v>
      </c>
      <c r="O1300">
        <v>0</v>
      </c>
      <c r="Q1300">
        <v>51208.857100000001</v>
      </c>
      <c r="R1300">
        <v>8187.1428999999998</v>
      </c>
      <c r="S1300">
        <v>51721.571400000001</v>
      </c>
      <c r="T1300">
        <v>3738.4286000000002</v>
      </c>
      <c r="U1300">
        <f t="shared" si="15"/>
        <v>7.2279872765041317E-2</v>
      </c>
      <c r="V1300">
        <f t="shared" si="16"/>
        <v>8.9568154812204995E-2</v>
      </c>
      <c r="W1300">
        <f t="shared" si="17"/>
        <v>1.2391852861081027</v>
      </c>
      <c r="X1300">
        <f t="shared" si="18"/>
        <v>0.61078476905783141</v>
      </c>
      <c r="Y1300">
        <f t="shared" si="19"/>
        <v>8.4502745465988411</v>
      </c>
      <c r="AB1300">
        <v>51208.857100000001</v>
      </c>
      <c r="AC1300">
        <v>8187.1428999999998</v>
      </c>
      <c r="AD1300">
        <v>51721.571400000001</v>
      </c>
      <c r="AE1300">
        <v>3738.4286000000002</v>
      </c>
      <c r="AF1300">
        <v>7.2299890000000006E-2</v>
      </c>
      <c r="AG1300">
        <v>32428.240000000002</v>
      </c>
      <c r="AH1300">
        <v>0</v>
      </c>
      <c r="AI1300">
        <v>221135.23629999999</v>
      </c>
      <c r="AJ1300">
        <v>221135.23629999999</v>
      </c>
      <c r="AK1300">
        <v>0</v>
      </c>
    </row>
    <row r="1301" spans="1:37" ht="19" customHeight="1">
      <c r="A1301" t="s">
        <v>1005</v>
      </c>
      <c r="B1301" t="s">
        <v>1006</v>
      </c>
      <c r="C1301" t="s">
        <v>1007</v>
      </c>
      <c r="D1301">
        <v>7</v>
      </c>
      <c r="E1301" t="s">
        <v>557</v>
      </c>
      <c r="F1301" t="s">
        <v>557</v>
      </c>
      <c r="G1301" t="s">
        <v>557</v>
      </c>
      <c r="H1301" t="s">
        <v>556</v>
      </c>
      <c r="I1301" t="s">
        <v>556</v>
      </c>
      <c r="J1301" t="s">
        <v>268</v>
      </c>
      <c r="K1301">
        <v>338308</v>
      </c>
      <c r="L1301">
        <v>0</v>
      </c>
      <c r="M1301">
        <v>23070.863600000001</v>
      </c>
      <c r="N1301">
        <v>23070.863600000001</v>
      </c>
      <c r="O1301">
        <v>0</v>
      </c>
      <c r="P1301">
        <v>463.42860000000002</v>
      </c>
      <c r="Q1301">
        <v>5723</v>
      </c>
      <c r="R1301">
        <v>436.8571</v>
      </c>
      <c r="S1301">
        <v>6021.8571000000002</v>
      </c>
      <c r="T1301">
        <v>40.142899999999997</v>
      </c>
      <c r="U1301">
        <f t="shared" si="15"/>
        <v>6.6661993689621094E-3</v>
      </c>
      <c r="V1301">
        <f t="shared" si="16"/>
        <v>8.0257159017795825</v>
      </c>
      <c r="W1301">
        <f t="shared" si="17"/>
        <v>1203.9417751511298</v>
      </c>
      <c r="X1301">
        <f t="shared" si="18"/>
        <v>0.54731249885402578</v>
      </c>
      <c r="Y1301">
        <f t="shared" si="19"/>
        <v>82.102629783669272</v>
      </c>
      <c r="AA1301">
        <v>463.42860000000002</v>
      </c>
      <c r="AB1301">
        <v>5723</v>
      </c>
      <c r="AC1301">
        <v>436.8571</v>
      </c>
      <c r="AD1301">
        <v>6021.8571000000002</v>
      </c>
      <c r="AE1301">
        <v>40.142899999999997</v>
      </c>
      <c r="AF1301">
        <v>6.6684800000000001E-3</v>
      </c>
      <c r="AG1301">
        <v>338308</v>
      </c>
      <c r="AH1301">
        <v>0</v>
      </c>
      <c r="AI1301">
        <v>23070.863600000001</v>
      </c>
      <c r="AJ1301">
        <v>23070.863600000001</v>
      </c>
      <c r="AK1301">
        <v>0</v>
      </c>
    </row>
    <row r="1302" spans="1:37" ht="19" customHeight="1">
      <c r="A1302" t="s">
        <v>1005</v>
      </c>
      <c r="B1302" t="s">
        <v>1006</v>
      </c>
      <c r="C1302" t="s">
        <v>1007</v>
      </c>
      <c r="D1302">
        <v>7</v>
      </c>
      <c r="E1302" t="s">
        <v>559</v>
      </c>
      <c r="F1302" t="s">
        <v>559</v>
      </c>
      <c r="G1302" t="s">
        <v>559</v>
      </c>
      <c r="H1302" t="s">
        <v>555</v>
      </c>
      <c r="I1302" t="s">
        <v>556</v>
      </c>
      <c r="J1302" t="s">
        <v>268</v>
      </c>
      <c r="K1302">
        <v>1000</v>
      </c>
      <c r="L1302">
        <v>0</v>
      </c>
      <c r="M1302">
        <v>68.019000000000005</v>
      </c>
      <c r="N1302">
        <v>68.019000000000005</v>
      </c>
      <c r="O1302">
        <v>0</v>
      </c>
      <c r="Q1302">
        <v>429</v>
      </c>
      <c r="R1302">
        <v>56.857100000000003</v>
      </c>
      <c r="S1302">
        <v>433</v>
      </c>
      <c r="T1302">
        <v>0.1429</v>
      </c>
      <c r="U1302">
        <f t="shared" si="15"/>
        <v>3.3002309468822171E-4</v>
      </c>
      <c r="V1302">
        <f t="shared" si="16"/>
        <v>0.32992411745298583</v>
      </c>
      <c r="W1302">
        <f t="shared" si="17"/>
        <v>999.70008997300818</v>
      </c>
      <c r="X1302">
        <f t="shared" si="18"/>
        <v>2.2441108545034644E-2</v>
      </c>
      <c r="Y1302">
        <f t="shared" si="19"/>
        <v>67.998600419874037</v>
      </c>
      <c r="AB1302">
        <v>429</v>
      </c>
      <c r="AC1302">
        <v>56.857100000000003</v>
      </c>
      <c r="AD1302">
        <v>433</v>
      </c>
      <c r="AE1302">
        <v>0.1429</v>
      </c>
      <c r="AF1302">
        <v>3.4590000000000001E-4</v>
      </c>
      <c r="AG1302">
        <v>1000</v>
      </c>
      <c r="AH1302">
        <v>0</v>
      </c>
      <c r="AI1302">
        <v>68.019000000000005</v>
      </c>
      <c r="AJ1302">
        <v>68.019000000000005</v>
      </c>
      <c r="AK1302">
        <v>0</v>
      </c>
    </row>
    <row r="1303" spans="1:37" ht="19" customHeight="1">
      <c r="A1303" t="s">
        <v>1005</v>
      </c>
      <c r="B1303" t="s">
        <v>1006</v>
      </c>
      <c r="C1303" t="s">
        <v>1007</v>
      </c>
      <c r="D1303">
        <v>7</v>
      </c>
      <c r="E1303" t="s">
        <v>431</v>
      </c>
      <c r="G1303" t="s">
        <v>432</v>
      </c>
      <c r="H1303" t="s">
        <v>393</v>
      </c>
      <c r="I1303" t="s">
        <v>995</v>
      </c>
      <c r="J1303" t="s">
        <v>268</v>
      </c>
      <c r="K1303">
        <v>1825054</v>
      </c>
      <c r="L1303">
        <v>3552990.01</v>
      </c>
      <c r="M1303">
        <v>366711.67849999998</v>
      </c>
      <c r="N1303">
        <v>124448.21249999999</v>
      </c>
      <c r="O1303">
        <v>242263.46590000001</v>
      </c>
      <c r="P1303">
        <v>636.64290000000005</v>
      </c>
      <c r="R1303">
        <v>0</v>
      </c>
      <c r="S1303">
        <v>10734.2143</v>
      </c>
      <c r="U1303">
        <f t="shared" si="15"/>
        <v>0</v>
      </c>
      <c r="V1303">
        <f t="shared" si="16"/>
        <v>71.574125497808581</v>
      </c>
      <c r="W1303" t="str">
        <f t="shared" si="17"/>
        <v/>
      </c>
      <c r="X1303">
        <f t="shared" si="18"/>
        <v>4.8804114748162934</v>
      </c>
      <c r="Y1303" t="str">
        <f t="shared" si="19"/>
        <v/>
      </c>
      <c r="AA1303">
        <v>636.64290000000005</v>
      </c>
      <c r="AC1303">
        <v>0</v>
      </c>
      <c r="AD1303">
        <v>10734.2143</v>
      </c>
      <c r="AF1303">
        <v>0</v>
      </c>
      <c r="AG1303">
        <v>1825054</v>
      </c>
      <c r="AH1303">
        <v>3552990.01</v>
      </c>
      <c r="AI1303">
        <v>366711.67849999998</v>
      </c>
      <c r="AJ1303">
        <v>124448.21249999999</v>
      </c>
      <c r="AK1303">
        <v>242263.46590000001</v>
      </c>
    </row>
    <row r="1304" spans="1:37" ht="19" customHeight="1">
      <c r="A1304" t="s">
        <v>1008</v>
      </c>
      <c r="B1304" t="s">
        <v>1009</v>
      </c>
      <c r="C1304" t="s">
        <v>1010</v>
      </c>
      <c r="D1304">
        <v>7</v>
      </c>
      <c r="E1304" t="s">
        <v>253</v>
      </c>
      <c r="F1304" t="s">
        <v>253</v>
      </c>
      <c r="G1304" t="s">
        <v>253</v>
      </c>
      <c r="H1304" t="s">
        <v>254</v>
      </c>
      <c r="I1304" t="s">
        <v>247</v>
      </c>
      <c r="J1304" t="s">
        <v>248</v>
      </c>
      <c r="K1304">
        <v>40182875</v>
      </c>
      <c r="L1304">
        <v>0</v>
      </c>
      <c r="M1304">
        <v>40182875</v>
      </c>
      <c r="N1304">
        <v>40182875</v>
      </c>
      <c r="O1304">
        <v>0</v>
      </c>
      <c r="P1304">
        <v>356841.85710000002</v>
      </c>
      <c r="Q1304">
        <v>497948.14289999998</v>
      </c>
      <c r="R1304">
        <v>132645.85709999999</v>
      </c>
      <c r="S1304">
        <v>479331.71429999999</v>
      </c>
      <c r="T1304">
        <v>18383.428599999999</v>
      </c>
      <c r="U1304">
        <f t="shared" si="15"/>
        <v>3.8352205897426467E-2</v>
      </c>
      <c r="V1304">
        <f t="shared" si="16"/>
        <v>11.97586252490891</v>
      </c>
      <c r="W1304">
        <f t="shared" si="17"/>
        <v>312.26007069680759</v>
      </c>
      <c r="X1304">
        <f t="shared" si="18"/>
        <v>11.97586252490891</v>
      </c>
      <c r="Y1304">
        <f t="shared" si="19"/>
        <v>312.26007069680759</v>
      </c>
      <c r="AA1304">
        <v>356841.85710000002</v>
      </c>
      <c r="AB1304">
        <v>497948.14289999998</v>
      </c>
      <c r="AC1304">
        <v>132645.85709999999</v>
      </c>
      <c r="AD1304">
        <v>479331.71429999999</v>
      </c>
      <c r="AE1304">
        <v>18383.428599999999</v>
      </c>
      <c r="AF1304">
        <v>3.7891340000000003E-2</v>
      </c>
      <c r="AG1304">
        <v>40182875</v>
      </c>
      <c r="AH1304">
        <v>0</v>
      </c>
      <c r="AI1304">
        <v>40182875</v>
      </c>
      <c r="AJ1304">
        <v>40182875</v>
      </c>
      <c r="AK1304">
        <v>0</v>
      </c>
    </row>
    <row r="1305" spans="1:37" ht="19" customHeight="1">
      <c r="A1305" t="s">
        <v>1008</v>
      </c>
      <c r="B1305" t="s">
        <v>1009</v>
      </c>
      <c r="C1305" t="s">
        <v>1010</v>
      </c>
      <c r="D1305">
        <v>7</v>
      </c>
      <c r="E1305" t="s">
        <v>245</v>
      </c>
      <c r="F1305" t="s">
        <v>245</v>
      </c>
      <c r="G1305" t="s">
        <v>245</v>
      </c>
      <c r="H1305" t="s">
        <v>246</v>
      </c>
      <c r="I1305" t="s">
        <v>247</v>
      </c>
      <c r="J1305" t="s">
        <v>248</v>
      </c>
      <c r="K1305">
        <v>33215360</v>
      </c>
      <c r="L1305">
        <v>0</v>
      </c>
      <c r="M1305">
        <v>33215360</v>
      </c>
      <c r="N1305">
        <v>33215360</v>
      </c>
      <c r="O1305">
        <v>0</v>
      </c>
      <c r="P1305">
        <v>346504.14289999998</v>
      </c>
      <c r="Q1305">
        <v>886161.57140000002</v>
      </c>
      <c r="R1305">
        <v>156119.28570000001</v>
      </c>
      <c r="S1305">
        <v>859489</v>
      </c>
      <c r="T1305">
        <v>15533.857099999999</v>
      </c>
      <c r="U1305">
        <f t="shared" si="15"/>
        <v>1.8073363475274259E-2</v>
      </c>
      <c r="V1305">
        <f t="shared" si="16"/>
        <v>5.5207820327792776</v>
      </c>
      <c r="W1305">
        <f t="shared" si="17"/>
        <v>305.46511391375094</v>
      </c>
      <c r="X1305">
        <f t="shared" si="18"/>
        <v>5.5207820327792776</v>
      </c>
      <c r="Y1305">
        <f t="shared" si="19"/>
        <v>305.46511391375094</v>
      </c>
      <c r="AA1305">
        <v>346504.14289999998</v>
      </c>
      <c r="AB1305">
        <v>886161.57140000002</v>
      </c>
      <c r="AC1305">
        <v>156119.28570000001</v>
      </c>
      <c r="AD1305">
        <v>859489</v>
      </c>
      <c r="AE1305">
        <v>15533.857099999999</v>
      </c>
      <c r="AF1305">
        <v>1.8200500000000001E-2</v>
      </c>
      <c r="AG1305">
        <v>33215360</v>
      </c>
      <c r="AH1305">
        <v>0</v>
      </c>
      <c r="AI1305">
        <v>33215360</v>
      </c>
      <c r="AJ1305">
        <v>33215360</v>
      </c>
      <c r="AK1305">
        <v>0</v>
      </c>
    </row>
    <row r="1306" spans="1:37" ht="19" customHeight="1">
      <c r="A1306" t="s">
        <v>1008</v>
      </c>
      <c r="B1306" t="s">
        <v>1009</v>
      </c>
      <c r="C1306" t="s">
        <v>1010</v>
      </c>
      <c r="D1306">
        <v>7</v>
      </c>
      <c r="E1306" t="s">
        <v>259</v>
      </c>
      <c r="F1306" t="s">
        <v>259</v>
      </c>
      <c r="G1306" t="s">
        <v>259</v>
      </c>
      <c r="H1306" t="s">
        <v>260</v>
      </c>
      <c r="I1306" t="s">
        <v>247</v>
      </c>
      <c r="J1306" t="s">
        <v>248</v>
      </c>
      <c r="K1306">
        <v>14024743</v>
      </c>
      <c r="L1306">
        <v>0</v>
      </c>
      <c r="M1306">
        <v>14024743</v>
      </c>
      <c r="N1306">
        <v>14024743</v>
      </c>
      <c r="O1306">
        <v>0</v>
      </c>
      <c r="Q1306">
        <v>637365.14289999998</v>
      </c>
      <c r="R1306">
        <v>219970.85709999999</v>
      </c>
      <c r="S1306">
        <v>614656.28570000001</v>
      </c>
      <c r="T1306">
        <v>16478</v>
      </c>
      <c r="U1306">
        <f t="shared" si="15"/>
        <v>2.6808478792719193E-2</v>
      </c>
      <c r="V1306">
        <f t="shared" si="16"/>
        <v>3.2596017658942396</v>
      </c>
      <c r="W1306">
        <f t="shared" si="17"/>
        <v>121.58846427270994</v>
      </c>
      <c r="X1306">
        <f t="shared" si="18"/>
        <v>3.2596017658942396</v>
      </c>
      <c r="Y1306">
        <f t="shared" si="19"/>
        <v>121.58846427270994</v>
      </c>
      <c r="AB1306">
        <v>637365.14289999998</v>
      </c>
      <c r="AC1306">
        <v>219970.85709999999</v>
      </c>
      <c r="AD1306">
        <v>614656.28570000001</v>
      </c>
      <c r="AE1306">
        <v>16478</v>
      </c>
      <c r="AF1306">
        <v>2.7037039999999998E-2</v>
      </c>
      <c r="AG1306">
        <v>14024743</v>
      </c>
      <c r="AH1306">
        <v>0</v>
      </c>
      <c r="AI1306">
        <v>14024743</v>
      </c>
      <c r="AJ1306">
        <v>14024743</v>
      </c>
      <c r="AK1306">
        <v>0</v>
      </c>
    </row>
    <row r="1307" spans="1:37" ht="19" customHeight="1">
      <c r="A1307" t="s">
        <v>1008</v>
      </c>
      <c r="B1307" t="s">
        <v>1009</v>
      </c>
      <c r="C1307" t="s">
        <v>1010</v>
      </c>
      <c r="D1307">
        <v>7</v>
      </c>
      <c r="E1307" t="s">
        <v>264</v>
      </c>
      <c r="F1307" t="s">
        <v>264</v>
      </c>
      <c r="G1307" t="s">
        <v>264</v>
      </c>
      <c r="H1307" t="s">
        <v>265</v>
      </c>
      <c r="I1307" t="s">
        <v>247</v>
      </c>
      <c r="J1307" t="s">
        <v>248</v>
      </c>
      <c r="K1307">
        <v>12838943</v>
      </c>
      <c r="L1307">
        <v>0</v>
      </c>
      <c r="M1307">
        <v>12838943</v>
      </c>
      <c r="N1307">
        <v>12838943</v>
      </c>
      <c r="O1307">
        <v>0</v>
      </c>
      <c r="Q1307">
        <v>139261.42860000001</v>
      </c>
      <c r="R1307">
        <v>33077.428599999999</v>
      </c>
      <c r="S1307">
        <v>149854.71429999999</v>
      </c>
      <c r="T1307">
        <v>4930.1428999999998</v>
      </c>
      <c r="U1307">
        <f t="shared" si="15"/>
        <v>3.2899484831222292E-2</v>
      </c>
      <c r="V1307">
        <f t="shared" si="16"/>
        <v>12.239419512781483</v>
      </c>
      <c r="W1307">
        <f t="shared" si="17"/>
        <v>372.02465557047327</v>
      </c>
      <c r="X1307">
        <f t="shared" si="18"/>
        <v>12.239419512781483</v>
      </c>
      <c r="Y1307">
        <f t="shared" si="19"/>
        <v>372.02465557047327</v>
      </c>
      <c r="AB1307">
        <v>139261.42860000001</v>
      </c>
      <c r="AC1307">
        <v>33077.428599999999</v>
      </c>
      <c r="AD1307">
        <v>149854.71429999999</v>
      </c>
      <c r="AE1307">
        <v>4930.1428999999998</v>
      </c>
      <c r="AF1307">
        <v>3.440199E-2</v>
      </c>
      <c r="AG1307">
        <v>12838943</v>
      </c>
      <c r="AH1307">
        <v>0</v>
      </c>
      <c r="AI1307">
        <v>12838943</v>
      </c>
      <c r="AJ1307">
        <v>12838943</v>
      </c>
      <c r="AK1307">
        <v>0</v>
      </c>
    </row>
    <row r="1308" spans="1:37" ht="19" customHeight="1">
      <c r="A1308" t="s">
        <v>1008</v>
      </c>
      <c r="B1308" t="s">
        <v>1009</v>
      </c>
      <c r="C1308" t="s">
        <v>1010</v>
      </c>
      <c r="D1308">
        <v>7</v>
      </c>
      <c r="E1308" t="s">
        <v>285</v>
      </c>
      <c r="F1308" t="s">
        <v>285</v>
      </c>
      <c r="G1308" t="s">
        <v>279</v>
      </c>
      <c r="H1308" t="s">
        <v>280</v>
      </c>
      <c r="I1308" t="s">
        <v>247</v>
      </c>
      <c r="J1308" t="s">
        <v>281</v>
      </c>
      <c r="K1308">
        <v>36227.589999999997</v>
      </c>
      <c r="L1308">
        <v>0</v>
      </c>
      <c r="M1308">
        <v>247521.49960000001</v>
      </c>
      <c r="N1308">
        <v>247521.49960000001</v>
      </c>
      <c r="O1308">
        <v>0</v>
      </c>
      <c r="Q1308">
        <v>2261.1428999999998</v>
      </c>
      <c r="R1308">
        <v>816.28570000000002</v>
      </c>
      <c r="S1308">
        <v>2360.8571000000002</v>
      </c>
      <c r="T1308">
        <v>252.8571</v>
      </c>
      <c r="U1308">
        <f t="shared" si="15"/>
        <v>0.10710394119152743</v>
      </c>
      <c r="V1308">
        <f t="shared" si="16"/>
        <v>2.1921572466203054</v>
      </c>
      <c r="W1308">
        <f t="shared" si="17"/>
        <v>20.46756844083081</v>
      </c>
      <c r="X1308">
        <f t="shared" si="18"/>
        <v>14.977702050908302</v>
      </c>
      <c r="Y1308">
        <f t="shared" si="19"/>
        <v>139.84267884339189</v>
      </c>
      <c r="AB1308">
        <v>2261.1428999999998</v>
      </c>
      <c r="AC1308">
        <v>816.28570000000002</v>
      </c>
      <c r="AD1308">
        <v>2360.8571000000002</v>
      </c>
      <c r="AE1308">
        <v>252.8571</v>
      </c>
      <c r="AF1308">
        <v>0.10750967</v>
      </c>
      <c r="AG1308">
        <v>36227.589999999997</v>
      </c>
      <c r="AH1308">
        <v>0</v>
      </c>
      <c r="AI1308">
        <v>247521.49960000001</v>
      </c>
      <c r="AJ1308">
        <v>247521.49960000001</v>
      </c>
      <c r="AK1308">
        <v>0</v>
      </c>
    </row>
    <row r="1309" spans="1:37" ht="19" customHeight="1">
      <c r="A1309" t="s">
        <v>1008</v>
      </c>
      <c r="B1309" t="s">
        <v>1009</v>
      </c>
      <c r="C1309" t="s">
        <v>1010</v>
      </c>
      <c r="D1309">
        <v>7</v>
      </c>
      <c r="E1309" t="s">
        <v>286</v>
      </c>
      <c r="F1309" t="s">
        <v>286</v>
      </c>
      <c r="G1309" t="s">
        <v>286</v>
      </c>
      <c r="H1309" t="s">
        <v>260</v>
      </c>
      <c r="I1309" t="s">
        <v>247</v>
      </c>
      <c r="J1309" t="s">
        <v>248</v>
      </c>
      <c r="K1309">
        <v>236984</v>
      </c>
      <c r="L1309">
        <v>0</v>
      </c>
      <c r="M1309">
        <v>236984</v>
      </c>
      <c r="N1309">
        <v>236984</v>
      </c>
      <c r="O1309">
        <v>0</v>
      </c>
      <c r="Q1309">
        <v>2781.8571000000002</v>
      </c>
      <c r="R1309">
        <v>1205.7143000000001</v>
      </c>
      <c r="S1309">
        <v>2765.8571000000002</v>
      </c>
      <c r="T1309">
        <v>238.28569999999999</v>
      </c>
      <c r="U1309">
        <f t="shared" si="15"/>
        <v>8.6152570933617639E-2</v>
      </c>
      <c r="V1309">
        <f t="shared" si="16"/>
        <v>12.240277034868194</v>
      </c>
      <c r="W1309">
        <f t="shared" si="17"/>
        <v>142.07674712690331</v>
      </c>
      <c r="X1309">
        <f t="shared" si="18"/>
        <v>12.240277034868194</v>
      </c>
      <c r="Y1309">
        <f t="shared" si="19"/>
        <v>142.07674712690331</v>
      </c>
      <c r="AB1309">
        <v>2781.8571000000002</v>
      </c>
      <c r="AC1309">
        <v>1205.7143000000001</v>
      </c>
      <c r="AD1309">
        <v>2765.8571000000002</v>
      </c>
      <c r="AE1309">
        <v>238.28569999999999</v>
      </c>
      <c r="AF1309">
        <v>8.6992669999999994E-2</v>
      </c>
      <c r="AG1309">
        <v>236984</v>
      </c>
      <c r="AH1309">
        <v>0</v>
      </c>
      <c r="AI1309">
        <v>236984</v>
      </c>
      <c r="AJ1309">
        <v>236984</v>
      </c>
      <c r="AK1309">
        <v>0</v>
      </c>
    </row>
    <row r="1310" spans="1:37" ht="19" customHeight="1">
      <c r="A1310" t="s">
        <v>1008</v>
      </c>
      <c r="B1310" t="s">
        <v>1009</v>
      </c>
      <c r="C1310" t="s">
        <v>1010</v>
      </c>
      <c r="D1310">
        <v>7</v>
      </c>
      <c r="E1310" t="s">
        <v>287</v>
      </c>
      <c r="F1310" t="s">
        <v>287</v>
      </c>
      <c r="G1310" t="s">
        <v>287</v>
      </c>
      <c r="H1310" t="s">
        <v>288</v>
      </c>
      <c r="I1310" t="s">
        <v>247</v>
      </c>
      <c r="J1310" t="s">
        <v>248</v>
      </c>
      <c r="K1310">
        <v>221565</v>
      </c>
      <c r="L1310">
        <v>0</v>
      </c>
      <c r="M1310">
        <v>221565</v>
      </c>
      <c r="N1310">
        <v>221565</v>
      </c>
      <c r="O1310">
        <v>0</v>
      </c>
      <c r="P1310">
        <v>308.1429</v>
      </c>
      <c r="Q1310">
        <v>25217.571400000001</v>
      </c>
      <c r="R1310">
        <v>357.71429999999998</v>
      </c>
      <c r="S1310">
        <v>27874.7143</v>
      </c>
      <c r="T1310">
        <v>340.42860000000002</v>
      </c>
      <c r="U1310">
        <f t="shared" si="15"/>
        <v>1.2212810374885171E-2</v>
      </c>
      <c r="V1310">
        <f t="shared" si="16"/>
        <v>1.1355145210274984</v>
      </c>
      <c r="W1310">
        <f t="shared" si="17"/>
        <v>92.97733168465534</v>
      </c>
      <c r="X1310">
        <f t="shared" si="18"/>
        <v>1.1355145210274984</v>
      </c>
      <c r="Y1310">
        <f t="shared" si="19"/>
        <v>92.97733168465534</v>
      </c>
      <c r="AA1310">
        <v>308.1429</v>
      </c>
      <c r="AB1310">
        <v>25217.571400000001</v>
      </c>
      <c r="AC1310">
        <v>357.71429999999998</v>
      </c>
      <c r="AD1310">
        <v>27874.7143</v>
      </c>
      <c r="AE1310">
        <v>340.42860000000002</v>
      </c>
      <c r="AF1310">
        <v>1.217148E-2</v>
      </c>
      <c r="AG1310">
        <v>221565</v>
      </c>
      <c r="AH1310">
        <v>0</v>
      </c>
      <c r="AI1310">
        <v>221565</v>
      </c>
      <c r="AJ1310">
        <v>221565</v>
      </c>
      <c r="AK1310">
        <v>0</v>
      </c>
    </row>
    <row r="1311" spans="1:37" ht="19" customHeight="1">
      <c r="A1311" t="s">
        <v>1008</v>
      </c>
      <c r="B1311" t="s">
        <v>1009</v>
      </c>
      <c r="C1311" t="s">
        <v>1010</v>
      </c>
      <c r="D1311">
        <v>7</v>
      </c>
      <c r="E1311" t="s">
        <v>277</v>
      </c>
      <c r="F1311" t="s">
        <v>278</v>
      </c>
      <c r="G1311" t="s">
        <v>279</v>
      </c>
      <c r="H1311" t="s">
        <v>280</v>
      </c>
      <c r="I1311" t="s">
        <v>247</v>
      </c>
      <c r="J1311" t="s">
        <v>281</v>
      </c>
      <c r="K1311">
        <v>25491.55</v>
      </c>
      <c r="L1311">
        <v>0</v>
      </c>
      <c r="M1311">
        <v>174232.79089999999</v>
      </c>
      <c r="N1311">
        <v>174232.79089999999</v>
      </c>
      <c r="O1311">
        <v>0</v>
      </c>
      <c r="Q1311">
        <v>1519.4286</v>
      </c>
      <c r="R1311">
        <v>79.714299999999994</v>
      </c>
      <c r="S1311">
        <v>1561.5714</v>
      </c>
      <c r="T1311">
        <v>144.71430000000001</v>
      </c>
      <c r="U1311">
        <f t="shared" si="15"/>
        <v>9.2672227475477584E-2</v>
      </c>
      <c r="V1311">
        <f t="shared" si="16"/>
        <v>2.3320419418542118</v>
      </c>
      <c r="W1311">
        <f t="shared" si="17"/>
        <v>25.164410151588335</v>
      </c>
      <c r="X1311">
        <f t="shared" si="18"/>
        <v>15.93932797437248</v>
      </c>
      <c r="Y1311">
        <f t="shared" si="19"/>
        <v>171.9968151039669</v>
      </c>
      <c r="AB1311">
        <v>1519.4286</v>
      </c>
      <c r="AC1311">
        <v>79.714299999999994</v>
      </c>
      <c r="AD1311">
        <v>1561.5714</v>
      </c>
      <c r="AE1311">
        <v>144.71430000000001</v>
      </c>
      <c r="AF1311">
        <v>9.3177060000000006E-2</v>
      </c>
      <c r="AG1311">
        <v>25491.55</v>
      </c>
      <c r="AH1311">
        <v>0</v>
      </c>
      <c r="AI1311">
        <v>174232.79089999999</v>
      </c>
      <c r="AJ1311">
        <v>174232.79089999999</v>
      </c>
      <c r="AK1311">
        <v>0</v>
      </c>
    </row>
    <row r="1312" spans="1:37" ht="19" customHeight="1">
      <c r="A1312" t="s">
        <v>1008</v>
      </c>
      <c r="B1312" t="s">
        <v>1009</v>
      </c>
      <c r="C1312" t="s">
        <v>1010</v>
      </c>
      <c r="D1312">
        <v>7</v>
      </c>
      <c r="E1312" t="s">
        <v>282</v>
      </c>
      <c r="F1312" t="s">
        <v>283</v>
      </c>
      <c r="G1312" t="s">
        <v>284</v>
      </c>
      <c r="H1312" t="s">
        <v>280</v>
      </c>
      <c r="I1312" t="s">
        <v>247</v>
      </c>
      <c r="J1312" t="s">
        <v>281</v>
      </c>
      <c r="K1312">
        <v>24140.67</v>
      </c>
      <c r="L1312">
        <v>0</v>
      </c>
      <c r="M1312">
        <v>164950.61929999999</v>
      </c>
      <c r="N1312">
        <v>164950.61929999999</v>
      </c>
      <c r="O1312">
        <v>0</v>
      </c>
      <c r="Q1312">
        <v>1124.2856999999999</v>
      </c>
      <c r="R1312">
        <v>82.857100000000003</v>
      </c>
      <c r="S1312">
        <v>1175.2856999999999</v>
      </c>
      <c r="T1312">
        <v>113.4286</v>
      </c>
      <c r="U1312">
        <f t="shared" si="15"/>
        <v>9.6511512051920656E-2</v>
      </c>
      <c r="V1312">
        <f t="shared" si="16"/>
        <v>2.9343223888941581</v>
      </c>
      <c r="W1312">
        <f t="shared" si="17"/>
        <v>30.403858840337822</v>
      </c>
      <c r="X1312">
        <f t="shared" si="18"/>
        <v>20.049911426399799</v>
      </c>
      <c r="Y1312">
        <f t="shared" si="19"/>
        <v>207.74631958530992</v>
      </c>
      <c r="AB1312">
        <v>1124.2856999999999</v>
      </c>
      <c r="AC1312">
        <v>82.857100000000003</v>
      </c>
      <c r="AD1312">
        <v>1175.2856999999999</v>
      </c>
      <c r="AE1312">
        <v>113.4286</v>
      </c>
      <c r="AF1312">
        <v>9.6467659999999997E-2</v>
      </c>
      <c r="AG1312">
        <v>24140.67</v>
      </c>
      <c r="AH1312">
        <v>0</v>
      </c>
      <c r="AI1312">
        <v>164950.61929999999</v>
      </c>
      <c r="AJ1312">
        <v>164950.61929999999</v>
      </c>
      <c r="AK1312">
        <v>0</v>
      </c>
    </row>
    <row r="1313" spans="1:37" ht="19" customHeight="1">
      <c r="A1313" t="s">
        <v>1008</v>
      </c>
      <c r="B1313" t="s">
        <v>1009</v>
      </c>
      <c r="C1313" t="s">
        <v>1010</v>
      </c>
      <c r="D1313">
        <v>7</v>
      </c>
      <c r="E1313" t="s">
        <v>275</v>
      </c>
      <c r="F1313" t="s">
        <v>275</v>
      </c>
      <c r="G1313" t="s">
        <v>275</v>
      </c>
      <c r="H1313" t="s">
        <v>276</v>
      </c>
      <c r="I1313" t="s">
        <v>247</v>
      </c>
      <c r="J1313" t="s">
        <v>248</v>
      </c>
      <c r="K1313">
        <v>162435</v>
      </c>
      <c r="L1313">
        <v>0</v>
      </c>
      <c r="M1313">
        <v>162435</v>
      </c>
      <c r="N1313">
        <v>162435</v>
      </c>
      <c r="O1313">
        <v>0</v>
      </c>
      <c r="Q1313">
        <v>29743.428599999999</v>
      </c>
      <c r="R1313">
        <v>10853.857099999999</v>
      </c>
      <c r="S1313">
        <v>28335</v>
      </c>
      <c r="T1313">
        <v>944.42859999999996</v>
      </c>
      <c r="U1313">
        <f t="shared" si="15"/>
        <v>3.3330813481559904E-2</v>
      </c>
      <c r="V1313">
        <f t="shared" si="16"/>
        <v>0.81895182636315511</v>
      </c>
      <c r="W1313">
        <f t="shared" si="17"/>
        <v>24.570412204797694</v>
      </c>
      <c r="X1313">
        <f t="shared" si="18"/>
        <v>0.81895182636315511</v>
      </c>
      <c r="Y1313">
        <f t="shared" si="19"/>
        <v>24.570412204797694</v>
      </c>
      <c r="AB1313">
        <v>29743.428599999999</v>
      </c>
      <c r="AC1313">
        <v>10853.857099999999</v>
      </c>
      <c r="AD1313">
        <v>28335</v>
      </c>
      <c r="AE1313">
        <v>944.42859999999996</v>
      </c>
      <c r="AF1313">
        <v>3.3440499999999998E-2</v>
      </c>
      <c r="AG1313">
        <v>162435</v>
      </c>
      <c r="AH1313">
        <v>0</v>
      </c>
      <c r="AI1313">
        <v>162435</v>
      </c>
      <c r="AJ1313">
        <v>162435</v>
      </c>
      <c r="AK1313">
        <v>0</v>
      </c>
    </row>
    <row r="1314" spans="1:37" ht="19" customHeight="1">
      <c r="A1314" t="s">
        <v>1008</v>
      </c>
      <c r="B1314" t="s">
        <v>1009</v>
      </c>
      <c r="C1314" t="s">
        <v>1010</v>
      </c>
      <c r="D1314">
        <v>7</v>
      </c>
      <c r="E1314" t="s">
        <v>290</v>
      </c>
      <c r="F1314" t="s">
        <v>290</v>
      </c>
      <c r="G1314" t="s">
        <v>290</v>
      </c>
      <c r="H1314" t="s">
        <v>254</v>
      </c>
      <c r="I1314" t="s">
        <v>247</v>
      </c>
      <c r="J1314" t="s">
        <v>268</v>
      </c>
      <c r="K1314">
        <v>426904</v>
      </c>
      <c r="L1314">
        <v>0</v>
      </c>
      <c r="M1314">
        <v>29167.177100000001</v>
      </c>
      <c r="N1314">
        <v>29167.177100000001</v>
      </c>
      <c r="O1314">
        <v>0</v>
      </c>
      <c r="P1314">
        <v>2161.2856999999999</v>
      </c>
      <c r="Q1314">
        <v>9175</v>
      </c>
      <c r="R1314">
        <v>1631.7143000000001</v>
      </c>
      <c r="S1314">
        <v>10371.428599999999</v>
      </c>
      <c r="T1314">
        <v>54.571399999999997</v>
      </c>
      <c r="U1314">
        <f t="shared" si="15"/>
        <v>5.2617052196647241E-3</v>
      </c>
      <c r="V1314">
        <f t="shared" si="16"/>
        <v>5.8802203694759774</v>
      </c>
      <c r="W1314">
        <f t="shared" si="17"/>
        <v>1117.5503233247766</v>
      </c>
      <c r="X1314">
        <f t="shared" si="18"/>
        <v>0.40175174958195109</v>
      </c>
      <c r="Y1314">
        <f t="shared" si="19"/>
        <v>76.353906729794105</v>
      </c>
      <c r="AA1314">
        <v>2161.2856999999999</v>
      </c>
      <c r="AB1314">
        <v>9175</v>
      </c>
      <c r="AC1314">
        <v>1631.7143000000001</v>
      </c>
      <c r="AD1314">
        <v>10371.428599999999</v>
      </c>
      <c r="AE1314">
        <v>54.571399999999997</v>
      </c>
      <c r="AF1314">
        <v>5.3118499999999999E-3</v>
      </c>
      <c r="AG1314">
        <v>426904</v>
      </c>
      <c r="AH1314">
        <v>0</v>
      </c>
      <c r="AI1314">
        <v>29167.177100000001</v>
      </c>
      <c r="AJ1314">
        <v>29167.177100000001</v>
      </c>
      <c r="AK1314">
        <v>0</v>
      </c>
    </row>
    <row r="1315" spans="1:37" ht="19" customHeight="1">
      <c r="A1315" t="s">
        <v>1008</v>
      </c>
      <c r="B1315" t="s">
        <v>1009</v>
      </c>
      <c r="C1315" t="s">
        <v>1010</v>
      </c>
      <c r="D1315">
        <v>7</v>
      </c>
      <c r="E1315" t="s">
        <v>291</v>
      </c>
      <c r="F1315" t="s">
        <v>291</v>
      </c>
      <c r="G1315" t="s">
        <v>291</v>
      </c>
      <c r="H1315" t="s">
        <v>280</v>
      </c>
      <c r="I1315" t="s">
        <v>247</v>
      </c>
      <c r="J1315" t="s">
        <v>292</v>
      </c>
      <c r="K1315">
        <v>5061000</v>
      </c>
      <c r="L1315">
        <v>0</v>
      </c>
      <c r="M1315">
        <v>23280.6</v>
      </c>
      <c r="N1315">
        <v>23280.6</v>
      </c>
      <c r="O1315">
        <v>0</v>
      </c>
      <c r="Q1315">
        <v>334.8571</v>
      </c>
      <c r="R1315">
        <v>1.7142999999999999</v>
      </c>
      <c r="S1315">
        <v>354.42860000000002</v>
      </c>
      <c r="T1315">
        <v>13.571400000000001</v>
      </c>
      <c r="U1315">
        <f t="shared" si="15"/>
        <v>3.8290927989445549E-2</v>
      </c>
      <c r="V1315">
        <f t="shared" si="16"/>
        <v>2039.9031003705682</v>
      </c>
      <c r="W1315">
        <f t="shared" si="17"/>
        <v>53273.796365887087</v>
      </c>
      <c r="X1315">
        <f t="shared" si="18"/>
        <v>9.3835542617046137</v>
      </c>
      <c r="Y1315">
        <f t="shared" si="19"/>
        <v>245.05946328308056</v>
      </c>
      <c r="AB1315">
        <v>334.8571</v>
      </c>
      <c r="AC1315">
        <v>1.7142999999999999</v>
      </c>
      <c r="AD1315">
        <v>354.42860000000002</v>
      </c>
      <c r="AE1315">
        <v>13.571400000000001</v>
      </c>
      <c r="AF1315">
        <v>3.8226969999999999E-2</v>
      </c>
      <c r="AG1315">
        <v>5061000</v>
      </c>
      <c r="AH1315">
        <v>0</v>
      </c>
      <c r="AI1315">
        <v>23280.6</v>
      </c>
      <c r="AJ1315">
        <v>23280.6</v>
      </c>
      <c r="AK1315">
        <v>0</v>
      </c>
    </row>
    <row r="1316" spans="1:37" ht="19" customHeight="1">
      <c r="A1316" t="s">
        <v>1008</v>
      </c>
      <c r="B1316" t="s">
        <v>1009</v>
      </c>
      <c r="C1316" t="s">
        <v>1010</v>
      </c>
      <c r="D1316">
        <v>7</v>
      </c>
      <c r="E1316" t="s">
        <v>289</v>
      </c>
      <c r="F1316" t="s">
        <v>289</v>
      </c>
      <c r="G1316" t="s">
        <v>289</v>
      </c>
      <c r="H1316" t="s">
        <v>260</v>
      </c>
      <c r="I1316" t="s">
        <v>247</v>
      </c>
      <c r="J1316" t="s">
        <v>248</v>
      </c>
      <c r="K1316">
        <v>19900</v>
      </c>
      <c r="L1316">
        <v>0</v>
      </c>
      <c r="M1316">
        <v>19900</v>
      </c>
      <c r="N1316">
        <v>19900</v>
      </c>
      <c r="O1316">
        <v>0</v>
      </c>
      <c r="Q1316">
        <v>27500.142899999999</v>
      </c>
      <c r="R1316">
        <v>574</v>
      </c>
      <c r="S1316">
        <v>27885.2857</v>
      </c>
      <c r="T1316">
        <v>111.4286</v>
      </c>
      <c r="U1316">
        <f t="shared" si="15"/>
        <v>3.9959640793639064E-3</v>
      </c>
      <c r="V1316">
        <f t="shared" si="16"/>
        <v>0.10194828819190267</v>
      </c>
      <c r="W1316">
        <f t="shared" si="17"/>
        <v>25.512813971073339</v>
      </c>
      <c r="X1316">
        <f t="shared" si="18"/>
        <v>0.10194828819190267</v>
      </c>
      <c r="Y1316">
        <f t="shared" si="19"/>
        <v>25.512813971073339</v>
      </c>
      <c r="AB1316">
        <v>27500.142899999999</v>
      </c>
      <c r="AC1316">
        <v>574</v>
      </c>
      <c r="AD1316">
        <v>27885.2857</v>
      </c>
      <c r="AE1316">
        <v>111.4286</v>
      </c>
      <c r="AF1316">
        <v>3.9925200000000003E-3</v>
      </c>
      <c r="AG1316">
        <v>19900</v>
      </c>
      <c r="AH1316">
        <v>0</v>
      </c>
      <c r="AI1316">
        <v>19900</v>
      </c>
      <c r="AJ1316">
        <v>19900</v>
      </c>
      <c r="AK1316">
        <v>0</v>
      </c>
    </row>
    <row r="1317" spans="1:37" ht="19" customHeight="1">
      <c r="A1317" t="s">
        <v>1008</v>
      </c>
      <c r="B1317" t="s">
        <v>1009</v>
      </c>
      <c r="C1317" t="s">
        <v>1010</v>
      </c>
      <c r="D1317">
        <v>7</v>
      </c>
      <c r="E1317" t="s">
        <v>266</v>
      </c>
      <c r="G1317" t="s">
        <v>267</v>
      </c>
      <c r="H1317" t="s">
        <v>265</v>
      </c>
      <c r="I1317" t="s">
        <v>247</v>
      </c>
      <c r="J1317" t="s">
        <v>268</v>
      </c>
      <c r="K1317">
        <v>252752</v>
      </c>
      <c r="L1317">
        <v>0</v>
      </c>
      <c r="M1317">
        <v>17271.007099999999</v>
      </c>
      <c r="N1317">
        <v>17271.007099999999</v>
      </c>
      <c r="O1317">
        <v>0</v>
      </c>
      <c r="Q1317">
        <v>1117.7143000000001</v>
      </c>
      <c r="R1317">
        <v>274.28570000000002</v>
      </c>
      <c r="S1317">
        <v>1123.1429000000001</v>
      </c>
      <c r="T1317">
        <v>44.714300000000001</v>
      </c>
      <c r="U1317">
        <f t="shared" si="15"/>
        <v>3.9811763934936503E-2</v>
      </c>
      <c r="V1317">
        <f t="shared" si="16"/>
        <v>32.148561479958225</v>
      </c>
      <c r="W1317">
        <f t="shared" si="17"/>
        <v>807.51411900507378</v>
      </c>
      <c r="X1317">
        <f t="shared" si="18"/>
        <v>2.196770089159116</v>
      </c>
      <c r="Y1317">
        <f t="shared" si="19"/>
        <v>55.178918792677692</v>
      </c>
      <c r="AB1317">
        <v>1117.7143000000001</v>
      </c>
      <c r="AC1317">
        <v>274.28570000000002</v>
      </c>
      <c r="AD1317">
        <v>1123.1429000000001</v>
      </c>
      <c r="AE1317">
        <v>44.714300000000001</v>
      </c>
      <c r="AF1317">
        <v>3.8369430000000003E-2</v>
      </c>
      <c r="AG1317">
        <v>252752</v>
      </c>
      <c r="AH1317">
        <v>0</v>
      </c>
      <c r="AI1317">
        <v>17271.007099999999</v>
      </c>
      <c r="AJ1317">
        <v>17271.007099999999</v>
      </c>
      <c r="AK1317">
        <v>0</v>
      </c>
    </row>
    <row r="1318" spans="1:37" ht="19" customHeight="1">
      <c r="A1318" t="s">
        <v>1008</v>
      </c>
      <c r="B1318" t="s">
        <v>1009</v>
      </c>
      <c r="C1318" t="s">
        <v>1010</v>
      </c>
      <c r="D1318">
        <v>7</v>
      </c>
      <c r="E1318" t="s">
        <v>293</v>
      </c>
      <c r="F1318" t="s">
        <v>294</v>
      </c>
      <c r="G1318" t="s">
        <v>294</v>
      </c>
      <c r="H1318" t="s">
        <v>295</v>
      </c>
      <c r="I1318" t="s">
        <v>247</v>
      </c>
      <c r="J1318" t="s">
        <v>248</v>
      </c>
      <c r="K1318">
        <v>13299</v>
      </c>
      <c r="L1318">
        <v>0</v>
      </c>
      <c r="M1318">
        <v>13299</v>
      </c>
      <c r="N1318">
        <v>13299</v>
      </c>
      <c r="O1318">
        <v>0</v>
      </c>
      <c r="R1318">
        <v>71.857100000000003</v>
      </c>
      <c r="S1318">
        <v>967.14290000000005</v>
      </c>
      <c r="T1318">
        <v>21.857099999999999</v>
      </c>
      <c r="U1318">
        <f t="shared" si="15"/>
        <v>2.2599659264416868E-2</v>
      </c>
      <c r="V1318">
        <f t="shared" si="16"/>
        <v>1.9644016854770301</v>
      </c>
      <c r="W1318">
        <f t="shared" si="17"/>
        <v>86.921739062233456</v>
      </c>
      <c r="X1318">
        <f t="shared" si="18"/>
        <v>1.9644016854770301</v>
      </c>
      <c r="Y1318">
        <f t="shared" si="19"/>
        <v>86.921739062233456</v>
      </c>
      <c r="AC1318">
        <v>71.857100000000003</v>
      </c>
      <c r="AD1318">
        <v>967.14290000000005</v>
      </c>
      <c r="AE1318">
        <v>21.857099999999999</v>
      </c>
      <c r="AF1318">
        <v>2.2652579999999999E-2</v>
      </c>
      <c r="AG1318">
        <v>13299</v>
      </c>
      <c r="AH1318">
        <v>0</v>
      </c>
      <c r="AI1318">
        <v>13299</v>
      </c>
      <c r="AJ1318">
        <v>13299</v>
      </c>
      <c r="AK1318">
        <v>0</v>
      </c>
    </row>
    <row r="1319" spans="1:37" ht="19" customHeight="1">
      <c r="A1319" t="s">
        <v>1008</v>
      </c>
      <c r="B1319" t="s">
        <v>1009</v>
      </c>
      <c r="C1319" t="s">
        <v>1010</v>
      </c>
      <c r="D1319">
        <v>7</v>
      </c>
      <c r="E1319" t="s">
        <v>298</v>
      </c>
      <c r="F1319" t="s">
        <v>298</v>
      </c>
      <c r="G1319" t="s">
        <v>298</v>
      </c>
      <c r="H1319" t="s">
        <v>254</v>
      </c>
      <c r="I1319" t="s">
        <v>247</v>
      </c>
      <c r="J1319" t="s">
        <v>248</v>
      </c>
      <c r="K1319">
        <v>119</v>
      </c>
      <c r="L1319">
        <v>0</v>
      </c>
      <c r="M1319">
        <v>119</v>
      </c>
      <c r="N1319">
        <v>119</v>
      </c>
      <c r="O1319">
        <v>0</v>
      </c>
      <c r="P1319">
        <v>1.1429</v>
      </c>
      <c r="Q1319">
        <v>2.2856999999999998</v>
      </c>
      <c r="R1319">
        <v>2.1429</v>
      </c>
      <c r="S1319">
        <v>4.8571</v>
      </c>
      <c r="T1319">
        <v>1</v>
      </c>
      <c r="U1319">
        <f t="shared" si="15"/>
        <v>0.20588416956620206</v>
      </c>
      <c r="V1319">
        <f t="shared" si="16"/>
        <v>3.5000308826254352</v>
      </c>
      <c r="W1319">
        <f t="shared" si="17"/>
        <v>17</v>
      </c>
      <c r="X1319">
        <f t="shared" si="18"/>
        <v>3.5000308826254352</v>
      </c>
      <c r="Y1319">
        <f t="shared" si="19"/>
        <v>17</v>
      </c>
      <c r="AA1319">
        <v>1.1429</v>
      </c>
      <c r="AB1319">
        <v>2.2856999999999998</v>
      </c>
      <c r="AC1319">
        <v>2.1429</v>
      </c>
      <c r="AD1319">
        <v>4.8571</v>
      </c>
      <c r="AE1319">
        <v>1</v>
      </c>
      <c r="AF1319">
        <v>0.11239496</v>
      </c>
      <c r="AG1319">
        <v>119</v>
      </c>
      <c r="AH1319">
        <v>0</v>
      </c>
      <c r="AI1319">
        <v>119</v>
      </c>
      <c r="AJ1319">
        <v>119</v>
      </c>
      <c r="AK1319">
        <v>0</v>
      </c>
    </row>
    <row r="1320" spans="1:37" ht="19" customHeight="1">
      <c r="A1320" t="s">
        <v>1008</v>
      </c>
      <c r="B1320" t="s">
        <v>1009</v>
      </c>
      <c r="C1320" t="s">
        <v>1010</v>
      </c>
      <c r="D1320">
        <v>7</v>
      </c>
      <c r="E1320" t="s">
        <v>299</v>
      </c>
      <c r="F1320" t="s">
        <v>299</v>
      </c>
      <c r="G1320" t="s">
        <v>299</v>
      </c>
      <c r="H1320" t="s">
        <v>300</v>
      </c>
      <c r="I1320" t="s">
        <v>301</v>
      </c>
      <c r="J1320" t="s">
        <v>248</v>
      </c>
      <c r="K1320">
        <v>15153396</v>
      </c>
      <c r="L1320">
        <v>0</v>
      </c>
      <c r="M1320">
        <v>15153396</v>
      </c>
      <c r="N1320">
        <v>15153396</v>
      </c>
      <c r="O1320">
        <v>0</v>
      </c>
      <c r="P1320">
        <v>848.42859999999996</v>
      </c>
      <c r="Q1320">
        <v>928723.42859999998</v>
      </c>
      <c r="R1320">
        <v>740.14290000000005</v>
      </c>
      <c r="S1320">
        <v>965043.71429999999</v>
      </c>
      <c r="T1320">
        <v>8282.8570999999993</v>
      </c>
      <c r="U1320">
        <f t="shared" si="15"/>
        <v>8.5828828034054568E-3</v>
      </c>
      <c r="V1320">
        <f t="shared" si="16"/>
        <v>2.2431842465427447</v>
      </c>
      <c r="W1320">
        <f t="shared" si="17"/>
        <v>261.35557223881813</v>
      </c>
      <c r="X1320">
        <f t="shared" si="18"/>
        <v>2.2431842465427447</v>
      </c>
      <c r="Y1320">
        <f t="shared" si="19"/>
        <v>261.35557223881813</v>
      </c>
      <c r="AA1320">
        <v>848.42859999999996</v>
      </c>
      <c r="AB1320">
        <v>928723.42859999998</v>
      </c>
      <c r="AC1320">
        <v>740.14290000000005</v>
      </c>
      <c r="AD1320">
        <v>965043.71429999999</v>
      </c>
      <c r="AE1320">
        <v>8282.8570999999993</v>
      </c>
      <c r="AF1320">
        <v>8.5870400000000006E-3</v>
      </c>
      <c r="AG1320">
        <v>15153396</v>
      </c>
      <c r="AH1320">
        <v>0</v>
      </c>
      <c r="AI1320">
        <v>15153396</v>
      </c>
      <c r="AJ1320">
        <v>15153396</v>
      </c>
      <c r="AK1320">
        <v>0</v>
      </c>
    </row>
    <row r="1321" spans="1:37" ht="19" customHeight="1">
      <c r="A1321" t="s">
        <v>1008</v>
      </c>
      <c r="B1321" t="s">
        <v>1009</v>
      </c>
      <c r="C1321" t="s">
        <v>1010</v>
      </c>
      <c r="D1321">
        <v>7</v>
      </c>
      <c r="E1321" t="s">
        <v>306</v>
      </c>
      <c r="F1321" t="s">
        <v>306</v>
      </c>
      <c r="G1321" t="s">
        <v>306</v>
      </c>
      <c r="H1321" t="s">
        <v>307</v>
      </c>
      <c r="I1321" t="s">
        <v>301</v>
      </c>
      <c r="J1321" t="s">
        <v>248</v>
      </c>
      <c r="K1321">
        <v>8170098</v>
      </c>
      <c r="L1321">
        <v>0</v>
      </c>
      <c r="M1321">
        <v>8170098</v>
      </c>
      <c r="N1321">
        <v>8170098</v>
      </c>
      <c r="O1321">
        <v>0</v>
      </c>
      <c r="Q1321">
        <v>36171.7143</v>
      </c>
      <c r="R1321">
        <v>6011.4286000000002</v>
      </c>
      <c r="S1321">
        <v>48939.142899999999</v>
      </c>
      <c r="T1321">
        <v>4404.2857000000004</v>
      </c>
      <c r="U1321">
        <f t="shared" si="15"/>
        <v>8.9995153960900298E-2</v>
      </c>
      <c r="V1321">
        <f t="shared" si="16"/>
        <v>23.849147900439775</v>
      </c>
      <c r="W1321">
        <f t="shared" si="17"/>
        <v>265.00480137854294</v>
      </c>
      <c r="X1321">
        <f t="shared" si="18"/>
        <v>23.849147900439775</v>
      </c>
      <c r="Y1321">
        <f t="shared" si="19"/>
        <v>265.00480137854294</v>
      </c>
    </row>
    <row r="1322" spans="1:37" ht="19" customHeight="1">
      <c r="A1322" t="s">
        <v>1008</v>
      </c>
      <c r="B1322" t="s">
        <v>1009</v>
      </c>
      <c r="C1322" t="s">
        <v>1010</v>
      </c>
      <c r="D1322">
        <v>7</v>
      </c>
      <c r="E1322" t="s">
        <v>303</v>
      </c>
      <c r="F1322" t="s">
        <v>304</v>
      </c>
      <c r="G1322" t="s">
        <v>304</v>
      </c>
      <c r="H1322" t="s">
        <v>305</v>
      </c>
      <c r="I1322" t="s">
        <v>301</v>
      </c>
      <c r="J1322" t="s">
        <v>248</v>
      </c>
      <c r="K1322">
        <v>7773391</v>
      </c>
      <c r="L1322">
        <v>0</v>
      </c>
      <c r="M1322">
        <v>7773391</v>
      </c>
      <c r="N1322">
        <v>7773391</v>
      </c>
      <c r="O1322">
        <v>0</v>
      </c>
      <c r="Q1322">
        <v>19722.2857</v>
      </c>
      <c r="R1322">
        <v>1064.8570999999999</v>
      </c>
      <c r="S1322">
        <v>49727.2857</v>
      </c>
      <c r="T1322">
        <v>1969</v>
      </c>
      <c r="U1322">
        <f t="shared" si="15"/>
        <v>3.9595967732459603E-2</v>
      </c>
      <c r="V1322">
        <f t="shared" si="16"/>
        <v>22.331490909656239</v>
      </c>
      <c r="W1322">
        <f t="shared" si="17"/>
        <v>563.98396575491552</v>
      </c>
      <c r="X1322">
        <f t="shared" si="18"/>
        <v>22.331490909656239</v>
      </c>
      <c r="Y1322">
        <f t="shared" si="19"/>
        <v>563.98396575491552</v>
      </c>
      <c r="AB1322">
        <v>19722.2857</v>
      </c>
      <c r="AC1322">
        <v>1064.8570999999999</v>
      </c>
      <c r="AD1322">
        <v>49727.2857</v>
      </c>
      <c r="AE1322">
        <v>1969</v>
      </c>
      <c r="AF1322">
        <v>3.9631029999999998E-2</v>
      </c>
      <c r="AG1322">
        <v>7773391</v>
      </c>
      <c r="AH1322">
        <v>0</v>
      </c>
      <c r="AI1322">
        <v>7773391</v>
      </c>
      <c r="AJ1322">
        <v>7773391</v>
      </c>
      <c r="AK1322">
        <v>0</v>
      </c>
    </row>
    <row r="1323" spans="1:37" ht="19" customHeight="1">
      <c r="A1323" t="s">
        <v>1008</v>
      </c>
      <c r="B1323" t="s">
        <v>1009</v>
      </c>
      <c r="C1323" t="s">
        <v>1010</v>
      </c>
      <c r="D1323">
        <v>7</v>
      </c>
      <c r="E1323" t="s">
        <v>308</v>
      </c>
      <c r="F1323" t="s">
        <v>308</v>
      </c>
      <c r="G1323" t="s">
        <v>309</v>
      </c>
      <c r="H1323" t="s">
        <v>310</v>
      </c>
      <c r="I1323" t="s">
        <v>301</v>
      </c>
      <c r="J1323" t="s">
        <v>248</v>
      </c>
      <c r="K1323">
        <v>3738655</v>
      </c>
      <c r="L1323">
        <v>0</v>
      </c>
      <c r="M1323">
        <v>3738655</v>
      </c>
      <c r="N1323">
        <v>3738655</v>
      </c>
      <c r="O1323">
        <v>0</v>
      </c>
      <c r="R1323">
        <v>12604.571400000001</v>
      </c>
      <c r="S1323">
        <v>183657.57139999999</v>
      </c>
      <c r="T1323">
        <v>2553.5713999999998</v>
      </c>
      <c r="U1323">
        <f t="shared" si="15"/>
        <v>1.3903981091192846E-2</v>
      </c>
      <c r="V1323">
        <f t="shared" si="16"/>
        <v>2.9080944899643355</v>
      </c>
      <c r="W1323">
        <f t="shared" si="17"/>
        <v>209.1555268157262</v>
      </c>
      <c r="X1323">
        <f t="shared" si="18"/>
        <v>2.9080944899643355</v>
      </c>
      <c r="Y1323">
        <f t="shared" si="19"/>
        <v>209.1555268157262</v>
      </c>
      <c r="AC1323">
        <v>12604.571400000001</v>
      </c>
      <c r="AD1323">
        <v>183657.57139999999</v>
      </c>
      <c r="AE1323">
        <v>2553.5713999999998</v>
      </c>
      <c r="AF1323">
        <v>1.7720929999999999E-2</v>
      </c>
      <c r="AG1323">
        <v>3738655</v>
      </c>
      <c r="AH1323">
        <v>0</v>
      </c>
      <c r="AI1323">
        <v>3738655</v>
      </c>
      <c r="AJ1323">
        <v>3738655</v>
      </c>
      <c r="AK1323">
        <v>0</v>
      </c>
    </row>
    <row r="1324" spans="1:37" ht="19" customHeight="1">
      <c r="A1324" t="s">
        <v>1008</v>
      </c>
      <c r="B1324" t="s">
        <v>1009</v>
      </c>
      <c r="C1324" t="s">
        <v>1010</v>
      </c>
      <c r="D1324">
        <v>7</v>
      </c>
      <c r="E1324" t="s">
        <v>311</v>
      </c>
      <c r="F1324" t="s">
        <v>311</v>
      </c>
      <c r="G1324" t="s">
        <v>311</v>
      </c>
      <c r="H1324" t="s">
        <v>276</v>
      </c>
      <c r="I1324" t="s">
        <v>301</v>
      </c>
      <c r="J1324" t="s">
        <v>248</v>
      </c>
      <c r="K1324">
        <v>3404730</v>
      </c>
      <c r="L1324">
        <v>0</v>
      </c>
      <c r="M1324">
        <v>3404730</v>
      </c>
      <c r="N1324">
        <v>3404730</v>
      </c>
      <c r="O1324">
        <v>0</v>
      </c>
      <c r="P1324">
        <v>1350.2856999999999</v>
      </c>
      <c r="Q1324">
        <v>14228.142900000001</v>
      </c>
      <c r="R1324">
        <v>2133.7143000000001</v>
      </c>
      <c r="S1324">
        <v>90354.714300000007</v>
      </c>
      <c r="T1324">
        <v>2154.5713999999998</v>
      </c>
      <c r="U1324">
        <f t="shared" ref="U1324:U1578" si="20">IFERROR(T1324/S1324,"")</f>
        <v>2.3845699880653593E-2</v>
      </c>
      <c r="V1324">
        <f t="shared" ref="V1324:V1578" si="21">IFERROR((K1324+L1324)/D1324/S1324,"")</f>
        <v>5.3831170157327364</v>
      </c>
      <c r="W1324">
        <f t="shared" ref="W1324:W1578" si="22">IFERROR((K1324+L1324)/D1324/T1324,"")</f>
        <v>225.74791441119103</v>
      </c>
      <c r="X1324">
        <f t="shared" ref="X1324:X1578" si="23">IFERROR(M1324/D1324/S1324,"")</f>
        <v>5.3831170157327364</v>
      </c>
      <c r="Y1324">
        <f t="shared" ref="Y1324:Y1578" si="24">IFERROR(M1324/D1324/T1324,"")</f>
        <v>225.74791441119103</v>
      </c>
      <c r="AA1324">
        <v>1350.2856999999999</v>
      </c>
      <c r="AB1324">
        <v>14228.142900000001</v>
      </c>
      <c r="AC1324">
        <v>2133.7143000000001</v>
      </c>
      <c r="AD1324">
        <v>90354.714300000007</v>
      </c>
      <c r="AE1324">
        <v>2154.5713999999998</v>
      </c>
      <c r="AF1324">
        <v>2.3905860000000001E-2</v>
      </c>
      <c r="AG1324">
        <v>3404730</v>
      </c>
      <c r="AH1324">
        <v>0</v>
      </c>
      <c r="AI1324">
        <v>3404730</v>
      </c>
      <c r="AJ1324">
        <v>3404730</v>
      </c>
      <c r="AK1324">
        <v>0</v>
      </c>
    </row>
    <row r="1325" spans="1:37" ht="19" customHeight="1">
      <c r="A1325" t="s">
        <v>1008</v>
      </c>
      <c r="B1325" t="s">
        <v>1009</v>
      </c>
      <c r="C1325" t="s">
        <v>1010</v>
      </c>
      <c r="D1325">
        <v>7</v>
      </c>
      <c r="E1325" t="s">
        <v>312</v>
      </c>
      <c r="F1325" t="s">
        <v>313</v>
      </c>
      <c r="G1325" t="s">
        <v>313</v>
      </c>
      <c r="H1325" t="s">
        <v>314</v>
      </c>
      <c r="I1325" t="s">
        <v>301</v>
      </c>
      <c r="J1325" t="s">
        <v>248</v>
      </c>
      <c r="K1325">
        <v>1613579</v>
      </c>
      <c r="L1325">
        <v>0</v>
      </c>
      <c r="M1325">
        <v>1613579</v>
      </c>
      <c r="N1325">
        <v>1613579</v>
      </c>
      <c r="O1325">
        <v>0</v>
      </c>
      <c r="Q1325">
        <v>9590.1429000000007</v>
      </c>
      <c r="R1325">
        <v>505.42860000000002</v>
      </c>
      <c r="S1325">
        <v>30895.142899999999</v>
      </c>
      <c r="T1325">
        <v>988.57140000000004</v>
      </c>
      <c r="U1325">
        <f t="shared" si="20"/>
        <v>3.1997631575932932E-2</v>
      </c>
      <c r="V1325">
        <f t="shared" si="21"/>
        <v>7.4610849498380443</v>
      </c>
      <c r="W1325">
        <f t="shared" si="22"/>
        <v>233.17616280855961</v>
      </c>
      <c r="X1325">
        <f t="shared" si="23"/>
        <v>7.4610849498380443</v>
      </c>
      <c r="Y1325">
        <f t="shared" si="24"/>
        <v>233.17616280855961</v>
      </c>
      <c r="AB1325">
        <v>9590.1429000000007</v>
      </c>
      <c r="AC1325">
        <v>505.42860000000002</v>
      </c>
      <c r="AD1325">
        <v>30895.142899999999</v>
      </c>
      <c r="AE1325">
        <v>988.57140000000004</v>
      </c>
      <c r="AF1325">
        <v>3.2034020000000003E-2</v>
      </c>
      <c r="AG1325">
        <v>1613579</v>
      </c>
      <c r="AH1325">
        <v>0</v>
      </c>
      <c r="AI1325">
        <v>1613579</v>
      </c>
      <c r="AJ1325">
        <v>1613579</v>
      </c>
      <c r="AK1325">
        <v>0</v>
      </c>
    </row>
    <row r="1326" spans="1:37" ht="19" customHeight="1">
      <c r="A1326" t="s">
        <v>1008</v>
      </c>
      <c r="B1326" t="s">
        <v>1009</v>
      </c>
      <c r="C1326" t="s">
        <v>1010</v>
      </c>
      <c r="D1326">
        <v>7</v>
      </c>
      <c r="E1326" t="s">
        <v>315</v>
      </c>
      <c r="F1326" t="s">
        <v>315</v>
      </c>
      <c r="G1326" t="s">
        <v>309</v>
      </c>
      <c r="H1326" t="s">
        <v>310</v>
      </c>
      <c r="I1326" t="s">
        <v>301</v>
      </c>
      <c r="J1326" t="s">
        <v>248</v>
      </c>
      <c r="K1326">
        <v>1228966</v>
      </c>
      <c r="L1326">
        <v>0</v>
      </c>
      <c r="M1326">
        <v>1228966</v>
      </c>
      <c r="N1326">
        <v>1228966</v>
      </c>
      <c r="O1326">
        <v>0</v>
      </c>
      <c r="R1326">
        <v>296.28570000000002</v>
      </c>
      <c r="S1326">
        <v>7014.1428999999998</v>
      </c>
      <c r="T1326">
        <v>861.57140000000004</v>
      </c>
      <c r="U1326">
        <f t="shared" si="20"/>
        <v>0.12283345410598921</v>
      </c>
      <c r="V1326">
        <f t="shared" si="21"/>
        <v>25.030367064316785</v>
      </c>
      <c r="W1326">
        <f t="shared" si="22"/>
        <v>203.77483680234906</v>
      </c>
      <c r="X1326">
        <f t="shared" si="23"/>
        <v>25.030367064316785</v>
      </c>
      <c r="Y1326">
        <f t="shared" si="24"/>
        <v>203.77483680234906</v>
      </c>
      <c r="AC1326">
        <v>296.28570000000002</v>
      </c>
      <c r="AD1326">
        <v>7014.1428999999998</v>
      </c>
      <c r="AE1326">
        <v>861.57140000000004</v>
      </c>
      <c r="AF1326">
        <v>0.12300411</v>
      </c>
      <c r="AG1326">
        <v>1228966</v>
      </c>
      <c r="AH1326">
        <v>0</v>
      </c>
      <c r="AI1326">
        <v>1228966</v>
      </c>
      <c r="AJ1326">
        <v>1228966</v>
      </c>
      <c r="AK1326">
        <v>0</v>
      </c>
    </row>
    <row r="1327" spans="1:37" ht="19" customHeight="1">
      <c r="A1327" t="s">
        <v>1008</v>
      </c>
      <c r="B1327" t="s">
        <v>1009</v>
      </c>
      <c r="C1327" t="s">
        <v>1010</v>
      </c>
      <c r="D1327">
        <v>7</v>
      </c>
      <c r="E1327" t="s">
        <v>316</v>
      </c>
      <c r="F1327" t="s">
        <v>317</v>
      </c>
      <c r="G1327" t="s">
        <v>317</v>
      </c>
      <c r="H1327" t="s">
        <v>307</v>
      </c>
      <c r="I1327" t="s">
        <v>301</v>
      </c>
      <c r="J1327" t="s">
        <v>281</v>
      </c>
      <c r="K1327">
        <v>26850.29</v>
      </c>
      <c r="L1327">
        <v>0</v>
      </c>
      <c r="M1327">
        <v>183468.05429999999</v>
      </c>
      <c r="N1327">
        <v>183468.05429999999</v>
      </c>
      <c r="O1327">
        <v>0</v>
      </c>
      <c r="R1327">
        <v>2449.1428999999998</v>
      </c>
      <c r="S1327">
        <v>13220.428599999999</v>
      </c>
      <c r="T1327">
        <v>1069</v>
      </c>
      <c r="U1327">
        <f t="shared" si="20"/>
        <v>8.0859708285100529E-2</v>
      </c>
      <c r="V1327">
        <f t="shared" si="21"/>
        <v>0.29013852956973835</v>
      </c>
      <c r="W1327">
        <f t="shared" si="22"/>
        <v>3.5881718562074036</v>
      </c>
      <c r="X1327">
        <f t="shared" si="23"/>
        <v>1.9825168181655732</v>
      </c>
      <c r="Y1327">
        <f t="shared" si="24"/>
        <v>24.517981331016969</v>
      </c>
      <c r="AC1327">
        <v>2449.1428999999998</v>
      </c>
      <c r="AD1327">
        <v>13220.428599999999</v>
      </c>
      <c r="AE1327">
        <v>1069</v>
      </c>
      <c r="AF1327">
        <v>8.0900029999999998E-2</v>
      </c>
      <c r="AG1327">
        <v>26850.29</v>
      </c>
      <c r="AH1327">
        <v>0</v>
      </c>
      <c r="AI1327">
        <v>183468.05429999999</v>
      </c>
      <c r="AJ1327">
        <v>183468.05429999999</v>
      </c>
      <c r="AK1327">
        <v>0</v>
      </c>
    </row>
    <row r="1328" spans="1:37" ht="19" customHeight="1">
      <c r="A1328" t="s">
        <v>1008</v>
      </c>
      <c r="B1328" t="s">
        <v>1009</v>
      </c>
      <c r="C1328" t="s">
        <v>1010</v>
      </c>
      <c r="D1328">
        <v>7</v>
      </c>
      <c r="E1328" t="s">
        <v>318</v>
      </c>
      <c r="F1328" t="s">
        <v>318</v>
      </c>
      <c r="G1328" t="s">
        <v>317</v>
      </c>
      <c r="H1328" t="s">
        <v>307</v>
      </c>
      <c r="I1328" t="s">
        <v>301</v>
      </c>
      <c r="J1328" t="s">
        <v>281</v>
      </c>
      <c r="K1328">
        <v>9529.0300000000007</v>
      </c>
      <c r="L1328">
        <v>0</v>
      </c>
      <c r="M1328">
        <v>65107.2569</v>
      </c>
      <c r="N1328">
        <v>65107.2569</v>
      </c>
      <c r="O1328">
        <v>0</v>
      </c>
      <c r="R1328">
        <v>1650.8570999999999</v>
      </c>
      <c r="S1328">
        <v>11598.2857</v>
      </c>
      <c r="T1328">
        <v>439.57139999999998</v>
      </c>
      <c r="U1328">
        <f t="shared" si="20"/>
        <v>3.7899687192565014E-2</v>
      </c>
      <c r="V1328">
        <f t="shared" si="21"/>
        <v>0.11736993166153858</v>
      </c>
      <c r="W1328">
        <f t="shared" si="22"/>
        <v>3.0968575298574934</v>
      </c>
      <c r="X1328">
        <f t="shared" si="23"/>
        <v>0.80193202172972855</v>
      </c>
      <c r="Y1328">
        <f t="shared" si="24"/>
        <v>21.159330884584396</v>
      </c>
      <c r="AC1328">
        <v>1650.8570999999999</v>
      </c>
      <c r="AD1328">
        <v>11598.2857</v>
      </c>
      <c r="AE1328">
        <v>439.57139999999998</v>
      </c>
      <c r="AF1328">
        <v>3.793407E-2</v>
      </c>
      <c r="AG1328">
        <v>9529.0300000000007</v>
      </c>
      <c r="AH1328">
        <v>0</v>
      </c>
      <c r="AI1328">
        <v>65107.2569</v>
      </c>
      <c r="AJ1328">
        <v>65107.2569</v>
      </c>
      <c r="AK1328">
        <v>0</v>
      </c>
    </row>
    <row r="1329" spans="1:37" ht="19" customHeight="1">
      <c r="A1329" t="s">
        <v>1008</v>
      </c>
      <c r="B1329" t="s">
        <v>1009</v>
      </c>
      <c r="C1329" t="s">
        <v>1010</v>
      </c>
      <c r="D1329">
        <v>7</v>
      </c>
      <c r="E1329" t="s">
        <v>319</v>
      </c>
      <c r="F1329" t="s">
        <v>319</v>
      </c>
      <c r="G1329" t="s">
        <v>319</v>
      </c>
      <c r="H1329" t="s">
        <v>320</v>
      </c>
      <c r="I1329" t="s">
        <v>301</v>
      </c>
      <c r="J1329" t="s">
        <v>248</v>
      </c>
      <c r="K1329">
        <v>19992</v>
      </c>
      <c r="L1329">
        <v>0</v>
      </c>
      <c r="M1329">
        <v>19992</v>
      </c>
      <c r="N1329">
        <v>19992</v>
      </c>
      <c r="O1329">
        <v>0</v>
      </c>
      <c r="Q1329">
        <v>653.42859999999996</v>
      </c>
      <c r="R1329">
        <v>14</v>
      </c>
      <c r="S1329">
        <v>634</v>
      </c>
      <c r="T1329">
        <v>18.285699999999999</v>
      </c>
      <c r="U1329">
        <f t="shared" si="20"/>
        <v>2.8841798107255519E-2</v>
      </c>
      <c r="V1329">
        <f t="shared" si="21"/>
        <v>4.5047318611987386</v>
      </c>
      <c r="W1329">
        <f t="shared" si="22"/>
        <v>156.18762202157973</v>
      </c>
      <c r="X1329">
        <f t="shared" si="23"/>
        <v>4.5047318611987386</v>
      </c>
      <c r="Y1329">
        <f t="shared" si="24"/>
        <v>156.18762202157973</v>
      </c>
      <c r="AB1329">
        <v>653.42859999999996</v>
      </c>
      <c r="AC1329">
        <v>14</v>
      </c>
      <c r="AD1329">
        <v>634</v>
      </c>
      <c r="AE1329">
        <v>18.285699999999999</v>
      </c>
      <c r="AF1329">
        <v>2.8909509999999999E-2</v>
      </c>
      <c r="AG1329">
        <v>19992</v>
      </c>
      <c r="AH1329">
        <v>0</v>
      </c>
      <c r="AI1329">
        <v>19992</v>
      </c>
      <c r="AJ1329">
        <v>19992</v>
      </c>
      <c r="AK1329">
        <v>0</v>
      </c>
    </row>
    <row r="1330" spans="1:37" ht="19" customHeight="1">
      <c r="A1330" t="s">
        <v>1008</v>
      </c>
      <c r="B1330" t="s">
        <v>1009</v>
      </c>
      <c r="C1330" t="s">
        <v>1010</v>
      </c>
      <c r="D1330">
        <v>7</v>
      </c>
      <c r="E1330" t="s">
        <v>321</v>
      </c>
      <c r="F1330" t="s">
        <v>322</v>
      </c>
      <c r="G1330" t="s">
        <v>322</v>
      </c>
      <c r="H1330" t="s">
        <v>323</v>
      </c>
      <c r="I1330" t="s">
        <v>324</v>
      </c>
      <c r="J1330" t="s">
        <v>281</v>
      </c>
      <c r="K1330">
        <v>4970959</v>
      </c>
      <c r="L1330">
        <v>0</v>
      </c>
      <c r="M1330">
        <v>33964886.880000003</v>
      </c>
      <c r="N1330">
        <v>33964886.880000003</v>
      </c>
      <c r="O1330">
        <v>0</v>
      </c>
      <c r="P1330">
        <v>343303.28570000001</v>
      </c>
      <c r="Q1330">
        <v>7798045.7139999997</v>
      </c>
      <c r="R1330">
        <v>505524.14289999998</v>
      </c>
      <c r="S1330">
        <v>18941491.140000001</v>
      </c>
      <c r="T1330">
        <v>157783.57139999999</v>
      </c>
      <c r="U1330">
        <f t="shared" si="20"/>
        <v>8.3300501652057365E-3</v>
      </c>
      <c r="V1330">
        <f t="shared" si="21"/>
        <v>3.7491082130295263E-2</v>
      </c>
      <c r="W1330">
        <f t="shared" si="22"/>
        <v>4.5007030434094997</v>
      </c>
      <c r="X1330">
        <f t="shared" si="23"/>
        <v>0.25616392401632521</v>
      </c>
      <c r="Y1330">
        <f t="shared" si="24"/>
        <v>30.751786476186059</v>
      </c>
      <c r="AA1330">
        <v>343303.28570000001</v>
      </c>
      <c r="AB1330">
        <v>7798045.7139999997</v>
      </c>
      <c r="AC1330">
        <v>505524.14289999998</v>
      </c>
      <c r="AD1330">
        <v>18941491.140000001</v>
      </c>
      <c r="AE1330">
        <v>157783.57139999999</v>
      </c>
      <c r="AF1330">
        <v>8.3340800000000007E-3</v>
      </c>
      <c r="AG1330">
        <v>4970959</v>
      </c>
      <c r="AH1330">
        <v>0</v>
      </c>
      <c r="AI1330">
        <v>33964886.880000003</v>
      </c>
      <c r="AJ1330">
        <v>33964886.880000003</v>
      </c>
      <c r="AK1330">
        <v>0</v>
      </c>
    </row>
    <row r="1331" spans="1:37" ht="19" customHeight="1">
      <c r="A1331" t="s">
        <v>1008</v>
      </c>
      <c r="B1331" t="s">
        <v>1009</v>
      </c>
      <c r="C1331" t="s">
        <v>1010</v>
      </c>
      <c r="D1331">
        <v>7</v>
      </c>
      <c r="E1331" t="s">
        <v>339</v>
      </c>
      <c r="F1331" t="s">
        <v>339</v>
      </c>
      <c r="G1331" t="s">
        <v>339</v>
      </c>
      <c r="H1331" t="s">
        <v>340</v>
      </c>
      <c r="I1331" t="s">
        <v>324</v>
      </c>
      <c r="J1331" t="s">
        <v>248</v>
      </c>
      <c r="K1331">
        <v>6424401</v>
      </c>
      <c r="L1331">
        <v>0</v>
      </c>
      <c r="M1331">
        <v>6424401</v>
      </c>
      <c r="N1331">
        <v>6424401</v>
      </c>
      <c r="O1331">
        <v>0</v>
      </c>
      <c r="P1331">
        <v>30351.2857</v>
      </c>
      <c r="Q1331">
        <v>474093.14289999998</v>
      </c>
      <c r="R1331">
        <v>20692.428599999999</v>
      </c>
      <c r="S1331">
        <v>498598.71429999999</v>
      </c>
      <c r="T1331">
        <v>7308.5713999999998</v>
      </c>
      <c r="U1331">
        <f t="shared" si="20"/>
        <v>1.4658223518006372E-2</v>
      </c>
      <c r="V1331">
        <f t="shared" si="21"/>
        <v>1.8407018411931984</v>
      </c>
      <c r="W1331">
        <f t="shared" si="22"/>
        <v>125.57468774657815</v>
      </c>
      <c r="X1331">
        <f t="shared" si="23"/>
        <v>1.8407018411931984</v>
      </c>
      <c r="Y1331">
        <f t="shared" si="24"/>
        <v>125.57468774657815</v>
      </c>
      <c r="AA1331">
        <v>30351.2857</v>
      </c>
      <c r="AB1331">
        <v>474093.14289999998</v>
      </c>
      <c r="AC1331">
        <v>20692.428599999999</v>
      </c>
      <c r="AD1331">
        <v>498598.71429999999</v>
      </c>
      <c r="AE1331">
        <v>7308.5713999999998</v>
      </c>
      <c r="AF1331">
        <v>1.472886E-2</v>
      </c>
      <c r="AG1331">
        <v>6424401</v>
      </c>
      <c r="AH1331">
        <v>0</v>
      </c>
      <c r="AI1331">
        <v>6424401</v>
      </c>
      <c r="AJ1331">
        <v>6424401</v>
      </c>
      <c r="AK1331">
        <v>0</v>
      </c>
    </row>
    <row r="1332" spans="1:37" ht="19" customHeight="1">
      <c r="A1332" t="s">
        <v>1008</v>
      </c>
      <c r="B1332" t="s">
        <v>1009</v>
      </c>
      <c r="C1332" t="s">
        <v>1010</v>
      </c>
      <c r="D1332">
        <v>7</v>
      </c>
      <c r="E1332" t="s">
        <v>331</v>
      </c>
      <c r="F1332" t="s">
        <v>332</v>
      </c>
      <c r="G1332" t="s">
        <v>332</v>
      </c>
      <c r="H1332" t="s">
        <v>333</v>
      </c>
      <c r="I1332" t="s">
        <v>324</v>
      </c>
      <c r="J1332" t="s">
        <v>334</v>
      </c>
      <c r="K1332">
        <v>27836539</v>
      </c>
      <c r="L1332">
        <v>0</v>
      </c>
      <c r="M1332">
        <v>6027356.1840000004</v>
      </c>
      <c r="N1332">
        <v>6027356.1840000004</v>
      </c>
      <c r="O1332">
        <v>0</v>
      </c>
      <c r="P1332">
        <v>563</v>
      </c>
      <c r="Q1332">
        <v>20678.857100000001</v>
      </c>
      <c r="R1332">
        <v>615.42859999999996</v>
      </c>
      <c r="S1332">
        <v>24691.7143</v>
      </c>
      <c r="T1332">
        <v>2055</v>
      </c>
      <c r="U1332">
        <f t="shared" si="20"/>
        <v>8.3226299115246122E-2</v>
      </c>
      <c r="V1332">
        <f t="shared" si="21"/>
        <v>161.05193751457867</v>
      </c>
      <c r="W1332">
        <f t="shared" si="22"/>
        <v>1935.1087243656586</v>
      </c>
      <c r="X1332">
        <f t="shared" si="23"/>
        <v>34.872057604707159</v>
      </c>
      <c r="Y1332">
        <f t="shared" si="24"/>
        <v>419.00286298227326</v>
      </c>
      <c r="AA1332">
        <v>563</v>
      </c>
      <c r="AB1332">
        <v>20678.857100000001</v>
      </c>
      <c r="AC1332">
        <v>615.42859999999996</v>
      </c>
      <c r="AD1332">
        <v>24691.7143</v>
      </c>
      <c r="AE1332">
        <v>2055</v>
      </c>
      <c r="AF1332">
        <v>8.3275859999999993E-2</v>
      </c>
      <c r="AG1332">
        <v>27836539</v>
      </c>
      <c r="AH1332">
        <v>0</v>
      </c>
      <c r="AI1332">
        <v>6027356.1840000004</v>
      </c>
      <c r="AJ1332">
        <v>6027356.1840000004</v>
      </c>
      <c r="AK1332">
        <v>0</v>
      </c>
    </row>
    <row r="1333" spans="1:37" ht="19" customHeight="1">
      <c r="A1333" t="s">
        <v>1008</v>
      </c>
      <c r="B1333" t="s">
        <v>1009</v>
      </c>
      <c r="C1333" t="s">
        <v>1010</v>
      </c>
      <c r="D1333">
        <v>7</v>
      </c>
      <c r="E1333" t="s">
        <v>336</v>
      </c>
      <c r="F1333" t="s">
        <v>336</v>
      </c>
      <c r="G1333" t="s">
        <v>336</v>
      </c>
      <c r="H1333" t="s">
        <v>337</v>
      </c>
      <c r="I1333" t="s">
        <v>324</v>
      </c>
      <c r="J1333" t="s">
        <v>334</v>
      </c>
      <c r="K1333">
        <v>25209833</v>
      </c>
      <c r="L1333">
        <v>0</v>
      </c>
      <c r="M1333">
        <v>5458441.3789999997</v>
      </c>
      <c r="N1333">
        <v>5458441.3789999997</v>
      </c>
      <c r="O1333">
        <v>0</v>
      </c>
      <c r="P1333">
        <v>698.71429999999998</v>
      </c>
      <c r="Q1333">
        <v>21696.2857</v>
      </c>
      <c r="R1333">
        <v>842.28570000000002</v>
      </c>
      <c r="S1333">
        <v>22539.2857</v>
      </c>
      <c r="T1333">
        <v>2277.5713999999998</v>
      </c>
      <c r="U1333">
        <f t="shared" si="20"/>
        <v>0.10104896092603324</v>
      </c>
      <c r="V1333">
        <f t="shared" si="21"/>
        <v>159.78344488023035</v>
      </c>
      <c r="W1333">
        <f t="shared" si="22"/>
        <v>1581.2477774728443</v>
      </c>
      <c r="X1333">
        <f t="shared" si="23"/>
        <v>34.596364331862688</v>
      </c>
      <c r="Y1333">
        <f t="shared" si="24"/>
        <v>342.3722917565363</v>
      </c>
      <c r="AA1333">
        <v>698.71429999999998</v>
      </c>
      <c r="AB1333">
        <v>21696.2857</v>
      </c>
      <c r="AC1333">
        <v>842.28570000000002</v>
      </c>
      <c r="AD1333">
        <v>22539.2857</v>
      </c>
      <c r="AE1333">
        <v>2277.5713999999998</v>
      </c>
      <c r="AF1333">
        <v>0.1011065</v>
      </c>
      <c r="AG1333">
        <v>25209833</v>
      </c>
      <c r="AH1333">
        <v>0</v>
      </c>
      <c r="AI1333">
        <v>5458441.3789999997</v>
      </c>
      <c r="AJ1333">
        <v>5458441.3789999997</v>
      </c>
      <c r="AK1333">
        <v>0</v>
      </c>
    </row>
    <row r="1334" spans="1:37" ht="19" customHeight="1">
      <c r="A1334" t="s">
        <v>1008</v>
      </c>
      <c r="B1334" t="s">
        <v>1009</v>
      </c>
      <c r="C1334" t="s">
        <v>1010</v>
      </c>
      <c r="D1334">
        <v>7</v>
      </c>
      <c r="E1334" t="s">
        <v>343</v>
      </c>
      <c r="F1334" t="s">
        <v>343</v>
      </c>
      <c r="G1334" t="s">
        <v>344</v>
      </c>
      <c r="H1334" t="s">
        <v>345</v>
      </c>
      <c r="I1334" t="s">
        <v>324</v>
      </c>
      <c r="J1334" t="s">
        <v>248</v>
      </c>
      <c r="K1334">
        <v>2428646</v>
      </c>
      <c r="L1334">
        <v>0</v>
      </c>
      <c r="M1334">
        <v>2428646</v>
      </c>
      <c r="N1334">
        <v>2428646</v>
      </c>
      <c r="O1334">
        <v>0</v>
      </c>
      <c r="P1334">
        <v>3352.4286000000002</v>
      </c>
      <c r="Q1334">
        <v>335930.57140000002</v>
      </c>
      <c r="R1334">
        <v>1159.4286</v>
      </c>
      <c r="S1334">
        <v>339868.71429999999</v>
      </c>
      <c r="T1334">
        <v>3917.8571000000002</v>
      </c>
      <c r="U1334">
        <f t="shared" si="20"/>
        <v>1.1527560305364653E-2</v>
      </c>
      <c r="V1334">
        <f t="shared" si="21"/>
        <v>1.0208336748088513</v>
      </c>
      <c r="W1334">
        <f t="shared" si="22"/>
        <v>88.555917103619876</v>
      </c>
      <c r="X1334">
        <f t="shared" si="23"/>
        <v>1.0208336748088513</v>
      </c>
      <c r="Y1334">
        <f t="shared" si="24"/>
        <v>88.555917103619876</v>
      </c>
      <c r="AA1334">
        <v>3352.4286000000002</v>
      </c>
      <c r="AB1334">
        <v>335930.57140000002</v>
      </c>
      <c r="AC1334">
        <v>1159.4286</v>
      </c>
      <c r="AD1334">
        <v>339868.71429999999</v>
      </c>
      <c r="AE1334">
        <v>3917.8571000000002</v>
      </c>
      <c r="AF1334">
        <v>1.153324E-2</v>
      </c>
      <c r="AG1334">
        <v>2428646</v>
      </c>
      <c r="AH1334">
        <v>0</v>
      </c>
      <c r="AI1334">
        <v>2428646</v>
      </c>
      <c r="AJ1334">
        <v>2428646</v>
      </c>
      <c r="AK1334">
        <v>0</v>
      </c>
    </row>
    <row r="1335" spans="1:37" ht="19" customHeight="1">
      <c r="A1335" t="s">
        <v>1008</v>
      </c>
      <c r="B1335" t="s">
        <v>1009</v>
      </c>
      <c r="C1335" t="s">
        <v>1010</v>
      </c>
      <c r="D1335">
        <v>7</v>
      </c>
      <c r="E1335" t="s">
        <v>348</v>
      </c>
      <c r="F1335" t="s">
        <v>348</v>
      </c>
      <c r="G1335" t="s">
        <v>348</v>
      </c>
      <c r="H1335" t="s">
        <v>349</v>
      </c>
      <c r="I1335" t="s">
        <v>324</v>
      </c>
      <c r="J1335" t="s">
        <v>281</v>
      </c>
      <c r="K1335">
        <v>335058.935</v>
      </c>
      <c r="L1335">
        <v>0</v>
      </c>
      <c r="M1335">
        <v>2289291.3689999999</v>
      </c>
      <c r="N1335">
        <v>2289291.3689999999</v>
      </c>
      <c r="O1335">
        <v>0</v>
      </c>
      <c r="P1335">
        <v>10109</v>
      </c>
      <c r="Q1335">
        <v>195337.42860000001</v>
      </c>
      <c r="R1335">
        <v>14700.857099999999</v>
      </c>
      <c r="S1335">
        <v>258796.71429999999</v>
      </c>
      <c r="T1335">
        <v>1084.4286</v>
      </c>
      <c r="U1335">
        <f t="shared" si="20"/>
        <v>4.190271900990669E-3</v>
      </c>
      <c r="V1335">
        <f t="shared" si="21"/>
        <v>0.18495428843571349</v>
      </c>
      <c r="W1335">
        <f t="shared" si="22"/>
        <v>44.138970645791844</v>
      </c>
      <c r="X1335">
        <f t="shared" si="23"/>
        <v>1.2637008357213797</v>
      </c>
      <c r="Y1335">
        <f t="shared" si="24"/>
        <v>301.57967444132066</v>
      </c>
      <c r="AA1335">
        <v>10109</v>
      </c>
      <c r="AB1335">
        <v>195337.42860000001</v>
      </c>
      <c r="AC1335">
        <v>14700.857099999999</v>
      </c>
      <c r="AD1335">
        <v>258796.71429999999</v>
      </c>
      <c r="AE1335">
        <v>1084.4286</v>
      </c>
      <c r="AF1335">
        <v>4.1901100000000004E-3</v>
      </c>
      <c r="AG1335">
        <v>335058.935</v>
      </c>
      <c r="AH1335">
        <v>0</v>
      </c>
      <c r="AI1335">
        <v>2289291.3689999999</v>
      </c>
      <c r="AJ1335">
        <v>2289291.3689999999</v>
      </c>
      <c r="AK1335">
        <v>0</v>
      </c>
    </row>
    <row r="1336" spans="1:37" ht="19" customHeight="1">
      <c r="A1336" t="s">
        <v>1008</v>
      </c>
      <c r="B1336" t="s">
        <v>1009</v>
      </c>
      <c r="C1336" t="s">
        <v>1010</v>
      </c>
      <c r="D1336">
        <v>7</v>
      </c>
      <c r="E1336" t="s">
        <v>353</v>
      </c>
      <c r="F1336" t="s">
        <v>353</v>
      </c>
      <c r="G1336" t="s">
        <v>353</v>
      </c>
      <c r="H1336" t="s">
        <v>354</v>
      </c>
      <c r="I1336" t="s">
        <v>324</v>
      </c>
      <c r="J1336" t="s">
        <v>281</v>
      </c>
      <c r="K1336">
        <v>85684.55</v>
      </c>
      <c r="L1336">
        <v>0</v>
      </c>
      <c r="M1336">
        <v>585481.53760000004</v>
      </c>
      <c r="N1336">
        <v>585481.53760000004</v>
      </c>
      <c r="O1336">
        <v>0</v>
      </c>
      <c r="P1336">
        <v>14177.857099999999</v>
      </c>
      <c r="Q1336">
        <v>196631.71429999999</v>
      </c>
      <c r="R1336">
        <v>78925.428599999999</v>
      </c>
      <c r="S1336">
        <v>615963.28570000001</v>
      </c>
      <c r="T1336">
        <v>7370.7142999999996</v>
      </c>
      <c r="U1336">
        <f t="shared" si="20"/>
        <v>1.1966158488851634E-2</v>
      </c>
      <c r="V1336">
        <f t="shared" si="21"/>
        <v>1.9872369480738353E-2</v>
      </c>
      <c r="W1336">
        <f t="shared" si="22"/>
        <v>1.6607142132750961</v>
      </c>
      <c r="X1336">
        <f t="shared" si="23"/>
        <v>0.13578767046495555</v>
      </c>
      <c r="Y1336">
        <f t="shared" si="24"/>
        <v>11.347640981979572</v>
      </c>
      <c r="AA1336">
        <v>14177.857099999999</v>
      </c>
      <c r="AB1336">
        <v>196631.71429999999</v>
      </c>
      <c r="AC1336">
        <v>78925.428599999999</v>
      </c>
      <c r="AD1336">
        <v>615963.28570000001</v>
      </c>
      <c r="AE1336">
        <v>7370.7142999999996</v>
      </c>
      <c r="AF1336">
        <v>1.196855E-2</v>
      </c>
      <c r="AG1336">
        <v>85684.55</v>
      </c>
      <c r="AH1336">
        <v>0</v>
      </c>
      <c r="AI1336">
        <v>585481.53760000004</v>
      </c>
      <c r="AJ1336">
        <v>585481.53760000004</v>
      </c>
      <c r="AK1336">
        <v>0</v>
      </c>
    </row>
    <row r="1337" spans="1:37" ht="19" customHeight="1">
      <c r="A1337" t="s">
        <v>1008</v>
      </c>
      <c r="B1337" t="s">
        <v>1009</v>
      </c>
      <c r="C1337" t="s">
        <v>1010</v>
      </c>
      <c r="D1337">
        <v>7</v>
      </c>
      <c r="E1337" t="s">
        <v>357</v>
      </c>
      <c r="F1337" t="s">
        <v>357</v>
      </c>
      <c r="G1337" t="s">
        <v>357</v>
      </c>
      <c r="H1337" t="s">
        <v>354</v>
      </c>
      <c r="I1337" t="s">
        <v>324</v>
      </c>
      <c r="J1337" t="s">
        <v>281</v>
      </c>
      <c r="K1337">
        <v>65331.29</v>
      </c>
      <c r="L1337">
        <v>0</v>
      </c>
      <c r="M1337">
        <v>446394.88250000001</v>
      </c>
      <c r="N1337">
        <v>446394.88250000001</v>
      </c>
      <c r="O1337">
        <v>0</v>
      </c>
      <c r="P1337">
        <v>3998.7143000000001</v>
      </c>
      <c r="Q1337">
        <v>177503.85709999999</v>
      </c>
      <c r="R1337">
        <v>15849.2857</v>
      </c>
      <c r="S1337">
        <v>295192.71429999999</v>
      </c>
      <c r="T1337">
        <v>5077.7142999999996</v>
      </c>
      <c r="U1337">
        <f t="shared" si="20"/>
        <v>1.7201353739508603E-2</v>
      </c>
      <c r="V1337">
        <f t="shared" si="21"/>
        <v>3.1616774318780773E-2</v>
      </c>
      <c r="W1337">
        <f t="shared" si="22"/>
        <v>1.8380398890444525</v>
      </c>
      <c r="X1337">
        <f t="shared" si="23"/>
        <v>0.21603072979365875</v>
      </c>
      <c r="Y1337">
        <f t="shared" si="24"/>
        <v>12.558937689739654</v>
      </c>
      <c r="AA1337">
        <v>3998.7143000000001</v>
      </c>
      <c r="AB1337">
        <v>177503.85709999999</v>
      </c>
      <c r="AC1337">
        <v>15849.2857</v>
      </c>
      <c r="AD1337">
        <v>295192.71429999999</v>
      </c>
      <c r="AE1337">
        <v>5077.7142999999996</v>
      </c>
      <c r="AF1337">
        <v>1.719118E-2</v>
      </c>
      <c r="AG1337">
        <v>65331.29</v>
      </c>
      <c r="AH1337">
        <v>0</v>
      </c>
      <c r="AI1337">
        <v>446394.88250000001</v>
      </c>
      <c r="AJ1337">
        <v>446394.88250000001</v>
      </c>
      <c r="AK1337">
        <v>0</v>
      </c>
    </row>
    <row r="1338" spans="1:37" ht="19" customHeight="1">
      <c r="A1338" t="s">
        <v>1008</v>
      </c>
      <c r="B1338" t="s">
        <v>1009</v>
      </c>
      <c r="C1338" t="s">
        <v>1010</v>
      </c>
      <c r="D1338">
        <v>7</v>
      </c>
      <c r="E1338" t="s">
        <v>362</v>
      </c>
      <c r="F1338" t="s">
        <v>363</v>
      </c>
      <c r="G1338" t="s">
        <v>344</v>
      </c>
      <c r="H1338" t="s">
        <v>345</v>
      </c>
      <c r="I1338" t="s">
        <v>324</v>
      </c>
      <c r="J1338" t="s">
        <v>248</v>
      </c>
      <c r="K1338">
        <v>342054</v>
      </c>
      <c r="L1338">
        <v>0</v>
      </c>
      <c r="M1338">
        <v>342054</v>
      </c>
      <c r="N1338">
        <v>342054</v>
      </c>
      <c r="O1338">
        <v>0</v>
      </c>
      <c r="P1338">
        <v>1795.8570999999999</v>
      </c>
      <c r="Q1338">
        <v>167236.42860000001</v>
      </c>
      <c r="R1338">
        <v>1376.4286</v>
      </c>
      <c r="S1338">
        <v>174566.28570000001</v>
      </c>
      <c r="T1338">
        <v>1576</v>
      </c>
      <c r="U1338">
        <f t="shared" si="20"/>
        <v>9.0280892079495044E-3</v>
      </c>
      <c r="V1338">
        <f t="shared" si="21"/>
        <v>0.27992150343872008</v>
      </c>
      <c r="W1338">
        <f t="shared" si="22"/>
        <v>31.005620014503265</v>
      </c>
      <c r="X1338">
        <f t="shared" si="23"/>
        <v>0.27992150343872008</v>
      </c>
      <c r="Y1338">
        <f t="shared" si="24"/>
        <v>31.005620014503265</v>
      </c>
      <c r="AA1338">
        <v>1795.8570999999999</v>
      </c>
      <c r="AB1338">
        <v>167236.42860000001</v>
      </c>
      <c r="AC1338">
        <v>1376.4286</v>
      </c>
      <c r="AD1338">
        <v>174566.28570000001</v>
      </c>
      <c r="AE1338">
        <v>1576</v>
      </c>
      <c r="AF1338">
        <v>9.0303699999999994E-3</v>
      </c>
      <c r="AG1338">
        <v>342054</v>
      </c>
      <c r="AH1338">
        <v>0</v>
      </c>
      <c r="AI1338">
        <v>342054</v>
      </c>
      <c r="AJ1338">
        <v>342054</v>
      </c>
      <c r="AK1338">
        <v>0</v>
      </c>
    </row>
    <row r="1339" spans="1:37" ht="19" customHeight="1">
      <c r="A1339" t="s">
        <v>1008</v>
      </c>
      <c r="B1339" t="s">
        <v>1009</v>
      </c>
      <c r="C1339" t="s">
        <v>1010</v>
      </c>
      <c r="D1339">
        <v>7</v>
      </c>
      <c r="E1339" t="s">
        <v>360</v>
      </c>
      <c r="F1339" t="s">
        <v>361</v>
      </c>
      <c r="G1339" t="s">
        <v>361</v>
      </c>
      <c r="H1339" t="s">
        <v>333</v>
      </c>
      <c r="I1339" t="s">
        <v>324</v>
      </c>
      <c r="J1339" t="s">
        <v>281</v>
      </c>
      <c r="K1339">
        <v>44031.79</v>
      </c>
      <c r="L1339">
        <v>0</v>
      </c>
      <c r="M1339">
        <v>300854.39429999999</v>
      </c>
      <c r="N1339">
        <v>300854.39429999999</v>
      </c>
      <c r="O1339">
        <v>0</v>
      </c>
      <c r="P1339">
        <v>819.28570000000002</v>
      </c>
      <c r="Q1339">
        <v>13140.2857</v>
      </c>
      <c r="R1339">
        <v>746.28570000000002</v>
      </c>
      <c r="S1339">
        <v>13105.142900000001</v>
      </c>
      <c r="T1339">
        <v>227.1429</v>
      </c>
      <c r="U1339">
        <f t="shared" si="20"/>
        <v>1.7332348203543815E-2</v>
      </c>
      <c r="V1339">
        <f t="shared" si="21"/>
        <v>0.47998375616993183</v>
      </c>
      <c r="W1339">
        <f t="shared" si="22"/>
        <v>27.692944460450729</v>
      </c>
      <c r="X1339">
        <f t="shared" si="23"/>
        <v>3.2795673815746245</v>
      </c>
      <c r="Y1339">
        <f t="shared" si="24"/>
        <v>189.21656448744068</v>
      </c>
      <c r="AA1339">
        <v>819.28570000000002</v>
      </c>
      <c r="AB1339">
        <v>13140.2857</v>
      </c>
      <c r="AC1339">
        <v>746.28570000000002</v>
      </c>
      <c r="AD1339">
        <v>13105.142900000001</v>
      </c>
      <c r="AE1339">
        <v>227.1429</v>
      </c>
      <c r="AF1339">
        <v>1.7342550000000002E-2</v>
      </c>
      <c r="AG1339">
        <v>44031.79</v>
      </c>
      <c r="AH1339">
        <v>0</v>
      </c>
      <c r="AI1339">
        <v>300854.39429999999</v>
      </c>
      <c r="AJ1339">
        <v>300854.39429999999</v>
      </c>
      <c r="AK1339">
        <v>0</v>
      </c>
    </row>
    <row r="1340" spans="1:37" ht="19" customHeight="1">
      <c r="A1340" t="s">
        <v>1008</v>
      </c>
      <c r="B1340" t="s">
        <v>1009</v>
      </c>
      <c r="C1340" t="s">
        <v>1010</v>
      </c>
      <c r="D1340">
        <v>7</v>
      </c>
      <c r="E1340" t="s">
        <v>369</v>
      </c>
      <c r="F1340" t="s">
        <v>369</v>
      </c>
      <c r="G1340" t="s">
        <v>369</v>
      </c>
      <c r="H1340" t="s">
        <v>354</v>
      </c>
      <c r="I1340" t="s">
        <v>324</v>
      </c>
      <c r="J1340" t="s">
        <v>281</v>
      </c>
      <c r="K1340">
        <v>32742.31</v>
      </c>
      <c r="L1340">
        <v>0</v>
      </c>
      <c r="M1340">
        <v>223744.61290000001</v>
      </c>
      <c r="N1340">
        <v>223744.61290000001</v>
      </c>
      <c r="O1340">
        <v>0</v>
      </c>
      <c r="P1340">
        <v>377.42860000000002</v>
      </c>
      <c r="Q1340">
        <v>2144.1428999999998</v>
      </c>
      <c r="R1340">
        <v>594.28570000000002</v>
      </c>
      <c r="S1340">
        <v>3113.2856999999999</v>
      </c>
      <c r="T1340">
        <v>342</v>
      </c>
      <c r="U1340">
        <f t="shared" si="20"/>
        <v>0.10985178777521125</v>
      </c>
      <c r="V1340">
        <f t="shared" si="21"/>
        <v>1.5024232620677433</v>
      </c>
      <c r="W1340">
        <f t="shared" si="22"/>
        <v>13.676821219715958</v>
      </c>
      <c r="X1340">
        <f t="shared" si="23"/>
        <v>10.266811082764242</v>
      </c>
      <c r="Y1340">
        <f t="shared" si="24"/>
        <v>93.460573475355062</v>
      </c>
      <c r="AA1340">
        <v>377.42860000000002</v>
      </c>
      <c r="AB1340">
        <v>2144.1428999999998</v>
      </c>
      <c r="AC1340">
        <v>594.28570000000002</v>
      </c>
      <c r="AD1340">
        <v>3113.2856999999999</v>
      </c>
      <c r="AE1340">
        <v>342</v>
      </c>
      <c r="AF1340">
        <v>0.10973934</v>
      </c>
      <c r="AG1340">
        <v>32742.31</v>
      </c>
      <c r="AH1340">
        <v>0</v>
      </c>
      <c r="AI1340">
        <v>223744.61290000001</v>
      </c>
      <c r="AJ1340">
        <v>223744.61290000001</v>
      </c>
      <c r="AK1340">
        <v>0</v>
      </c>
    </row>
    <row r="1341" spans="1:37" ht="19" customHeight="1">
      <c r="A1341" t="s">
        <v>1008</v>
      </c>
      <c r="B1341" t="s">
        <v>1009</v>
      </c>
      <c r="C1341" t="s">
        <v>1010</v>
      </c>
      <c r="D1341">
        <v>7</v>
      </c>
      <c r="E1341" t="s">
        <v>374</v>
      </c>
      <c r="F1341" t="s">
        <v>374</v>
      </c>
      <c r="G1341" t="s">
        <v>374</v>
      </c>
      <c r="H1341" t="s">
        <v>349</v>
      </c>
      <c r="I1341" t="s">
        <v>324</v>
      </c>
      <c r="J1341" t="s">
        <v>281</v>
      </c>
      <c r="K1341">
        <v>29185.7238</v>
      </c>
      <c r="L1341">
        <v>0</v>
      </c>
      <c r="M1341">
        <v>199456.63620000001</v>
      </c>
      <c r="N1341">
        <v>199456.63620000001</v>
      </c>
      <c r="O1341">
        <v>0</v>
      </c>
      <c r="Q1341">
        <v>1652.5714</v>
      </c>
      <c r="R1341">
        <v>1449.1429000000001</v>
      </c>
      <c r="S1341">
        <v>6028.5713999999998</v>
      </c>
      <c r="T1341">
        <v>11.2857</v>
      </c>
      <c r="U1341">
        <f t="shared" si="20"/>
        <v>1.8720355538959033E-3</v>
      </c>
      <c r="V1341">
        <f t="shared" si="21"/>
        <v>0.69160483266163431</v>
      </c>
      <c r="W1341">
        <f t="shared" si="22"/>
        <v>369.44000941773345</v>
      </c>
      <c r="X1341">
        <f t="shared" si="23"/>
        <v>4.7264605958600034</v>
      </c>
      <c r="Y1341">
        <f t="shared" si="24"/>
        <v>2524.7707427477758</v>
      </c>
      <c r="AB1341">
        <v>1652.5714</v>
      </c>
      <c r="AC1341">
        <v>1449.1429000000001</v>
      </c>
      <c r="AD1341">
        <v>6028.5713999999998</v>
      </c>
      <c r="AE1341">
        <v>11.2857</v>
      </c>
      <c r="AF1341">
        <v>1.8671200000000001E-3</v>
      </c>
      <c r="AG1341">
        <v>29185.7238</v>
      </c>
      <c r="AH1341">
        <v>0</v>
      </c>
      <c r="AI1341">
        <v>199456.63620000001</v>
      </c>
      <c r="AJ1341">
        <v>199456.63620000001</v>
      </c>
      <c r="AK1341">
        <v>0</v>
      </c>
    </row>
    <row r="1342" spans="1:37" ht="19" customHeight="1">
      <c r="A1342" t="s">
        <v>1008</v>
      </c>
      <c r="B1342" t="s">
        <v>1009</v>
      </c>
      <c r="C1342" t="s">
        <v>1010</v>
      </c>
      <c r="D1342">
        <v>7</v>
      </c>
      <c r="E1342" t="s">
        <v>365</v>
      </c>
      <c r="F1342" t="s">
        <v>366</v>
      </c>
      <c r="G1342" t="s">
        <v>366</v>
      </c>
      <c r="H1342" t="s">
        <v>367</v>
      </c>
      <c r="I1342" t="s">
        <v>324</v>
      </c>
      <c r="J1342" t="s">
        <v>368</v>
      </c>
      <c r="K1342">
        <v>1003895</v>
      </c>
      <c r="L1342">
        <v>0</v>
      </c>
      <c r="M1342">
        <v>152084.17310000001</v>
      </c>
      <c r="N1342">
        <v>152084.17310000001</v>
      </c>
      <c r="O1342">
        <v>0</v>
      </c>
      <c r="R1342">
        <v>659.71429999999998</v>
      </c>
      <c r="S1342">
        <v>14973.142900000001</v>
      </c>
      <c r="T1342">
        <v>480.57139999999998</v>
      </c>
      <c r="U1342">
        <f t="shared" si="20"/>
        <v>3.2095559576874134E-2</v>
      </c>
      <c r="V1342">
        <f t="shared" si="21"/>
        <v>9.5780540121988285</v>
      </c>
      <c r="W1342">
        <f t="shared" si="22"/>
        <v>298.42302606557826</v>
      </c>
      <c r="X1342">
        <f t="shared" si="23"/>
        <v>1.4510187064906157</v>
      </c>
      <c r="Y1342">
        <f t="shared" si="24"/>
        <v>45.209328817439292</v>
      </c>
      <c r="AC1342">
        <v>659.71429999999998</v>
      </c>
      <c r="AD1342">
        <v>14973.142900000001</v>
      </c>
      <c r="AE1342">
        <v>480.57139999999998</v>
      </c>
      <c r="AF1342">
        <v>3.2074169999999999E-2</v>
      </c>
      <c r="AG1342">
        <v>1003895</v>
      </c>
      <c r="AH1342">
        <v>0</v>
      </c>
      <c r="AI1342">
        <v>152084.17310000001</v>
      </c>
      <c r="AJ1342">
        <v>152084.17310000001</v>
      </c>
      <c r="AK1342">
        <v>0</v>
      </c>
    </row>
    <row r="1343" spans="1:37" ht="19" customHeight="1">
      <c r="A1343" t="s">
        <v>1008</v>
      </c>
      <c r="B1343" t="s">
        <v>1009</v>
      </c>
      <c r="C1343" t="s">
        <v>1010</v>
      </c>
      <c r="D1343">
        <v>7</v>
      </c>
      <c r="E1343" t="s">
        <v>370</v>
      </c>
      <c r="F1343" t="s">
        <v>371</v>
      </c>
      <c r="G1343" t="s">
        <v>371</v>
      </c>
      <c r="H1343" t="s">
        <v>345</v>
      </c>
      <c r="I1343" t="s">
        <v>324</v>
      </c>
      <c r="J1343" t="s">
        <v>268</v>
      </c>
      <c r="K1343">
        <v>962067</v>
      </c>
      <c r="L1343">
        <v>0</v>
      </c>
      <c r="M1343">
        <v>65732.418699999995</v>
      </c>
      <c r="N1343">
        <v>65732.418699999995</v>
      </c>
      <c r="O1343">
        <v>0</v>
      </c>
      <c r="P1343">
        <v>1724.2856999999999</v>
      </c>
      <c r="Q1343">
        <v>119167.28569999999</v>
      </c>
      <c r="R1343">
        <v>30390.142899999999</v>
      </c>
      <c r="S1343">
        <v>164415</v>
      </c>
      <c r="T1343">
        <v>1000.8570999999999</v>
      </c>
      <c r="U1343">
        <f t="shared" si="20"/>
        <v>6.0873831463066023E-3</v>
      </c>
      <c r="V1343">
        <f t="shared" si="21"/>
        <v>0.83592216560011479</v>
      </c>
      <c r="W1343">
        <f t="shared" si="22"/>
        <v>137.32044550330201</v>
      </c>
      <c r="X1343">
        <f t="shared" si="23"/>
        <v>5.7113678974372341E-2</v>
      </c>
      <c r="Y1343">
        <f t="shared" si="24"/>
        <v>9.382303955850869</v>
      </c>
      <c r="AA1343">
        <v>1724.2856999999999</v>
      </c>
      <c r="AB1343">
        <v>119167.28569999999</v>
      </c>
      <c r="AC1343">
        <v>30390.142899999999</v>
      </c>
      <c r="AD1343">
        <v>164415</v>
      </c>
      <c r="AE1343">
        <v>1000.8570999999999</v>
      </c>
      <c r="AF1343">
        <v>6.0961000000000001E-3</v>
      </c>
      <c r="AG1343">
        <v>962067</v>
      </c>
      <c r="AH1343">
        <v>0</v>
      </c>
      <c r="AI1343">
        <v>65732.418699999995</v>
      </c>
      <c r="AJ1343">
        <v>65732.418699999995</v>
      </c>
      <c r="AK1343">
        <v>0</v>
      </c>
    </row>
    <row r="1344" spans="1:37" ht="19" customHeight="1">
      <c r="A1344" t="s">
        <v>1008</v>
      </c>
      <c r="B1344" t="s">
        <v>1009</v>
      </c>
      <c r="C1344" t="s">
        <v>1010</v>
      </c>
      <c r="D1344">
        <v>7</v>
      </c>
      <c r="E1344" t="s">
        <v>375</v>
      </c>
      <c r="F1344" t="s">
        <v>376</v>
      </c>
      <c r="G1344" t="s">
        <v>376</v>
      </c>
      <c r="H1344" t="s">
        <v>323</v>
      </c>
      <c r="I1344" t="s">
        <v>324</v>
      </c>
      <c r="J1344" t="s">
        <v>281</v>
      </c>
      <c r="K1344">
        <v>4489.47</v>
      </c>
      <c r="L1344">
        <v>0</v>
      </c>
      <c r="M1344">
        <v>30676.139200000001</v>
      </c>
      <c r="N1344">
        <v>30676.139200000001</v>
      </c>
      <c r="O1344">
        <v>0</v>
      </c>
      <c r="P1344">
        <v>566.42859999999996</v>
      </c>
      <c r="Q1344">
        <v>33097.2857</v>
      </c>
      <c r="R1344">
        <v>2974.5713999999998</v>
      </c>
      <c r="S1344">
        <v>37619</v>
      </c>
      <c r="T1344">
        <v>341</v>
      </c>
      <c r="U1344">
        <f t="shared" si="20"/>
        <v>9.0645684361625768E-3</v>
      </c>
      <c r="V1344">
        <f t="shared" si="21"/>
        <v>1.704864183372384E-2</v>
      </c>
      <c r="W1344">
        <f t="shared" si="22"/>
        <v>1.8808001675743611</v>
      </c>
      <c r="X1344">
        <f t="shared" si="23"/>
        <v>0.11649181530609534</v>
      </c>
      <c r="Y1344">
        <f t="shared" si="24"/>
        <v>12.851336070381233</v>
      </c>
      <c r="AA1344">
        <v>566.42859999999996</v>
      </c>
      <c r="AB1344">
        <v>33097.2857</v>
      </c>
      <c r="AC1344">
        <v>2974.5713999999998</v>
      </c>
      <c r="AD1344">
        <v>37619</v>
      </c>
      <c r="AE1344">
        <v>341</v>
      </c>
      <c r="AF1344">
        <v>9.0691699999999997E-3</v>
      </c>
      <c r="AG1344">
        <v>4489.47</v>
      </c>
      <c r="AH1344">
        <v>0</v>
      </c>
      <c r="AI1344">
        <v>30676.139200000001</v>
      </c>
      <c r="AJ1344">
        <v>30676.139200000001</v>
      </c>
      <c r="AK1344">
        <v>0</v>
      </c>
    </row>
    <row r="1345" spans="1:37" ht="19" customHeight="1">
      <c r="A1345" t="s">
        <v>1008</v>
      </c>
      <c r="B1345" t="s">
        <v>1009</v>
      </c>
      <c r="C1345" t="s">
        <v>1010</v>
      </c>
      <c r="D1345">
        <v>7</v>
      </c>
      <c r="E1345" t="s">
        <v>377</v>
      </c>
      <c r="F1345" t="s">
        <v>378</v>
      </c>
      <c r="G1345" t="s">
        <v>378</v>
      </c>
      <c r="H1345" t="s">
        <v>345</v>
      </c>
      <c r="I1345" t="s">
        <v>324</v>
      </c>
      <c r="J1345" t="s">
        <v>268</v>
      </c>
      <c r="K1345">
        <v>389256</v>
      </c>
      <c r="L1345">
        <v>0</v>
      </c>
      <c r="M1345">
        <v>26595.7012</v>
      </c>
      <c r="N1345">
        <v>26595.7012</v>
      </c>
      <c r="O1345">
        <v>0</v>
      </c>
      <c r="P1345">
        <v>6850.8571000000002</v>
      </c>
      <c r="Q1345">
        <v>37500.571400000001</v>
      </c>
      <c r="R1345">
        <v>12780.2857</v>
      </c>
      <c r="S1345">
        <v>524866.71429999999</v>
      </c>
      <c r="U1345">
        <f t="shared" si="20"/>
        <v>0</v>
      </c>
      <c r="V1345">
        <f t="shared" si="21"/>
        <v>0.10594689753600174</v>
      </c>
      <c r="W1345" t="str">
        <f t="shared" si="22"/>
        <v/>
      </c>
      <c r="X1345">
        <f t="shared" si="23"/>
        <v>7.238763255889488E-3</v>
      </c>
      <c r="Y1345" t="str">
        <f t="shared" si="24"/>
        <v/>
      </c>
      <c r="AA1345">
        <v>6850.8571000000002</v>
      </c>
      <c r="AB1345">
        <v>37500.571400000001</v>
      </c>
      <c r="AC1345">
        <v>12780.2857</v>
      </c>
      <c r="AD1345">
        <v>524866.71429999999</v>
      </c>
      <c r="AF1345">
        <v>0</v>
      </c>
      <c r="AG1345">
        <v>389256</v>
      </c>
      <c r="AH1345">
        <v>0</v>
      </c>
      <c r="AI1345">
        <v>26595.7012</v>
      </c>
      <c r="AJ1345">
        <v>26595.7012</v>
      </c>
      <c r="AK1345">
        <v>0</v>
      </c>
    </row>
    <row r="1346" spans="1:37" ht="19" customHeight="1">
      <c r="A1346" t="s">
        <v>1008</v>
      </c>
      <c r="B1346" t="s">
        <v>1009</v>
      </c>
      <c r="C1346" t="s">
        <v>1010</v>
      </c>
      <c r="D1346">
        <v>7</v>
      </c>
      <c r="E1346" t="s">
        <v>380</v>
      </c>
      <c r="F1346" t="s">
        <v>380</v>
      </c>
      <c r="G1346" t="s">
        <v>380</v>
      </c>
      <c r="H1346" t="s">
        <v>340</v>
      </c>
      <c r="I1346" t="s">
        <v>324</v>
      </c>
      <c r="J1346" t="s">
        <v>381</v>
      </c>
      <c r="K1346">
        <v>192754</v>
      </c>
      <c r="L1346">
        <v>0</v>
      </c>
      <c r="M1346">
        <v>17543.356599999999</v>
      </c>
      <c r="N1346">
        <v>17543.356599999999</v>
      </c>
      <c r="O1346">
        <v>0</v>
      </c>
      <c r="P1346">
        <v>128.28569999999999</v>
      </c>
      <c r="Q1346">
        <v>9654.7142999999996</v>
      </c>
      <c r="R1346">
        <v>227</v>
      </c>
      <c r="S1346">
        <v>10128</v>
      </c>
      <c r="T1346">
        <v>163.57140000000001</v>
      </c>
      <c r="U1346">
        <f t="shared" si="20"/>
        <v>1.615041469194313E-2</v>
      </c>
      <c r="V1346">
        <f t="shared" si="21"/>
        <v>2.7188275784247349</v>
      </c>
      <c r="W1346">
        <f t="shared" si="22"/>
        <v>168.34413420858237</v>
      </c>
      <c r="X1346">
        <f t="shared" si="23"/>
        <v>0.24745199447077409</v>
      </c>
      <c r="Y1346">
        <f t="shared" si="24"/>
        <v>15.321711497242182</v>
      </c>
      <c r="AA1346">
        <v>128.28569999999999</v>
      </c>
      <c r="AB1346">
        <v>9654.7142999999996</v>
      </c>
      <c r="AC1346">
        <v>227</v>
      </c>
      <c r="AD1346">
        <v>10128</v>
      </c>
      <c r="AE1346">
        <v>163.57140000000001</v>
      </c>
      <c r="AF1346">
        <v>1.6226299999999999E-2</v>
      </c>
      <c r="AG1346">
        <v>192754</v>
      </c>
      <c r="AH1346">
        <v>0</v>
      </c>
      <c r="AI1346">
        <v>17543.356599999999</v>
      </c>
      <c r="AJ1346">
        <v>17543.356599999999</v>
      </c>
      <c r="AK1346">
        <v>0</v>
      </c>
    </row>
    <row r="1347" spans="1:37" ht="19" customHeight="1">
      <c r="A1347" t="s">
        <v>1008</v>
      </c>
      <c r="B1347" t="s">
        <v>1009</v>
      </c>
      <c r="C1347" t="s">
        <v>1010</v>
      </c>
      <c r="D1347">
        <v>7</v>
      </c>
      <c r="E1347" t="s">
        <v>382</v>
      </c>
      <c r="F1347" t="s">
        <v>382</v>
      </c>
      <c r="G1347" t="s">
        <v>382</v>
      </c>
      <c r="H1347" t="s">
        <v>276</v>
      </c>
      <c r="I1347" t="s">
        <v>383</v>
      </c>
      <c r="J1347" t="s">
        <v>281</v>
      </c>
      <c r="K1347">
        <v>901382.4</v>
      </c>
      <c r="L1347">
        <v>381416.48</v>
      </c>
      <c r="M1347">
        <v>8764958.8369999994</v>
      </c>
      <c r="N1347">
        <v>6158927.6040000003</v>
      </c>
      <c r="O1347">
        <v>2606031.233</v>
      </c>
      <c r="Q1347">
        <v>650639.42859999998</v>
      </c>
      <c r="R1347">
        <v>27381.7143</v>
      </c>
      <c r="S1347">
        <v>651639.42859999998</v>
      </c>
      <c r="T1347">
        <v>17895.7143</v>
      </c>
      <c r="U1347">
        <f t="shared" si="20"/>
        <v>2.7462602038135789E-2</v>
      </c>
      <c r="V1347">
        <f t="shared" si="21"/>
        <v>0.28122451591190112</v>
      </c>
      <c r="W1347">
        <f t="shared" si="22"/>
        <v>10.240272044192325</v>
      </c>
      <c r="X1347">
        <f t="shared" si="23"/>
        <v>1.9215181306699181</v>
      </c>
      <c r="Y1347">
        <f t="shared" si="24"/>
        <v>69.968538596656387</v>
      </c>
      <c r="AB1347">
        <v>650639.42859999998</v>
      </c>
      <c r="AC1347">
        <v>27381.7143</v>
      </c>
      <c r="AD1347">
        <v>651639.42859999998</v>
      </c>
      <c r="AE1347">
        <v>17895.7143</v>
      </c>
      <c r="AF1347">
        <v>2.7459879999999999E-2</v>
      </c>
      <c r="AG1347">
        <v>901382.4</v>
      </c>
      <c r="AH1347">
        <v>381416.48</v>
      </c>
      <c r="AI1347">
        <v>8764958.8369999994</v>
      </c>
      <c r="AJ1347">
        <v>6158927.6040000003</v>
      </c>
      <c r="AK1347">
        <v>2606031.233</v>
      </c>
    </row>
    <row r="1348" spans="1:37" ht="19" customHeight="1">
      <c r="A1348" t="s">
        <v>1008</v>
      </c>
      <c r="B1348" t="s">
        <v>1009</v>
      </c>
      <c r="C1348" t="s">
        <v>1010</v>
      </c>
      <c r="D1348">
        <v>7</v>
      </c>
      <c r="E1348" t="s">
        <v>391</v>
      </c>
      <c r="G1348" t="s">
        <v>392</v>
      </c>
      <c r="H1348" t="s">
        <v>393</v>
      </c>
      <c r="I1348" t="s">
        <v>383</v>
      </c>
      <c r="J1348" t="s">
        <v>268</v>
      </c>
      <c r="K1348">
        <v>49813709</v>
      </c>
      <c r="L1348">
        <v>2754216.85</v>
      </c>
      <c r="M1348">
        <v>3591957.2680000002</v>
      </c>
      <c r="N1348">
        <v>3403778.7480000001</v>
      </c>
      <c r="O1348">
        <v>188178.52</v>
      </c>
      <c r="P1348">
        <v>3830.5713999999998</v>
      </c>
      <c r="R1348">
        <v>0</v>
      </c>
      <c r="S1348">
        <v>44144.428599999999</v>
      </c>
      <c r="U1348">
        <f t="shared" si="20"/>
        <v>0</v>
      </c>
      <c r="V1348">
        <f t="shared" si="21"/>
        <v>170.11668133489314</v>
      </c>
      <c r="W1348" t="str">
        <f t="shared" si="22"/>
        <v/>
      </c>
      <c r="X1348">
        <f t="shared" si="23"/>
        <v>11.624043369573224</v>
      </c>
      <c r="Y1348" t="str">
        <f t="shared" si="24"/>
        <v/>
      </c>
      <c r="AA1348">
        <v>3830.5713999999998</v>
      </c>
      <c r="AC1348">
        <v>0</v>
      </c>
      <c r="AD1348">
        <v>44144.428599999999</v>
      </c>
      <c r="AF1348">
        <v>0</v>
      </c>
      <c r="AG1348">
        <v>49813709</v>
      </c>
      <c r="AH1348">
        <v>2754216.85</v>
      </c>
      <c r="AI1348">
        <v>3591957.2680000002</v>
      </c>
      <c r="AJ1348">
        <v>3403778.7480000001</v>
      </c>
      <c r="AK1348">
        <v>188178.52</v>
      </c>
    </row>
    <row r="1349" spans="1:37" ht="19" customHeight="1">
      <c r="A1349" t="s">
        <v>1008</v>
      </c>
      <c r="B1349" t="s">
        <v>1009</v>
      </c>
      <c r="C1349" t="s">
        <v>1010</v>
      </c>
      <c r="D1349">
        <v>7</v>
      </c>
      <c r="E1349" t="s">
        <v>386</v>
      </c>
      <c r="G1349" t="s">
        <v>387</v>
      </c>
      <c r="H1349" t="s">
        <v>388</v>
      </c>
      <c r="I1349" t="s">
        <v>383</v>
      </c>
      <c r="J1349" t="s">
        <v>268</v>
      </c>
      <c r="K1349">
        <v>11766646</v>
      </c>
      <c r="L1349">
        <v>28408231.27</v>
      </c>
      <c r="M1349">
        <v>2744960.6860000002</v>
      </c>
      <c r="N1349">
        <v>803971.38529999997</v>
      </c>
      <c r="O1349">
        <v>1940989.301</v>
      </c>
      <c r="P1349">
        <v>22262.2857</v>
      </c>
      <c r="R1349">
        <v>0</v>
      </c>
      <c r="S1349">
        <v>203395.71429999999</v>
      </c>
      <c r="U1349">
        <f t="shared" si="20"/>
        <v>0</v>
      </c>
      <c r="V1349">
        <f t="shared" si="21"/>
        <v>28.217252271910684</v>
      </c>
      <c r="W1349" t="str">
        <f t="shared" si="22"/>
        <v/>
      </c>
      <c r="X1349">
        <f t="shared" si="23"/>
        <v>1.9279523278389101</v>
      </c>
      <c r="Y1349" t="str">
        <f t="shared" si="24"/>
        <v/>
      </c>
      <c r="AA1349">
        <v>22262.2857</v>
      </c>
      <c r="AC1349">
        <v>0</v>
      </c>
      <c r="AD1349">
        <v>203395.71429999999</v>
      </c>
      <c r="AF1349">
        <v>0</v>
      </c>
      <c r="AG1349">
        <v>11766646</v>
      </c>
      <c r="AH1349">
        <v>28408231.27</v>
      </c>
      <c r="AI1349">
        <v>2744960.6860000002</v>
      </c>
      <c r="AJ1349">
        <v>803971.38529999997</v>
      </c>
      <c r="AK1349">
        <v>1940989.301</v>
      </c>
    </row>
    <row r="1350" spans="1:37" ht="19" customHeight="1">
      <c r="A1350" t="s">
        <v>1008</v>
      </c>
      <c r="B1350" t="s">
        <v>1009</v>
      </c>
      <c r="C1350" t="s">
        <v>1010</v>
      </c>
      <c r="D1350">
        <v>7</v>
      </c>
      <c r="E1350" t="s">
        <v>394</v>
      </c>
      <c r="G1350" t="s">
        <v>395</v>
      </c>
      <c r="H1350" t="s">
        <v>388</v>
      </c>
      <c r="I1350" t="s">
        <v>383</v>
      </c>
      <c r="J1350" t="s">
        <v>268</v>
      </c>
      <c r="K1350">
        <v>23469091</v>
      </c>
      <c r="L1350">
        <v>2832471.74</v>
      </c>
      <c r="M1350">
        <v>1796913.034</v>
      </c>
      <c r="N1350">
        <v>1603386.335</v>
      </c>
      <c r="O1350">
        <v>193526.69959999999</v>
      </c>
      <c r="P1350">
        <v>2256.5713999999998</v>
      </c>
      <c r="R1350">
        <v>0</v>
      </c>
      <c r="S1350">
        <v>44616.571400000001</v>
      </c>
      <c r="U1350">
        <f t="shared" si="20"/>
        <v>0</v>
      </c>
      <c r="V1350">
        <f t="shared" si="21"/>
        <v>84.214586370352208</v>
      </c>
      <c r="W1350" t="str">
        <f t="shared" si="22"/>
        <v/>
      </c>
      <c r="X1350">
        <f t="shared" si="23"/>
        <v>5.7535093788044858</v>
      </c>
      <c r="Y1350" t="str">
        <f t="shared" si="24"/>
        <v/>
      </c>
      <c r="AA1350">
        <v>2256.5713999999998</v>
      </c>
      <c r="AC1350">
        <v>0</v>
      </c>
      <c r="AD1350">
        <v>44616.571400000001</v>
      </c>
      <c r="AF1350">
        <v>0</v>
      </c>
      <c r="AG1350">
        <v>23469091</v>
      </c>
      <c r="AH1350">
        <v>2832471.74</v>
      </c>
      <c r="AI1350">
        <v>1796913.034</v>
      </c>
      <c r="AJ1350">
        <v>1603386.335</v>
      </c>
      <c r="AK1350">
        <v>193526.69959999999</v>
      </c>
    </row>
    <row r="1351" spans="1:37" ht="19" customHeight="1">
      <c r="A1351" t="s">
        <v>1008</v>
      </c>
      <c r="B1351" t="s">
        <v>1009</v>
      </c>
      <c r="C1351" t="s">
        <v>1010</v>
      </c>
      <c r="D1351">
        <v>7</v>
      </c>
      <c r="E1351" t="s">
        <v>399</v>
      </c>
      <c r="G1351" t="s">
        <v>400</v>
      </c>
      <c r="H1351" t="s">
        <v>393</v>
      </c>
      <c r="I1351" t="s">
        <v>383</v>
      </c>
      <c r="J1351" t="s">
        <v>268</v>
      </c>
      <c r="K1351">
        <v>0</v>
      </c>
      <c r="L1351">
        <v>23944026.370000001</v>
      </c>
      <c r="M1351">
        <v>1635957.3230000001</v>
      </c>
      <c r="N1351">
        <v>0</v>
      </c>
      <c r="O1351">
        <v>1635957.3230000001</v>
      </c>
      <c r="P1351">
        <v>31925.571400000001</v>
      </c>
      <c r="R1351">
        <v>0</v>
      </c>
      <c r="S1351">
        <v>195487.14290000001</v>
      </c>
      <c r="U1351">
        <f t="shared" si="20"/>
        <v>0</v>
      </c>
      <c r="V1351">
        <f t="shared" si="21"/>
        <v>17.497699055656341</v>
      </c>
      <c r="W1351" t="str">
        <f t="shared" si="22"/>
        <v/>
      </c>
      <c r="X1351">
        <f t="shared" si="23"/>
        <v>1.1955169303361894</v>
      </c>
      <c r="Y1351" t="str">
        <f t="shared" si="24"/>
        <v/>
      </c>
      <c r="AA1351">
        <v>31925.571400000001</v>
      </c>
      <c r="AC1351">
        <v>0</v>
      </c>
      <c r="AD1351">
        <v>195487.14290000001</v>
      </c>
      <c r="AF1351">
        <v>0</v>
      </c>
      <c r="AG1351">
        <v>0</v>
      </c>
      <c r="AH1351">
        <v>23944026.370000001</v>
      </c>
      <c r="AI1351">
        <v>1635957.3230000001</v>
      </c>
      <c r="AJ1351">
        <v>0</v>
      </c>
      <c r="AK1351">
        <v>1635957.3230000001</v>
      </c>
    </row>
    <row r="1352" spans="1:37" ht="19" customHeight="1">
      <c r="A1352" t="s">
        <v>1008</v>
      </c>
      <c r="B1352" t="s">
        <v>1009</v>
      </c>
      <c r="C1352" t="s">
        <v>1010</v>
      </c>
      <c r="D1352">
        <v>7</v>
      </c>
      <c r="E1352" t="s">
        <v>397</v>
      </c>
      <c r="G1352" t="s">
        <v>398</v>
      </c>
      <c r="H1352" t="s">
        <v>388</v>
      </c>
      <c r="I1352" t="s">
        <v>383</v>
      </c>
      <c r="J1352" t="s">
        <v>268</v>
      </c>
      <c r="K1352">
        <v>1949739</v>
      </c>
      <c r="L1352">
        <v>15630031.83</v>
      </c>
      <c r="M1352">
        <v>1201145.7919999999</v>
      </c>
      <c r="N1352">
        <v>133216.70850000001</v>
      </c>
      <c r="O1352">
        <v>1067929.084</v>
      </c>
      <c r="P1352">
        <v>17129.7143</v>
      </c>
      <c r="R1352">
        <v>0</v>
      </c>
      <c r="S1352">
        <v>163642.28570000001</v>
      </c>
      <c r="U1352">
        <f t="shared" si="20"/>
        <v>0</v>
      </c>
      <c r="V1352">
        <f t="shared" si="21"/>
        <v>15.346863569610617</v>
      </c>
      <c r="W1352" t="str">
        <f t="shared" si="22"/>
        <v/>
      </c>
      <c r="X1352">
        <f t="shared" si="23"/>
        <v>1.0485813936538042</v>
      </c>
      <c r="Y1352" t="str">
        <f t="shared" si="24"/>
        <v/>
      </c>
      <c r="AA1352">
        <v>17129.7143</v>
      </c>
      <c r="AC1352">
        <v>0</v>
      </c>
      <c r="AD1352">
        <v>163642.28570000001</v>
      </c>
      <c r="AF1352">
        <v>0</v>
      </c>
      <c r="AG1352">
        <v>1949739</v>
      </c>
      <c r="AH1352">
        <v>15630031.83</v>
      </c>
      <c r="AI1352">
        <v>1201145.7919999999</v>
      </c>
      <c r="AJ1352">
        <v>133216.70850000001</v>
      </c>
      <c r="AK1352">
        <v>1067929.084</v>
      </c>
    </row>
    <row r="1353" spans="1:37" ht="19" customHeight="1">
      <c r="A1353" t="s">
        <v>1008</v>
      </c>
      <c r="B1353" t="s">
        <v>1009</v>
      </c>
      <c r="C1353" t="s">
        <v>1010</v>
      </c>
      <c r="D1353">
        <v>7</v>
      </c>
      <c r="E1353" t="s">
        <v>403</v>
      </c>
      <c r="G1353" t="s">
        <v>404</v>
      </c>
      <c r="H1353" t="s">
        <v>393</v>
      </c>
      <c r="I1353" t="s">
        <v>383</v>
      </c>
      <c r="J1353" t="s">
        <v>268</v>
      </c>
      <c r="K1353">
        <v>56265</v>
      </c>
      <c r="L1353">
        <v>12432511.050000001</v>
      </c>
      <c r="M1353">
        <v>853307.86569999997</v>
      </c>
      <c r="N1353">
        <v>3844.2748999999999</v>
      </c>
      <c r="O1353">
        <v>849463.59080000001</v>
      </c>
      <c r="P1353">
        <v>7365.5713999999998</v>
      </c>
      <c r="R1353">
        <v>0</v>
      </c>
      <c r="S1353">
        <v>79478.714300000007</v>
      </c>
      <c r="U1353">
        <f t="shared" si="20"/>
        <v>0</v>
      </c>
      <c r="V1353">
        <f t="shared" si="21"/>
        <v>22.447656331623804</v>
      </c>
      <c r="W1353" t="str">
        <f t="shared" si="22"/>
        <v/>
      </c>
      <c r="X1353">
        <f t="shared" si="23"/>
        <v>1.533758123103264</v>
      </c>
      <c r="Y1353" t="str">
        <f t="shared" si="24"/>
        <v/>
      </c>
      <c r="AA1353">
        <v>7365.5713999999998</v>
      </c>
      <c r="AC1353">
        <v>0</v>
      </c>
      <c r="AD1353">
        <v>79478.714300000007</v>
      </c>
      <c r="AF1353">
        <v>0</v>
      </c>
      <c r="AG1353">
        <v>56265</v>
      </c>
      <c r="AH1353">
        <v>12432511.050000001</v>
      </c>
      <c r="AI1353">
        <v>853307.86569999997</v>
      </c>
      <c r="AJ1353">
        <v>3844.2748999999999</v>
      </c>
      <c r="AK1353">
        <v>849463.59080000001</v>
      </c>
    </row>
    <row r="1354" spans="1:37" ht="19" customHeight="1">
      <c r="A1354" t="s">
        <v>1008</v>
      </c>
      <c r="B1354" t="s">
        <v>1009</v>
      </c>
      <c r="C1354" t="s">
        <v>1010</v>
      </c>
      <c r="D1354">
        <v>7</v>
      </c>
      <c r="E1354" t="s">
        <v>405</v>
      </c>
      <c r="G1354" t="s">
        <v>406</v>
      </c>
      <c r="H1354" t="s">
        <v>393</v>
      </c>
      <c r="I1354" t="s">
        <v>383</v>
      </c>
      <c r="J1354" t="s">
        <v>268</v>
      </c>
      <c r="K1354">
        <v>1766556</v>
      </c>
      <c r="L1354">
        <v>8566385.5099999998</v>
      </c>
      <c r="M1354">
        <v>706017.01199999999</v>
      </c>
      <c r="N1354">
        <v>120713.1755</v>
      </c>
      <c r="O1354">
        <v>585303.83660000004</v>
      </c>
      <c r="P1354">
        <v>9300.7142999999996</v>
      </c>
      <c r="R1354">
        <v>0</v>
      </c>
      <c r="S1354">
        <v>56790.142899999999</v>
      </c>
      <c r="U1354">
        <f t="shared" si="20"/>
        <v>0</v>
      </c>
      <c r="V1354">
        <f t="shared" si="21"/>
        <v>25.992794278187514</v>
      </c>
      <c r="W1354" t="str">
        <f t="shared" si="22"/>
        <v/>
      </c>
      <c r="X1354">
        <f t="shared" si="23"/>
        <v>1.7760049190307134</v>
      </c>
      <c r="Y1354" t="str">
        <f t="shared" si="24"/>
        <v/>
      </c>
      <c r="AA1354">
        <v>9300.7142999999996</v>
      </c>
      <c r="AC1354">
        <v>0</v>
      </c>
      <c r="AD1354">
        <v>56790.142899999999</v>
      </c>
      <c r="AF1354">
        <v>0</v>
      </c>
      <c r="AG1354">
        <v>1766556</v>
      </c>
      <c r="AH1354">
        <v>8566385.5099999998</v>
      </c>
      <c r="AI1354">
        <v>706017.01199999999</v>
      </c>
      <c r="AJ1354">
        <v>120713.1755</v>
      </c>
      <c r="AK1354">
        <v>585303.83660000004</v>
      </c>
    </row>
    <row r="1355" spans="1:37" ht="19" customHeight="1">
      <c r="A1355" t="s">
        <v>1008</v>
      </c>
      <c r="B1355" t="s">
        <v>1009</v>
      </c>
      <c r="C1355" t="s">
        <v>1010</v>
      </c>
      <c r="D1355">
        <v>7</v>
      </c>
      <c r="E1355" t="s">
        <v>413</v>
      </c>
      <c r="G1355" t="s">
        <v>414</v>
      </c>
      <c r="H1355" t="s">
        <v>388</v>
      </c>
      <c r="I1355" t="s">
        <v>383</v>
      </c>
      <c r="J1355" t="s">
        <v>268</v>
      </c>
      <c r="K1355">
        <v>3087326</v>
      </c>
      <c r="L1355">
        <v>5009980.7699999996</v>
      </c>
      <c r="M1355">
        <v>553241.8898</v>
      </c>
      <c r="N1355">
        <v>210940.7041</v>
      </c>
      <c r="O1355">
        <v>342301.18569999997</v>
      </c>
      <c r="P1355">
        <v>11657.857099999999</v>
      </c>
      <c r="R1355">
        <v>0</v>
      </c>
      <c r="S1355">
        <v>108293</v>
      </c>
      <c r="U1355">
        <f t="shared" si="20"/>
        <v>0</v>
      </c>
      <c r="V1355">
        <f t="shared" si="21"/>
        <v>10.681744064713323</v>
      </c>
      <c r="W1355" t="str">
        <f t="shared" si="22"/>
        <v/>
      </c>
      <c r="X1355">
        <f t="shared" si="23"/>
        <v>0.72982146293587102</v>
      </c>
      <c r="Y1355" t="str">
        <f t="shared" si="24"/>
        <v/>
      </c>
      <c r="AA1355">
        <v>11657.857099999999</v>
      </c>
      <c r="AC1355">
        <v>0</v>
      </c>
      <c r="AD1355">
        <v>108293</v>
      </c>
      <c r="AF1355">
        <v>0</v>
      </c>
      <c r="AG1355">
        <v>3087326</v>
      </c>
      <c r="AH1355">
        <v>5009980.7699999996</v>
      </c>
      <c r="AI1355">
        <v>553241.8898</v>
      </c>
      <c r="AJ1355">
        <v>210940.7041</v>
      </c>
      <c r="AK1355">
        <v>342301.18569999997</v>
      </c>
    </row>
    <row r="1356" spans="1:37" ht="19" customHeight="1">
      <c r="A1356" t="s">
        <v>1008</v>
      </c>
      <c r="B1356" t="s">
        <v>1009</v>
      </c>
      <c r="C1356" t="s">
        <v>1010</v>
      </c>
      <c r="D1356">
        <v>7</v>
      </c>
      <c r="E1356" t="s">
        <v>407</v>
      </c>
      <c r="F1356" t="s">
        <v>408</v>
      </c>
      <c r="G1356" t="s">
        <v>408</v>
      </c>
      <c r="H1356" t="s">
        <v>388</v>
      </c>
      <c r="I1356" t="s">
        <v>383</v>
      </c>
      <c r="J1356" t="s">
        <v>281</v>
      </c>
      <c r="K1356">
        <v>16781.57</v>
      </c>
      <c r="L1356">
        <v>55412.2042</v>
      </c>
      <c r="M1356">
        <v>493268.51020000002</v>
      </c>
      <c r="N1356">
        <v>114662.85709999999</v>
      </c>
      <c r="O1356">
        <v>378605.6532</v>
      </c>
      <c r="P1356">
        <v>34526.7143</v>
      </c>
      <c r="Q1356">
        <v>207231.28570000001</v>
      </c>
      <c r="S1356">
        <v>207231.28570000001</v>
      </c>
      <c r="U1356">
        <f t="shared" si="20"/>
        <v>0</v>
      </c>
      <c r="V1356">
        <f t="shared" si="21"/>
        <v>4.976756419499314E-2</v>
      </c>
      <c r="W1356" t="str">
        <f t="shared" si="22"/>
        <v/>
      </c>
      <c r="X1356">
        <f t="shared" si="23"/>
        <v>0.34004001756078195</v>
      </c>
      <c r="Y1356" t="str">
        <f t="shared" si="24"/>
        <v/>
      </c>
      <c r="AA1356">
        <v>34526.7143</v>
      </c>
      <c r="AB1356">
        <v>207231.28570000001</v>
      </c>
      <c r="AD1356">
        <v>207231.28570000001</v>
      </c>
      <c r="AF1356">
        <v>0</v>
      </c>
      <c r="AG1356">
        <v>16781.57</v>
      </c>
      <c r="AH1356">
        <v>55412.2042</v>
      </c>
      <c r="AI1356">
        <v>493268.51020000002</v>
      </c>
      <c r="AJ1356">
        <v>114662.85709999999</v>
      </c>
      <c r="AK1356">
        <v>378605.6532</v>
      </c>
    </row>
    <row r="1357" spans="1:37" ht="19" customHeight="1">
      <c r="A1357" t="s">
        <v>1008</v>
      </c>
      <c r="B1357" t="s">
        <v>1009</v>
      </c>
      <c r="C1357" t="s">
        <v>1010</v>
      </c>
      <c r="D1357">
        <v>7</v>
      </c>
      <c r="E1357" t="s">
        <v>416</v>
      </c>
      <c r="G1357" t="s">
        <v>417</v>
      </c>
      <c r="H1357" t="s">
        <v>393</v>
      </c>
      <c r="I1357" t="s">
        <v>383</v>
      </c>
      <c r="J1357" t="s">
        <v>268</v>
      </c>
      <c r="K1357">
        <v>936738</v>
      </c>
      <c r="L1357">
        <v>5887480.4699999997</v>
      </c>
      <c r="M1357">
        <v>466268.06910000002</v>
      </c>
      <c r="N1357">
        <v>64007.986400000002</v>
      </c>
      <c r="O1357">
        <v>402260.08270000003</v>
      </c>
      <c r="P1357">
        <v>2651.2856999999999</v>
      </c>
      <c r="R1357">
        <v>0</v>
      </c>
      <c r="S1357">
        <v>54430.571400000001</v>
      </c>
      <c r="U1357">
        <f t="shared" si="20"/>
        <v>0</v>
      </c>
      <c r="V1357">
        <f t="shared" si="21"/>
        <v>17.910676441238735</v>
      </c>
      <c r="W1357" t="str">
        <f t="shared" si="22"/>
        <v/>
      </c>
      <c r="X1357">
        <f t="shared" si="23"/>
        <v>1.2237557395391014</v>
      </c>
      <c r="Y1357" t="str">
        <f t="shared" si="24"/>
        <v/>
      </c>
      <c r="AA1357">
        <v>2651.2856999999999</v>
      </c>
      <c r="AC1357">
        <v>0</v>
      </c>
      <c r="AD1357">
        <v>54430.571400000001</v>
      </c>
      <c r="AF1357">
        <v>0</v>
      </c>
      <c r="AG1357">
        <v>936738</v>
      </c>
      <c r="AH1357">
        <v>5887480.4699999997</v>
      </c>
      <c r="AI1357">
        <v>466268.06910000002</v>
      </c>
      <c r="AJ1357">
        <v>64007.986400000002</v>
      </c>
      <c r="AK1357">
        <v>402260.08270000003</v>
      </c>
    </row>
    <row r="1358" spans="1:37" ht="19" customHeight="1">
      <c r="A1358" t="s">
        <v>1008</v>
      </c>
      <c r="B1358" t="s">
        <v>1009</v>
      </c>
      <c r="C1358" t="s">
        <v>1010</v>
      </c>
      <c r="D1358">
        <v>7</v>
      </c>
      <c r="E1358" t="s">
        <v>421</v>
      </c>
      <c r="G1358" t="s">
        <v>422</v>
      </c>
      <c r="H1358" t="s">
        <v>393</v>
      </c>
      <c r="I1358" t="s">
        <v>383</v>
      </c>
      <c r="J1358" t="s">
        <v>268</v>
      </c>
      <c r="K1358">
        <v>63474</v>
      </c>
      <c r="L1358">
        <v>5759652.9500000002</v>
      </c>
      <c r="M1358">
        <v>397869.74930000002</v>
      </c>
      <c r="N1358">
        <v>4336.3795</v>
      </c>
      <c r="O1358">
        <v>393533.36989999999</v>
      </c>
      <c r="P1358">
        <v>11575.7143</v>
      </c>
      <c r="R1358">
        <v>0</v>
      </c>
      <c r="S1358">
        <v>93242.714300000007</v>
      </c>
      <c r="U1358">
        <f t="shared" si="20"/>
        <v>0</v>
      </c>
      <c r="V1358">
        <f t="shared" si="21"/>
        <v>8.9216115684378838</v>
      </c>
      <c r="W1358" t="str">
        <f t="shared" si="22"/>
        <v/>
      </c>
      <c r="X1358">
        <f t="shared" si="23"/>
        <v>0.60957615874858451</v>
      </c>
      <c r="Y1358" t="str">
        <f t="shared" si="24"/>
        <v/>
      </c>
      <c r="AA1358">
        <v>11575.7143</v>
      </c>
      <c r="AC1358">
        <v>0</v>
      </c>
      <c r="AD1358">
        <v>93242.714300000007</v>
      </c>
      <c r="AF1358">
        <v>0</v>
      </c>
      <c r="AG1358">
        <v>63474</v>
      </c>
      <c r="AH1358">
        <v>5759652.9500000002</v>
      </c>
      <c r="AI1358">
        <v>397869.74930000002</v>
      </c>
      <c r="AJ1358">
        <v>4336.3795</v>
      </c>
      <c r="AK1358">
        <v>393533.36989999999</v>
      </c>
    </row>
    <row r="1359" spans="1:37" ht="19" customHeight="1">
      <c r="A1359" t="s">
        <v>1008</v>
      </c>
      <c r="B1359" t="s">
        <v>1009</v>
      </c>
      <c r="C1359" t="s">
        <v>1010</v>
      </c>
      <c r="D1359">
        <v>7</v>
      </c>
      <c r="E1359" t="s">
        <v>419</v>
      </c>
      <c r="G1359" t="s">
        <v>420</v>
      </c>
      <c r="H1359" t="s">
        <v>393</v>
      </c>
      <c r="I1359" t="s">
        <v>383</v>
      </c>
      <c r="J1359" t="s">
        <v>268</v>
      </c>
      <c r="K1359">
        <v>429402</v>
      </c>
      <c r="L1359">
        <v>4944418.5199999996</v>
      </c>
      <c r="M1359">
        <v>367172.24800000002</v>
      </c>
      <c r="N1359">
        <v>29340.094300000001</v>
      </c>
      <c r="O1359">
        <v>337832.15370000002</v>
      </c>
      <c r="P1359">
        <v>4348.5713999999998</v>
      </c>
      <c r="R1359">
        <v>0</v>
      </c>
      <c r="S1359">
        <v>54002.2857</v>
      </c>
      <c r="U1359">
        <f t="shared" si="20"/>
        <v>0</v>
      </c>
      <c r="V1359">
        <f t="shared" si="21"/>
        <v>14.215854676578729</v>
      </c>
      <c r="W1359" t="str">
        <f t="shared" si="22"/>
        <v/>
      </c>
      <c r="X1359">
        <f t="shared" si="23"/>
        <v>0.9713140398743213</v>
      </c>
      <c r="Y1359" t="str">
        <f t="shared" si="24"/>
        <v/>
      </c>
      <c r="AA1359">
        <v>4348.5713999999998</v>
      </c>
      <c r="AC1359">
        <v>0</v>
      </c>
      <c r="AD1359">
        <v>54002.2857</v>
      </c>
      <c r="AF1359">
        <v>0</v>
      </c>
      <c r="AG1359">
        <v>429402</v>
      </c>
      <c r="AH1359">
        <v>4944418.5199999996</v>
      </c>
      <c r="AI1359">
        <v>367172.24800000002</v>
      </c>
      <c r="AJ1359">
        <v>29340.094300000001</v>
      </c>
      <c r="AK1359">
        <v>337832.15370000002</v>
      </c>
    </row>
    <row r="1360" spans="1:37" ht="19" customHeight="1">
      <c r="A1360" t="s">
        <v>1008</v>
      </c>
      <c r="B1360" t="s">
        <v>1009</v>
      </c>
      <c r="C1360" t="s">
        <v>1010</v>
      </c>
      <c r="D1360">
        <v>7</v>
      </c>
      <c r="E1360" t="s">
        <v>429</v>
      </c>
      <c r="G1360" t="s">
        <v>430</v>
      </c>
      <c r="H1360" t="s">
        <v>388</v>
      </c>
      <c r="I1360" t="s">
        <v>383</v>
      </c>
      <c r="J1360" t="s">
        <v>268</v>
      </c>
      <c r="K1360">
        <v>428018</v>
      </c>
      <c r="L1360">
        <v>3318692.73</v>
      </c>
      <c r="M1360">
        <v>255994.46770000001</v>
      </c>
      <c r="N1360">
        <v>29243.016800000001</v>
      </c>
      <c r="O1360">
        <v>226751.4509</v>
      </c>
      <c r="P1360">
        <v>5543.2857000000004</v>
      </c>
      <c r="R1360">
        <v>0</v>
      </c>
      <c r="S1360">
        <v>65926.714300000007</v>
      </c>
      <c r="U1360">
        <f t="shared" si="20"/>
        <v>0</v>
      </c>
      <c r="V1360">
        <f t="shared" si="21"/>
        <v>8.1187784903759415</v>
      </c>
      <c r="W1360" t="str">
        <f t="shared" si="22"/>
        <v/>
      </c>
      <c r="X1360">
        <f t="shared" si="23"/>
        <v>0.5547165307896611</v>
      </c>
      <c r="Y1360" t="str">
        <f t="shared" si="24"/>
        <v/>
      </c>
      <c r="AA1360">
        <v>5543.2857000000004</v>
      </c>
      <c r="AC1360">
        <v>0</v>
      </c>
      <c r="AD1360">
        <v>65926.714300000007</v>
      </c>
      <c r="AF1360">
        <v>0</v>
      </c>
      <c r="AG1360">
        <v>428018</v>
      </c>
      <c r="AH1360">
        <v>3318692.73</v>
      </c>
      <c r="AI1360">
        <v>255994.46770000001</v>
      </c>
      <c r="AJ1360">
        <v>29243.016800000001</v>
      </c>
      <c r="AK1360">
        <v>226751.4509</v>
      </c>
    </row>
    <row r="1361" spans="1:37" ht="19" customHeight="1">
      <c r="A1361" t="s">
        <v>1008</v>
      </c>
      <c r="B1361" t="s">
        <v>1009</v>
      </c>
      <c r="C1361" t="s">
        <v>1010</v>
      </c>
      <c r="D1361">
        <v>7</v>
      </c>
      <c r="E1361" t="s">
        <v>435</v>
      </c>
      <c r="F1361" t="s">
        <v>436</v>
      </c>
      <c r="G1361" t="s">
        <v>436</v>
      </c>
      <c r="H1361" t="s">
        <v>388</v>
      </c>
      <c r="I1361" t="s">
        <v>383</v>
      </c>
      <c r="J1361" t="s">
        <v>281</v>
      </c>
      <c r="K1361">
        <v>2971.04</v>
      </c>
      <c r="L1361">
        <v>32681.0661</v>
      </c>
      <c r="M1361">
        <v>243596.3708</v>
      </c>
      <c r="N1361">
        <v>20300.599900000001</v>
      </c>
      <c r="O1361">
        <v>223295.7709</v>
      </c>
      <c r="P1361">
        <v>4069.2856999999999</v>
      </c>
      <c r="Q1361">
        <v>55003.2857</v>
      </c>
      <c r="S1361">
        <v>55003.2857</v>
      </c>
      <c r="U1361">
        <f t="shared" si="20"/>
        <v>0</v>
      </c>
      <c r="V1361">
        <f t="shared" si="21"/>
        <v>9.2597341221848387E-2</v>
      </c>
      <c r="W1361" t="str">
        <f t="shared" si="22"/>
        <v/>
      </c>
      <c r="X1361">
        <f t="shared" si="23"/>
        <v>0.63268004992758364</v>
      </c>
      <c r="Y1361" t="str">
        <f t="shared" si="24"/>
        <v/>
      </c>
      <c r="AA1361">
        <v>4069.2856999999999</v>
      </c>
      <c r="AB1361">
        <v>55003.2857</v>
      </c>
      <c r="AD1361">
        <v>55003.2857</v>
      </c>
      <c r="AF1361">
        <v>0</v>
      </c>
      <c r="AG1361">
        <v>2971.04</v>
      </c>
      <c r="AH1361">
        <v>32681.0661</v>
      </c>
      <c r="AI1361">
        <v>243596.3708</v>
      </c>
      <c r="AJ1361">
        <v>20300.599900000001</v>
      </c>
      <c r="AK1361">
        <v>223295.7709</v>
      </c>
    </row>
    <row r="1362" spans="1:37" ht="19" customHeight="1">
      <c r="A1362" t="s">
        <v>1008</v>
      </c>
      <c r="B1362" t="s">
        <v>1009</v>
      </c>
      <c r="C1362" t="s">
        <v>1010</v>
      </c>
      <c r="D1362">
        <v>7</v>
      </c>
      <c r="E1362" t="s">
        <v>437</v>
      </c>
      <c r="F1362" t="s">
        <v>438</v>
      </c>
      <c r="G1362" t="s">
        <v>438</v>
      </c>
      <c r="H1362" t="s">
        <v>388</v>
      </c>
      <c r="I1362" t="s">
        <v>383</v>
      </c>
      <c r="J1362" t="s">
        <v>281</v>
      </c>
      <c r="K1362">
        <v>1831.33</v>
      </c>
      <c r="L1362">
        <v>24712.072899999999</v>
      </c>
      <c r="M1362">
        <v>181359.62520000001</v>
      </c>
      <c r="N1362">
        <v>12512.3914</v>
      </c>
      <c r="O1362">
        <v>168847.23379999999</v>
      </c>
      <c r="P1362">
        <v>5938.4286000000002</v>
      </c>
      <c r="Q1362">
        <v>54137.428599999999</v>
      </c>
      <c r="S1362">
        <v>54137.428599999999</v>
      </c>
      <c r="U1362">
        <f t="shared" si="20"/>
        <v>0</v>
      </c>
      <c r="V1362">
        <f t="shared" si="21"/>
        <v>7.0042386534775319E-2</v>
      </c>
      <c r="W1362" t="str">
        <f t="shared" si="22"/>
        <v/>
      </c>
      <c r="X1362">
        <f t="shared" si="23"/>
        <v>0.47856942148364773</v>
      </c>
      <c r="Y1362" t="str">
        <f t="shared" si="24"/>
        <v/>
      </c>
      <c r="AA1362">
        <v>5938.4286000000002</v>
      </c>
      <c r="AB1362">
        <v>54137.428599999999</v>
      </c>
      <c r="AD1362">
        <v>54137.428599999999</v>
      </c>
      <c r="AF1362">
        <v>0</v>
      </c>
      <c r="AG1362">
        <v>1831.33</v>
      </c>
      <c r="AH1362">
        <v>24712.072899999999</v>
      </c>
      <c r="AI1362">
        <v>181359.62520000001</v>
      </c>
      <c r="AJ1362">
        <v>12512.3914</v>
      </c>
      <c r="AK1362">
        <v>168847.23379999999</v>
      </c>
    </row>
    <row r="1363" spans="1:37" ht="19" customHeight="1">
      <c r="A1363" t="s">
        <v>1008</v>
      </c>
      <c r="B1363" t="s">
        <v>1009</v>
      </c>
      <c r="C1363" t="s">
        <v>1010</v>
      </c>
      <c r="D1363">
        <v>7</v>
      </c>
      <c r="E1363" t="s">
        <v>443</v>
      </c>
      <c r="G1363" t="s">
        <v>444</v>
      </c>
      <c r="H1363" t="s">
        <v>393</v>
      </c>
      <c r="I1363" t="s">
        <v>383</v>
      </c>
      <c r="J1363" t="s">
        <v>268</v>
      </c>
      <c r="K1363">
        <v>3592</v>
      </c>
      <c r="L1363">
        <v>2232053.34</v>
      </c>
      <c r="M1363">
        <v>152751.90979999999</v>
      </c>
      <c r="N1363">
        <v>245.40629999999999</v>
      </c>
      <c r="O1363">
        <v>152506.5036</v>
      </c>
      <c r="P1363">
        <v>3555.4286000000002</v>
      </c>
      <c r="R1363">
        <v>0</v>
      </c>
      <c r="S1363">
        <v>30437.571400000001</v>
      </c>
      <c r="U1363">
        <f t="shared" si="20"/>
        <v>0</v>
      </c>
      <c r="V1363">
        <f t="shared" si="21"/>
        <v>10.49288399252135</v>
      </c>
      <c r="W1363" t="str">
        <f t="shared" si="22"/>
        <v/>
      </c>
      <c r="X1363">
        <f t="shared" si="23"/>
        <v>0.71693306647980459</v>
      </c>
      <c r="Y1363" t="str">
        <f t="shared" si="24"/>
        <v/>
      </c>
      <c r="AA1363">
        <v>3555.4286000000002</v>
      </c>
      <c r="AC1363">
        <v>0</v>
      </c>
      <c r="AD1363">
        <v>30437.571400000001</v>
      </c>
      <c r="AF1363">
        <v>0</v>
      </c>
      <c r="AG1363">
        <v>3592</v>
      </c>
      <c r="AH1363">
        <v>2232053.34</v>
      </c>
      <c r="AI1363">
        <v>152751.90979999999</v>
      </c>
      <c r="AJ1363">
        <v>245.40629999999999</v>
      </c>
      <c r="AK1363">
        <v>152506.5036</v>
      </c>
    </row>
    <row r="1364" spans="1:37" ht="19" customHeight="1">
      <c r="A1364" t="s">
        <v>1008</v>
      </c>
      <c r="B1364" t="s">
        <v>1009</v>
      </c>
      <c r="C1364" t="s">
        <v>1010</v>
      </c>
      <c r="D1364">
        <v>7</v>
      </c>
      <c r="E1364" t="s">
        <v>427</v>
      </c>
      <c r="G1364" t="s">
        <v>428</v>
      </c>
      <c r="H1364" t="s">
        <v>388</v>
      </c>
      <c r="I1364" t="s">
        <v>383</v>
      </c>
      <c r="J1364" t="s">
        <v>268</v>
      </c>
      <c r="K1364">
        <v>0</v>
      </c>
      <c r="L1364">
        <v>2165160.98</v>
      </c>
      <c r="M1364">
        <v>147934.94769999999</v>
      </c>
      <c r="N1364">
        <v>0</v>
      </c>
      <c r="O1364">
        <v>147934.94769999999</v>
      </c>
      <c r="P1364">
        <v>25414.142899999999</v>
      </c>
      <c r="R1364">
        <v>0</v>
      </c>
      <c r="S1364">
        <v>108532.14290000001</v>
      </c>
      <c r="U1364">
        <f t="shared" si="20"/>
        <v>0</v>
      </c>
      <c r="V1364">
        <f t="shared" si="21"/>
        <v>2.8499272488663947</v>
      </c>
      <c r="W1364" t="str">
        <f t="shared" si="22"/>
        <v/>
      </c>
      <c r="X1364">
        <f t="shared" si="23"/>
        <v>0.19472170540864583</v>
      </c>
      <c r="Y1364" t="str">
        <f t="shared" si="24"/>
        <v/>
      </c>
      <c r="AA1364">
        <v>25414.142899999999</v>
      </c>
      <c r="AC1364">
        <v>0</v>
      </c>
      <c r="AD1364">
        <v>108532.14290000001</v>
      </c>
      <c r="AF1364">
        <v>0</v>
      </c>
      <c r="AG1364">
        <v>0</v>
      </c>
      <c r="AH1364">
        <v>2165160.98</v>
      </c>
      <c r="AI1364">
        <v>147934.94769999999</v>
      </c>
      <c r="AJ1364">
        <v>0</v>
      </c>
      <c r="AK1364">
        <v>147934.94769999999</v>
      </c>
    </row>
    <row r="1365" spans="1:37" ht="19" customHeight="1">
      <c r="A1365" t="s">
        <v>1008</v>
      </c>
      <c r="B1365" t="s">
        <v>1009</v>
      </c>
      <c r="C1365" t="s">
        <v>1010</v>
      </c>
      <c r="D1365">
        <v>7</v>
      </c>
      <c r="E1365" t="s">
        <v>433</v>
      </c>
      <c r="G1365" t="s">
        <v>434</v>
      </c>
      <c r="H1365" t="s">
        <v>388</v>
      </c>
      <c r="I1365" t="s">
        <v>383</v>
      </c>
      <c r="J1365" t="s">
        <v>268</v>
      </c>
      <c r="K1365">
        <v>35</v>
      </c>
      <c r="L1365">
        <v>1919160.71</v>
      </c>
      <c r="M1365">
        <v>131130.1661</v>
      </c>
      <c r="N1365">
        <v>2.3910999999999998</v>
      </c>
      <c r="O1365">
        <v>131127.77499999999</v>
      </c>
      <c r="P1365">
        <v>10719.428599999999</v>
      </c>
      <c r="R1365">
        <v>0</v>
      </c>
      <c r="S1365">
        <v>40522.857100000001</v>
      </c>
      <c r="U1365">
        <f t="shared" si="20"/>
        <v>0</v>
      </c>
      <c r="V1365">
        <f t="shared" si="21"/>
        <v>6.7658313192898163</v>
      </c>
      <c r="W1365" t="str">
        <f t="shared" si="22"/>
        <v/>
      </c>
      <c r="X1365">
        <f t="shared" si="23"/>
        <v>0.46227937050935564</v>
      </c>
      <c r="Y1365" t="str">
        <f t="shared" si="24"/>
        <v/>
      </c>
      <c r="AA1365">
        <v>10719.428599999999</v>
      </c>
      <c r="AC1365">
        <v>0</v>
      </c>
      <c r="AD1365">
        <v>40522.857100000001</v>
      </c>
      <c r="AF1365">
        <v>0</v>
      </c>
      <c r="AG1365">
        <v>35</v>
      </c>
      <c r="AH1365">
        <v>1919160.71</v>
      </c>
      <c r="AI1365">
        <v>131130.1661</v>
      </c>
      <c r="AJ1365">
        <v>2.3910999999999998</v>
      </c>
      <c r="AK1365">
        <v>131127.77499999999</v>
      </c>
    </row>
    <row r="1366" spans="1:37" ht="19" customHeight="1">
      <c r="A1366" t="s">
        <v>1008</v>
      </c>
      <c r="B1366" t="s">
        <v>1009</v>
      </c>
      <c r="C1366" t="s">
        <v>1010</v>
      </c>
      <c r="D1366">
        <v>7</v>
      </c>
      <c r="E1366" t="s">
        <v>441</v>
      </c>
      <c r="G1366" t="s">
        <v>442</v>
      </c>
      <c r="H1366" t="s">
        <v>388</v>
      </c>
      <c r="I1366" t="s">
        <v>383</v>
      </c>
      <c r="J1366" t="s">
        <v>268</v>
      </c>
      <c r="K1366">
        <v>0</v>
      </c>
      <c r="L1366">
        <v>1821335.83</v>
      </c>
      <c r="M1366">
        <v>124440.48239999999</v>
      </c>
      <c r="N1366">
        <v>0</v>
      </c>
      <c r="O1366">
        <v>124440.48239999999</v>
      </c>
      <c r="P1366">
        <v>4243</v>
      </c>
      <c r="R1366">
        <v>0</v>
      </c>
      <c r="S1366">
        <v>33185.428599999999</v>
      </c>
      <c r="U1366">
        <f t="shared" si="20"/>
        <v>0</v>
      </c>
      <c r="V1366">
        <f t="shared" si="21"/>
        <v>7.8405144617340543</v>
      </c>
      <c r="W1366" t="str">
        <f t="shared" si="22"/>
        <v/>
      </c>
      <c r="X1366">
        <f t="shared" si="23"/>
        <v>0.53569330038511453</v>
      </c>
      <c r="Y1366" t="str">
        <f t="shared" si="24"/>
        <v/>
      </c>
      <c r="AA1366">
        <v>4243</v>
      </c>
      <c r="AC1366">
        <v>0</v>
      </c>
      <c r="AD1366">
        <v>33185.428599999999</v>
      </c>
      <c r="AF1366">
        <v>0</v>
      </c>
      <c r="AG1366">
        <v>0</v>
      </c>
      <c r="AH1366">
        <v>1821335.83</v>
      </c>
      <c r="AI1366">
        <v>124440.48239999999</v>
      </c>
      <c r="AJ1366">
        <v>0</v>
      </c>
      <c r="AK1366">
        <v>124440.48239999999</v>
      </c>
    </row>
    <row r="1367" spans="1:37" ht="19" customHeight="1">
      <c r="A1367" t="s">
        <v>1008</v>
      </c>
      <c r="B1367" t="s">
        <v>1009</v>
      </c>
      <c r="C1367" t="s">
        <v>1010</v>
      </c>
      <c r="D1367">
        <v>7</v>
      </c>
      <c r="E1367" t="s">
        <v>447</v>
      </c>
      <c r="G1367" t="s">
        <v>448</v>
      </c>
      <c r="H1367" t="s">
        <v>388</v>
      </c>
      <c r="I1367" t="s">
        <v>383</v>
      </c>
      <c r="J1367" t="s">
        <v>268</v>
      </c>
      <c r="K1367">
        <v>0</v>
      </c>
      <c r="L1367">
        <v>1566239.46</v>
      </c>
      <c r="M1367">
        <v>107010.8382</v>
      </c>
      <c r="N1367">
        <v>0</v>
      </c>
      <c r="O1367">
        <v>107010.8382</v>
      </c>
      <c r="P1367">
        <v>2809.5713999999998</v>
      </c>
      <c r="R1367">
        <v>0</v>
      </c>
      <c r="S1367">
        <v>15929.571400000001</v>
      </c>
      <c r="U1367">
        <f t="shared" si="20"/>
        <v>0</v>
      </c>
      <c r="V1367">
        <f t="shared" si="21"/>
        <v>14.046108879345885</v>
      </c>
      <c r="W1367" t="str">
        <f t="shared" si="22"/>
        <v/>
      </c>
      <c r="X1367">
        <f t="shared" si="23"/>
        <v>0.95967821205785864</v>
      </c>
      <c r="Y1367" t="str">
        <f t="shared" si="24"/>
        <v/>
      </c>
      <c r="AA1367">
        <v>2809.5713999999998</v>
      </c>
      <c r="AC1367">
        <v>0</v>
      </c>
      <c r="AD1367">
        <v>15929.571400000001</v>
      </c>
      <c r="AF1367">
        <v>0</v>
      </c>
      <c r="AG1367">
        <v>0</v>
      </c>
      <c r="AH1367">
        <v>1566239.46</v>
      </c>
      <c r="AI1367">
        <v>107010.8382</v>
      </c>
      <c r="AJ1367">
        <v>0</v>
      </c>
      <c r="AK1367">
        <v>107010.8382</v>
      </c>
    </row>
    <row r="1368" spans="1:37" ht="19" customHeight="1">
      <c r="A1368" t="s">
        <v>1008</v>
      </c>
      <c r="B1368" t="s">
        <v>1009</v>
      </c>
      <c r="C1368" t="s">
        <v>1010</v>
      </c>
      <c r="D1368">
        <v>7</v>
      </c>
      <c r="E1368" t="s">
        <v>445</v>
      </c>
      <c r="G1368" t="s">
        <v>446</v>
      </c>
      <c r="H1368" t="s">
        <v>388</v>
      </c>
      <c r="I1368" t="s">
        <v>383</v>
      </c>
      <c r="J1368" t="s">
        <v>268</v>
      </c>
      <c r="K1368">
        <v>133070</v>
      </c>
      <c r="L1368">
        <v>1081835.6599999999</v>
      </c>
      <c r="M1368">
        <v>83010.442800000004</v>
      </c>
      <c r="N1368">
        <v>9092.6182000000008</v>
      </c>
      <c r="O1368">
        <v>73917.824600000007</v>
      </c>
      <c r="P1368">
        <v>570</v>
      </c>
      <c r="R1368">
        <v>0</v>
      </c>
      <c r="S1368">
        <v>8755.7142999999996</v>
      </c>
      <c r="U1368">
        <f t="shared" si="20"/>
        <v>0</v>
      </c>
      <c r="V1368">
        <f t="shared" si="21"/>
        <v>19.822249274233563</v>
      </c>
      <c r="W1368" t="str">
        <f t="shared" si="22"/>
        <v/>
      </c>
      <c r="X1368">
        <f t="shared" si="23"/>
        <v>1.3543880349903934</v>
      </c>
      <c r="Y1368" t="str">
        <f t="shared" si="24"/>
        <v/>
      </c>
      <c r="AA1368">
        <v>570</v>
      </c>
      <c r="AC1368">
        <v>0</v>
      </c>
      <c r="AD1368">
        <v>8755.7142999999996</v>
      </c>
      <c r="AF1368">
        <v>0</v>
      </c>
      <c r="AG1368">
        <v>133070</v>
      </c>
      <c r="AH1368">
        <v>1081835.6599999999</v>
      </c>
      <c r="AI1368">
        <v>83010.442800000004</v>
      </c>
      <c r="AJ1368">
        <v>9092.6182000000008</v>
      </c>
      <c r="AK1368">
        <v>73917.824600000007</v>
      </c>
    </row>
    <row r="1369" spans="1:37" ht="19" customHeight="1">
      <c r="A1369" t="s">
        <v>1008</v>
      </c>
      <c r="B1369" t="s">
        <v>1009</v>
      </c>
      <c r="C1369" t="s">
        <v>1010</v>
      </c>
      <c r="D1369">
        <v>7</v>
      </c>
      <c r="E1369" t="s">
        <v>449</v>
      </c>
      <c r="G1369" t="s">
        <v>450</v>
      </c>
      <c r="H1369" t="s">
        <v>393</v>
      </c>
      <c r="I1369" t="s">
        <v>383</v>
      </c>
      <c r="J1369" t="s">
        <v>268</v>
      </c>
      <c r="K1369">
        <v>0</v>
      </c>
      <c r="L1369">
        <v>1061173.95</v>
      </c>
      <c r="M1369">
        <v>72506.584600000002</v>
      </c>
      <c r="N1369">
        <v>0</v>
      </c>
      <c r="O1369">
        <v>72506.584600000002</v>
      </c>
      <c r="P1369">
        <v>2342.4286000000002</v>
      </c>
      <c r="R1369">
        <v>0</v>
      </c>
      <c r="S1369">
        <v>17888.571400000001</v>
      </c>
      <c r="U1369">
        <f t="shared" si="20"/>
        <v>0</v>
      </c>
      <c r="V1369">
        <f t="shared" si="21"/>
        <v>8.4744765348578124</v>
      </c>
      <c r="W1369" t="str">
        <f t="shared" si="22"/>
        <v/>
      </c>
      <c r="X1369">
        <f t="shared" si="23"/>
        <v>0.57903357862806826</v>
      </c>
      <c r="Y1369" t="str">
        <f t="shared" si="24"/>
        <v/>
      </c>
      <c r="AA1369">
        <v>2342.4286000000002</v>
      </c>
      <c r="AC1369">
        <v>0</v>
      </c>
      <c r="AD1369">
        <v>17888.571400000001</v>
      </c>
      <c r="AF1369">
        <v>0</v>
      </c>
      <c r="AG1369">
        <v>0</v>
      </c>
      <c r="AH1369">
        <v>1061173.95</v>
      </c>
      <c r="AI1369">
        <v>72506.584600000002</v>
      </c>
      <c r="AJ1369">
        <v>0</v>
      </c>
      <c r="AK1369">
        <v>72506.584600000002</v>
      </c>
    </row>
    <row r="1370" spans="1:37" ht="19" customHeight="1">
      <c r="A1370" t="s">
        <v>1008</v>
      </c>
      <c r="B1370" t="s">
        <v>1009</v>
      </c>
      <c r="C1370" t="s">
        <v>1010</v>
      </c>
      <c r="D1370">
        <v>7</v>
      </c>
      <c r="E1370" t="s">
        <v>439</v>
      </c>
      <c r="G1370" t="s">
        <v>440</v>
      </c>
      <c r="H1370" t="s">
        <v>388</v>
      </c>
      <c r="I1370" t="s">
        <v>383</v>
      </c>
      <c r="J1370" t="s">
        <v>268</v>
      </c>
      <c r="K1370">
        <v>0</v>
      </c>
      <c r="L1370">
        <v>1018362.72</v>
      </c>
      <c r="M1370">
        <v>69579.732600000003</v>
      </c>
      <c r="N1370">
        <v>0</v>
      </c>
      <c r="O1370">
        <v>69579.732600000003</v>
      </c>
      <c r="P1370">
        <v>2461.4286000000002</v>
      </c>
      <c r="R1370">
        <v>0</v>
      </c>
      <c r="S1370">
        <v>60809.428599999999</v>
      </c>
      <c r="U1370">
        <f t="shared" si="20"/>
        <v>0</v>
      </c>
      <c r="V1370">
        <f t="shared" si="21"/>
        <v>2.3923985460936987</v>
      </c>
      <c r="W1370" t="str">
        <f t="shared" si="22"/>
        <v/>
      </c>
      <c r="X1370">
        <f t="shared" si="23"/>
        <v>0.1634608650146073</v>
      </c>
      <c r="Y1370" t="str">
        <f t="shared" si="24"/>
        <v/>
      </c>
      <c r="AA1370">
        <v>2461.4286000000002</v>
      </c>
      <c r="AC1370">
        <v>0</v>
      </c>
      <c r="AD1370">
        <v>60809.428599999999</v>
      </c>
      <c r="AF1370">
        <v>0</v>
      </c>
      <c r="AG1370">
        <v>0</v>
      </c>
      <c r="AH1370">
        <v>1018362.72</v>
      </c>
      <c r="AI1370">
        <v>69579.732600000003</v>
      </c>
      <c r="AJ1370">
        <v>0</v>
      </c>
      <c r="AK1370">
        <v>69579.732600000003</v>
      </c>
    </row>
    <row r="1371" spans="1:37" ht="19" customHeight="1">
      <c r="A1371" t="s">
        <v>1008</v>
      </c>
      <c r="B1371" t="s">
        <v>1009</v>
      </c>
      <c r="C1371" t="s">
        <v>1010</v>
      </c>
      <c r="D1371">
        <v>7</v>
      </c>
      <c r="E1371" t="s">
        <v>468</v>
      </c>
      <c r="G1371" t="s">
        <v>469</v>
      </c>
      <c r="H1371" t="s">
        <v>393</v>
      </c>
      <c r="I1371" t="s">
        <v>383</v>
      </c>
      <c r="J1371" t="s">
        <v>268</v>
      </c>
      <c r="K1371">
        <v>825208</v>
      </c>
      <c r="L1371">
        <v>107492.06</v>
      </c>
      <c r="M1371">
        <v>63725.330499999996</v>
      </c>
      <c r="N1371">
        <v>56380.864300000001</v>
      </c>
      <c r="O1371">
        <v>7344.4661999999998</v>
      </c>
      <c r="P1371">
        <v>455.8571</v>
      </c>
      <c r="R1371">
        <v>0</v>
      </c>
      <c r="S1371">
        <v>4000</v>
      </c>
      <c r="U1371">
        <f t="shared" si="20"/>
        <v>0</v>
      </c>
      <c r="V1371">
        <f t="shared" si="21"/>
        <v>33.310716428571432</v>
      </c>
      <c r="W1371" t="str">
        <f t="shared" si="22"/>
        <v/>
      </c>
      <c r="X1371">
        <f t="shared" si="23"/>
        <v>2.2759046607142857</v>
      </c>
      <c r="Y1371" t="str">
        <f t="shared" si="24"/>
        <v/>
      </c>
      <c r="AA1371">
        <v>455.8571</v>
      </c>
      <c r="AC1371">
        <v>0</v>
      </c>
      <c r="AD1371">
        <v>4000</v>
      </c>
      <c r="AF1371">
        <v>0</v>
      </c>
      <c r="AG1371">
        <v>825208</v>
      </c>
      <c r="AH1371">
        <v>107492.06</v>
      </c>
      <c r="AI1371">
        <v>63725.330499999996</v>
      </c>
      <c r="AJ1371">
        <v>56380.864300000001</v>
      </c>
      <c r="AK1371">
        <v>7344.4661999999998</v>
      </c>
    </row>
    <row r="1372" spans="1:37" ht="19" customHeight="1">
      <c r="A1372" t="s">
        <v>1008</v>
      </c>
      <c r="B1372" t="s">
        <v>1009</v>
      </c>
      <c r="C1372" t="s">
        <v>1010</v>
      </c>
      <c r="D1372">
        <v>7</v>
      </c>
      <c r="E1372" t="s">
        <v>452</v>
      </c>
      <c r="G1372" t="s">
        <v>453</v>
      </c>
      <c r="H1372" t="s">
        <v>393</v>
      </c>
      <c r="I1372" t="s">
        <v>383</v>
      </c>
      <c r="J1372" t="s">
        <v>268</v>
      </c>
      <c r="K1372">
        <v>0</v>
      </c>
      <c r="L1372">
        <v>775353.91</v>
      </c>
      <c r="M1372">
        <v>52976.5985</v>
      </c>
      <c r="N1372">
        <v>0</v>
      </c>
      <c r="O1372">
        <v>52976.5985</v>
      </c>
      <c r="P1372">
        <v>632.14290000000005</v>
      </c>
      <c r="R1372">
        <v>0</v>
      </c>
      <c r="S1372">
        <v>14277.571400000001</v>
      </c>
      <c r="U1372">
        <f t="shared" si="20"/>
        <v>0</v>
      </c>
      <c r="V1372">
        <f t="shared" si="21"/>
        <v>7.757961153373345</v>
      </c>
      <c r="W1372" t="str">
        <f t="shared" si="22"/>
        <v/>
      </c>
      <c r="X1372">
        <f t="shared" si="23"/>
        <v>0.53006812489132427</v>
      </c>
      <c r="Y1372" t="str">
        <f t="shared" si="24"/>
        <v/>
      </c>
      <c r="AA1372">
        <v>632.14290000000005</v>
      </c>
      <c r="AC1372">
        <v>0</v>
      </c>
      <c r="AD1372">
        <v>14277.571400000001</v>
      </c>
      <c r="AF1372">
        <v>0</v>
      </c>
      <c r="AG1372">
        <v>0</v>
      </c>
      <c r="AH1372">
        <v>775353.91</v>
      </c>
      <c r="AI1372">
        <v>52976.5985</v>
      </c>
      <c r="AJ1372">
        <v>0</v>
      </c>
      <c r="AK1372">
        <v>52976.5985</v>
      </c>
    </row>
    <row r="1373" spans="1:37" ht="19" customHeight="1">
      <c r="A1373" t="s">
        <v>1008</v>
      </c>
      <c r="B1373" t="s">
        <v>1009</v>
      </c>
      <c r="C1373" t="s">
        <v>1010</v>
      </c>
      <c r="D1373">
        <v>7</v>
      </c>
      <c r="E1373" t="s">
        <v>454</v>
      </c>
      <c r="G1373" t="s">
        <v>455</v>
      </c>
      <c r="H1373" t="s">
        <v>388</v>
      </c>
      <c r="I1373" t="s">
        <v>383</v>
      </c>
      <c r="J1373" t="s">
        <v>268</v>
      </c>
      <c r="K1373">
        <v>105703</v>
      </c>
      <c r="L1373">
        <v>638694.41</v>
      </c>
      <c r="M1373">
        <v>50860.499100000001</v>
      </c>
      <c r="N1373">
        <v>7221.5897999999997</v>
      </c>
      <c r="O1373">
        <v>43638.909200000002</v>
      </c>
      <c r="P1373">
        <v>1027.7143000000001</v>
      </c>
      <c r="R1373">
        <v>0</v>
      </c>
      <c r="S1373">
        <v>12697.2857</v>
      </c>
      <c r="U1373">
        <f t="shared" si="20"/>
        <v>0</v>
      </c>
      <c r="V1373">
        <f t="shared" si="21"/>
        <v>8.3752141721798967</v>
      </c>
      <c r="W1373" t="str">
        <f t="shared" si="22"/>
        <v/>
      </c>
      <c r="X1373">
        <f t="shared" si="23"/>
        <v>0.57223140105560399</v>
      </c>
      <c r="Y1373" t="str">
        <f t="shared" si="24"/>
        <v/>
      </c>
      <c r="AA1373">
        <v>1027.7143000000001</v>
      </c>
      <c r="AC1373">
        <v>0</v>
      </c>
      <c r="AD1373">
        <v>12697.2857</v>
      </c>
      <c r="AF1373">
        <v>0</v>
      </c>
      <c r="AG1373">
        <v>105703</v>
      </c>
      <c r="AH1373">
        <v>638694.41</v>
      </c>
      <c r="AI1373">
        <v>50860.499100000001</v>
      </c>
      <c r="AJ1373">
        <v>7221.5897999999997</v>
      </c>
      <c r="AK1373">
        <v>43638.909200000002</v>
      </c>
    </row>
    <row r="1374" spans="1:37" ht="19" customHeight="1">
      <c r="A1374" t="s">
        <v>1008</v>
      </c>
      <c r="B1374" t="s">
        <v>1009</v>
      </c>
      <c r="C1374" t="s">
        <v>1010</v>
      </c>
      <c r="D1374">
        <v>7</v>
      </c>
      <c r="E1374" t="s">
        <v>410</v>
      </c>
      <c r="G1374" t="s">
        <v>411</v>
      </c>
      <c r="H1374" t="s">
        <v>393</v>
      </c>
      <c r="I1374" t="s">
        <v>383</v>
      </c>
      <c r="J1374" t="s">
        <v>268</v>
      </c>
      <c r="K1374">
        <v>0</v>
      </c>
      <c r="L1374">
        <v>556714.11</v>
      </c>
      <c r="M1374">
        <v>38036.950799999999</v>
      </c>
      <c r="N1374">
        <v>0</v>
      </c>
      <c r="O1374">
        <v>38036.950799999999</v>
      </c>
      <c r="P1374">
        <v>4641.2857000000004</v>
      </c>
      <c r="R1374">
        <v>0</v>
      </c>
      <c r="S1374">
        <v>29031.571400000001</v>
      </c>
      <c r="U1374">
        <f t="shared" si="20"/>
        <v>0</v>
      </c>
      <c r="V1374">
        <f t="shared" si="21"/>
        <v>2.7394516833786384</v>
      </c>
      <c r="W1374" t="str">
        <f t="shared" si="22"/>
        <v/>
      </c>
      <c r="X1374">
        <f t="shared" si="23"/>
        <v>0.18717037529307537</v>
      </c>
      <c r="Y1374" t="str">
        <f t="shared" si="24"/>
        <v/>
      </c>
      <c r="AA1374">
        <v>4641.2857000000004</v>
      </c>
      <c r="AC1374">
        <v>0</v>
      </c>
      <c r="AD1374">
        <v>29031.571400000001</v>
      </c>
      <c r="AF1374">
        <v>0</v>
      </c>
      <c r="AG1374">
        <v>0</v>
      </c>
      <c r="AH1374">
        <v>556714.11</v>
      </c>
      <c r="AI1374">
        <v>38036.950799999999</v>
      </c>
      <c r="AJ1374">
        <v>0</v>
      </c>
      <c r="AK1374">
        <v>38036.950799999999</v>
      </c>
    </row>
    <row r="1375" spans="1:37" ht="19" customHeight="1">
      <c r="A1375" t="s">
        <v>1008</v>
      </c>
      <c r="B1375" t="s">
        <v>1009</v>
      </c>
      <c r="C1375" t="s">
        <v>1010</v>
      </c>
      <c r="D1375">
        <v>7</v>
      </c>
      <c r="E1375" t="s">
        <v>458</v>
      </c>
      <c r="G1375" t="s">
        <v>459</v>
      </c>
      <c r="H1375" t="s">
        <v>388</v>
      </c>
      <c r="I1375" t="s">
        <v>383</v>
      </c>
      <c r="J1375" t="s">
        <v>268</v>
      </c>
      <c r="K1375">
        <v>189074</v>
      </c>
      <c r="L1375">
        <v>262556.96999999997</v>
      </c>
      <c r="M1375">
        <v>30858.513500000001</v>
      </c>
      <c r="N1375">
        <v>12919.2654</v>
      </c>
      <c r="O1375">
        <v>17939.248100000001</v>
      </c>
      <c r="P1375">
        <v>73.857100000000003</v>
      </c>
      <c r="R1375">
        <v>0</v>
      </c>
      <c r="S1375">
        <v>2401.8571000000002</v>
      </c>
      <c r="U1375">
        <f t="shared" si="20"/>
        <v>0</v>
      </c>
      <c r="V1375">
        <f t="shared" si="21"/>
        <v>26.862010233664606</v>
      </c>
      <c r="W1375" t="str">
        <f t="shared" si="22"/>
        <v/>
      </c>
      <c r="X1375">
        <f t="shared" si="23"/>
        <v>1.8353960655813253</v>
      </c>
      <c r="Y1375" t="str">
        <f t="shared" si="24"/>
        <v/>
      </c>
      <c r="AA1375">
        <v>73.857100000000003</v>
      </c>
      <c r="AC1375">
        <v>0</v>
      </c>
      <c r="AD1375">
        <v>2401.8571000000002</v>
      </c>
      <c r="AF1375">
        <v>0</v>
      </c>
      <c r="AG1375">
        <v>189074</v>
      </c>
      <c r="AH1375">
        <v>262556.96999999997</v>
      </c>
      <c r="AI1375">
        <v>30858.513500000001</v>
      </c>
      <c r="AJ1375">
        <v>12919.2654</v>
      </c>
      <c r="AK1375">
        <v>17939.248100000001</v>
      </c>
    </row>
    <row r="1376" spans="1:37" ht="19" customHeight="1">
      <c r="A1376" t="s">
        <v>1008</v>
      </c>
      <c r="B1376" t="s">
        <v>1009</v>
      </c>
      <c r="C1376" t="s">
        <v>1010</v>
      </c>
      <c r="D1376">
        <v>7</v>
      </c>
      <c r="E1376" t="s">
        <v>470</v>
      </c>
      <c r="G1376" t="s">
        <v>471</v>
      </c>
      <c r="H1376" t="s">
        <v>388</v>
      </c>
      <c r="I1376" t="s">
        <v>383</v>
      </c>
      <c r="J1376" t="s">
        <v>268</v>
      </c>
      <c r="K1376">
        <v>335320</v>
      </c>
      <c r="L1376">
        <v>114242.94</v>
      </c>
      <c r="M1376">
        <v>30717.315299999998</v>
      </c>
      <c r="N1376">
        <v>22911.610700000001</v>
      </c>
      <c r="O1376">
        <v>7805.7046</v>
      </c>
      <c r="P1376">
        <v>572.85709999999995</v>
      </c>
      <c r="R1376">
        <v>0</v>
      </c>
      <c r="S1376">
        <v>3669.4286000000002</v>
      </c>
      <c r="U1376">
        <f t="shared" si="20"/>
        <v>0</v>
      </c>
      <c r="V1376">
        <f t="shared" si="21"/>
        <v>17.502255567217507</v>
      </c>
      <c r="W1376" t="str">
        <f t="shared" si="22"/>
        <v/>
      </c>
      <c r="X1376">
        <f t="shared" si="23"/>
        <v>1.1958777178550359</v>
      </c>
      <c r="Y1376" t="str">
        <f t="shared" si="24"/>
        <v/>
      </c>
      <c r="AA1376">
        <v>572.85709999999995</v>
      </c>
      <c r="AC1376">
        <v>0</v>
      </c>
      <c r="AD1376">
        <v>3669.4286000000002</v>
      </c>
      <c r="AF1376">
        <v>0</v>
      </c>
      <c r="AG1376">
        <v>335320</v>
      </c>
      <c r="AH1376">
        <v>114242.94</v>
      </c>
      <c r="AI1376">
        <v>30717.315299999998</v>
      </c>
      <c r="AJ1376">
        <v>22911.610700000001</v>
      </c>
      <c r="AK1376">
        <v>7805.7046</v>
      </c>
    </row>
    <row r="1377" spans="1:37" ht="19" customHeight="1">
      <c r="A1377" t="s">
        <v>1008</v>
      </c>
      <c r="B1377" t="s">
        <v>1009</v>
      </c>
      <c r="C1377" t="s">
        <v>1010</v>
      </c>
      <c r="D1377">
        <v>7</v>
      </c>
      <c r="E1377" t="s">
        <v>456</v>
      </c>
      <c r="G1377" t="s">
        <v>457</v>
      </c>
      <c r="H1377" t="s">
        <v>393</v>
      </c>
      <c r="I1377" t="s">
        <v>383</v>
      </c>
      <c r="J1377" t="s">
        <v>268</v>
      </c>
      <c r="K1377">
        <v>301748</v>
      </c>
      <c r="L1377">
        <v>133325.82</v>
      </c>
      <c r="M1377">
        <v>29722.597600000001</v>
      </c>
      <c r="N1377">
        <v>20613.308400000002</v>
      </c>
      <c r="O1377">
        <v>9109.2891999999993</v>
      </c>
      <c r="P1377">
        <v>105.4286</v>
      </c>
      <c r="R1377">
        <v>0</v>
      </c>
      <c r="S1377">
        <v>2458.8571000000002</v>
      </c>
      <c r="U1377">
        <f t="shared" si="20"/>
        <v>0</v>
      </c>
      <c r="V1377">
        <f t="shared" si="21"/>
        <v>25.277354612084959</v>
      </c>
      <c r="W1377" t="str">
        <f t="shared" si="22"/>
        <v/>
      </c>
      <c r="X1377">
        <f t="shared" si="23"/>
        <v>1.7268532487831729</v>
      </c>
      <c r="Y1377" t="str">
        <f t="shared" si="24"/>
        <v/>
      </c>
      <c r="AA1377">
        <v>105.4286</v>
      </c>
      <c r="AC1377">
        <v>0</v>
      </c>
      <c r="AD1377">
        <v>2458.8571000000002</v>
      </c>
      <c r="AF1377">
        <v>0</v>
      </c>
      <c r="AG1377">
        <v>301748</v>
      </c>
      <c r="AH1377">
        <v>133325.82</v>
      </c>
      <c r="AI1377">
        <v>29722.597600000001</v>
      </c>
      <c r="AJ1377">
        <v>20613.308400000002</v>
      </c>
      <c r="AK1377">
        <v>9109.2891999999993</v>
      </c>
    </row>
    <row r="1378" spans="1:37" ht="19" customHeight="1">
      <c r="A1378" t="s">
        <v>1008</v>
      </c>
      <c r="B1378" t="s">
        <v>1009</v>
      </c>
      <c r="C1378" t="s">
        <v>1010</v>
      </c>
      <c r="D1378">
        <v>7</v>
      </c>
      <c r="E1378" t="s">
        <v>472</v>
      </c>
      <c r="G1378" t="s">
        <v>473</v>
      </c>
      <c r="H1378" t="s">
        <v>393</v>
      </c>
      <c r="I1378" t="s">
        <v>383</v>
      </c>
      <c r="J1378" t="s">
        <v>268</v>
      </c>
      <c r="K1378">
        <v>201472</v>
      </c>
      <c r="L1378">
        <v>204051.45</v>
      </c>
      <c r="M1378">
        <v>27706.527900000001</v>
      </c>
      <c r="N1378">
        <v>13764.274600000001</v>
      </c>
      <c r="O1378">
        <v>13942.2533</v>
      </c>
      <c r="P1378">
        <v>87</v>
      </c>
      <c r="R1378">
        <v>0</v>
      </c>
      <c r="S1378">
        <v>1587.8570999999999</v>
      </c>
      <c r="U1378">
        <f t="shared" si="20"/>
        <v>0</v>
      </c>
      <c r="V1378">
        <f t="shared" si="21"/>
        <v>36.484341965389348</v>
      </c>
      <c r="W1378" t="str">
        <f t="shared" si="22"/>
        <v/>
      </c>
      <c r="X1378">
        <f t="shared" si="23"/>
        <v>2.4927151280085056</v>
      </c>
      <c r="Y1378" t="str">
        <f t="shared" si="24"/>
        <v/>
      </c>
      <c r="AA1378">
        <v>87</v>
      </c>
      <c r="AC1378">
        <v>0</v>
      </c>
      <c r="AD1378">
        <v>1587.8570999999999</v>
      </c>
      <c r="AF1378">
        <v>0</v>
      </c>
      <c r="AG1378">
        <v>201472</v>
      </c>
      <c r="AH1378">
        <v>204051.45</v>
      </c>
      <c r="AI1378">
        <v>27706.527900000001</v>
      </c>
      <c r="AJ1378">
        <v>13764.274600000001</v>
      </c>
      <c r="AK1378">
        <v>13942.2533</v>
      </c>
    </row>
    <row r="1379" spans="1:37" ht="19" customHeight="1">
      <c r="A1379" t="s">
        <v>1008</v>
      </c>
      <c r="B1379" t="s">
        <v>1009</v>
      </c>
      <c r="C1379" t="s">
        <v>1010</v>
      </c>
      <c r="D1379">
        <v>7</v>
      </c>
      <c r="E1379" t="s">
        <v>481</v>
      </c>
      <c r="G1379" t="s">
        <v>482</v>
      </c>
      <c r="H1379" t="s">
        <v>388</v>
      </c>
      <c r="I1379" t="s">
        <v>383</v>
      </c>
      <c r="J1379" t="s">
        <v>268</v>
      </c>
      <c r="K1379">
        <v>53970</v>
      </c>
      <c r="L1379">
        <v>342301.98</v>
      </c>
      <c r="M1379">
        <v>27075.7274</v>
      </c>
      <c r="N1379">
        <v>3687.8676999999998</v>
      </c>
      <c r="O1379">
        <v>23387.859700000001</v>
      </c>
      <c r="P1379">
        <v>245.8571</v>
      </c>
      <c r="R1379">
        <v>0</v>
      </c>
      <c r="S1379">
        <v>2125</v>
      </c>
      <c r="U1379">
        <f t="shared" si="20"/>
        <v>0</v>
      </c>
      <c r="V1379">
        <f t="shared" si="21"/>
        <v>26.640133109243695</v>
      </c>
      <c r="W1379" t="str">
        <f t="shared" si="22"/>
        <v/>
      </c>
      <c r="X1379">
        <f t="shared" si="23"/>
        <v>1.8202169680672269</v>
      </c>
      <c r="Y1379" t="str">
        <f t="shared" si="24"/>
        <v/>
      </c>
      <c r="AA1379">
        <v>245.8571</v>
      </c>
      <c r="AC1379">
        <v>0</v>
      </c>
      <c r="AD1379">
        <v>2125</v>
      </c>
      <c r="AF1379">
        <v>0</v>
      </c>
      <c r="AG1379">
        <v>53970</v>
      </c>
      <c r="AH1379">
        <v>342301.98</v>
      </c>
      <c r="AI1379">
        <v>27075.7274</v>
      </c>
      <c r="AJ1379">
        <v>3687.8676999999998</v>
      </c>
      <c r="AK1379">
        <v>23387.859700000001</v>
      </c>
    </row>
    <row r="1380" spans="1:37" ht="19" customHeight="1">
      <c r="A1380" t="s">
        <v>1008</v>
      </c>
      <c r="B1380" t="s">
        <v>1009</v>
      </c>
      <c r="C1380" t="s">
        <v>1010</v>
      </c>
      <c r="D1380">
        <v>7</v>
      </c>
      <c r="E1380" t="s">
        <v>462</v>
      </c>
      <c r="G1380" t="s">
        <v>463</v>
      </c>
      <c r="H1380" t="s">
        <v>393</v>
      </c>
      <c r="I1380" t="s">
        <v>383</v>
      </c>
      <c r="J1380" t="s">
        <v>268</v>
      </c>
      <c r="K1380">
        <v>112850</v>
      </c>
      <c r="L1380">
        <v>243001.74</v>
      </c>
      <c r="M1380">
        <v>24312.322800000002</v>
      </c>
      <c r="N1380">
        <v>7709.0366999999997</v>
      </c>
      <c r="O1380">
        <v>16603.286100000001</v>
      </c>
      <c r="P1380">
        <v>156</v>
      </c>
      <c r="R1380">
        <v>0</v>
      </c>
      <c r="S1380">
        <v>2480.4286000000002</v>
      </c>
      <c r="U1380">
        <f t="shared" si="20"/>
        <v>0</v>
      </c>
      <c r="V1380">
        <f t="shared" si="21"/>
        <v>20.494830150379194</v>
      </c>
      <c r="W1380" t="str">
        <f t="shared" si="22"/>
        <v/>
      </c>
      <c r="X1380">
        <f t="shared" si="23"/>
        <v>1.4002374313167376</v>
      </c>
      <c r="Y1380" t="str">
        <f t="shared" si="24"/>
        <v/>
      </c>
      <c r="AA1380">
        <v>156</v>
      </c>
      <c r="AC1380">
        <v>0</v>
      </c>
      <c r="AD1380">
        <v>2480.4286000000002</v>
      </c>
      <c r="AF1380">
        <v>0</v>
      </c>
      <c r="AG1380">
        <v>112850</v>
      </c>
      <c r="AH1380">
        <v>243001.74</v>
      </c>
      <c r="AI1380">
        <v>24312.322800000002</v>
      </c>
      <c r="AJ1380">
        <v>7709.0366999999997</v>
      </c>
      <c r="AK1380">
        <v>16603.286100000001</v>
      </c>
    </row>
    <row r="1381" spans="1:37" ht="19" customHeight="1">
      <c r="A1381" t="s">
        <v>1008</v>
      </c>
      <c r="B1381" t="s">
        <v>1009</v>
      </c>
      <c r="C1381" t="s">
        <v>1010</v>
      </c>
      <c r="D1381">
        <v>7</v>
      </c>
      <c r="E1381" t="s">
        <v>460</v>
      </c>
      <c r="G1381" t="s">
        <v>461</v>
      </c>
      <c r="H1381" t="s">
        <v>388</v>
      </c>
      <c r="I1381" t="s">
        <v>383</v>
      </c>
      <c r="J1381" t="s">
        <v>268</v>
      </c>
      <c r="K1381">
        <v>0</v>
      </c>
      <c r="L1381">
        <v>323311.77</v>
      </c>
      <c r="M1381">
        <v>22090.282200000001</v>
      </c>
      <c r="N1381">
        <v>0</v>
      </c>
      <c r="O1381">
        <v>22090.282200000001</v>
      </c>
      <c r="P1381">
        <v>6646.8571000000002</v>
      </c>
      <c r="R1381">
        <v>0</v>
      </c>
      <c r="S1381">
        <v>22095.7143</v>
      </c>
      <c r="U1381">
        <f t="shared" si="20"/>
        <v>0</v>
      </c>
      <c r="V1381">
        <f t="shared" si="21"/>
        <v>2.0903327716491029</v>
      </c>
      <c r="W1381" t="str">
        <f t="shared" si="22"/>
        <v/>
      </c>
      <c r="X1381">
        <f t="shared" si="23"/>
        <v>0.14282202227786772</v>
      </c>
      <c r="Y1381" t="str">
        <f t="shared" si="24"/>
        <v/>
      </c>
      <c r="AA1381">
        <v>6646.8571000000002</v>
      </c>
      <c r="AC1381">
        <v>0</v>
      </c>
      <c r="AD1381">
        <v>22095.7143</v>
      </c>
      <c r="AF1381">
        <v>0</v>
      </c>
      <c r="AG1381">
        <v>0</v>
      </c>
      <c r="AH1381">
        <v>323311.77</v>
      </c>
      <c r="AI1381">
        <v>22090.282200000001</v>
      </c>
      <c r="AJ1381">
        <v>0</v>
      </c>
      <c r="AK1381">
        <v>22090.282200000001</v>
      </c>
    </row>
    <row r="1382" spans="1:37" ht="19" customHeight="1">
      <c r="A1382" t="s">
        <v>1008</v>
      </c>
      <c r="B1382" t="s">
        <v>1009</v>
      </c>
      <c r="C1382" t="s">
        <v>1010</v>
      </c>
      <c r="D1382">
        <v>7</v>
      </c>
      <c r="E1382" t="s">
        <v>467</v>
      </c>
      <c r="G1382" t="s">
        <v>1311</v>
      </c>
      <c r="H1382" t="s">
        <v>1311</v>
      </c>
      <c r="I1382" t="s">
        <v>465</v>
      </c>
      <c r="J1382" t="s">
        <v>268</v>
      </c>
      <c r="K1382">
        <v>139435</v>
      </c>
      <c r="L1382">
        <v>493216.53</v>
      </c>
      <c r="M1382">
        <v>43227.054900000003</v>
      </c>
      <c r="N1382">
        <v>9527.5504000000001</v>
      </c>
      <c r="O1382">
        <v>33699.504500000003</v>
      </c>
      <c r="P1382">
        <v>191.28569999999999</v>
      </c>
      <c r="R1382">
        <v>0</v>
      </c>
      <c r="S1382">
        <v>1722.5714</v>
      </c>
      <c r="U1382">
        <f t="shared" si="20"/>
        <v>0</v>
      </c>
      <c r="V1382">
        <f t="shared" si="21"/>
        <v>52.467369422248623</v>
      </c>
      <c r="W1382" t="str">
        <f t="shared" si="22"/>
        <v/>
      </c>
      <c r="X1382">
        <f t="shared" si="23"/>
        <v>3.5849274852368138</v>
      </c>
      <c r="Y1382" t="str">
        <f t="shared" si="24"/>
        <v/>
      </c>
      <c r="AA1382">
        <v>191.28569999999999</v>
      </c>
      <c r="AC1382">
        <v>0</v>
      </c>
      <c r="AD1382">
        <v>1722.5714</v>
      </c>
      <c r="AF1382">
        <v>0</v>
      </c>
      <c r="AG1382">
        <v>139435</v>
      </c>
      <c r="AH1382">
        <v>493216.53</v>
      </c>
      <c r="AI1382">
        <v>43227.054900000003</v>
      </c>
      <c r="AJ1382">
        <v>9527.5504000000001</v>
      </c>
      <c r="AK1382">
        <v>33699.504500000003</v>
      </c>
    </row>
    <row r="1383" spans="1:37" ht="19" customHeight="1">
      <c r="A1383" t="s">
        <v>1008</v>
      </c>
      <c r="B1383" t="s">
        <v>1009</v>
      </c>
      <c r="C1383" t="s">
        <v>1010</v>
      </c>
      <c r="D1383">
        <v>7</v>
      </c>
      <c r="E1383" t="s">
        <v>483</v>
      </c>
      <c r="G1383" t="s">
        <v>1311</v>
      </c>
      <c r="H1383" t="s">
        <v>1311</v>
      </c>
      <c r="I1383" t="s">
        <v>465</v>
      </c>
      <c r="J1383" t="s">
        <v>268</v>
      </c>
      <c r="K1383">
        <v>0</v>
      </c>
      <c r="L1383">
        <v>433573.3</v>
      </c>
      <c r="M1383">
        <v>29623.938600000001</v>
      </c>
      <c r="N1383">
        <v>0</v>
      </c>
      <c r="O1383">
        <v>29623.938600000001</v>
      </c>
      <c r="P1383">
        <v>425.28570000000002</v>
      </c>
      <c r="R1383">
        <v>0</v>
      </c>
      <c r="S1383">
        <v>1499.1429000000001</v>
      </c>
      <c r="U1383">
        <f t="shared" si="20"/>
        <v>0</v>
      </c>
      <c r="V1383">
        <f t="shared" si="21"/>
        <v>41.316303373843049</v>
      </c>
      <c r="W1383" t="str">
        <f t="shared" si="22"/>
        <v/>
      </c>
      <c r="X1383">
        <f t="shared" si="23"/>
        <v>2.8229405139239421</v>
      </c>
      <c r="Y1383" t="str">
        <f t="shared" si="24"/>
        <v/>
      </c>
      <c r="AA1383">
        <v>425.28570000000002</v>
      </c>
      <c r="AC1383">
        <v>0</v>
      </c>
      <c r="AD1383">
        <v>1499.1429000000001</v>
      </c>
      <c r="AF1383">
        <v>0</v>
      </c>
      <c r="AG1383">
        <v>0</v>
      </c>
      <c r="AH1383">
        <v>433573.3</v>
      </c>
      <c r="AI1383">
        <v>29623.938600000001</v>
      </c>
      <c r="AJ1383">
        <v>0</v>
      </c>
      <c r="AK1383">
        <v>29623.938600000001</v>
      </c>
    </row>
    <row r="1384" spans="1:37" ht="19" customHeight="1">
      <c r="A1384" t="s">
        <v>1008</v>
      </c>
      <c r="B1384" t="s">
        <v>1009</v>
      </c>
      <c r="C1384" t="s">
        <v>1010</v>
      </c>
      <c r="D1384">
        <v>7</v>
      </c>
      <c r="E1384" t="s">
        <v>476</v>
      </c>
      <c r="G1384" t="s">
        <v>1311</v>
      </c>
      <c r="H1384" t="s">
        <v>1311</v>
      </c>
      <c r="I1384" t="s">
        <v>465</v>
      </c>
      <c r="J1384" t="s">
        <v>268</v>
      </c>
      <c r="K1384">
        <v>0</v>
      </c>
      <c r="L1384">
        <v>273848.3</v>
      </c>
      <c r="M1384">
        <v>18710.731199999998</v>
      </c>
      <c r="N1384">
        <v>0</v>
      </c>
      <c r="O1384">
        <v>18710.731199999998</v>
      </c>
      <c r="P1384">
        <v>4101.1428999999998</v>
      </c>
      <c r="R1384">
        <v>0</v>
      </c>
      <c r="S1384">
        <v>15490.7143</v>
      </c>
      <c r="U1384">
        <f t="shared" si="20"/>
        <v>0</v>
      </c>
      <c r="V1384">
        <f t="shared" si="21"/>
        <v>2.5254604117439383</v>
      </c>
      <c r="W1384" t="str">
        <f t="shared" si="22"/>
        <v/>
      </c>
      <c r="X1384">
        <f t="shared" si="23"/>
        <v>0.17255250779494394</v>
      </c>
      <c r="Y1384" t="str">
        <f t="shared" si="24"/>
        <v/>
      </c>
      <c r="AA1384">
        <v>4101.1428999999998</v>
      </c>
      <c r="AC1384">
        <v>0</v>
      </c>
      <c r="AD1384">
        <v>15490.7143</v>
      </c>
      <c r="AF1384">
        <v>0</v>
      </c>
      <c r="AG1384">
        <v>0</v>
      </c>
      <c r="AH1384">
        <v>273848.3</v>
      </c>
      <c r="AI1384">
        <v>18710.731199999998</v>
      </c>
      <c r="AJ1384">
        <v>0</v>
      </c>
      <c r="AK1384">
        <v>18710.731199999998</v>
      </c>
    </row>
    <row r="1385" spans="1:37" ht="19" customHeight="1">
      <c r="A1385" t="s">
        <v>1008</v>
      </c>
      <c r="B1385" t="s">
        <v>1009</v>
      </c>
      <c r="C1385" t="s">
        <v>1010</v>
      </c>
      <c r="D1385">
        <v>7</v>
      </c>
      <c r="E1385" t="s">
        <v>507</v>
      </c>
      <c r="F1385" t="s">
        <v>297</v>
      </c>
      <c r="G1385" t="s">
        <v>1311</v>
      </c>
      <c r="H1385" t="s">
        <v>1311</v>
      </c>
      <c r="I1385" t="s">
        <v>465</v>
      </c>
      <c r="J1385" t="s">
        <v>248</v>
      </c>
      <c r="K1385">
        <v>16180</v>
      </c>
      <c r="L1385">
        <v>0</v>
      </c>
      <c r="M1385">
        <v>16180</v>
      </c>
      <c r="N1385">
        <v>16180</v>
      </c>
      <c r="O1385">
        <v>0</v>
      </c>
      <c r="Q1385">
        <v>843.42859999999996</v>
      </c>
      <c r="R1385">
        <v>529.71429999999998</v>
      </c>
      <c r="S1385">
        <v>831.28570000000002</v>
      </c>
      <c r="T1385">
        <v>66.571399999999997</v>
      </c>
      <c r="U1385">
        <f t="shared" si="20"/>
        <v>8.0082455406125713E-2</v>
      </c>
      <c r="V1385">
        <f t="shared" si="21"/>
        <v>2.7805465334343795</v>
      </c>
      <c r="W1385">
        <f t="shared" si="22"/>
        <v>34.721044944654487</v>
      </c>
      <c r="X1385">
        <f t="shared" si="23"/>
        <v>2.7805465334343795</v>
      </c>
      <c r="Y1385">
        <f t="shared" si="24"/>
        <v>34.721044944654487</v>
      </c>
      <c r="AB1385">
        <v>843.42859999999996</v>
      </c>
      <c r="AC1385">
        <v>529.71429999999998</v>
      </c>
      <c r="AD1385">
        <v>831.28570000000002</v>
      </c>
      <c r="AE1385">
        <v>66.571399999999997</v>
      </c>
      <c r="AF1385">
        <v>6.6397780000000003E-2</v>
      </c>
      <c r="AG1385">
        <v>16180</v>
      </c>
      <c r="AH1385">
        <v>0</v>
      </c>
      <c r="AI1385">
        <v>16180</v>
      </c>
      <c r="AJ1385">
        <v>16180</v>
      </c>
      <c r="AK1385">
        <v>0</v>
      </c>
    </row>
    <row r="1386" spans="1:37" ht="19" customHeight="1">
      <c r="A1386" t="s">
        <v>1008</v>
      </c>
      <c r="B1386" t="s">
        <v>1009</v>
      </c>
      <c r="C1386" t="s">
        <v>1010</v>
      </c>
      <c r="D1386">
        <v>7</v>
      </c>
      <c r="E1386" t="s">
        <v>508</v>
      </c>
      <c r="F1386" t="s">
        <v>508</v>
      </c>
      <c r="G1386" t="s">
        <v>1311</v>
      </c>
      <c r="H1386" t="s">
        <v>1311</v>
      </c>
      <c r="I1386" t="s">
        <v>465</v>
      </c>
      <c r="J1386" t="s">
        <v>248</v>
      </c>
      <c r="K1386">
        <v>16180</v>
      </c>
      <c r="L1386">
        <v>0</v>
      </c>
      <c r="M1386">
        <v>16180</v>
      </c>
      <c r="N1386">
        <v>16180</v>
      </c>
      <c r="O1386">
        <v>0</v>
      </c>
      <c r="Q1386">
        <v>799.57140000000004</v>
      </c>
      <c r="R1386">
        <v>542.14290000000005</v>
      </c>
      <c r="S1386">
        <v>827.42859999999996</v>
      </c>
      <c r="T1386">
        <v>66.571399999999997</v>
      </c>
      <c r="U1386">
        <f t="shared" si="20"/>
        <v>8.0455763796417001E-2</v>
      </c>
      <c r="V1386">
        <f t="shared" si="21"/>
        <v>2.7935081908318997</v>
      </c>
      <c r="W1386">
        <f t="shared" si="22"/>
        <v>34.721044944654487</v>
      </c>
      <c r="X1386">
        <f t="shared" si="23"/>
        <v>2.7935081908318997</v>
      </c>
      <c r="Y1386">
        <f t="shared" si="24"/>
        <v>34.721044944654487</v>
      </c>
      <c r="AB1386">
        <v>799.57140000000004</v>
      </c>
      <c r="AC1386">
        <v>542.14290000000005</v>
      </c>
      <c r="AD1386">
        <v>827.42859999999996</v>
      </c>
      <c r="AE1386">
        <v>66.571399999999997</v>
      </c>
      <c r="AF1386">
        <v>6.6500489999999995E-2</v>
      </c>
      <c r="AG1386">
        <v>16180</v>
      </c>
      <c r="AH1386">
        <v>0</v>
      </c>
      <c r="AI1386">
        <v>16180</v>
      </c>
      <c r="AJ1386">
        <v>16180</v>
      </c>
      <c r="AK1386">
        <v>0</v>
      </c>
    </row>
    <row r="1387" spans="1:37" ht="19" customHeight="1">
      <c r="A1387" t="s">
        <v>1008</v>
      </c>
      <c r="B1387" t="s">
        <v>1009</v>
      </c>
      <c r="C1387" t="s">
        <v>1010</v>
      </c>
      <c r="D1387">
        <v>7</v>
      </c>
      <c r="E1387" t="s">
        <v>478</v>
      </c>
      <c r="G1387" t="s">
        <v>1311</v>
      </c>
      <c r="H1387" t="s">
        <v>1311</v>
      </c>
      <c r="I1387" t="s">
        <v>465</v>
      </c>
      <c r="J1387" t="s">
        <v>268</v>
      </c>
      <c r="K1387">
        <v>0</v>
      </c>
      <c r="L1387">
        <v>220845.13</v>
      </c>
      <c r="M1387">
        <v>15089.283600000001</v>
      </c>
      <c r="N1387">
        <v>0</v>
      </c>
      <c r="O1387">
        <v>15089.283600000001</v>
      </c>
      <c r="P1387">
        <v>8136.8571000000002</v>
      </c>
      <c r="R1387">
        <v>0</v>
      </c>
      <c r="S1387">
        <v>30343.2857</v>
      </c>
      <c r="U1387">
        <f t="shared" si="20"/>
        <v>0</v>
      </c>
      <c r="V1387">
        <f t="shared" si="21"/>
        <v>1.0397458138725657</v>
      </c>
      <c r="W1387" t="str">
        <f t="shared" si="22"/>
        <v/>
      </c>
      <c r="X1387">
        <f t="shared" si="23"/>
        <v>7.104082149077029E-2</v>
      </c>
      <c r="Y1387" t="str">
        <f t="shared" si="24"/>
        <v/>
      </c>
      <c r="AA1387">
        <v>8136.8571000000002</v>
      </c>
      <c r="AC1387">
        <v>0</v>
      </c>
      <c r="AD1387">
        <v>30343.2857</v>
      </c>
      <c r="AF1387">
        <v>0</v>
      </c>
      <c r="AG1387">
        <v>0</v>
      </c>
      <c r="AH1387">
        <v>220845.13</v>
      </c>
      <c r="AI1387">
        <v>15089.283600000001</v>
      </c>
      <c r="AJ1387">
        <v>0</v>
      </c>
      <c r="AK1387">
        <v>15089.283600000001</v>
      </c>
    </row>
    <row r="1388" spans="1:37" ht="19" customHeight="1">
      <c r="A1388" t="s">
        <v>1008</v>
      </c>
      <c r="B1388" t="s">
        <v>1009</v>
      </c>
      <c r="C1388" t="s">
        <v>1010</v>
      </c>
      <c r="D1388">
        <v>7</v>
      </c>
      <c r="E1388" t="s">
        <v>474</v>
      </c>
      <c r="G1388" t="s">
        <v>1311</v>
      </c>
      <c r="H1388" t="s">
        <v>1311</v>
      </c>
      <c r="I1388" t="s">
        <v>465</v>
      </c>
      <c r="J1388" t="s">
        <v>268</v>
      </c>
      <c r="K1388">
        <v>0</v>
      </c>
      <c r="L1388">
        <v>219821.86</v>
      </c>
      <c r="M1388">
        <v>15019.262199999999</v>
      </c>
      <c r="N1388">
        <v>0</v>
      </c>
      <c r="O1388">
        <v>15019.262199999999</v>
      </c>
      <c r="P1388">
        <v>831.71429999999998</v>
      </c>
      <c r="R1388">
        <v>0</v>
      </c>
      <c r="S1388">
        <v>4224.5713999999998</v>
      </c>
      <c r="U1388">
        <f t="shared" si="20"/>
        <v>0</v>
      </c>
      <c r="V1388">
        <f t="shared" si="21"/>
        <v>7.4334458774073164</v>
      </c>
      <c r="W1388" t="str">
        <f t="shared" si="22"/>
        <v/>
      </c>
      <c r="X1388">
        <f t="shared" si="23"/>
        <v>0.50788794473074483</v>
      </c>
      <c r="Y1388" t="str">
        <f t="shared" si="24"/>
        <v/>
      </c>
      <c r="AA1388">
        <v>831.71429999999998</v>
      </c>
      <c r="AC1388">
        <v>0</v>
      </c>
      <c r="AD1388">
        <v>4224.5713999999998</v>
      </c>
      <c r="AF1388">
        <v>0</v>
      </c>
      <c r="AG1388">
        <v>0</v>
      </c>
      <c r="AH1388">
        <v>219821.86</v>
      </c>
      <c r="AI1388">
        <v>15019.262199999999</v>
      </c>
      <c r="AJ1388">
        <v>0</v>
      </c>
      <c r="AK1388">
        <v>15019.262199999999</v>
      </c>
    </row>
    <row r="1389" spans="1:37" ht="19" customHeight="1">
      <c r="A1389" t="s">
        <v>1008</v>
      </c>
      <c r="B1389" t="s">
        <v>1009</v>
      </c>
      <c r="C1389" t="s">
        <v>1010</v>
      </c>
      <c r="D1389">
        <v>7</v>
      </c>
      <c r="E1389" t="s">
        <v>484</v>
      </c>
      <c r="G1389" t="s">
        <v>1311</v>
      </c>
      <c r="H1389" t="s">
        <v>1311</v>
      </c>
      <c r="I1389" t="s">
        <v>465</v>
      </c>
      <c r="J1389" t="s">
        <v>268</v>
      </c>
      <c r="K1389">
        <v>22011</v>
      </c>
      <c r="L1389">
        <v>167132.23000000001</v>
      </c>
      <c r="M1389">
        <v>12924.005800000001</v>
      </c>
      <c r="N1389">
        <v>1504.4686999999999</v>
      </c>
      <c r="O1389">
        <v>11419.5371</v>
      </c>
      <c r="P1389">
        <v>534.57140000000004</v>
      </c>
      <c r="R1389">
        <v>0</v>
      </c>
      <c r="S1389">
        <v>8848.1429000000007</v>
      </c>
      <c r="U1389">
        <f t="shared" si="20"/>
        <v>0</v>
      </c>
      <c r="V1389">
        <f t="shared" si="21"/>
        <v>3.0538002984300161</v>
      </c>
      <c r="W1389" t="str">
        <f t="shared" si="22"/>
        <v/>
      </c>
      <c r="X1389">
        <f t="shared" si="23"/>
        <v>0.20866373472077884</v>
      </c>
      <c r="Y1389" t="str">
        <f t="shared" si="24"/>
        <v/>
      </c>
      <c r="AA1389">
        <v>534.57140000000004</v>
      </c>
      <c r="AC1389">
        <v>0</v>
      </c>
      <c r="AD1389">
        <v>8848.1429000000007</v>
      </c>
      <c r="AF1389">
        <v>0</v>
      </c>
      <c r="AG1389">
        <v>22011</v>
      </c>
      <c r="AH1389">
        <v>167132.23000000001</v>
      </c>
      <c r="AI1389">
        <v>12924.005800000001</v>
      </c>
      <c r="AJ1389">
        <v>1504.4686999999999</v>
      </c>
      <c r="AK1389">
        <v>11419.5371</v>
      </c>
    </row>
    <row r="1390" spans="1:37" ht="19" customHeight="1">
      <c r="A1390" t="s">
        <v>1008</v>
      </c>
      <c r="B1390" t="s">
        <v>1009</v>
      </c>
      <c r="C1390" t="s">
        <v>1010</v>
      </c>
      <c r="D1390">
        <v>7</v>
      </c>
      <c r="E1390" t="s">
        <v>485</v>
      </c>
      <c r="G1390" t="s">
        <v>1311</v>
      </c>
      <c r="H1390" t="s">
        <v>1311</v>
      </c>
      <c r="I1390" t="s">
        <v>465</v>
      </c>
      <c r="J1390" t="s">
        <v>268</v>
      </c>
      <c r="K1390">
        <v>0</v>
      </c>
      <c r="L1390">
        <v>138683.32999999999</v>
      </c>
      <c r="M1390">
        <v>9475.3101000000006</v>
      </c>
      <c r="N1390">
        <v>0</v>
      </c>
      <c r="O1390">
        <v>9475.3101000000006</v>
      </c>
      <c r="P1390">
        <v>74.857100000000003</v>
      </c>
      <c r="R1390">
        <v>0</v>
      </c>
      <c r="S1390">
        <v>634.42859999999996</v>
      </c>
      <c r="U1390">
        <f t="shared" si="20"/>
        <v>0</v>
      </c>
      <c r="V1390">
        <f t="shared" si="21"/>
        <v>31.227949505609121</v>
      </c>
      <c r="W1390" t="str">
        <f t="shared" si="22"/>
        <v/>
      </c>
      <c r="X1390">
        <f t="shared" si="23"/>
        <v>2.133598215104787</v>
      </c>
      <c r="Y1390" t="str">
        <f t="shared" si="24"/>
        <v/>
      </c>
      <c r="AA1390">
        <v>74.857100000000003</v>
      </c>
      <c r="AC1390">
        <v>0</v>
      </c>
      <c r="AD1390">
        <v>634.42859999999996</v>
      </c>
      <c r="AF1390">
        <v>0</v>
      </c>
      <c r="AG1390">
        <v>0</v>
      </c>
      <c r="AH1390">
        <v>138683.32999999999</v>
      </c>
      <c r="AI1390">
        <v>9475.3101000000006</v>
      </c>
      <c r="AJ1390">
        <v>0</v>
      </c>
      <c r="AK1390">
        <v>9475.3101000000006</v>
      </c>
    </row>
    <row r="1391" spans="1:37" ht="19" customHeight="1">
      <c r="A1391" t="s">
        <v>1008</v>
      </c>
      <c r="B1391" t="s">
        <v>1009</v>
      </c>
      <c r="C1391" t="s">
        <v>1010</v>
      </c>
      <c r="D1391">
        <v>7</v>
      </c>
      <c r="E1391" t="s">
        <v>488</v>
      </c>
      <c r="G1391" t="s">
        <v>1311</v>
      </c>
      <c r="H1391" t="s">
        <v>1311</v>
      </c>
      <c r="I1391" t="s">
        <v>465</v>
      </c>
      <c r="J1391" t="s">
        <v>268</v>
      </c>
      <c r="K1391">
        <v>20984</v>
      </c>
      <c r="L1391">
        <v>56523.519999999997</v>
      </c>
      <c r="M1391">
        <v>5295.7119000000002</v>
      </c>
      <c r="N1391">
        <v>1433.7954999999999</v>
      </c>
      <c r="O1391">
        <v>3861.9162999999999</v>
      </c>
      <c r="P1391">
        <v>241.28569999999999</v>
      </c>
      <c r="R1391">
        <v>0</v>
      </c>
      <c r="S1391">
        <v>1897.1429000000001</v>
      </c>
      <c r="U1391">
        <f t="shared" si="20"/>
        <v>0</v>
      </c>
      <c r="V1391">
        <f t="shared" si="21"/>
        <v>5.836409506707616</v>
      </c>
      <c r="W1391" t="str">
        <f t="shared" si="22"/>
        <v/>
      </c>
      <c r="X1391">
        <f t="shared" si="23"/>
        <v>0.39877347743734615</v>
      </c>
      <c r="Y1391" t="str">
        <f t="shared" si="24"/>
        <v/>
      </c>
      <c r="AA1391">
        <v>241.28569999999999</v>
      </c>
      <c r="AC1391">
        <v>0</v>
      </c>
      <c r="AD1391">
        <v>1897.1429000000001</v>
      </c>
      <c r="AF1391">
        <v>0</v>
      </c>
      <c r="AG1391">
        <v>20984</v>
      </c>
      <c r="AH1391">
        <v>56523.519999999997</v>
      </c>
      <c r="AI1391">
        <v>5295.7119000000002</v>
      </c>
      <c r="AJ1391">
        <v>1433.7954999999999</v>
      </c>
      <c r="AK1391">
        <v>3861.9162999999999</v>
      </c>
    </row>
    <row r="1392" spans="1:37" ht="19" customHeight="1">
      <c r="A1392" t="s">
        <v>1008</v>
      </c>
      <c r="B1392" t="s">
        <v>1009</v>
      </c>
      <c r="C1392" t="s">
        <v>1010</v>
      </c>
      <c r="D1392">
        <v>7</v>
      </c>
      <c r="E1392" t="s">
        <v>486</v>
      </c>
      <c r="G1392" t="s">
        <v>1311</v>
      </c>
      <c r="H1392" t="s">
        <v>1311</v>
      </c>
      <c r="I1392" t="s">
        <v>465</v>
      </c>
      <c r="J1392" t="s">
        <v>268</v>
      </c>
      <c r="K1392">
        <v>0</v>
      </c>
      <c r="L1392">
        <v>64012.71</v>
      </c>
      <c r="M1392">
        <v>4373.8397000000004</v>
      </c>
      <c r="N1392">
        <v>0</v>
      </c>
      <c r="O1392">
        <v>4373.8397000000004</v>
      </c>
      <c r="P1392">
        <v>1849.1429000000001</v>
      </c>
      <c r="R1392">
        <v>0</v>
      </c>
      <c r="S1392">
        <v>7846.2857000000004</v>
      </c>
      <c r="U1392">
        <f t="shared" si="20"/>
        <v>0</v>
      </c>
      <c r="V1392">
        <f t="shared" si="21"/>
        <v>1.1654779352659637</v>
      </c>
      <c r="W1392" t="str">
        <f t="shared" si="22"/>
        <v/>
      </c>
      <c r="X1392">
        <f t="shared" si="23"/>
        <v>7.9634398586472949E-2</v>
      </c>
      <c r="Y1392" t="str">
        <f t="shared" si="24"/>
        <v/>
      </c>
      <c r="AA1392">
        <v>1849.1429000000001</v>
      </c>
      <c r="AC1392">
        <v>0</v>
      </c>
      <c r="AD1392">
        <v>7846.2857000000004</v>
      </c>
      <c r="AF1392">
        <v>0</v>
      </c>
      <c r="AG1392">
        <v>0</v>
      </c>
      <c r="AH1392">
        <v>64012.71</v>
      </c>
      <c r="AI1392">
        <v>4373.8397000000004</v>
      </c>
      <c r="AJ1392">
        <v>0</v>
      </c>
      <c r="AK1392">
        <v>4373.8397000000004</v>
      </c>
    </row>
    <row r="1393" spans="1:37" ht="19" customHeight="1">
      <c r="A1393" t="s">
        <v>1008</v>
      </c>
      <c r="B1393" t="s">
        <v>1009</v>
      </c>
      <c r="C1393" t="s">
        <v>1010</v>
      </c>
      <c r="D1393">
        <v>7</v>
      </c>
      <c r="E1393" t="s">
        <v>529</v>
      </c>
      <c r="F1393" t="s">
        <v>530</v>
      </c>
      <c r="G1393" t="s">
        <v>1311</v>
      </c>
      <c r="H1393" t="s">
        <v>1311</v>
      </c>
      <c r="I1393" t="s">
        <v>465</v>
      </c>
      <c r="J1393" t="s">
        <v>268</v>
      </c>
      <c r="K1393">
        <v>36972</v>
      </c>
      <c r="L1393">
        <v>0</v>
      </c>
      <c r="M1393">
        <v>2526.6905999999999</v>
      </c>
      <c r="N1393">
        <v>2526.6905999999999</v>
      </c>
      <c r="O1393">
        <v>0</v>
      </c>
      <c r="P1393">
        <v>9.4285999999999994</v>
      </c>
      <c r="Q1393">
        <v>110.28570000000001</v>
      </c>
      <c r="R1393">
        <v>3</v>
      </c>
      <c r="S1393">
        <v>120.5714</v>
      </c>
      <c r="T1393">
        <v>1.5713999999999999</v>
      </c>
      <c r="U1393">
        <f t="shared" si="20"/>
        <v>1.303294147700035E-2</v>
      </c>
      <c r="V1393">
        <f t="shared" si="21"/>
        <v>43.805697584288524</v>
      </c>
      <c r="W1393">
        <f t="shared" si="22"/>
        <v>3361.1520209458354</v>
      </c>
      <c r="X1393">
        <f t="shared" si="23"/>
        <v>2.9937099511161023</v>
      </c>
      <c r="Y1393">
        <f t="shared" si="24"/>
        <v>229.70332187857963</v>
      </c>
      <c r="AA1393">
        <v>9.4285999999999994</v>
      </c>
      <c r="AB1393">
        <v>110.28570000000001</v>
      </c>
      <c r="AC1393">
        <v>3</v>
      </c>
      <c r="AD1393">
        <v>120.5714</v>
      </c>
      <c r="AE1393">
        <v>1.5713999999999999</v>
      </c>
      <c r="AF1393">
        <v>1.2997079999999999E-2</v>
      </c>
      <c r="AG1393">
        <v>36972</v>
      </c>
      <c r="AH1393">
        <v>0</v>
      </c>
      <c r="AI1393">
        <v>2526.6905999999999</v>
      </c>
      <c r="AJ1393">
        <v>2526.6905999999999</v>
      </c>
      <c r="AK1393">
        <v>0</v>
      </c>
    </row>
    <row r="1394" spans="1:37" ht="19" customHeight="1">
      <c r="A1394" t="s">
        <v>1008</v>
      </c>
      <c r="B1394" t="s">
        <v>1009</v>
      </c>
      <c r="C1394" t="s">
        <v>1010</v>
      </c>
      <c r="D1394">
        <v>7</v>
      </c>
      <c r="E1394" t="s">
        <v>502</v>
      </c>
      <c r="G1394" t="s">
        <v>1311</v>
      </c>
      <c r="H1394" t="s">
        <v>1311</v>
      </c>
      <c r="I1394" t="s">
        <v>465</v>
      </c>
      <c r="J1394" t="s">
        <v>281</v>
      </c>
      <c r="K1394">
        <v>343</v>
      </c>
      <c r="L1394">
        <v>0</v>
      </c>
      <c r="M1394">
        <v>2343.7266</v>
      </c>
      <c r="N1394">
        <v>2343.7266</v>
      </c>
      <c r="O1394">
        <v>0</v>
      </c>
      <c r="P1394">
        <v>145.71430000000001</v>
      </c>
      <c r="Q1394">
        <v>1740.5714</v>
      </c>
      <c r="R1394">
        <v>871</v>
      </c>
      <c r="S1394">
        <v>3404.7143000000001</v>
      </c>
      <c r="T1394">
        <v>20.571400000000001</v>
      </c>
      <c r="U1394">
        <f t="shared" si="20"/>
        <v>6.0420341289722903E-3</v>
      </c>
      <c r="V1394">
        <f t="shared" si="21"/>
        <v>1.439180961527374E-2</v>
      </c>
      <c r="W1394">
        <f t="shared" si="22"/>
        <v>2.3819477527052122</v>
      </c>
      <c r="X1394">
        <f t="shared" si="23"/>
        <v>9.8339553986742934E-2</v>
      </c>
      <c r="Y1394">
        <f t="shared" si="24"/>
        <v>16.275901772085792</v>
      </c>
      <c r="AA1394">
        <v>145.71430000000001</v>
      </c>
      <c r="AB1394">
        <v>1740.5714</v>
      </c>
      <c r="AC1394">
        <v>871</v>
      </c>
      <c r="AD1394">
        <v>3404.7143000000001</v>
      </c>
      <c r="AE1394">
        <v>20.571400000000001</v>
      </c>
      <c r="AF1394">
        <v>6.08897E-3</v>
      </c>
      <c r="AG1394">
        <v>343</v>
      </c>
      <c r="AH1394">
        <v>0</v>
      </c>
      <c r="AI1394">
        <v>2343.7266</v>
      </c>
      <c r="AJ1394">
        <v>2343.7266</v>
      </c>
      <c r="AK1394">
        <v>0</v>
      </c>
    </row>
    <row r="1395" spans="1:37" ht="19" customHeight="1">
      <c r="A1395" t="s">
        <v>1008</v>
      </c>
      <c r="B1395" t="s">
        <v>1009</v>
      </c>
      <c r="C1395" t="s">
        <v>1010</v>
      </c>
      <c r="D1395">
        <v>7</v>
      </c>
      <c r="E1395" t="s">
        <v>494</v>
      </c>
      <c r="G1395" t="s">
        <v>1311</v>
      </c>
      <c r="H1395" t="s">
        <v>1311</v>
      </c>
      <c r="I1395" t="s">
        <v>465</v>
      </c>
      <c r="J1395" t="s">
        <v>268</v>
      </c>
      <c r="K1395">
        <v>2419</v>
      </c>
      <c r="L1395">
        <v>30584.86</v>
      </c>
      <c r="M1395">
        <v>2255.0756999999999</v>
      </c>
      <c r="N1395">
        <v>165.25460000000001</v>
      </c>
      <c r="O1395">
        <v>2089.8211000000001</v>
      </c>
      <c r="P1395">
        <v>5.2857000000000003</v>
      </c>
      <c r="R1395">
        <v>0</v>
      </c>
      <c r="S1395">
        <v>168</v>
      </c>
      <c r="U1395">
        <f t="shared" si="20"/>
        <v>0</v>
      </c>
      <c r="V1395">
        <f t="shared" si="21"/>
        <v>28.064506802721088</v>
      </c>
      <c r="W1395" t="str">
        <f t="shared" si="22"/>
        <v/>
      </c>
      <c r="X1395">
        <f t="shared" si="23"/>
        <v>1.9175813775510202</v>
      </c>
      <c r="Y1395" t="str">
        <f t="shared" si="24"/>
        <v/>
      </c>
      <c r="AA1395">
        <v>5.2857000000000003</v>
      </c>
      <c r="AC1395">
        <v>0</v>
      </c>
      <c r="AD1395">
        <v>168</v>
      </c>
      <c r="AF1395">
        <v>0</v>
      </c>
      <c r="AG1395">
        <v>2419</v>
      </c>
      <c r="AH1395">
        <v>30584.86</v>
      </c>
      <c r="AI1395">
        <v>2255.0756999999999</v>
      </c>
      <c r="AJ1395">
        <v>165.25460000000001</v>
      </c>
      <c r="AK1395">
        <v>2089.8211000000001</v>
      </c>
    </row>
    <row r="1396" spans="1:37" ht="19" customHeight="1">
      <c r="A1396" t="s">
        <v>1008</v>
      </c>
      <c r="B1396" t="s">
        <v>1009</v>
      </c>
      <c r="C1396" t="s">
        <v>1010</v>
      </c>
      <c r="D1396">
        <v>7</v>
      </c>
      <c r="E1396" t="s">
        <v>489</v>
      </c>
      <c r="G1396" t="s">
        <v>1311</v>
      </c>
      <c r="H1396" t="s">
        <v>1311</v>
      </c>
      <c r="I1396" t="s">
        <v>465</v>
      </c>
      <c r="J1396" t="s">
        <v>268</v>
      </c>
      <c r="K1396">
        <v>14282</v>
      </c>
      <c r="L1396">
        <v>12304.8</v>
      </c>
      <c r="M1396">
        <v>1816.4549</v>
      </c>
      <c r="N1396">
        <v>975.69690000000003</v>
      </c>
      <c r="O1396">
        <v>840.75810000000001</v>
      </c>
      <c r="P1396">
        <v>2.4285999999999999</v>
      </c>
      <c r="R1396">
        <v>0</v>
      </c>
      <c r="S1396">
        <v>100.8571</v>
      </c>
      <c r="U1396">
        <f t="shared" si="20"/>
        <v>0</v>
      </c>
      <c r="V1396">
        <f t="shared" si="21"/>
        <v>37.65837294265139</v>
      </c>
      <c r="W1396" t="str">
        <f t="shared" si="22"/>
        <v/>
      </c>
      <c r="X1396">
        <f t="shared" si="23"/>
        <v>2.572883387910788</v>
      </c>
      <c r="Y1396" t="str">
        <f t="shared" si="24"/>
        <v/>
      </c>
      <c r="AA1396">
        <v>2.4285999999999999</v>
      </c>
      <c r="AC1396">
        <v>0</v>
      </c>
      <c r="AD1396">
        <v>100.8571</v>
      </c>
      <c r="AF1396">
        <v>0</v>
      </c>
      <c r="AG1396">
        <v>14282</v>
      </c>
      <c r="AH1396">
        <v>12304.8</v>
      </c>
      <c r="AI1396">
        <v>1816.4549</v>
      </c>
      <c r="AJ1396">
        <v>975.69690000000003</v>
      </c>
      <c r="AK1396">
        <v>840.75810000000001</v>
      </c>
    </row>
    <row r="1397" spans="1:37" ht="19" customHeight="1">
      <c r="A1397" t="s">
        <v>1008</v>
      </c>
      <c r="B1397" t="s">
        <v>1009</v>
      </c>
      <c r="C1397" t="s">
        <v>1010</v>
      </c>
      <c r="D1397">
        <v>7</v>
      </c>
      <c r="E1397" t="s">
        <v>500</v>
      </c>
      <c r="G1397" t="s">
        <v>1311</v>
      </c>
      <c r="H1397" t="s">
        <v>1311</v>
      </c>
      <c r="I1397" t="s">
        <v>465</v>
      </c>
      <c r="J1397" t="s">
        <v>268</v>
      </c>
      <c r="K1397">
        <v>7996</v>
      </c>
      <c r="L1397">
        <v>18067.990000000002</v>
      </c>
      <c r="M1397">
        <v>1780.5768</v>
      </c>
      <c r="N1397">
        <v>546.14279999999997</v>
      </c>
      <c r="O1397">
        <v>1234.4340999999999</v>
      </c>
      <c r="P1397">
        <v>32.285699999999999</v>
      </c>
      <c r="R1397">
        <v>0</v>
      </c>
      <c r="S1397">
        <v>175.71430000000001</v>
      </c>
      <c r="U1397">
        <f t="shared" si="20"/>
        <v>0</v>
      </c>
      <c r="V1397">
        <f t="shared" si="21"/>
        <v>21.190234049574467</v>
      </c>
      <c r="W1397" t="str">
        <f t="shared" si="22"/>
        <v/>
      </c>
      <c r="X1397">
        <f t="shared" si="23"/>
        <v>1.4476232969411953</v>
      </c>
      <c r="Y1397" t="str">
        <f t="shared" si="24"/>
        <v/>
      </c>
      <c r="AA1397">
        <v>32.285699999999999</v>
      </c>
      <c r="AC1397">
        <v>0</v>
      </c>
      <c r="AD1397">
        <v>175.71430000000001</v>
      </c>
      <c r="AF1397">
        <v>0</v>
      </c>
      <c r="AG1397">
        <v>7996</v>
      </c>
      <c r="AH1397">
        <v>18067.990000000002</v>
      </c>
      <c r="AI1397">
        <v>1780.5768</v>
      </c>
      <c r="AJ1397">
        <v>546.14279999999997</v>
      </c>
      <c r="AK1397">
        <v>1234.4340999999999</v>
      </c>
    </row>
    <row r="1398" spans="1:37" ht="19" customHeight="1">
      <c r="A1398" t="s">
        <v>1008</v>
      </c>
      <c r="B1398" t="s">
        <v>1009</v>
      </c>
      <c r="C1398" t="s">
        <v>1010</v>
      </c>
      <c r="D1398">
        <v>7</v>
      </c>
      <c r="E1398" t="s">
        <v>492</v>
      </c>
      <c r="G1398" t="s">
        <v>1311</v>
      </c>
      <c r="H1398" t="s">
        <v>1311</v>
      </c>
      <c r="I1398" t="s">
        <v>465</v>
      </c>
      <c r="J1398" t="s">
        <v>268</v>
      </c>
      <c r="K1398">
        <v>0</v>
      </c>
      <c r="L1398">
        <v>25863.32</v>
      </c>
      <c r="M1398">
        <v>1767.1070999999999</v>
      </c>
      <c r="N1398">
        <v>0</v>
      </c>
      <c r="O1398">
        <v>1767.1070999999999</v>
      </c>
      <c r="P1398">
        <v>19</v>
      </c>
      <c r="R1398">
        <v>0</v>
      </c>
      <c r="S1398">
        <v>1389.2856999999999</v>
      </c>
      <c r="U1398">
        <f t="shared" si="20"/>
        <v>0</v>
      </c>
      <c r="V1398">
        <f t="shared" si="21"/>
        <v>2.6594673795317982</v>
      </c>
      <c r="W1398" t="str">
        <f t="shared" si="22"/>
        <v/>
      </c>
      <c r="X1398">
        <f t="shared" si="23"/>
        <v>0.18170767281961617</v>
      </c>
      <c r="Y1398" t="str">
        <f t="shared" si="24"/>
        <v/>
      </c>
      <c r="AA1398">
        <v>19</v>
      </c>
      <c r="AC1398">
        <v>0</v>
      </c>
      <c r="AD1398">
        <v>1389.2856999999999</v>
      </c>
      <c r="AF1398">
        <v>0</v>
      </c>
      <c r="AG1398">
        <v>0</v>
      </c>
      <c r="AH1398">
        <v>25863.32</v>
      </c>
      <c r="AI1398">
        <v>1767.1070999999999</v>
      </c>
      <c r="AJ1398">
        <v>0</v>
      </c>
      <c r="AK1398">
        <v>1767.1070999999999</v>
      </c>
    </row>
    <row r="1399" spans="1:37" ht="19" customHeight="1">
      <c r="A1399" t="s">
        <v>1008</v>
      </c>
      <c r="B1399" t="s">
        <v>1009</v>
      </c>
      <c r="C1399" t="s">
        <v>1010</v>
      </c>
      <c r="D1399">
        <v>7</v>
      </c>
      <c r="E1399" t="s">
        <v>495</v>
      </c>
      <c r="F1399" t="s">
        <v>322</v>
      </c>
      <c r="G1399" t="s">
        <v>1311</v>
      </c>
      <c r="H1399" t="s">
        <v>1311</v>
      </c>
      <c r="I1399" t="s">
        <v>465</v>
      </c>
      <c r="J1399" t="s">
        <v>281</v>
      </c>
      <c r="K1399">
        <v>204</v>
      </c>
      <c r="L1399">
        <v>0</v>
      </c>
      <c r="M1399">
        <v>1393.9766</v>
      </c>
      <c r="N1399">
        <v>1393.9766</v>
      </c>
      <c r="O1399">
        <v>0</v>
      </c>
      <c r="P1399">
        <v>126.71429999999999</v>
      </c>
      <c r="Q1399">
        <v>1978.1429000000001</v>
      </c>
      <c r="R1399">
        <v>795.57140000000004</v>
      </c>
      <c r="S1399">
        <v>3698.7143000000001</v>
      </c>
      <c r="T1399">
        <v>16.714300000000001</v>
      </c>
      <c r="U1399">
        <f t="shared" si="20"/>
        <v>4.5189486519680638E-3</v>
      </c>
      <c r="V1399">
        <f t="shared" si="21"/>
        <v>7.8791857870333867E-3</v>
      </c>
      <c r="W1399">
        <f t="shared" si="22"/>
        <v>1.7435882533433731</v>
      </c>
      <c r="X1399">
        <f t="shared" si="23"/>
        <v>5.3840199089103549E-2</v>
      </c>
      <c r="Y1399">
        <f t="shared" si="24"/>
        <v>11.914319731350655</v>
      </c>
      <c r="AA1399">
        <v>126.71429999999999</v>
      </c>
      <c r="AB1399">
        <v>1978.1429000000001</v>
      </c>
      <c r="AC1399">
        <v>795.57140000000004</v>
      </c>
      <c r="AD1399">
        <v>3698.7143000000001</v>
      </c>
      <c r="AE1399">
        <v>16.714300000000001</v>
      </c>
      <c r="AF1399">
        <v>4.4879999999999998E-3</v>
      </c>
      <c r="AG1399">
        <v>204</v>
      </c>
      <c r="AH1399">
        <v>0</v>
      </c>
      <c r="AI1399">
        <v>1393.9766</v>
      </c>
      <c r="AJ1399">
        <v>1393.9766</v>
      </c>
      <c r="AK1399">
        <v>0</v>
      </c>
    </row>
    <row r="1400" spans="1:37" ht="19" customHeight="1">
      <c r="A1400" t="s">
        <v>1008</v>
      </c>
      <c r="B1400" t="s">
        <v>1009</v>
      </c>
      <c r="C1400" t="s">
        <v>1010</v>
      </c>
      <c r="D1400">
        <v>7</v>
      </c>
      <c r="E1400" t="s">
        <v>496</v>
      </c>
      <c r="F1400" t="s">
        <v>496</v>
      </c>
      <c r="G1400" t="s">
        <v>1311</v>
      </c>
      <c r="H1400" t="s">
        <v>1311</v>
      </c>
      <c r="I1400" t="s">
        <v>465</v>
      </c>
      <c r="J1400" t="s">
        <v>248</v>
      </c>
      <c r="K1400">
        <v>1200</v>
      </c>
      <c r="L1400">
        <v>0</v>
      </c>
      <c r="M1400">
        <v>1200</v>
      </c>
      <c r="N1400">
        <v>1200</v>
      </c>
      <c r="O1400">
        <v>0</v>
      </c>
      <c r="Q1400">
        <v>454.8571</v>
      </c>
      <c r="R1400">
        <v>271.71429999999998</v>
      </c>
      <c r="S1400">
        <v>396.42860000000002</v>
      </c>
      <c r="T1400">
        <v>8.1428999999999991</v>
      </c>
      <c r="U1400">
        <f t="shared" si="20"/>
        <v>2.0540647168241642E-2</v>
      </c>
      <c r="V1400">
        <f t="shared" si="21"/>
        <v>0.43243240126613319</v>
      </c>
      <c r="W1400">
        <f t="shared" si="22"/>
        <v>21.052520776206443</v>
      </c>
      <c r="X1400">
        <f t="shared" si="23"/>
        <v>0.43243240126613319</v>
      </c>
      <c r="Y1400">
        <f t="shared" si="24"/>
        <v>21.052520776206443</v>
      </c>
      <c r="AB1400">
        <v>454.8571</v>
      </c>
      <c r="AC1400">
        <v>271.71429999999998</v>
      </c>
      <c r="AD1400">
        <v>396.42860000000002</v>
      </c>
      <c r="AE1400">
        <v>8.1428999999999991</v>
      </c>
      <c r="AF1400">
        <v>1.9013470000000001E-2</v>
      </c>
      <c r="AG1400">
        <v>1200</v>
      </c>
      <c r="AH1400">
        <v>0</v>
      </c>
      <c r="AI1400">
        <v>1200</v>
      </c>
      <c r="AJ1400">
        <v>1200</v>
      </c>
      <c r="AK1400">
        <v>0</v>
      </c>
    </row>
    <row r="1401" spans="1:37" ht="19" customHeight="1">
      <c r="A1401" t="s">
        <v>1008</v>
      </c>
      <c r="B1401" t="s">
        <v>1009</v>
      </c>
      <c r="C1401" t="s">
        <v>1010</v>
      </c>
      <c r="D1401">
        <v>7</v>
      </c>
      <c r="E1401" t="s">
        <v>504</v>
      </c>
      <c r="G1401" t="s">
        <v>1311</v>
      </c>
      <c r="H1401" t="s">
        <v>1311</v>
      </c>
      <c r="I1401" t="s">
        <v>465</v>
      </c>
      <c r="J1401" t="s">
        <v>248</v>
      </c>
      <c r="K1401">
        <v>1112</v>
      </c>
      <c r="L1401">
        <v>0</v>
      </c>
      <c r="M1401">
        <v>1112</v>
      </c>
      <c r="N1401">
        <v>1112</v>
      </c>
      <c r="O1401">
        <v>0</v>
      </c>
      <c r="R1401">
        <v>22.285699999999999</v>
      </c>
      <c r="S1401">
        <v>227</v>
      </c>
      <c r="T1401">
        <v>3.1429</v>
      </c>
      <c r="U1401">
        <f t="shared" si="20"/>
        <v>1.3845374449339207E-2</v>
      </c>
      <c r="V1401">
        <f t="shared" si="21"/>
        <v>0.69981120201384517</v>
      </c>
      <c r="W1401">
        <f t="shared" si="22"/>
        <v>50.544765298655022</v>
      </c>
      <c r="X1401">
        <f t="shared" si="23"/>
        <v>0.69981120201384517</v>
      </c>
      <c r="Y1401">
        <f t="shared" si="24"/>
        <v>50.544765298655022</v>
      </c>
      <c r="AC1401">
        <v>22.285699999999999</v>
      </c>
      <c r="AD1401">
        <v>227</v>
      </c>
      <c r="AE1401">
        <v>3.1429</v>
      </c>
      <c r="AF1401">
        <v>1.3560930000000001E-2</v>
      </c>
      <c r="AG1401">
        <v>1112</v>
      </c>
      <c r="AH1401">
        <v>0</v>
      </c>
      <c r="AI1401">
        <v>1112</v>
      </c>
      <c r="AJ1401">
        <v>1112</v>
      </c>
      <c r="AK1401">
        <v>0</v>
      </c>
    </row>
    <row r="1402" spans="1:37" ht="19" customHeight="1">
      <c r="A1402" t="s">
        <v>1008</v>
      </c>
      <c r="B1402" t="s">
        <v>1009</v>
      </c>
      <c r="C1402" t="s">
        <v>1010</v>
      </c>
      <c r="D1402">
        <v>7</v>
      </c>
      <c r="E1402" t="s">
        <v>520</v>
      </c>
      <c r="G1402" t="s">
        <v>1311</v>
      </c>
      <c r="H1402" t="s">
        <v>1311</v>
      </c>
      <c r="I1402" t="s">
        <v>465</v>
      </c>
      <c r="J1402" t="s">
        <v>268</v>
      </c>
      <c r="K1402">
        <v>6196</v>
      </c>
      <c r="L1402">
        <v>9209.94</v>
      </c>
      <c r="M1402">
        <v>1052.2792999999999</v>
      </c>
      <c r="N1402">
        <v>423.1336</v>
      </c>
      <c r="O1402">
        <v>629.14570000000003</v>
      </c>
      <c r="P1402">
        <v>0.71430000000000005</v>
      </c>
      <c r="R1402">
        <v>0</v>
      </c>
      <c r="S1402">
        <v>53.857100000000003</v>
      </c>
      <c r="U1402">
        <f t="shared" si="20"/>
        <v>0</v>
      </c>
      <c r="V1402">
        <f t="shared" si="21"/>
        <v>40.864594852462751</v>
      </c>
      <c r="W1402" t="str">
        <f t="shared" si="22"/>
        <v/>
      </c>
      <c r="X1402">
        <f t="shared" si="23"/>
        <v>2.7911939982976111</v>
      </c>
      <c r="Y1402" t="str">
        <f t="shared" si="24"/>
        <v/>
      </c>
      <c r="AA1402">
        <v>0.71430000000000005</v>
      </c>
      <c r="AC1402">
        <v>0</v>
      </c>
      <c r="AD1402">
        <v>53.857100000000003</v>
      </c>
      <c r="AF1402">
        <v>0</v>
      </c>
      <c r="AG1402">
        <v>6196</v>
      </c>
      <c r="AH1402">
        <v>9209.94</v>
      </c>
      <c r="AI1402">
        <v>1052.2792999999999</v>
      </c>
      <c r="AJ1402">
        <v>423.1336</v>
      </c>
      <c r="AK1402">
        <v>629.14570000000003</v>
      </c>
    </row>
    <row r="1403" spans="1:37" ht="19" customHeight="1">
      <c r="A1403" t="s">
        <v>1008</v>
      </c>
      <c r="B1403" t="s">
        <v>1009</v>
      </c>
      <c r="C1403" t="s">
        <v>1010</v>
      </c>
      <c r="D1403">
        <v>7</v>
      </c>
      <c r="E1403" t="s">
        <v>499</v>
      </c>
      <c r="G1403" t="s">
        <v>1311</v>
      </c>
      <c r="H1403" t="s">
        <v>1311</v>
      </c>
      <c r="I1403" t="s">
        <v>465</v>
      </c>
      <c r="J1403" t="s">
        <v>268</v>
      </c>
      <c r="K1403">
        <v>9383</v>
      </c>
      <c r="L1403">
        <v>5980.18</v>
      </c>
      <c r="M1403">
        <v>1049.5422000000001</v>
      </c>
      <c r="N1403">
        <v>640.93920000000003</v>
      </c>
      <c r="O1403">
        <v>408.60289999999998</v>
      </c>
      <c r="P1403">
        <v>17.857099999999999</v>
      </c>
      <c r="R1403">
        <v>0</v>
      </c>
      <c r="S1403">
        <v>82</v>
      </c>
      <c r="U1403">
        <f t="shared" si="20"/>
        <v>0</v>
      </c>
      <c r="V1403">
        <f t="shared" si="21"/>
        <v>26.765121951219516</v>
      </c>
      <c r="W1403" t="str">
        <f t="shared" si="22"/>
        <v/>
      </c>
      <c r="X1403">
        <f t="shared" si="23"/>
        <v>1.8284707317073172</v>
      </c>
      <c r="Y1403" t="str">
        <f t="shared" si="24"/>
        <v/>
      </c>
      <c r="AA1403">
        <v>17.857099999999999</v>
      </c>
      <c r="AC1403">
        <v>0</v>
      </c>
      <c r="AD1403">
        <v>82</v>
      </c>
      <c r="AF1403">
        <v>0</v>
      </c>
      <c r="AG1403">
        <v>9383</v>
      </c>
      <c r="AH1403">
        <v>5980.18</v>
      </c>
      <c r="AI1403">
        <v>1049.5422000000001</v>
      </c>
      <c r="AJ1403">
        <v>640.93920000000003</v>
      </c>
      <c r="AK1403">
        <v>408.60289999999998</v>
      </c>
    </row>
    <row r="1404" spans="1:37" ht="19" customHeight="1">
      <c r="A1404" t="s">
        <v>1008</v>
      </c>
      <c r="B1404" t="s">
        <v>1009</v>
      </c>
      <c r="C1404" t="s">
        <v>1010</v>
      </c>
      <c r="D1404">
        <v>7</v>
      </c>
      <c r="E1404" t="s">
        <v>490</v>
      </c>
      <c r="F1404" t="s">
        <v>633</v>
      </c>
      <c r="G1404" t="s">
        <v>1311</v>
      </c>
      <c r="H1404" t="s">
        <v>1311</v>
      </c>
      <c r="I1404" t="s">
        <v>465</v>
      </c>
      <c r="J1404" t="s">
        <v>248</v>
      </c>
      <c r="K1404">
        <v>869.47</v>
      </c>
      <c r="L1404">
        <v>160.93</v>
      </c>
      <c r="M1404">
        <v>1030.4000000000001</v>
      </c>
      <c r="N1404">
        <v>869.47</v>
      </c>
      <c r="O1404">
        <v>160.93</v>
      </c>
      <c r="P1404">
        <v>1127.1429000000001</v>
      </c>
      <c r="Q1404">
        <v>8593.8570999999993</v>
      </c>
      <c r="R1404">
        <v>0</v>
      </c>
      <c r="S1404">
        <v>8638</v>
      </c>
      <c r="T1404">
        <v>6.5713999999999997</v>
      </c>
      <c r="U1404">
        <f t="shared" si="20"/>
        <v>7.6075480435285937E-4</v>
      </c>
      <c r="V1404">
        <f t="shared" si="21"/>
        <v>1.7040981708728874E-2</v>
      </c>
      <c r="W1404">
        <f t="shared" si="22"/>
        <v>22.400097391727794</v>
      </c>
      <c r="X1404">
        <f t="shared" si="23"/>
        <v>1.7040981708728874E-2</v>
      </c>
      <c r="Y1404">
        <f t="shared" si="24"/>
        <v>22.400097391727794</v>
      </c>
      <c r="AA1404">
        <v>1127.1429000000001</v>
      </c>
      <c r="AB1404">
        <v>8593.8570999999993</v>
      </c>
      <c r="AC1404">
        <v>0</v>
      </c>
      <c r="AD1404">
        <v>8638</v>
      </c>
      <c r="AE1404">
        <v>6.5713999999999997</v>
      </c>
      <c r="AF1404">
        <v>7.6185000000000001E-4</v>
      </c>
      <c r="AG1404">
        <v>869.47</v>
      </c>
      <c r="AH1404">
        <v>160.93</v>
      </c>
      <c r="AI1404">
        <v>1030.4000000000001</v>
      </c>
      <c r="AJ1404">
        <v>869.47</v>
      </c>
      <c r="AK1404">
        <v>160.93</v>
      </c>
    </row>
    <row r="1405" spans="1:37" ht="19" customHeight="1">
      <c r="A1405" t="s">
        <v>1008</v>
      </c>
      <c r="B1405" t="s">
        <v>1009</v>
      </c>
      <c r="C1405" t="s">
        <v>1010</v>
      </c>
      <c r="D1405">
        <v>7</v>
      </c>
      <c r="E1405" t="s">
        <v>543</v>
      </c>
      <c r="G1405" t="s">
        <v>1311</v>
      </c>
      <c r="H1405" t="s">
        <v>1311</v>
      </c>
      <c r="I1405" t="s">
        <v>465</v>
      </c>
      <c r="J1405" t="s">
        <v>268</v>
      </c>
      <c r="K1405">
        <v>0</v>
      </c>
      <c r="L1405">
        <v>13138.14</v>
      </c>
      <c r="M1405">
        <v>897.62490000000003</v>
      </c>
      <c r="N1405">
        <v>0</v>
      </c>
      <c r="O1405">
        <v>897.62490000000003</v>
      </c>
      <c r="P1405">
        <v>0</v>
      </c>
      <c r="R1405">
        <v>0</v>
      </c>
      <c r="S1405">
        <v>0</v>
      </c>
      <c r="U1405" t="str">
        <f t="shared" si="20"/>
        <v/>
      </c>
      <c r="V1405" t="str">
        <f t="shared" si="21"/>
        <v/>
      </c>
      <c r="W1405" t="str">
        <f t="shared" si="22"/>
        <v/>
      </c>
      <c r="X1405" t="str">
        <f t="shared" si="23"/>
        <v/>
      </c>
      <c r="Y1405" t="str">
        <f t="shared" si="24"/>
        <v/>
      </c>
      <c r="AA1405">
        <v>0</v>
      </c>
      <c r="AC1405">
        <v>0</v>
      </c>
      <c r="AD1405">
        <v>0</v>
      </c>
      <c r="AG1405">
        <v>0</v>
      </c>
      <c r="AH1405">
        <v>13138.14</v>
      </c>
      <c r="AI1405">
        <v>897.62490000000003</v>
      </c>
      <c r="AJ1405">
        <v>0</v>
      </c>
      <c r="AK1405">
        <v>897.62490000000003</v>
      </c>
    </row>
    <row r="1406" spans="1:37" ht="19" customHeight="1">
      <c r="A1406" t="s">
        <v>1008</v>
      </c>
      <c r="B1406" t="s">
        <v>1009</v>
      </c>
      <c r="C1406" t="s">
        <v>1010</v>
      </c>
      <c r="D1406">
        <v>7</v>
      </c>
      <c r="E1406" t="s">
        <v>497</v>
      </c>
      <c r="F1406" t="s">
        <v>497</v>
      </c>
      <c r="G1406" t="s">
        <v>1311</v>
      </c>
      <c r="H1406" t="s">
        <v>1311</v>
      </c>
      <c r="I1406" t="s">
        <v>465</v>
      </c>
      <c r="J1406" t="s">
        <v>268</v>
      </c>
      <c r="K1406">
        <v>12478</v>
      </c>
      <c r="L1406">
        <v>0</v>
      </c>
      <c r="M1406">
        <v>852.27499999999998</v>
      </c>
      <c r="N1406">
        <v>852.27499999999998</v>
      </c>
      <c r="O1406">
        <v>0</v>
      </c>
      <c r="P1406">
        <v>598.85709999999995</v>
      </c>
      <c r="Q1406">
        <v>43.571399999999997</v>
      </c>
      <c r="R1406">
        <v>43.571399999999997</v>
      </c>
      <c r="S1406">
        <v>596.14290000000005</v>
      </c>
      <c r="T1406">
        <v>4.2857000000000003</v>
      </c>
      <c r="U1406">
        <f t="shared" si="20"/>
        <v>7.1890481292321015E-3</v>
      </c>
      <c r="V1406">
        <f t="shared" si="21"/>
        <v>2.9901747191343357</v>
      </c>
      <c r="W1406">
        <f t="shared" si="22"/>
        <v>415.93471978239927</v>
      </c>
      <c r="X1406">
        <f t="shared" si="23"/>
        <v>0.20423554726320051</v>
      </c>
      <c r="Y1406">
        <f t="shared" si="24"/>
        <v>28.409261364204543</v>
      </c>
      <c r="AA1406">
        <v>598.85709999999995</v>
      </c>
      <c r="AB1406">
        <v>43.571399999999997</v>
      </c>
      <c r="AC1406">
        <v>43.571399999999997</v>
      </c>
      <c r="AD1406">
        <v>596.14290000000005</v>
      </c>
      <c r="AE1406">
        <v>4.2857000000000003</v>
      </c>
      <c r="AF1406">
        <v>7.1509E-3</v>
      </c>
      <c r="AG1406">
        <v>12478</v>
      </c>
      <c r="AH1406">
        <v>0</v>
      </c>
      <c r="AI1406">
        <v>852.27499999999998</v>
      </c>
      <c r="AJ1406">
        <v>852.27499999999998</v>
      </c>
      <c r="AK1406">
        <v>0</v>
      </c>
    </row>
    <row r="1407" spans="1:37" ht="19" customHeight="1">
      <c r="A1407" t="s">
        <v>1008</v>
      </c>
      <c r="B1407" t="s">
        <v>1009</v>
      </c>
      <c r="C1407" t="s">
        <v>1010</v>
      </c>
      <c r="D1407">
        <v>7</v>
      </c>
      <c r="E1407" t="s">
        <v>503</v>
      </c>
      <c r="F1407" t="s">
        <v>322</v>
      </c>
      <c r="G1407" t="s">
        <v>1311</v>
      </c>
      <c r="H1407" t="s">
        <v>1311</v>
      </c>
      <c r="I1407" t="s">
        <v>465</v>
      </c>
      <c r="J1407" t="s">
        <v>281</v>
      </c>
      <c r="K1407">
        <v>122</v>
      </c>
      <c r="L1407">
        <v>0</v>
      </c>
      <c r="M1407">
        <v>833.59889999999996</v>
      </c>
      <c r="N1407">
        <v>833.59889999999996</v>
      </c>
      <c r="O1407">
        <v>0</v>
      </c>
      <c r="P1407">
        <v>124</v>
      </c>
      <c r="Q1407">
        <v>1868.8570999999999</v>
      </c>
      <c r="R1407">
        <v>1051</v>
      </c>
      <c r="S1407">
        <v>3787.4286000000002</v>
      </c>
      <c r="T1407">
        <v>13.142899999999999</v>
      </c>
      <c r="U1407">
        <f t="shared" si="20"/>
        <v>3.470138024516158E-3</v>
      </c>
      <c r="V1407">
        <f t="shared" si="21"/>
        <v>4.6016897661308852E-3</v>
      </c>
      <c r="W1407">
        <f t="shared" si="22"/>
        <v>1.3260826323392423</v>
      </c>
      <c r="X1407">
        <f t="shared" si="23"/>
        <v>3.1442323993343964E-2</v>
      </c>
      <c r="Y1407">
        <f t="shared" si="24"/>
        <v>9.0608280625171886</v>
      </c>
      <c r="AA1407">
        <v>124</v>
      </c>
      <c r="AB1407">
        <v>1868.8570999999999</v>
      </c>
      <c r="AC1407">
        <v>1051</v>
      </c>
      <c r="AD1407">
        <v>3787.4286000000002</v>
      </c>
      <c r="AE1407">
        <v>13.142899999999999</v>
      </c>
      <c r="AF1407">
        <v>3.4891599999999998E-3</v>
      </c>
      <c r="AG1407">
        <v>122</v>
      </c>
      <c r="AH1407">
        <v>0</v>
      </c>
      <c r="AI1407">
        <v>833.59889999999996</v>
      </c>
      <c r="AJ1407">
        <v>833.59889999999996</v>
      </c>
      <c r="AK1407">
        <v>0</v>
      </c>
    </row>
    <row r="1408" spans="1:37" ht="19" customHeight="1">
      <c r="A1408" t="s">
        <v>1008</v>
      </c>
      <c r="B1408" t="s">
        <v>1009</v>
      </c>
      <c r="C1408" t="s">
        <v>1010</v>
      </c>
      <c r="D1408">
        <v>7</v>
      </c>
      <c r="E1408" t="s">
        <v>505</v>
      </c>
      <c r="G1408" t="s">
        <v>1311</v>
      </c>
      <c r="H1408" t="s">
        <v>1311</v>
      </c>
      <c r="I1408" t="s">
        <v>465</v>
      </c>
      <c r="J1408" t="s">
        <v>281</v>
      </c>
      <c r="K1408">
        <v>118</v>
      </c>
      <c r="L1408">
        <v>0</v>
      </c>
      <c r="M1408">
        <v>806.30709999999999</v>
      </c>
      <c r="N1408">
        <v>806.30709999999999</v>
      </c>
      <c r="O1408">
        <v>0</v>
      </c>
      <c r="P1408">
        <v>126.28570000000001</v>
      </c>
      <c r="Q1408">
        <v>1669.2856999999999</v>
      </c>
      <c r="R1408">
        <v>774.14290000000005</v>
      </c>
      <c r="S1408">
        <v>3181.1428999999998</v>
      </c>
      <c r="T1408">
        <v>12.2857</v>
      </c>
      <c r="U1408">
        <f t="shared" si="20"/>
        <v>3.8620396461913108E-3</v>
      </c>
      <c r="V1408">
        <f t="shared" si="21"/>
        <v>5.2990838158018172E-3</v>
      </c>
      <c r="W1408">
        <f t="shared" si="22"/>
        <v>1.372094618714673</v>
      </c>
      <c r="X1408">
        <f t="shared" si="23"/>
        <v>3.6209228001492351E-2</v>
      </c>
      <c r="Y1408">
        <f t="shared" si="24"/>
        <v>9.3756748554358786</v>
      </c>
      <c r="AA1408">
        <v>126.28570000000001</v>
      </c>
      <c r="AB1408">
        <v>1669.2856999999999</v>
      </c>
      <c r="AC1408">
        <v>774.14290000000005</v>
      </c>
      <c r="AD1408">
        <v>3181.1428999999998</v>
      </c>
      <c r="AE1408">
        <v>12.2857</v>
      </c>
      <c r="AF1408">
        <v>3.8379099999999999E-3</v>
      </c>
      <c r="AG1408">
        <v>118</v>
      </c>
      <c r="AH1408">
        <v>0</v>
      </c>
      <c r="AI1408">
        <v>806.30709999999999</v>
      </c>
      <c r="AJ1408">
        <v>806.30709999999999</v>
      </c>
      <c r="AK1408">
        <v>0</v>
      </c>
    </row>
    <row r="1409" spans="1:37" ht="19" customHeight="1">
      <c r="A1409" t="s">
        <v>1008</v>
      </c>
      <c r="B1409" t="s">
        <v>1009</v>
      </c>
      <c r="C1409" t="s">
        <v>1010</v>
      </c>
      <c r="D1409">
        <v>7</v>
      </c>
      <c r="E1409" t="s">
        <v>506</v>
      </c>
      <c r="G1409" t="s">
        <v>1311</v>
      </c>
      <c r="H1409" t="s">
        <v>1311</v>
      </c>
      <c r="I1409" t="s">
        <v>465</v>
      </c>
      <c r="J1409" t="s">
        <v>268</v>
      </c>
      <c r="K1409">
        <v>199</v>
      </c>
      <c r="L1409">
        <v>10202.59</v>
      </c>
      <c r="M1409">
        <v>710.69759999999997</v>
      </c>
      <c r="N1409">
        <v>13.589499999999999</v>
      </c>
      <c r="O1409">
        <v>697.10810000000004</v>
      </c>
      <c r="P1409">
        <v>1.5713999999999999</v>
      </c>
      <c r="R1409">
        <v>0</v>
      </c>
      <c r="S1409">
        <v>110.4286</v>
      </c>
      <c r="U1409">
        <f t="shared" si="20"/>
        <v>0</v>
      </c>
      <c r="V1409">
        <f t="shared" si="21"/>
        <v>13.456128471894315</v>
      </c>
      <c r="W1409" t="str">
        <f t="shared" si="22"/>
        <v/>
      </c>
      <c r="X1409">
        <f t="shared" si="23"/>
        <v>0.91940157324668215</v>
      </c>
      <c r="Y1409" t="str">
        <f t="shared" si="24"/>
        <v/>
      </c>
      <c r="AA1409">
        <v>1.5713999999999999</v>
      </c>
      <c r="AC1409">
        <v>0</v>
      </c>
      <c r="AD1409">
        <v>110.4286</v>
      </c>
      <c r="AF1409">
        <v>0</v>
      </c>
      <c r="AG1409">
        <v>199</v>
      </c>
      <c r="AH1409">
        <v>10202.59</v>
      </c>
      <c r="AI1409">
        <v>710.69759999999997</v>
      </c>
      <c r="AJ1409">
        <v>13.589499999999999</v>
      </c>
      <c r="AK1409">
        <v>697.10810000000004</v>
      </c>
    </row>
    <row r="1410" spans="1:37" ht="19" customHeight="1">
      <c r="A1410" t="s">
        <v>1008</v>
      </c>
      <c r="B1410" t="s">
        <v>1009</v>
      </c>
      <c r="C1410" t="s">
        <v>1010</v>
      </c>
      <c r="D1410">
        <v>7</v>
      </c>
      <c r="E1410" t="s">
        <v>509</v>
      </c>
      <c r="G1410" t="s">
        <v>1311</v>
      </c>
      <c r="H1410" t="s">
        <v>1311</v>
      </c>
      <c r="I1410" t="s">
        <v>465</v>
      </c>
      <c r="J1410" t="s">
        <v>268</v>
      </c>
      <c r="K1410">
        <v>0</v>
      </c>
      <c r="L1410">
        <v>6458</v>
      </c>
      <c r="M1410">
        <v>441.2679</v>
      </c>
      <c r="N1410">
        <v>0</v>
      </c>
      <c r="O1410">
        <v>441.2679</v>
      </c>
      <c r="P1410">
        <v>38.714300000000001</v>
      </c>
      <c r="R1410">
        <v>0</v>
      </c>
      <c r="S1410">
        <v>159.28569999999999</v>
      </c>
      <c r="U1410">
        <f t="shared" si="20"/>
        <v>0</v>
      </c>
      <c r="V1410">
        <f t="shared" si="21"/>
        <v>5.7919287705765718</v>
      </c>
      <c r="W1410" t="str">
        <f t="shared" si="22"/>
        <v/>
      </c>
      <c r="X1410">
        <f t="shared" si="23"/>
        <v>0.39575599961937219</v>
      </c>
      <c r="Y1410" t="str">
        <f t="shared" si="24"/>
        <v/>
      </c>
      <c r="AA1410">
        <v>38.714300000000001</v>
      </c>
      <c r="AC1410">
        <v>0</v>
      </c>
      <c r="AD1410">
        <v>159.28569999999999</v>
      </c>
      <c r="AF1410">
        <v>0</v>
      </c>
      <c r="AG1410">
        <v>0</v>
      </c>
      <c r="AH1410">
        <v>6458</v>
      </c>
      <c r="AI1410">
        <v>441.2679</v>
      </c>
      <c r="AJ1410">
        <v>0</v>
      </c>
      <c r="AK1410">
        <v>441.2679</v>
      </c>
    </row>
    <row r="1411" spans="1:37" ht="19" customHeight="1">
      <c r="A1411" t="s">
        <v>1008</v>
      </c>
      <c r="B1411" t="s">
        <v>1009</v>
      </c>
      <c r="C1411" t="s">
        <v>1010</v>
      </c>
      <c r="D1411">
        <v>7</v>
      </c>
      <c r="E1411" t="s">
        <v>512</v>
      </c>
      <c r="G1411" t="s">
        <v>1311</v>
      </c>
      <c r="H1411" t="s">
        <v>1311</v>
      </c>
      <c r="I1411" t="s">
        <v>465</v>
      </c>
      <c r="J1411" t="s">
        <v>268</v>
      </c>
      <c r="K1411">
        <v>0</v>
      </c>
      <c r="L1411">
        <v>6328.98</v>
      </c>
      <c r="M1411">
        <v>432.43529999999998</v>
      </c>
      <c r="N1411">
        <v>0</v>
      </c>
      <c r="O1411">
        <v>432.43529999999998</v>
      </c>
      <c r="P1411">
        <v>96.142899999999997</v>
      </c>
      <c r="R1411">
        <v>0</v>
      </c>
      <c r="S1411">
        <v>901</v>
      </c>
      <c r="U1411">
        <f t="shared" si="20"/>
        <v>0</v>
      </c>
      <c r="V1411">
        <f t="shared" si="21"/>
        <v>1.0034850166481686</v>
      </c>
      <c r="W1411" t="str">
        <f t="shared" si="22"/>
        <v/>
      </c>
      <c r="X1411">
        <f t="shared" si="23"/>
        <v>6.856434120818139E-2</v>
      </c>
      <c r="Y1411" t="str">
        <f t="shared" si="24"/>
        <v/>
      </c>
      <c r="AA1411">
        <v>96.142899999999997</v>
      </c>
      <c r="AC1411">
        <v>0</v>
      </c>
      <c r="AD1411">
        <v>901</v>
      </c>
      <c r="AF1411">
        <v>0</v>
      </c>
      <c r="AG1411">
        <v>0</v>
      </c>
      <c r="AH1411">
        <v>6328.98</v>
      </c>
      <c r="AI1411">
        <v>432.43529999999998</v>
      </c>
      <c r="AJ1411">
        <v>0</v>
      </c>
      <c r="AK1411">
        <v>432.43529999999998</v>
      </c>
    </row>
    <row r="1412" spans="1:37" ht="19" customHeight="1">
      <c r="A1412" t="s">
        <v>1008</v>
      </c>
      <c r="B1412" t="s">
        <v>1009</v>
      </c>
      <c r="C1412" t="s">
        <v>1010</v>
      </c>
      <c r="D1412">
        <v>7</v>
      </c>
      <c r="E1412" t="s">
        <v>510</v>
      </c>
      <c r="G1412" t="s">
        <v>1311</v>
      </c>
      <c r="H1412" t="s">
        <v>1311</v>
      </c>
      <c r="I1412" t="s">
        <v>465</v>
      </c>
      <c r="J1412" t="s">
        <v>268</v>
      </c>
      <c r="K1412">
        <v>0</v>
      </c>
      <c r="L1412">
        <v>6186.41</v>
      </c>
      <c r="M1412">
        <v>422.66910000000001</v>
      </c>
      <c r="N1412">
        <v>0</v>
      </c>
      <c r="O1412">
        <v>422.66910000000001</v>
      </c>
      <c r="P1412">
        <v>25.857099999999999</v>
      </c>
      <c r="R1412">
        <v>0</v>
      </c>
      <c r="S1412">
        <v>283.42860000000002</v>
      </c>
      <c r="U1412">
        <f t="shared" si="20"/>
        <v>0</v>
      </c>
      <c r="V1412">
        <f t="shared" si="21"/>
        <v>3.1181498872832774</v>
      </c>
      <c r="W1412" t="str">
        <f t="shared" si="22"/>
        <v/>
      </c>
      <c r="X1412">
        <f t="shared" si="23"/>
        <v>0.2130388394114073</v>
      </c>
      <c r="Y1412" t="str">
        <f t="shared" si="24"/>
        <v/>
      </c>
      <c r="AA1412">
        <v>25.857099999999999</v>
      </c>
      <c r="AC1412">
        <v>0</v>
      </c>
      <c r="AD1412">
        <v>283.42860000000002</v>
      </c>
      <c r="AF1412">
        <v>0</v>
      </c>
      <c r="AG1412">
        <v>0</v>
      </c>
      <c r="AH1412">
        <v>6186.41</v>
      </c>
      <c r="AI1412">
        <v>422.66910000000001</v>
      </c>
      <c r="AJ1412">
        <v>0</v>
      </c>
      <c r="AK1412">
        <v>422.66910000000001</v>
      </c>
    </row>
    <row r="1413" spans="1:37" ht="19" customHeight="1">
      <c r="A1413" t="s">
        <v>1008</v>
      </c>
      <c r="B1413" t="s">
        <v>1009</v>
      </c>
      <c r="C1413" t="s">
        <v>1010</v>
      </c>
      <c r="D1413">
        <v>7</v>
      </c>
      <c r="E1413" t="s">
        <v>514</v>
      </c>
      <c r="G1413" t="s">
        <v>1311</v>
      </c>
      <c r="H1413" t="s">
        <v>1311</v>
      </c>
      <c r="I1413" t="s">
        <v>465</v>
      </c>
      <c r="J1413" t="s">
        <v>268</v>
      </c>
      <c r="K1413">
        <v>0</v>
      </c>
      <c r="L1413">
        <v>5339.22</v>
      </c>
      <c r="M1413">
        <v>364.79719999999998</v>
      </c>
      <c r="N1413">
        <v>0</v>
      </c>
      <c r="O1413">
        <v>364.79719999999998</v>
      </c>
      <c r="P1413">
        <v>1.5713999999999999</v>
      </c>
      <c r="R1413">
        <v>0</v>
      </c>
      <c r="S1413">
        <v>51</v>
      </c>
      <c r="U1413">
        <f t="shared" si="20"/>
        <v>0</v>
      </c>
      <c r="V1413">
        <f t="shared" si="21"/>
        <v>14.955798319327732</v>
      </c>
      <c r="W1413" t="str">
        <f t="shared" si="22"/>
        <v/>
      </c>
      <c r="X1413">
        <f t="shared" si="23"/>
        <v>1.0218408963585432</v>
      </c>
      <c r="Y1413" t="str">
        <f t="shared" si="24"/>
        <v/>
      </c>
      <c r="AA1413">
        <v>1.5713999999999999</v>
      </c>
      <c r="AC1413">
        <v>0</v>
      </c>
      <c r="AD1413">
        <v>51</v>
      </c>
      <c r="AF1413">
        <v>0</v>
      </c>
      <c r="AG1413">
        <v>0</v>
      </c>
      <c r="AH1413">
        <v>5339.22</v>
      </c>
      <c r="AI1413">
        <v>364.79719999999998</v>
      </c>
      <c r="AJ1413">
        <v>0</v>
      </c>
      <c r="AK1413">
        <v>364.79719999999998</v>
      </c>
    </row>
    <row r="1414" spans="1:37" ht="19" customHeight="1">
      <c r="A1414" t="s">
        <v>1008</v>
      </c>
      <c r="B1414" t="s">
        <v>1009</v>
      </c>
      <c r="C1414" t="s">
        <v>1010</v>
      </c>
      <c r="D1414">
        <v>5</v>
      </c>
      <c r="E1414" t="s">
        <v>632</v>
      </c>
      <c r="F1414" t="s">
        <v>632</v>
      </c>
      <c r="G1414" t="s">
        <v>1311</v>
      </c>
      <c r="H1414" t="s">
        <v>1311</v>
      </c>
      <c r="I1414" t="s">
        <v>465</v>
      </c>
      <c r="J1414" t="s">
        <v>248</v>
      </c>
      <c r="K1414">
        <v>356</v>
      </c>
      <c r="L1414">
        <v>0</v>
      </c>
      <c r="M1414">
        <v>356</v>
      </c>
      <c r="N1414">
        <v>356</v>
      </c>
      <c r="O1414">
        <v>0</v>
      </c>
      <c r="Q1414">
        <v>35.200000000000003</v>
      </c>
      <c r="R1414">
        <v>1.6</v>
      </c>
      <c r="S1414">
        <v>29</v>
      </c>
      <c r="T1414">
        <v>0.8</v>
      </c>
      <c r="U1414">
        <f t="shared" si="20"/>
        <v>2.7586206896551727E-2</v>
      </c>
      <c r="V1414">
        <f t="shared" si="21"/>
        <v>2.4551724137931035</v>
      </c>
      <c r="W1414">
        <f t="shared" si="22"/>
        <v>89</v>
      </c>
      <c r="X1414">
        <f t="shared" si="23"/>
        <v>2.4551724137931035</v>
      </c>
      <c r="Y1414">
        <f t="shared" si="24"/>
        <v>89</v>
      </c>
      <c r="AB1414">
        <v>35.200000000000003</v>
      </c>
      <c r="AC1414">
        <v>1.6</v>
      </c>
      <c r="AD1414">
        <v>29</v>
      </c>
      <c r="AE1414">
        <v>0.8</v>
      </c>
      <c r="AF1414">
        <v>3.3809520000000003E-2</v>
      </c>
      <c r="AG1414">
        <v>356</v>
      </c>
      <c r="AH1414">
        <v>0</v>
      </c>
      <c r="AI1414">
        <v>356</v>
      </c>
      <c r="AJ1414">
        <v>356</v>
      </c>
      <c r="AK1414">
        <v>0</v>
      </c>
    </row>
    <row r="1415" spans="1:37" ht="19" customHeight="1">
      <c r="A1415" t="s">
        <v>1008</v>
      </c>
      <c r="B1415" t="s">
        <v>1009</v>
      </c>
      <c r="C1415" t="s">
        <v>1010</v>
      </c>
      <c r="D1415">
        <v>7</v>
      </c>
      <c r="E1415" t="s">
        <v>537</v>
      </c>
      <c r="F1415" t="s">
        <v>537</v>
      </c>
      <c r="G1415" t="s">
        <v>1311</v>
      </c>
      <c r="H1415" t="s">
        <v>1311</v>
      </c>
      <c r="I1415" t="s">
        <v>465</v>
      </c>
      <c r="J1415" t="s">
        <v>248</v>
      </c>
      <c r="K1415">
        <v>324</v>
      </c>
      <c r="L1415">
        <v>0</v>
      </c>
      <c r="M1415">
        <v>324</v>
      </c>
      <c r="N1415">
        <v>324</v>
      </c>
      <c r="O1415">
        <v>0</v>
      </c>
      <c r="Q1415">
        <v>239.28569999999999</v>
      </c>
      <c r="R1415">
        <v>7.1429</v>
      </c>
      <c r="S1415">
        <v>242.1429</v>
      </c>
      <c r="T1415">
        <v>2.1429</v>
      </c>
      <c r="U1415">
        <f t="shared" si="20"/>
        <v>8.8497329469499203E-3</v>
      </c>
      <c r="V1415">
        <f t="shared" si="21"/>
        <v>0.19115040864594537</v>
      </c>
      <c r="W1415">
        <f t="shared" si="22"/>
        <v>21.599568008639828</v>
      </c>
      <c r="X1415">
        <f t="shared" si="23"/>
        <v>0.19115040864594537</v>
      </c>
      <c r="Y1415">
        <f t="shared" si="24"/>
        <v>21.599568008639828</v>
      </c>
      <c r="AB1415">
        <v>239.28569999999999</v>
      </c>
      <c r="AC1415">
        <v>7.1429</v>
      </c>
      <c r="AD1415">
        <v>242.1429</v>
      </c>
      <c r="AE1415">
        <v>2.1429</v>
      </c>
      <c r="AF1415">
        <v>8.7148699999999996E-3</v>
      </c>
      <c r="AG1415">
        <v>324</v>
      </c>
      <c r="AH1415">
        <v>0</v>
      </c>
      <c r="AI1415">
        <v>324</v>
      </c>
      <c r="AJ1415">
        <v>324</v>
      </c>
      <c r="AK1415">
        <v>0</v>
      </c>
    </row>
    <row r="1416" spans="1:37" ht="19" customHeight="1">
      <c r="A1416" t="s">
        <v>1008</v>
      </c>
      <c r="B1416" t="s">
        <v>1009</v>
      </c>
      <c r="C1416" t="s">
        <v>1010</v>
      </c>
      <c r="D1416">
        <v>7</v>
      </c>
      <c r="E1416" t="s">
        <v>524</v>
      </c>
      <c r="G1416" t="s">
        <v>1311</v>
      </c>
      <c r="H1416" t="s">
        <v>1311</v>
      </c>
      <c r="I1416" t="s">
        <v>465</v>
      </c>
      <c r="J1416" t="s">
        <v>268</v>
      </c>
      <c r="K1416">
        <v>226</v>
      </c>
      <c r="L1416">
        <v>4368.3500000000004</v>
      </c>
      <c r="M1416">
        <v>313.8879</v>
      </c>
      <c r="N1416">
        <v>15.428800000000001</v>
      </c>
      <c r="O1416">
        <v>298.45909999999998</v>
      </c>
      <c r="P1416">
        <v>7.5713999999999997</v>
      </c>
      <c r="R1416">
        <v>0</v>
      </c>
      <c r="S1416">
        <v>166.8571</v>
      </c>
      <c r="U1416">
        <f t="shared" si="20"/>
        <v>0</v>
      </c>
      <c r="V1416">
        <f t="shared" si="21"/>
        <v>3.9335198459383167</v>
      </c>
      <c r="W1416" t="str">
        <f t="shared" si="22"/>
        <v/>
      </c>
      <c r="X1416">
        <f t="shared" si="23"/>
        <v>0.26873970943656916</v>
      </c>
      <c r="Y1416" t="str">
        <f t="shared" si="24"/>
        <v/>
      </c>
      <c r="AA1416">
        <v>7.5713999999999997</v>
      </c>
      <c r="AC1416">
        <v>0</v>
      </c>
      <c r="AD1416">
        <v>166.8571</v>
      </c>
      <c r="AF1416">
        <v>0</v>
      </c>
      <c r="AG1416">
        <v>226</v>
      </c>
      <c r="AH1416">
        <v>4368.3500000000004</v>
      </c>
      <c r="AI1416">
        <v>313.8879</v>
      </c>
      <c r="AJ1416">
        <v>15.428800000000001</v>
      </c>
      <c r="AK1416">
        <v>298.45909999999998</v>
      </c>
    </row>
    <row r="1417" spans="1:37" ht="19" customHeight="1">
      <c r="A1417" t="s">
        <v>1008</v>
      </c>
      <c r="B1417" t="s">
        <v>1009</v>
      </c>
      <c r="C1417" t="s">
        <v>1010</v>
      </c>
      <c r="D1417">
        <v>7</v>
      </c>
      <c r="E1417" t="s">
        <v>515</v>
      </c>
      <c r="G1417" t="s">
        <v>1311</v>
      </c>
      <c r="H1417" t="s">
        <v>1311</v>
      </c>
      <c r="I1417" t="s">
        <v>465</v>
      </c>
      <c r="J1417" t="s">
        <v>268</v>
      </c>
      <c r="K1417">
        <v>0</v>
      </c>
      <c r="L1417">
        <v>4330.7</v>
      </c>
      <c r="M1417">
        <v>295.90379999999999</v>
      </c>
      <c r="N1417">
        <v>0</v>
      </c>
      <c r="O1417">
        <v>295.90379999999999</v>
      </c>
      <c r="P1417">
        <v>1</v>
      </c>
      <c r="R1417">
        <v>0</v>
      </c>
      <c r="S1417">
        <v>57.571399999999997</v>
      </c>
      <c r="U1417">
        <f t="shared" si="20"/>
        <v>0</v>
      </c>
      <c r="V1417">
        <f t="shared" si="21"/>
        <v>10.746159179235326</v>
      </c>
      <c r="W1417" t="str">
        <f t="shared" si="22"/>
        <v/>
      </c>
      <c r="X1417">
        <f t="shared" si="23"/>
        <v>0.73425296985259048</v>
      </c>
      <c r="Y1417" t="str">
        <f t="shared" si="24"/>
        <v/>
      </c>
      <c r="AA1417">
        <v>1</v>
      </c>
      <c r="AC1417">
        <v>0</v>
      </c>
      <c r="AD1417">
        <v>57.571399999999997</v>
      </c>
      <c r="AF1417">
        <v>0</v>
      </c>
      <c r="AG1417">
        <v>0</v>
      </c>
      <c r="AH1417">
        <v>4330.7</v>
      </c>
      <c r="AI1417">
        <v>295.90379999999999</v>
      </c>
      <c r="AJ1417">
        <v>0</v>
      </c>
      <c r="AK1417">
        <v>295.90379999999999</v>
      </c>
    </row>
    <row r="1418" spans="1:37" ht="19" customHeight="1">
      <c r="A1418" t="s">
        <v>1008</v>
      </c>
      <c r="B1418" t="s">
        <v>1009</v>
      </c>
      <c r="C1418" t="s">
        <v>1010</v>
      </c>
      <c r="D1418">
        <v>7</v>
      </c>
      <c r="E1418" t="s">
        <v>518</v>
      </c>
      <c r="G1418" t="s">
        <v>1311</v>
      </c>
      <c r="H1418" t="s">
        <v>1311</v>
      </c>
      <c r="I1418" t="s">
        <v>465</v>
      </c>
      <c r="J1418" t="s">
        <v>268</v>
      </c>
      <c r="K1418">
        <v>0</v>
      </c>
      <c r="L1418">
        <v>3400</v>
      </c>
      <c r="M1418">
        <v>232.3098</v>
      </c>
      <c r="N1418">
        <v>0</v>
      </c>
      <c r="O1418">
        <v>232.3098</v>
      </c>
      <c r="P1418">
        <v>0</v>
      </c>
      <c r="R1418">
        <v>0</v>
      </c>
      <c r="S1418">
        <v>0</v>
      </c>
      <c r="U1418" t="str">
        <f t="shared" si="20"/>
        <v/>
      </c>
      <c r="V1418" t="str">
        <f t="shared" si="21"/>
        <v/>
      </c>
      <c r="W1418" t="str">
        <f t="shared" si="22"/>
        <v/>
      </c>
      <c r="X1418" t="str">
        <f t="shared" si="23"/>
        <v/>
      </c>
      <c r="Y1418" t="str">
        <f t="shared" si="24"/>
        <v/>
      </c>
      <c r="AA1418">
        <v>0</v>
      </c>
      <c r="AC1418">
        <v>0</v>
      </c>
      <c r="AD1418">
        <v>0</v>
      </c>
      <c r="AG1418">
        <v>0</v>
      </c>
      <c r="AH1418">
        <v>3400</v>
      </c>
      <c r="AI1418">
        <v>232.3098</v>
      </c>
      <c r="AJ1418">
        <v>0</v>
      </c>
      <c r="AK1418">
        <v>232.3098</v>
      </c>
    </row>
    <row r="1419" spans="1:37" ht="19" customHeight="1">
      <c r="A1419" t="s">
        <v>1008</v>
      </c>
      <c r="B1419" t="s">
        <v>1009</v>
      </c>
      <c r="C1419" t="s">
        <v>1010</v>
      </c>
      <c r="D1419">
        <v>7</v>
      </c>
      <c r="E1419" t="s">
        <v>526</v>
      </c>
      <c r="G1419" t="s">
        <v>1311</v>
      </c>
      <c r="H1419" t="s">
        <v>1311</v>
      </c>
      <c r="I1419" t="s">
        <v>465</v>
      </c>
      <c r="J1419" t="s">
        <v>268</v>
      </c>
      <c r="K1419">
        <v>0</v>
      </c>
      <c r="L1419">
        <v>3226.74</v>
      </c>
      <c r="M1419">
        <v>220.4821</v>
      </c>
      <c r="N1419">
        <v>0</v>
      </c>
      <c r="O1419">
        <v>220.4821</v>
      </c>
      <c r="P1419">
        <v>1.1429</v>
      </c>
      <c r="R1419">
        <v>0</v>
      </c>
      <c r="S1419">
        <v>48.571399999999997</v>
      </c>
      <c r="U1419">
        <f t="shared" si="20"/>
        <v>0</v>
      </c>
      <c r="V1419">
        <f t="shared" si="21"/>
        <v>9.4904173473043212</v>
      </c>
      <c r="W1419" t="str">
        <f t="shared" si="22"/>
        <v/>
      </c>
      <c r="X1419">
        <f t="shared" si="23"/>
        <v>0.64847714616302721</v>
      </c>
      <c r="Y1419" t="str">
        <f t="shared" si="24"/>
        <v/>
      </c>
      <c r="AA1419">
        <v>1.1429</v>
      </c>
      <c r="AC1419">
        <v>0</v>
      </c>
      <c r="AD1419">
        <v>48.571399999999997</v>
      </c>
      <c r="AF1419">
        <v>0</v>
      </c>
      <c r="AG1419">
        <v>0</v>
      </c>
      <c r="AH1419">
        <v>3226.74</v>
      </c>
      <c r="AI1419">
        <v>220.4821</v>
      </c>
      <c r="AJ1419">
        <v>0</v>
      </c>
      <c r="AK1419">
        <v>220.4821</v>
      </c>
    </row>
    <row r="1420" spans="1:37" ht="19" customHeight="1">
      <c r="A1420" t="s">
        <v>1008</v>
      </c>
      <c r="B1420" t="s">
        <v>1009</v>
      </c>
      <c r="C1420" t="s">
        <v>1010</v>
      </c>
      <c r="D1420">
        <v>7</v>
      </c>
      <c r="E1420" t="s">
        <v>517</v>
      </c>
      <c r="G1420" t="s">
        <v>1311</v>
      </c>
      <c r="H1420" t="s">
        <v>1311</v>
      </c>
      <c r="I1420" t="s">
        <v>465</v>
      </c>
      <c r="J1420" t="s">
        <v>268</v>
      </c>
      <c r="K1420">
        <v>0</v>
      </c>
      <c r="L1420">
        <v>2174.17</v>
      </c>
      <c r="M1420">
        <v>148.5557</v>
      </c>
      <c r="N1420">
        <v>0</v>
      </c>
      <c r="O1420">
        <v>148.5557</v>
      </c>
      <c r="P1420">
        <v>8</v>
      </c>
      <c r="R1420">
        <v>0</v>
      </c>
      <c r="S1420">
        <v>41.428600000000003</v>
      </c>
      <c r="U1420">
        <f t="shared" si="20"/>
        <v>0</v>
      </c>
      <c r="V1420">
        <f t="shared" si="21"/>
        <v>7.4971327605980953</v>
      </c>
      <c r="W1420" t="str">
        <f t="shared" si="22"/>
        <v/>
      </c>
      <c r="X1420">
        <f t="shared" si="23"/>
        <v>0.51226068119953017</v>
      </c>
      <c r="Y1420" t="str">
        <f t="shared" si="24"/>
        <v/>
      </c>
      <c r="AA1420">
        <v>8</v>
      </c>
      <c r="AC1420">
        <v>0</v>
      </c>
      <c r="AD1420">
        <v>41.428600000000003</v>
      </c>
      <c r="AF1420">
        <v>0</v>
      </c>
      <c r="AG1420">
        <v>0</v>
      </c>
      <c r="AH1420">
        <v>2174.17</v>
      </c>
      <c r="AI1420">
        <v>148.5557</v>
      </c>
      <c r="AJ1420">
        <v>0</v>
      </c>
      <c r="AK1420">
        <v>148.5557</v>
      </c>
    </row>
    <row r="1421" spans="1:37" ht="19" customHeight="1">
      <c r="A1421" t="s">
        <v>1008</v>
      </c>
      <c r="B1421" t="s">
        <v>1009</v>
      </c>
      <c r="C1421" t="s">
        <v>1010</v>
      </c>
      <c r="D1421">
        <v>7</v>
      </c>
      <c r="E1421" t="s">
        <v>535</v>
      </c>
      <c r="G1421" t="s">
        <v>1311</v>
      </c>
      <c r="H1421" t="s">
        <v>1311</v>
      </c>
      <c r="I1421" t="s">
        <v>465</v>
      </c>
      <c r="J1421" t="s">
        <v>268</v>
      </c>
      <c r="K1421">
        <v>0</v>
      </c>
      <c r="L1421">
        <v>1976.33</v>
      </c>
      <c r="M1421">
        <v>135.0308</v>
      </c>
      <c r="N1421">
        <v>0</v>
      </c>
      <c r="O1421">
        <v>135.0308</v>
      </c>
      <c r="P1421">
        <v>0</v>
      </c>
      <c r="R1421">
        <v>0</v>
      </c>
      <c r="S1421">
        <v>0</v>
      </c>
      <c r="U1421" t="str">
        <f t="shared" si="20"/>
        <v/>
      </c>
      <c r="V1421" t="str">
        <f t="shared" si="21"/>
        <v/>
      </c>
      <c r="W1421" t="str">
        <f t="shared" si="22"/>
        <v/>
      </c>
      <c r="X1421" t="str">
        <f t="shared" si="23"/>
        <v/>
      </c>
      <c r="Y1421" t="str">
        <f t="shared" si="24"/>
        <v/>
      </c>
      <c r="AA1421">
        <v>0</v>
      </c>
      <c r="AC1421">
        <v>0</v>
      </c>
      <c r="AD1421">
        <v>0</v>
      </c>
      <c r="AG1421">
        <v>0</v>
      </c>
      <c r="AH1421">
        <v>1976.33</v>
      </c>
      <c r="AI1421">
        <v>135.0308</v>
      </c>
      <c r="AJ1421">
        <v>0</v>
      </c>
      <c r="AK1421">
        <v>135.0308</v>
      </c>
    </row>
    <row r="1422" spans="1:37" ht="19" customHeight="1">
      <c r="A1422" t="s">
        <v>1008</v>
      </c>
      <c r="B1422" t="s">
        <v>1009</v>
      </c>
      <c r="C1422" t="s">
        <v>1010</v>
      </c>
      <c r="D1422">
        <v>7</v>
      </c>
      <c r="E1422" t="s">
        <v>527</v>
      </c>
      <c r="G1422" t="s">
        <v>1311</v>
      </c>
      <c r="H1422" t="s">
        <v>1311</v>
      </c>
      <c r="I1422" t="s">
        <v>465</v>
      </c>
      <c r="J1422" t="s">
        <v>268</v>
      </c>
      <c r="K1422">
        <v>0</v>
      </c>
      <c r="L1422">
        <v>1870.99</v>
      </c>
      <c r="M1422">
        <v>127.8349</v>
      </c>
      <c r="N1422">
        <v>0</v>
      </c>
      <c r="O1422">
        <v>127.8349</v>
      </c>
      <c r="P1422">
        <v>883.85709999999995</v>
      </c>
      <c r="R1422">
        <v>0</v>
      </c>
      <c r="S1422">
        <v>1806</v>
      </c>
      <c r="U1422">
        <f t="shared" si="20"/>
        <v>0</v>
      </c>
      <c r="V1422">
        <f t="shared" si="21"/>
        <v>0.14799794336339187</v>
      </c>
      <c r="W1422" t="str">
        <f t="shared" si="22"/>
        <v/>
      </c>
      <c r="X1422">
        <f t="shared" si="23"/>
        <v>1.0111920582186363E-2</v>
      </c>
      <c r="Y1422" t="str">
        <f t="shared" si="24"/>
        <v/>
      </c>
      <c r="AA1422">
        <v>883.85709999999995</v>
      </c>
      <c r="AC1422">
        <v>0</v>
      </c>
      <c r="AD1422">
        <v>1806</v>
      </c>
      <c r="AF1422">
        <v>0</v>
      </c>
      <c r="AG1422">
        <v>0</v>
      </c>
      <c r="AH1422">
        <v>1870.99</v>
      </c>
      <c r="AI1422">
        <v>127.8349</v>
      </c>
      <c r="AJ1422">
        <v>0</v>
      </c>
      <c r="AK1422">
        <v>127.8349</v>
      </c>
    </row>
    <row r="1423" spans="1:37" ht="19" customHeight="1">
      <c r="A1423" t="s">
        <v>1008</v>
      </c>
      <c r="B1423" t="s">
        <v>1009</v>
      </c>
      <c r="C1423" t="s">
        <v>1010</v>
      </c>
      <c r="D1423">
        <v>7</v>
      </c>
      <c r="E1423" t="s">
        <v>522</v>
      </c>
      <c r="G1423" t="s">
        <v>1311</v>
      </c>
      <c r="H1423" t="s">
        <v>1311</v>
      </c>
      <c r="I1423" t="s">
        <v>465</v>
      </c>
      <c r="J1423" t="s">
        <v>268</v>
      </c>
      <c r="K1423">
        <v>0</v>
      </c>
      <c r="L1423">
        <v>1591.53</v>
      </c>
      <c r="M1423">
        <v>108.74079999999999</v>
      </c>
      <c r="N1423">
        <v>0</v>
      </c>
      <c r="O1423">
        <v>108.74079999999999</v>
      </c>
      <c r="P1423">
        <v>0</v>
      </c>
      <c r="R1423">
        <v>0</v>
      </c>
      <c r="S1423">
        <v>0</v>
      </c>
      <c r="U1423" t="str">
        <f t="shared" si="20"/>
        <v/>
      </c>
      <c r="V1423" t="str">
        <f t="shared" si="21"/>
        <v/>
      </c>
      <c r="W1423" t="str">
        <f t="shared" si="22"/>
        <v/>
      </c>
      <c r="X1423" t="str">
        <f t="shared" si="23"/>
        <v/>
      </c>
      <c r="Y1423" t="str">
        <f t="shared" si="24"/>
        <v/>
      </c>
      <c r="AA1423">
        <v>0</v>
      </c>
      <c r="AC1423">
        <v>0</v>
      </c>
      <c r="AD1423">
        <v>0</v>
      </c>
      <c r="AG1423">
        <v>0</v>
      </c>
      <c r="AH1423">
        <v>1591.53</v>
      </c>
      <c r="AI1423">
        <v>108.74079999999999</v>
      </c>
      <c r="AJ1423">
        <v>0</v>
      </c>
      <c r="AK1423">
        <v>108.74079999999999</v>
      </c>
    </row>
    <row r="1424" spans="1:37" ht="19" customHeight="1">
      <c r="A1424" t="s">
        <v>1008</v>
      </c>
      <c r="B1424" t="s">
        <v>1009</v>
      </c>
      <c r="C1424" t="s">
        <v>1010</v>
      </c>
      <c r="D1424">
        <v>1</v>
      </c>
      <c r="E1424" t="s">
        <v>538</v>
      </c>
      <c r="G1424" t="s">
        <v>1311</v>
      </c>
      <c r="H1424" t="s">
        <v>1311</v>
      </c>
      <c r="I1424" t="s">
        <v>465</v>
      </c>
      <c r="J1424" t="s">
        <v>268</v>
      </c>
      <c r="K1424">
        <v>0</v>
      </c>
      <c r="L1424">
        <v>1112.68</v>
      </c>
      <c r="M1424">
        <v>76.046099999999996</v>
      </c>
      <c r="N1424">
        <v>0</v>
      </c>
      <c r="O1424">
        <v>76.046099999999996</v>
      </c>
      <c r="P1424">
        <v>1</v>
      </c>
      <c r="R1424">
        <v>0</v>
      </c>
      <c r="S1424">
        <v>9</v>
      </c>
      <c r="U1424">
        <f t="shared" si="20"/>
        <v>0</v>
      </c>
      <c r="V1424">
        <f t="shared" si="21"/>
        <v>123.63111111111112</v>
      </c>
      <c r="W1424" t="str">
        <f t="shared" si="22"/>
        <v/>
      </c>
      <c r="X1424">
        <f t="shared" si="23"/>
        <v>8.4495666666666658</v>
      </c>
      <c r="Y1424" t="str">
        <f t="shared" si="24"/>
        <v/>
      </c>
      <c r="AA1424">
        <v>1</v>
      </c>
      <c r="AC1424">
        <v>0</v>
      </c>
      <c r="AD1424">
        <v>9</v>
      </c>
      <c r="AF1424">
        <v>0</v>
      </c>
      <c r="AG1424">
        <v>0</v>
      </c>
      <c r="AH1424">
        <v>1112.68</v>
      </c>
      <c r="AI1424">
        <v>76.046099999999996</v>
      </c>
      <c r="AJ1424">
        <v>0</v>
      </c>
      <c r="AK1424">
        <v>76.046099999999996</v>
      </c>
    </row>
    <row r="1425" spans="1:37" ht="19" customHeight="1">
      <c r="A1425" t="s">
        <v>1008</v>
      </c>
      <c r="B1425" t="s">
        <v>1009</v>
      </c>
      <c r="C1425" t="s">
        <v>1010</v>
      </c>
      <c r="D1425">
        <v>6</v>
      </c>
      <c r="E1425" t="s">
        <v>542</v>
      </c>
      <c r="G1425" t="s">
        <v>1311</v>
      </c>
      <c r="H1425" t="s">
        <v>1311</v>
      </c>
      <c r="I1425" t="s">
        <v>465</v>
      </c>
      <c r="J1425" t="s">
        <v>268</v>
      </c>
      <c r="K1425">
        <v>0</v>
      </c>
      <c r="L1425">
        <v>939</v>
      </c>
      <c r="M1425">
        <v>64.165999999999997</v>
      </c>
      <c r="N1425">
        <v>0</v>
      </c>
      <c r="O1425">
        <v>64.165999999999997</v>
      </c>
      <c r="P1425">
        <v>5.1666999999999996</v>
      </c>
      <c r="R1425">
        <v>0</v>
      </c>
      <c r="S1425">
        <v>61.166699999999999</v>
      </c>
      <c r="U1425">
        <f t="shared" si="20"/>
        <v>0</v>
      </c>
      <c r="V1425">
        <f t="shared" si="21"/>
        <v>2.5585817119445711</v>
      </c>
      <c r="W1425" t="str">
        <f t="shared" si="22"/>
        <v/>
      </c>
      <c r="X1425">
        <f t="shared" si="23"/>
        <v>0.17483914177703444</v>
      </c>
      <c r="Y1425" t="str">
        <f t="shared" si="24"/>
        <v/>
      </c>
      <c r="AA1425">
        <v>5.1666999999999996</v>
      </c>
      <c r="AC1425">
        <v>0</v>
      </c>
      <c r="AD1425">
        <v>61.166699999999999</v>
      </c>
      <c r="AF1425">
        <v>0</v>
      </c>
      <c r="AG1425">
        <v>0</v>
      </c>
      <c r="AH1425">
        <v>939</v>
      </c>
      <c r="AI1425">
        <v>64.165999999999997</v>
      </c>
      <c r="AJ1425">
        <v>0</v>
      </c>
      <c r="AK1425">
        <v>64.165999999999997</v>
      </c>
    </row>
    <row r="1426" spans="1:37" ht="19" customHeight="1">
      <c r="A1426" t="s">
        <v>1008</v>
      </c>
      <c r="B1426" t="s">
        <v>1009</v>
      </c>
      <c r="C1426" t="s">
        <v>1010</v>
      </c>
      <c r="D1426">
        <v>4</v>
      </c>
      <c r="E1426" t="s">
        <v>534</v>
      </c>
      <c r="G1426" t="s">
        <v>1311</v>
      </c>
      <c r="H1426" t="s">
        <v>1311</v>
      </c>
      <c r="I1426" t="s">
        <v>465</v>
      </c>
      <c r="J1426" t="s">
        <v>268</v>
      </c>
      <c r="K1426">
        <v>0</v>
      </c>
      <c r="L1426">
        <v>886.22</v>
      </c>
      <c r="M1426">
        <v>60.53</v>
      </c>
      <c r="N1426">
        <v>0</v>
      </c>
      <c r="O1426">
        <v>60.53</v>
      </c>
      <c r="P1426">
        <v>0</v>
      </c>
      <c r="R1426">
        <v>0</v>
      </c>
      <c r="S1426">
        <v>12.75</v>
      </c>
      <c r="U1426">
        <f t="shared" si="20"/>
        <v>0</v>
      </c>
      <c r="V1426">
        <f t="shared" si="21"/>
        <v>17.376862745098041</v>
      </c>
      <c r="W1426" t="str">
        <f t="shared" si="22"/>
        <v/>
      </c>
      <c r="X1426">
        <f t="shared" si="23"/>
        <v>1.1868627450980391</v>
      </c>
      <c r="Y1426" t="str">
        <f t="shared" si="24"/>
        <v/>
      </c>
      <c r="AA1426">
        <v>0</v>
      </c>
      <c r="AC1426">
        <v>0</v>
      </c>
      <c r="AD1426">
        <v>12.75</v>
      </c>
      <c r="AF1426">
        <v>0</v>
      </c>
      <c r="AG1426">
        <v>0</v>
      </c>
      <c r="AH1426">
        <v>886.22</v>
      </c>
      <c r="AI1426">
        <v>60.53</v>
      </c>
      <c r="AJ1426">
        <v>0</v>
      </c>
      <c r="AK1426">
        <v>60.53</v>
      </c>
    </row>
    <row r="1427" spans="1:37" ht="19" customHeight="1">
      <c r="A1427" t="s">
        <v>1008</v>
      </c>
      <c r="B1427" t="s">
        <v>1009</v>
      </c>
      <c r="C1427" t="s">
        <v>1010</v>
      </c>
      <c r="D1427">
        <v>2</v>
      </c>
      <c r="E1427" t="s">
        <v>1002</v>
      </c>
      <c r="G1427" t="s">
        <v>1311</v>
      </c>
      <c r="H1427" t="s">
        <v>1311</v>
      </c>
      <c r="I1427" t="s">
        <v>465</v>
      </c>
      <c r="J1427" t="s">
        <v>268</v>
      </c>
      <c r="K1427">
        <v>0</v>
      </c>
      <c r="L1427">
        <v>383.05</v>
      </c>
      <c r="M1427">
        <v>26.154699999999998</v>
      </c>
      <c r="N1427">
        <v>0</v>
      </c>
      <c r="O1427">
        <v>26.154699999999998</v>
      </c>
      <c r="P1427">
        <v>0.5</v>
      </c>
      <c r="R1427">
        <v>0</v>
      </c>
      <c r="S1427">
        <v>5</v>
      </c>
      <c r="U1427">
        <f t="shared" si="20"/>
        <v>0</v>
      </c>
      <c r="V1427">
        <f t="shared" si="21"/>
        <v>38.305</v>
      </c>
      <c r="W1427" t="str">
        <f t="shared" si="22"/>
        <v/>
      </c>
      <c r="X1427">
        <f t="shared" si="23"/>
        <v>2.6154699999999997</v>
      </c>
      <c r="Y1427" t="str">
        <f t="shared" si="24"/>
        <v/>
      </c>
      <c r="AA1427">
        <v>0.5</v>
      </c>
      <c r="AC1427">
        <v>0</v>
      </c>
      <c r="AD1427">
        <v>5</v>
      </c>
      <c r="AF1427">
        <v>0</v>
      </c>
      <c r="AG1427">
        <v>0</v>
      </c>
      <c r="AH1427">
        <v>383.05</v>
      </c>
      <c r="AI1427">
        <v>26.154699999999998</v>
      </c>
      <c r="AJ1427">
        <v>0</v>
      </c>
      <c r="AK1427">
        <v>26.154699999999998</v>
      </c>
    </row>
    <row r="1428" spans="1:37" ht="19" customHeight="1">
      <c r="A1428" t="s">
        <v>1008</v>
      </c>
      <c r="B1428" t="s">
        <v>1009</v>
      </c>
      <c r="C1428" t="s">
        <v>1010</v>
      </c>
      <c r="D1428">
        <v>1</v>
      </c>
      <c r="E1428" t="s">
        <v>624</v>
      </c>
      <c r="G1428" t="s">
        <v>1311</v>
      </c>
      <c r="H1428" t="s">
        <v>1311</v>
      </c>
      <c r="I1428" t="s">
        <v>465</v>
      </c>
      <c r="J1428" t="s">
        <v>268</v>
      </c>
      <c r="K1428">
        <v>0</v>
      </c>
      <c r="L1428">
        <v>352.64</v>
      </c>
      <c r="M1428">
        <v>24.083200000000001</v>
      </c>
      <c r="N1428">
        <v>0</v>
      </c>
      <c r="O1428">
        <v>24.083200000000001</v>
      </c>
      <c r="P1428">
        <v>1</v>
      </c>
      <c r="R1428">
        <v>0</v>
      </c>
      <c r="S1428">
        <v>5</v>
      </c>
      <c r="U1428">
        <f t="shared" si="20"/>
        <v>0</v>
      </c>
      <c r="V1428">
        <f t="shared" si="21"/>
        <v>70.527999999999992</v>
      </c>
      <c r="W1428" t="str">
        <f t="shared" si="22"/>
        <v/>
      </c>
      <c r="X1428">
        <f t="shared" si="23"/>
        <v>4.8166400000000005</v>
      </c>
      <c r="Y1428" t="str">
        <f t="shared" si="24"/>
        <v/>
      </c>
      <c r="AA1428">
        <v>1</v>
      </c>
      <c r="AC1428">
        <v>0</v>
      </c>
      <c r="AD1428">
        <v>5</v>
      </c>
      <c r="AF1428">
        <v>0</v>
      </c>
      <c r="AG1428">
        <v>0</v>
      </c>
      <c r="AH1428">
        <v>352.64</v>
      </c>
      <c r="AI1428">
        <v>24.083200000000001</v>
      </c>
      <c r="AJ1428">
        <v>0</v>
      </c>
      <c r="AK1428">
        <v>24.083200000000001</v>
      </c>
    </row>
    <row r="1429" spans="1:37" ht="19" customHeight="1">
      <c r="A1429" t="s">
        <v>1008</v>
      </c>
      <c r="B1429" t="s">
        <v>1009</v>
      </c>
      <c r="C1429" t="s">
        <v>1010</v>
      </c>
      <c r="D1429">
        <v>2</v>
      </c>
      <c r="E1429" t="s">
        <v>531</v>
      </c>
      <c r="G1429" t="s">
        <v>1311</v>
      </c>
      <c r="H1429" t="s">
        <v>1311</v>
      </c>
      <c r="I1429" t="s">
        <v>465</v>
      </c>
      <c r="J1429" t="s">
        <v>268</v>
      </c>
      <c r="K1429">
        <v>0</v>
      </c>
      <c r="L1429">
        <v>305</v>
      </c>
      <c r="M1429">
        <v>20.838200000000001</v>
      </c>
      <c r="N1429">
        <v>0</v>
      </c>
      <c r="O1429">
        <v>20.838200000000001</v>
      </c>
      <c r="P1429">
        <v>0</v>
      </c>
      <c r="R1429">
        <v>0</v>
      </c>
      <c r="S1429">
        <v>54.5</v>
      </c>
      <c r="U1429">
        <f t="shared" si="20"/>
        <v>0</v>
      </c>
      <c r="V1429">
        <f t="shared" si="21"/>
        <v>2.7981651376146788</v>
      </c>
      <c r="W1429" t="str">
        <f t="shared" si="22"/>
        <v/>
      </c>
      <c r="X1429">
        <f t="shared" si="23"/>
        <v>0.19117614678899084</v>
      </c>
      <c r="Y1429" t="str">
        <f t="shared" si="24"/>
        <v/>
      </c>
      <c r="AA1429">
        <v>0</v>
      </c>
      <c r="AC1429">
        <v>0</v>
      </c>
      <c r="AD1429">
        <v>54.5</v>
      </c>
      <c r="AF1429">
        <v>0</v>
      </c>
      <c r="AG1429">
        <v>0</v>
      </c>
      <c r="AH1429">
        <v>305</v>
      </c>
      <c r="AI1429">
        <v>20.838200000000001</v>
      </c>
      <c r="AJ1429">
        <v>0</v>
      </c>
      <c r="AK1429">
        <v>20.838200000000001</v>
      </c>
    </row>
    <row r="1430" spans="1:37" ht="19" customHeight="1">
      <c r="A1430" t="s">
        <v>1008</v>
      </c>
      <c r="B1430" t="s">
        <v>1009</v>
      </c>
      <c r="C1430" t="s">
        <v>1010</v>
      </c>
      <c r="D1430">
        <v>7</v>
      </c>
      <c r="E1430" t="s">
        <v>533</v>
      </c>
      <c r="F1430" t="s">
        <v>533</v>
      </c>
      <c r="G1430" t="s">
        <v>1311</v>
      </c>
      <c r="H1430" t="s">
        <v>1311</v>
      </c>
      <c r="I1430" t="s">
        <v>465</v>
      </c>
      <c r="J1430" t="s">
        <v>281</v>
      </c>
      <c r="K1430">
        <v>2.9</v>
      </c>
      <c r="L1430">
        <v>0</v>
      </c>
      <c r="M1430">
        <v>19.815899999999999</v>
      </c>
      <c r="N1430">
        <v>19.815899999999999</v>
      </c>
      <c r="O1430">
        <v>0</v>
      </c>
      <c r="R1430">
        <v>1</v>
      </c>
      <c r="S1430">
        <v>42.714300000000001</v>
      </c>
      <c r="T1430">
        <v>1</v>
      </c>
      <c r="U1430">
        <f t="shared" si="20"/>
        <v>2.3411363407570766E-2</v>
      </c>
      <c r="V1430">
        <f t="shared" si="21"/>
        <v>9.6989934117078878E-3</v>
      </c>
      <c r="W1430">
        <f t="shared" si="22"/>
        <v>0.41428571428571426</v>
      </c>
      <c r="X1430">
        <f t="shared" si="23"/>
        <v>6.6273890878297367E-2</v>
      </c>
      <c r="Y1430">
        <f t="shared" si="24"/>
        <v>2.8308428571428572</v>
      </c>
      <c r="AC1430">
        <v>1</v>
      </c>
      <c r="AD1430">
        <v>42.714300000000001</v>
      </c>
      <c r="AE1430">
        <v>1</v>
      </c>
      <c r="AF1430">
        <v>2.2764199999999998E-2</v>
      </c>
      <c r="AG1430">
        <v>2.9</v>
      </c>
      <c r="AH1430">
        <v>0</v>
      </c>
      <c r="AI1430">
        <v>19.815899999999999</v>
      </c>
      <c r="AJ1430">
        <v>19.815899999999999</v>
      </c>
      <c r="AK1430">
        <v>0</v>
      </c>
    </row>
    <row r="1431" spans="1:37" ht="19" customHeight="1">
      <c r="A1431" t="s">
        <v>1008</v>
      </c>
      <c r="B1431" t="s">
        <v>1009</v>
      </c>
      <c r="C1431" t="s">
        <v>1010</v>
      </c>
      <c r="D1431">
        <v>1</v>
      </c>
      <c r="E1431" t="s">
        <v>1011</v>
      </c>
      <c r="F1431" t="s">
        <v>1011</v>
      </c>
      <c r="G1431" t="s">
        <v>1311</v>
      </c>
      <c r="H1431" t="s">
        <v>1311</v>
      </c>
      <c r="I1431" t="s">
        <v>465</v>
      </c>
      <c r="J1431" t="s">
        <v>248</v>
      </c>
      <c r="K1431">
        <v>18</v>
      </c>
      <c r="L1431">
        <v>0</v>
      </c>
      <c r="M1431">
        <v>18</v>
      </c>
      <c r="N1431">
        <v>18</v>
      </c>
      <c r="O1431">
        <v>0</v>
      </c>
      <c r="Q1431">
        <v>7026</v>
      </c>
      <c r="R1431">
        <v>4</v>
      </c>
      <c r="S1431">
        <v>21</v>
      </c>
      <c r="T1431">
        <v>1</v>
      </c>
      <c r="U1431">
        <f t="shared" si="20"/>
        <v>4.7619047619047616E-2</v>
      </c>
      <c r="V1431">
        <f t="shared" si="21"/>
        <v>0.8571428571428571</v>
      </c>
      <c r="W1431">
        <f t="shared" si="22"/>
        <v>18</v>
      </c>
      <c r="X1431">
        <f t="shared" si="23"/>
        <v>0.8571428571428571</v>
      </c>
      <c r="Y1431">
        <f t="shared" si="24"/>
        <v>18</v>
      </c>
      <c r="AB1431">
        <v>7026</v>
      </c>
      <c r="AC1431">
        <v>4</v>
      </c>
      <c r="AD1431">
        <v>21</v>
      </c>
      <c r="AE1431">
        <v>1</v>
      </c>
      <c r="AF1431">
        <v>4.7619050000000003E-2</v>
      </c>
      <c r="AG1431">
        <v>18</v>
      </c>
      <c r="AH1431">
        <v>0</v>
      </c>
      <c r="AI1431">
        <v>18</v>
      </c>
      <c r="AJ1431">
        <v>18</v>
      </c>
      <c r="AK1431">
        <v>0</v>
      </c>
    </row>
    <row r="1432" spans="1:37" ht="19" customHeight="1">
      <c r="A1432" t="s">
        <v>1008</v>
      </c>
      <c r="B1432" t="s">
        <v>1009</v>
      </c>
      <c r="C1432" t="s">
        <v>1010</v>
      </c>
      <c r="D1432">
        <v>7</v>
      </c>
      <c r="E1432" t="s">
        <v>539</v>
      </c>
      <c r="F1432" t="s">
        <v>540</v>
      </c>
      <c r="G1432" t="s">
        <v>1311</v>
      </c>
      <c r="H1432" t="s">
        <v>1311</v>
      </c>
      <c r="I1432" t="s">
        <v>465</v>
      </c>
      <c r="J1432" t="s">
        <v>268</v>
      </c>
      <c r="K1432">
        <v>248</v>
      </c>
      <c r="L1432">
        <v>0</v>
      </c>
      <c r="M1432">
        <v>16.957899999999999</v>
      </c>
      <c r="N1432">
        <v>16.957899999999999</v>
      </c>
      <c r="O1432">
        <v>0</v>
      </c>
      <c r="Q1432">
        <v>579.57140000000004</v>
      </c>
      <c r="R1432">
        <v>285.28570000000002</v>
      </c>
      <c r="S1432">
        <v>585.42859999999996</v>
      </c>
      <c r="T1432">
        <v>0.28570000000000001</v>
      </c>
      <c r="U1432">
        <f t="shared" si="20"/>
        <v>4.8801852181461588E-4</v>
      </c>
      <c r="V1432">
        <f t="shared" si="21"/>
        <v>6.0517322571140925E-2</v>
      </c>
      <c r="W1432">
        <f t="shared" si="22"/>
        <v>124.0062003100155</v>
      </c>
      <c r="X1432">
        <f t="shared" si="23"/>
        <v>4.1380915501175427E-3</v>
      </c>
      <c r="Y1432">
        <f t="shared" si="24"/>
        <v>8.4793739686984342</v>
      </c>
      <c r="AB1432">
        <v>579.57140000000004</v>
      </c>
      <c r="AC1432">
        <v>285.28570000000002</v>
      </c>
      <c r="AD1432">
        <v>585.42859999999996</v>
      </c>
      <c r="AE1432">
        <v>0.28570000000000001</v>
      </c>
      <c r="AF1432">
        <v>5.1657999999999999E-4</v>
      </c>
      <c r="AG1432">
        <v>248</v>
      </c>
      <c r="AH1432">
        <v>0</v>
      </c>
      <c r="AI1432">
        <v>16.957899999999999</v>
      </c>
      <c r="AJ1432">
        <v>16.957899999999999</v>
      </c>
      <c r="AK1432">
        <v>0</v>
      </c>
    </row>
    <row r="1433" spans="1:37" ht="19" customHeight="1">
      <c r="A1433" t="s">
        <v>1008</v>
      </c>
      <c r="B1433" t="s">
        <v>1009</v>
      </c>
      <c r="C1433" t="s">
        <v>1010</v>
      </c>
      <c r="D1433">
        <v>7</v>
      </c>
      <c r="E1433" t="s">
        <v>544</v>
      </c>
      <c r="F1433" t="s">
        <v>544</v>
      </c>
      <c r="G1433" t="s">
        <v>1311</v>
      </c>
      <c r="H1433" t="s">
        <v>1311</v>
      </c>
      <c r="I1433" t="s">
        <v>465</v>
      </c>
      <c r="J1433" t="s">
        <v>268</v>
      </c>
      <c r="K1433">
        <v>208</v>
      </c>
      <c r="L1433">
        <v>0</v>
      </c>
      <c r="M1433">
        <v>14.2171</v>
      </c>
      <c r="N1433">
        <v>14.2171</v>
      </c>
      <c r="O1433">
        <v>0</v>
      </c>
      <c r="R1433">
        <v>14</v>
      </c>
      <c r="S1433">
        <v>65.571399999999997</v>
      </c>
      <c r="T1433">
        <v>0.57140000000000002</v>
      </c>
      <c r="U1433">
        <f t="shared" si="20"/>
        <v>8.7141650170653676E-3</v>
      </c>
      <c r="V1433">
        <f t="shared" si="21"/>
        <v>0.45315923884934156</v>
      </c>
      <c r="W1433">
        <f t="shared" si="22"/>
        <v>52.002600130006499</v>
      </c>
      <c r="X1433">
        <f t="shared" si="23"/>
        <v>3.097408757040853E-2</v>
      </c>
      <c r="Y1433">
        <f t="shared" si="24"/>
        <v>3.5544527226361318</v>
      </c>
      <c r="AC1433">
        <v>14</v>
      </c>
      <c r="AD1433">
        <v>65.571399999999997</v>
      </c>
      <c r="AE1433">
        <v>0.57140000000000002</v>
      </c>
      <c r="AF1433">
        <v>8.6085499999999995E-3</v>
      </c>
      <c r="AG1433">
        <v>208</v>
      </c>
      <c r="AH1433">
        <v>0</v>
      </c>
      <c r="AI1433">
        <v>14.2171</v>
      </c>
      <c r="AJ1433">
        <v>14.2171</v>
      </c>
      <c r="AK1433">
        <v>0</v>
      </c>
    </row>
    <row r="1434" spans="1:37" ht="19" customHeight="1">
      <c r="A1434" t="s">
        <v>1008</v>
      </c>
      <c r="B1434" t="s">
        <v>1009</v>
      </c>
      <c r="C1434" t="s">
        <v>1010</v>
      </c>
      <c r="D1434">
        <v>7</v>
      </c>
      <c r="E1434" t="s">
        <v>545</v>
      </c>
      <c r="F1434" t="s">
        <v>635</v>
      </c>
      <c r="G1434" t="s">
        <v>1311</v>
      </c>
      <c r="H1434" t="s">
        <v>1311</v>
      </c>
      <c r="I1434" t="s">
        <v>465</v>
      </c>
      <c r="J1434" t="s">
        <v>268</v>
      </c>
      <c r="K1434">
        <v>0</v>
      </c>
      <c r="L1434">
        <v>0</v>
      </c>
      <c r="M1434">
        <v>0</v>
      </c>
      <c r="N1434">
        <v>0</v>
      </c>
      <c r="O1434">
        <v>0</v>
      </c>
      <c r="Q1434">
        <v>24495.7143</v>
      </c>
      <c r="R1434">
        <v>2337.2856999999999</v>
      </c>
      <c r="S1434">
        <v>24929</v>
      </c>
      <c r="T1434">
        <v>0</v>
      </c>
      <c r="U1434">
        <f t="shared" si="20"/>
        <v>0</v>
      </c>
      <c r="V1434">
        <f t="shared" si="21"/>
        <v>0</v>
      </c>
      <c r="W1434" t="str">
        <f t="shared" si="22"/>
        <v/>
      </c>
      <c r="X1434">
        <f t="shared" si="23"/>
        <v>0</v>
      </c>
      <c r="Y1434" t="str">
        <f t="shared" si="24"/>
        <v/>
      </c>
      <c r="AB1434">
        <v>24495.7143</v>
      </c>
      <c r="AC1434">
        <v>2337.2856999999999</v>
      </c>
      <c r="AD1434">
        <v>24929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</row>
    <row r="1435" spans="1:37" ht="19" customHeight="1">
      <c r="A1435" t="s">
        <v>1008</v>
      </c>
      <c r="B1435" t="s">
        <v>1009</v>
      </c>
      <c r="C1435" t="s">
        <v>1010</v>
      </c>
      <c r="D1435">
        <v>7</v>
      </c>
      <c r="E1435" t="s">
        <v>1003</v>
      </c>
      <c r="F1435" t="s">
        <v>1004</v>
      </c>
      <c r="G1435" t="s">
        <v>1311</v>
      </c>
      <c r="H1435" t="s">
        <v>1311</v>
      </c>
      <c r="I1435" t="s">
        <v>465</v>
      </c>
      <c r="J1435" t="s">
        <v>281</v>
      </c>
      <c r="K1435">
        <v>0</v>
      </c>
      <c r="L1435">
        <v>0</v>
      </c>
      <c r="M1435">
        <v>0</v>
      </c>
      <c r="N1435">
        <v>0</v>
      </c>
      <c r="O1435">
        <v>0</v>
      </c>
      <c r="Q1435">
        <v>14.857100000000001</v>
      </c>
      <c r="R1435">
        <v>0.57140000000000002</v>
      </c>
      <c r="S1435">
        <v>14.428599999999999</v>
      </c>
      <c r="T1435">
        <v>0</v>
      </c>
      <c r="U1435">
        <f t="shared" si="20"/>
        <v>0</v>
      </c>
      <c r="V1435">
        <f t="shared" si="21"/>
        <v>0</v>
      </c>
      <c r="W1435" t="str">
        <f t="shared" si="22"/>
        <v/>
      </c>
      <c r="X1435">
        <f t="shared" si="23"/>
        <v>0</v>
      </c>
      <c r="Y1435" t="str">
        <f t="shared" si="24"/>
        <v/>
      </c>
      <c r="AB1435">
        <v>14.857100000000001</v>
      </c>
      <c r="AC1435">
        <v>0.57140000000000002</v>
      </c>
      <c r="AD1435">
        <v>14.428599999999999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</row>
    <row r="1436" spans="1:37" ht="19" customHeight="1">
      <c r="A1436" t="s">
        <v>1008</v>
      </c>
      <c r="B1436" t="s">
        <v>1009</v>
      </c>
      <c r="C1436" t="s">
        <v>1010</v>
      </c>
      <c r="D1436">
        <v>5</v>
      </c>
      <c r="E1436" t="s">
        <v>546</v>
      </c>
      <c r="F1436" t="s">
        <v>546</v>
      </c>
      <c r="G1436" t="s">
        <v>1311</v>
      </c>
      <c r="H1436" t="s">
        <v>1311</v>
      </c>
      <c r="I1436" t="s">
        <v>465</v>
      </c>
      <c r="J1436" t="s">
        <v>248</v>
      </c>
      <c r="K1436">
        <v>0</v>
      </c>
      <c r="L1436">
        <v>0</v>
      </c>
      <c r="M1436">
        <v>0</v>
      </c>
      <c r="N1436">
        <v>0</v>
      </c>
      <c r="O1436">
        <v>0</v>
      </c>
      <c r="Q1436">
        <v>26.8</v>
      </c>
      <c r="R1436">
        <v>5.4</v>
      </c>
      <c r="S1436">
        <v>22.8</v>
      </c>
      <c r="T1436">
        <v>0</v>
      </c>
      <c r="U1436">
        <f t="shared" si="20"/>
        <v>0</v>
      </c>
      <c r="V1436">
        <f t="shared" si="21"/>
        <v>0</v>
      </c>
      <c r="W1436" t="str">
        <f t="shared" si="22"/>
        <v/>
      </c>
      <c r="X1436">
        <f t="shared" si="23"/>
        <v>0</v>
      </c>
      <c r="Y1436" t="str">
        <f t="shared" si="24"/>
        <v/>
      </c>
      <c r="AB1436">
        <v>26.8</v>
      </c>
      <c r="AC1436">
        <v>5.4</v>
      </c>
      <c r="AD1436">
        <v>22.8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</row>
    <row r="1437" spans="1:37" ht="19" customHeight="1">
      <c r="A1437" t="s">
        <v>1008</v>
      </c>
      <c r="B1437" t="s">
        <v>1009</v>
      </c>
      <c r="C1437" t="s">
        <v>1010</v>
      </c>
      <c r="D1437">
        <v>7</v>
      </c>
      <c r="E1437" t="s">
        <v>547</v>
      </c>
      <c r="F1437" t="s">
        <v>548</v>
      </c>
      <c r="G1437" t="s">
        <v>1311</v>
      </c>
      <c r="H1437" t="s">
        <v>1311</v>
      </c>
      <c r="I1437" t="s">
        <v>465</v>
      </c>
      <c r="J1437" t="s">
        <v>281</v>
      </c>
      <c r="K1437">
        <v>0</v>
      </c>
      <c r="L1437">
        <v>0</v>
      </c>
      <c r="M1437">
        <v>0</v>
      </c>
      <c r="N1437">
        <v>0</v>
      </c>
      <c r="O1437">
        <v>0</v>
      </c>
      <c r="R1437">
        <v>0</v>
      </c>
      <c r="S1437">
        <v>0</v>
      </c>
      <c r="T1437">
        <v>0</v>
      </c>
      <c r="U1437" t="str">
        <f t="shared" si="20"/>
        <v/>
      </c>
      <c r="V1437" t="str">
        <f t="shared" si="21"/>
        <v/>
      </c>
      <c r="W1437" t="str">
        <f t="shared" si="22"/>
        <v/>
      </c>
      <c r="X1437" t="str">
        <f t="shared" si="23"/>
        <v/>
      </c>
      <c r="Y1437" t="str">
        <f t="shared" si="24"/>
        <v/>
      </c>
      <c r="AC1437">
        <v>0</v>
      </c>
      <c r="AD1437">
        <v>0</v>
      </c>
      <c r="AE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</row>
    <row r="1438" spans="1:37" ht="19" customHeight="1">
      <c r="A1438" t="s">
        <v>1008</v>
      </c>
      <c r="B1438" t="s">
        <v>1009</v>
      </c>
      <c r="C1438" t="s">
        <v>1010</v>
      </c>
      <c r="D1438">
        <v>7</v>
      </c>
      <c r="E1438" t="s">
        <v>549</v>
      </c>
      <c r="G1438" t="s">
        <v>1311</v>
      </c>
      <c r="H1438" t="s">
        <v>1311</v>
      </c>
      <c r="I1438" t="s">
        <v>465</v>
      </c>
      <c r="J1438" t="s">
        <v>281</v>
      </c>
      <c r="K1438">
        <v>0</v>
      </c>
      <c r="L1438">
        <v>0</v>
      </c>
      <c r="M1438">
        <v>0</v>
      </c>
      <c r="N1438">
        <v>0</v>
      </c>
      <c r="O1438">
        <v>0</v>
      </c>
      <c r="R1438">
        <v>0</v>
      </c>
      <c r="S1438">
        <v>0.28570000000000001</v>
      </c>
      <c r="T1438">
        <v>0</v>
      </c>
      <c r="U1438">
        <f t="shared" si="20"/>
        <v>0</v>
      </c>
      <c r="V1438">
        <f t="shared" si="21"/>
        <v>0</v>
      </c>
      <c r="W1438" t="str">
        <f t="shared" si="22"/>
        <v/>
      </c>
      <c r="X1438">
        <f t="shared" si="23"/>
        <v>0</v>
      </c>
      <c r="Y1438" t="str">
        <f t="shared" si="24"/>
        <v/>
      </c>
      <c r="AC1438">
        <v>0</v>
      </c>
      <c r="AD1438">
        <v>0.28570000000000001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</row>
    <row r="1439" spans="1:37" ht="19" customHeight="1">
      <c r="A1439" t="s">
        <v>1008</v>
      </c>
      <c r="B1439" t="s">
        <v>1009</v>
      </c>
      <c r="C1439" t="s">
        <v>1010</v>
      </c>
      <c r="D1439">
        <v>7</v>
      </c>
      <c r="E1439" t="s">
        <v>550</v>
      </c>
      <c r="F1439" t="s">
        <v>551</v>
      </c>
      <c r="G1439" t="s">
        <v>1311</v>
      </c>
      <c r="H1439" t="s">
        <v>1311</v>
      </c>
      <c r="I1439" t="s">
        <v>465</v>
      </c>
      <c r="J1439" t="s">
        <v>248</v>
      </c>
      <c r="K1439">
        <v>0</v>
      </c>
      <c r="L1439">
        <v>0</v>
      </c>
      <c r="M1439">
        <v>0</v>
      </c>
      <c r="N1439">
        <v>0</v>
      </c>
      <c r="O1439">
        <v>0</v>
      </c>
      <c r="R1439">
        <v>0</v>
      </c>
      <c r="S1439">
        <v>0</v>
      </c>
      <c r="T1439">
        <v>0</v>
      </c>
      <c r="U1439" t="str">
        <f t="shared" si="20"/>
        <v/>
      </c>
      <c r="V1439" t="str">
        <f t="shared" si="21"/>
        <v/>
      </c>
      <c r="W1439" t="str">
        <f t="shared" si="22"/>
        <v/>
      </c>
      <c r="X1439" t="str">
        <f t="shared" si="23"/>
        <v/>
      </c>
      <c r="Y1439" t="str">
        <f t="shared" si="24"/>
        <v/>
      </c>
      <c r="AC1439">
        <v>0</v>
      </c>
      <c r="AD1439">
        <v>0</v>
      </c>
      <c r="AE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</row>
    <row r="1440" spans="1:37" ht="19" customHeight="1">
      <c r="A1440" t="s">
        <v>1008</v>
      </c>
      <c r="B1440" t="s">
        <v>1009</v>
      </c>
      <c r="C1440" t="s">
        <v>1010</v>
      </c>
      <c r="D1440">
        <v>7</v>
      </c>
      <c r="E1440" t="s">
        <v>552</v>
      </c>
      <c r="G1440" t="s">
        <v>1311</v>
      </c>
      <c r="H1440" t="s">
        <v>1311</v>
      </c>
      <c r="I1440" t="s">
        <v>465</v>
      </c>
      <c r="J1440" t="s">
        <v>281</v>
      </c>
      <c r="K1440">
        <v>0</v>
      </c>
      <c r="L1440">
        <v>0</v>
      </c>
      <c r="M1440">
        <v>0</v>
      </c>
      <c r="N1440">
        <v>0</v>
      </c>
      <c r="O1440">
        <v>0</v>
      </c>
      <c r="Q1440">
        <v>0.1429</v>
      </c>
      <c r="R1440">
        <v>0.1429</v>
      </c>
      <c r="S1440">
        <v>0.1429</v>
      </c>
      <c r="T1440">
        <v>0</v>
      </c>
      <c r="U1440">
        <f t="shared" si="20"/>
        <v>0</v>
      </c>
      <c r="V1440">
        <f t="shared" si="21"/>
        <v>0</v>
      </c>
      <c r="W1440" t="str">
        <f t="shared" si="22"/>
        <v/>
      </c>
      <c r="X1440">
        <f t="shared" si="23"/>
        <v>0</v>
      </c>
      <c r="Y1440" t="str">
        <f t="shared" si="24"/>
        <v/>
      </c>
      <c r="AB1440">
        <v>0.1429</v>
      </c>
      <c r="AC1440">
        <v>0.1429</v>
      </c>
      <c r="AD1440">
        <v>0.1429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</row>
    <row r="1441" spans="1:37" ht="19" customHeight="1">
      <c r="A1441" t="s">
        <v>1008</v>
      </c>
      <c r="B1441" t="s">
        <v>1009</v>
      </c>
      <c r="C1441" t="s">
        <v>1010</v>
      </c>
      <c r="D1441">
        <v>7</v>
      </c>
      <c r="E1441" t="s">
        <v>464</v>
      </c>
      <c r="F1441" t="s">
        <v>464</v>
      </c>
      <c r="G1441" t="s">
        <v>1311</v>
      </c>
      <c r="H1441" t="s">
        <v>1311</v>
      </c>
      <c r="I1441" t="s">
        <v>465</v>
      </c>
      <c r="J1441" t="s">
        <v>248</v>
      </c>
      <c r="K1441">
        <v>0</v>
      </c>
      <c r="L1441">
        <v>0</v>
      </c>
      <c r="M1441">
        <v>0</v>
      </c>
      <c r="N1441">
        <v>0</v>
      </c>
      <c r="O1441">
        <v>0</v>
      </c>
      <c r="Q1441">
        <v>28.857099999999999</v>
      </c>
      <c r="R1441">
        <v>0.1429</v>
      </c>
      <c r="S1441">
        <v>26.571400000000001</v>
      </c>
      <c r="T1441">
        <v>0</v>
      </c>
      <c r="U1441">
        <f t="shared" si="20"/>
        <v>0</v>
      </c>
      <c r="V1441">
        <f t="shared" si="21"/>
        <v>0</v>
      </c>
      <c r="W1441" t="str">
        <f t="shared" si="22"/>
        <v/>
      </c>
      <c r="X1441">
        <f t="shared" si="23"/>
        <v>0</v>
      </c>
      <c r="Y1441" t="str">
        <f t="shared" si="24"/>
        <v/>
      </c>
      <c r="AB1441">
        <v>28.857099999999999</v>
      </c>
      <c r="AC1441">
        <v>0.1429</v>
      </c>
      <c r="AD1441">
        <v>26.571400000000001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</row>
    <row r="1442" spans="1:37" ht="19" customHeight="1">
      <c r="A1442" t="s">
        <v>1008</v>
      </c>
      <c r="B1442" t="s">
        <v>1009</v>
      </c>
      <c r="C1442" t="s">
        <v>1010</v>
      </c>
      <c r="D1442">
        <v>6</v>
      </c>
      <c r="E1442" t="s">
        <v>553</v>
      </c>
      <c r="G1442" t="s">
        <v>1311</v>
      </c>
      <c r="H1442" t="s">
        <v>1311</v>
      </c>
      <c r="I1442" t="s">
        <v>465</v>
      </c>
      <c r="J1442" t="s">
        <v>281</v>
      </c>
      <c r="K1442">
        <v>0</v>
      </c>
      <c r="L1442">
        <v>0</v>
      </c>
      <c r="M1442">
        <v>0</v>
      </c>
      <c r="N1442">
        <v>0</v>
      </c>
      <c r="O1442">
        <v>0</v>
      </c>
      <c r="Q1442">
        <v>0</v>
      </c>
      <c r="R1442">
        <v>0</v>
      </c>
      <c r="S1442">
        <v>0</v>
      </c>
      <c r="T1442">
        <v>0</v>
      </c>
      <c r="U1442" t="str">
        <f t="shared" si="20"/>
        <v/>
      </c>
      <c r="V1442" t="str">
        <f t="shared" si="21"/>
        <v/>
      </c>
      <c r="W1442" t="str">
        <f t="shared" si="22"/>
        <v/>
      </c>
      <c r="X1442" t="str">
        <f t="shared" si="23"/>
        <v/>
      </c>
      <c r="Y1442" t="str">
        <f t="shared" si="24"/>
        <v/>
      </c>
      <c r="AB1442">
        <v>0</v>
      </c>
      <c r="AC1442">
        <v>0</v>
      </c>
      <c r="AD1442">
        <v>0</v>
      </c>
      <c r="AE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</row>
    <row r="1443" spans="1:37" ht="19" customHeight="1">
      <c r="A1443" t="s">
        <v>1008</v>
      </c>
      <c r="B1443" t="s">
        <v>1009</v>
      </c>
      <c r="C1443" t="s">
        <v>1010</v>
      </c>
      <c r="D1443">
        <v>7</v>
      </c>
      <c r="E1443" t="s">
        <v>554</v>
      </c>
      <c r="F1443" t="s">
        <v>554</v>
      </c>
      <c r="G1443" t="s">
        <v>554</v>
      </c>
      <c r="H1443" t="s">
        <v>555</v>
      </c>
      <c r="I1443" t="s">
        <v>556</v>
      </c>
      <c r="J1443" t="s">
        <v>281</v>
      </c>
      <c r="K1443">
        <v>31868.22</v>
      </c>
      <c r="L1443">
        <v>0</v>
      </c>
      <c r="M1443">
        <v>217743.3168</v>
      </c>
      <c r="N1443">
        <v>217743.3168</v>
      </c>
      <c r="O1443">
        <v>0</v>
      </c>
      <c r="Q1443">
        <v>49731.571400000001</v>
      </c>
      <c r="R1443">
        <v>7848.8571000000002</v>
      </c>
      <c r="S1443">
        <v>50223.2857</v>
      </c>
      <c r="T1443">
        <v>3588.4286000000002</v>
      </c>
      <c r="U1443">
        <f t="shared" si="20"/>
        <v>7.1449498972147099E-2</v>
      </c>
      <c r="V1443">
        <f t="shared" si="21"/>
        <v>9.0647252438580628E-2</v>
      </c>
      <c r="W1443">
        <f t="shared" si="22"/>
        <v>1.2686898262774009</v>
      </c>
      <c r="X1443">
        <f t="shared" si="23"/>
        <v>0.61935788709828898</v>
      </c>
      <c r="Y1443">
        <f t="shared" si="24"/>
        <v>8.6684706822049389</v>
      </c>
      <c r="AB1443">
        <v>49731.571400000001</v>
      </c>
      <c r="AC1443">
        <v>7848.8571000000002</v>
      </c>
      <c r="AD1443">
        <v>50223.2857</v>
      </c>
      <c r="AE1443">
        <v>3588.4286000000002</v>
      </c>
      <c r="AF1443">
        <v>7.1437299999999995E-2</v>
      </c>
      <c r="AG1443">
        <v>31868.22</v>
      </c>
      <c r="AH1443">
        <v>0</v>
      </c>
      <c r="AI1443">
        <v>217743.3168</v>
      </c>
      <c r="AJ1443">
        <v>217743.3168</v>
      </c>
      <c r="AK1443">
        <v>0</v>
      </c>
    </row>
    <row r="1444" spans="1:37" ht="19" customHeight="1">
      <c r="A1444" t="s">
        <v>1008</v>
      </c>
      <c r="B1444" t="s">
        <v>1009</v>
      </c>
      <c r="C1444" t="s">
        <v>1010</v>
      </c>
      <c r="D1444">
        <v>7</v>
      </c>
      <c r="E1444" t="s">
        <v>557</v>
      </c>
      <c r="F1444" t="s">
        <v>557</v>
      </c>
      <c r="G1444" t="s">
        <v>557</v>
      </c>
      <c r="H1444" t="s">
        <v>556</v>
      </c>
      <c r="I1444" t="s">
        <v>556</v>
      </c>
      <c r="J1444" t="s">
        <v>268</v>
      </c>
      <c r="K1444">
        <v>355574</v>
      </c>
      <c r="L1444">
        <v>0</v>
      </c>
      <c r="M1444">
        <v>24294.784100000001</v>
      </c>
      <c r="N1444">
        <v>24294.784100000001</v>
      </c>
      <c r="O1444">
        <v>0</v>
      </c>
      <c r="P1444">
        <v>491.42860000000002</v>
      </c>
      <c r="Q1444">
        <v>5796.2857000000004</v>
      </c>
      <c r="R1444">
        <v>470.1429</v>
      </c>
      <c r="S1444">
        <v>6096.4286000000002</v>
      </c>
      <c r="T1444">
        <v>43.285699999999999</v>
      </c>
      <c r="U1444">
        <f t="shared" si="20"/>
        <v>7.1001733703565393E-3</v>
      </c>
      <c r="V1444">
        <f t="shared" si="21"/>
        <v>8.3321382151979471</v>
      </c>
      <c r="W1444">
        <f t="shared" si="22"/>
        <v>1173.511938452785</v>
      </c>
      <c r="X1444">
        <f t="shared" si="23"/>
        <v>0.56929780869690538</v>
      </c>
      <c r="Y1444">
        <f t="shared" si="24"/>
        <v>80.18083207288187</v>
      </c>
      <c r="AA1444">
        <v>491.42860000000002</v>
      </c>
      <c r="AB1444">
        <v>5796.2857000000004</v>
      </c>
      <c r="AC1444">
        <v>470.1429</v>
      </c>
      <c r="AD1444">
        <v>6096.4286000000002</v>
      </c>
      <c r="AE1444">
        <v>43.285699999999999</v>
      </c>
      <c r="AF1444">
        <v>7.09671E-3</v>
      </c>
      <c r="AG1444">
        <v>355574</v>
      </c>
      <c r="AH1444">
        <v>0</v>
      </c>
      <c r="AI1444">
        <v>24294.784100000001</v>
      </c>
      <c r="AJ1444">
        <v>24294.784100000001</v>
      </c>
      <c r="AK1444">
        <v>0</v>
      </c>
    </row>
    <row r="1445" spans="1:37" ht="19" customHeight="1">
      <c r="A1445" t="s">
        <v>1008</v>
      </c>
      <c r="B1445" t="s">
        <v>1009</v>
      </c>
      <c r="C1445" t="s">
        <v>1010</v>
      </c>
      <c r="D1445">
        <v>7</v>
      </c>
      <c r="E1445" t="s">
        <v>559</v>
      </c>
      <c r="F1445" t="s">
        <v>559</v>
      </c>
      <c r="G1445" t="s">
        <v>559</v>
      </c>
      <c r="H1445" t="s">
        <v>555</v>
      </c>
      <c r="I1445" t="s">
        <v>556</v>
      </c>
      <c r="J1445" t="s">
        <v>268</v>
      </c>
      <c r="K1445">
        <v>5998</v>
      </c>
      <c r="L1445">
        <v>0</v>
      </c>
      <c r="M1445">
        <v>409.7423</v>
      </c>
      <c r="N1445">
        <v>409.7423</v>
      </c>
      <c r="O1445">
        <v>0</v>
      </c>
      <c r="Q1445">
        <v>2244.7143000000001</v>
      </c>
      <c r="R1445">
        <v>1711.2856999999999</v>
      </c>
      <c r="S1445">
        <v>2249.1428999999998</v>
      </c>
      <c r="T1445">
        <v>0.85709999999999997</v>
      </c>
      <c r="U1445">
        <f t="shared" si="20"/>
        <v>3.8107849883615665E-4</v>
      </c>
      <c r="V1445">
        <f t="shared" si="21"/>
        <v>0.38097052119593777</v>
      </c>
      <c r="W1445">
        <f t="shared" si="22"/>
        <v>999.71665249929174</v>
      </c>
      <c r="X1445">
        <f t="shared" si="23"/>
        <v>2.6025298030513885E-2</v>
      </c>
      <c r="Y1445">
        <f t="shared" si="24"/>
        <v>68.293798023234501</v>
      </c>
      <c r="AB1445">
        <v>2244.7143000000001</v>
      </c>
      <c r="AC1445">
        <v>1711.2856999999999</v>
      </c>
      <c r="AD1445">
        <v>2249.1428999999998</v>
      </c>
      <c r="AE1445">
        <v>0.85709999999999997</v>
      </c>
      <c r="AF1445">
        <v>1.2539700000000001E-3</v>
      </c>
      <c r="AG1445">
        <v>5998</v>
      </c>
      <c r="AH1445">
        <v>0</v>
      </c>
      <c r="AI1445">
        <v>409.7423</v>
      </c>
      <c r="AJ1445">
        <v>409.7423</v>
      </c>
      <c r="AK1445">
        <v>0</v>
      </c>
    </row>
    <row r="1446" spans="1:37" ht="19" customHeight="1">
      <c r="A1446" t="s">
        <v>1008</v>
      </c>
      <c r="B1446" t="s">
        <v>1009</v>
      </c>
      <c r="C1446" t="s">
        <v>1010</v>
      </c>
      <c r="D1446">
        <v>7</v>
      </c>
      <c r="E1446" t="s">
        <v>431</v>
      </c>
      <c r="G1446" t="s">
        <v>432</v>
      </c>
      <c r="H1446" t="s">
        <v>393</v>
      </c>
      <c r="I1446" t="s">
        <v>995</v>
      </c>
      <c r="J1446" t="s">
        <v>268</v>
      </c>
      <c r="K1446">
        <v>2017317</v>
      </c>
      <c r="L1446">
        <v>3444671.19</v>
      </c>
      <c r="M1446">
        <v>373194.18890000001</v>
      </c>
      <c r="N1446">
        <v>137839.49660000001</v>
      </c>
      <c r="O1446">
        <v>235354.6923</v>
      </c>
      <c r="P1446">
        <v>551.78570000000002</v>
      </c>
      <c r="R1446">
        <v>0</v>
      </c>
      <c r="S1446">
        <v>10970.928599999999</v>
      </c>
      <c r="U1446">
        <f t="shared" si="20"/>
        <v>0</v>
      </c>
      <c r="V1446">
        <f t="shared" si="21"/>
        <v>71.122878982446124</v>
      </c>
      <c r="W1446" t="str">
        <f t="shared" si="22"/>
        <v/>
      </c>
      <c r="X1446">
        <f t="shared" si="23"/>
        <v>4.8595207845161674</v>
      </c>
      <c r="Y1446" t="str">
        <f t="shared" si="24"/>
        <v/>
      </c>
      <c r="AA1446">
        <v>551.78570000000002</v>
      </c>
      <c r="AC1446">
        <v>0</v>
      </c>
      <c r="AD1446">
        <v>10970.928599999999</v>
      </c>
      <c r="AF1446">
        <v>0</v>
      </c>
      <c r="AG1446">
        <v>2017317</v>
      </c>
      <c r="AH1446">
        <v>3444671.19</v>
      </c>
      <c r="AI1446">
        <v>373194.18890000001</v>
      </c>
      <c r="AJ1446">
        <v>137839.49660000001</v>
      </c>
      <c r="AK1446">
        <v>235354.6923</v>
      </c>
    </row>
    <row r="1447" spans="1:37" ht="19" customHeight="1">
      <c r="A1447" t="s">
        <v>1012</v>
      </c>
      <c r="B1447" t="s">
        <v>1013</v>
      </c>
      <c r="C1447" t="s">
        <v>1014</v>
      </c>
      <c r="D1447">
        <v>7</v>
      </c>
      <c r="E1447" t="s">
        <v>245</v>
      </c>
      <c r="F1447" t="s">
        <v>245</v>
      </c>
      <c r="G1447" t="s">
        <v>245</v>
      </c>
      <c r="H1447" t="s">
        <v>246</v>
      </c>
      <c r="I1447" t="s">
        <v>247</v>
      </c>
      <c r="J1447" t="s">
        <v>248</v>
      </c>
      <c r="K1447">
        <v>41744136</v>
      </c>
      <c r="L1447">
        <v>0</v>
      </c>
      <c r="M1447">
        <v>41744136</v>
      </c>
      <c r="N1447">
        <v>41744136</v>
      </c>
      <c r="O1447">
        <v>0</v>
      </c>
      <c r="P1447">
        <v>288817.28570000001</v>
      </c>
      <c r="Q1447">
        <v>749983.57140000002</v>
      </c>
      <c r="R1447">
        <v>119975.14290000001</v>
      </c>
      <c r="S1447">
        <v>722169</v>
      </c>
      <c r="T1447">
        <v>15114.2857</v>
      </c>
      <c r="U1447">
        <f t="shared" si="20"/>
        <v>2.0929014815091757E-2</v>
      </c>
      <c r="V1447">
        <f t="shared" si="21"/>
        <v>8.2576903744137446</v>
      </c>
      <c r="W1447">
        <f t="shared" si="22"/>
        <v>394.55705141262479</v>
      </c>
      <c r="X1447">
        <f t="shared" si="23"/>
        <v>8.2576903744137446</v>
      </c>
      <c r="Y1447">
        <f t="shared" si="24"/>
        <v>394.55705141262479</v>
      </c>
      <c r="AA1447">
        <v>288817.28570000001</v>
      </c>
      <c r="AB1447">
        <v>749983.57140000002</v>
      </c>
      <c r="AC1447">
        <v>119975.14290000001</v>
      </c>
      <c r="AD1447">
        <v>722169</v>
      </c>
      <c r="AE1447">
        <v>15114.2857</v>
      </c>
      <c r="AF1447">
        <v>2.095704E-2</v>
      </c>
      <c r="AG1447">
        <v>41744136</v>
      </c>
      <c r="AH1447">
        <v>0</v>
      </c>
      <c r="AI1447">
        <v>41744136</v>
      </c>
      <c r="AJ1447">
        <v>41744136</v>
      </c>
      <c r="AK1447">
        <v>0</v>
      </c>
    </row>
    <row r="1448" spans="1:37" ht="19" customHeight="1">
      <c r="A1448" t="s">
        <v>1012</v>
      </c>
      <c r="B1448" t="s">
        <v>1013</v>
      </c>
      <c r="C1448" t="s">
        <v>1014</v>
      </c>
      <c r="D1448">
        <v>7</v>
      </c>
      <c r="E1448" t="s">
        <v>253</v>
      </c>
      <c r="F1448" t="s">
        <v>253</v>
      </c>
      <c r="G1448" t="s">
        <v>253</v>
      </c>
      <c r="H1448" t="s">
        <v>254</v>
      </c>
      <c r="I1448" t="s">
        <v>247</v>
      </c>
      <c r="J1448" t="s">
        <v>248</v>
      </c>
      <c r="K1448">
        <v>31051621</v>
      </c>
      <c r="L1448">
        <v>0</v>
      </c>
      <c r="M1448">
        <v>31051621</v>
      </c>
      <c r="N1448">
        <v>31051621</v>
      </c>
      <c r="O1448">
        <v>0</v>
      </c>
      <c r="P1448">
        <v>265676.85710000002</v>
      </c>
      <c r="Q1448">
        <v>458625.42859999998</v>
      </c>
      <c r="R1448">
        <v>107505</v>
      </c>
      <c r="S1448">
        <v>438850.57140000002</v>
      </c>
      <c r="T1448">
        <v>15505.142900000001</v>
      </c>
      <c r="U1448">
        <f t="shared" si="20"/>
        <v>3.5331258315413006E-2</v>
      </c>
      <c r="V1448">
        <f t="shared" si="21"/>
        <v>10.108100903210667</v>
      </c>
      <c r="W1448">
        <f t="shared" si="22"/>
        <v>286.09512893575828</v>
      </c>
      <c r="X1448">
        <f t="shared" si="23"/>
        <v>10.108100903210667</v>
      </c>
      <c r="Y1448">
        <f t="shared" si="24"/>
        <v>286.09512893575828</v>
      </c>
      <c r="AA1448">
        <v>265676.85710000002</v>
      </c>
      <c r="AB1448">
        <v>458625.42859999998</v>
      </c>
      <c r="AC1448">
        <v>107505</v>
      </c>
      <c r="AD1448">
        <v>438850.57140000002</v>
      </c>
      <c r="AE1448">
        <v>15505.142900000001</v>
      </c>
      <c r="AF1448">
        <v>3.5741879999999997E-2</v>
      </c>
      <c r="AG1448">
        <v>31051621</v>
      </c>
      <c r="AH1448">
        <v>0</v>
      </c>
      <c r="AI1448">
        <v>31051621</v>
      </c>
      <c r="AJ1448">
        <v>31051621</v>
      </c>
      <c r="AK1448">
        <v>0</v>
      </c>
    </row>
    <row r="1449" spans="1:37" ht="19" customHeight="1">
      <c r="A1449" t="s">
        <v>1012</v>
      </c>
      <c r="B1449" t="s">
        <v>1013</v>
      </c>
      <c r="C1449" t="s">
        <v>1014</v>
      </c>
      <c r="D1449">
        <v>7</v>
      </c>
      <c r="E1449" t="s">
        <v>259</v>
      </c>
      <c r="F1449" t="s">
        <v>259</v>
      </c>
      <c r="G1449" t="s">
        <v>259</v>
      </c>
      <c r="H1449" t="s">
        <v>260</v>
      </c>
      <c r="I1449" t="s">
        <v>247</v>
      </c>
      <c r="J1449" t="s">
        <v>248</v>
      </c>
      <c r="K1449">
        <v>13128179</v>
      </c>
      <c r="L1449">
        <v>0</v>
      </c>
      <c r="M1449">
        <v>13128179</v>
      </c>
      <c r="N1449">
        <v>13128179</v>
      </c>
      <c r="O1449">
        <v>0</v>
      </c>
      <c r="Q1449">
        <v>567164.85710000002</v>
      </c>
      <c r="R1449">
        <v>154739.42860000001</v>
      </c>
      <c r="S1449">
        <v>539374.85710000002</v>
      </c>
      <c r="T1449">
        <v>15219</v>
      </c>
      <c r="U1449">
        <f t="shared" si="20"/>
        <v>2.8215998205452873E-2</v>
      </c>
      <c r="V1449">
        <f t="shared" si="21"/>
        <v>3.477088555704468</v>
      </c>
      <c r="W1449">
        <f t="shared" si="22"/>
        <v>123.23110209981884</v>
      </c>
      <c r="X1449">
        <f t="shared" si="23"/>
        <v>3.477088555704468</v>
      </c>
      <c r="Y1449">
        <f t="shared" si="24"/>
        <v>123.23110209981884</v>
      </c>
      <c r="AB1449">
        <v>567164.85710000002</v>
      </c>
      <c r="AC1449">
        <v>154739.42860000001</v>
      </c>
      <c r="AD1449">
        <v>539374.85710000002</v>
      </c>
      <c r="AE1449">
        <v>15219</v>
      </c>
      <c r="AF1449">
        <v>2.8336650000000001E-2</v>
      </c>
      <c r="AG1449">
        <v>13128179</v>
      </c>
      <c r="AH1449">
        <v>0</v>
      </c>
      <c r="AI1449">
        <v>13128179</v>
      </c>
      <c r="AJ1449">
        <v>13128179</v>
      </c>
      <c r="AK1449">
        <v>0</v>
      </c>
    </row>
    <row r="1450" spans="1:37" ht="19" customHeight="1">
      <c r="A1450" t="s">
        <v>1012</v>
      </c>
      <c r="B1450" t="s">
        <v>1013</v>
      </c>
      <c r="C1450" t="s">
        <v>1014</v>
      </c>
      <c r="D1450">
        <v>7</v>
      </c>
      <c r="E1450" t="s">
        <v>264</v>
      </c>
      <c r="F1450" t="s">
        <v>264</v>
      </c>
      <c r="G1450" t="s">
        <v>264</v>
      </c>
      <c r="H1450" t="s">
        <v>265</v>
      </c>
      <c r="I1450" t="s">
        <v>247</v>
      </c>
      <c r="J1450" t="s">
        <v>248</v>
      </c>
      <c r="K1450">
        <v>6662384</v>
      </c>
      <c r="L1450">
        <v>0</v>
      </c>
      <c r="M1450">
        <v>6662384</v>
      </c>
      <c r="N1450">
        <v>6662384</v>
      </c>
      <c r="O1450">
        <v>0</v>
      </c>
      <c r="Q1450">
        <v>166205</v>
      </c>
      <c r="R1450">
        <v>35923.7143</v>
      </c>
      <c r="S1450">
        <v>181334.42860000001</v>
      </c>
      <c r="T1450">
        <v>5524.2857000000004</v>
      </c>
      <c r="U1450">
        <f t="shared" si="20"/>
        <v>3.0464626837002094E-2</v>
      </c>
      <c r="V1450">
        <f t="shared" si="21"/>
        <v>5.2486951882514319</v>
      </c>
      <c r="W1450">
        <f t="shared" si="22"/>
        <v>172.28818249880572</v>
      </c>
      <c r="X1450">
        <f t="shared" si="23"/>
        <v>5.2486951882514319</v>
      </c>
      <c r="Y1450">
        <f t="shared" si="24"/>
        <v>172.28818249880572</v>
      </c>
      <c r="AB1450">
        <v>166205</v>
      </c>
      <c r="AC1450">
        <v>35923.7143</v>
      </c>
      <c r="AD1450">
        <v>181334.42860000001</v>
      </c>
      <c r="AE1450">
        <v>5524.2857000000004</v>
      </c>
      <c r="AF1450">
        <v>3.0602750000000001E-2</v>
      </c>
      <c r="AG1450">
        <v>6662384</v>
      </c>
      <c r="AH1450">
        <v>0</v>
      </c>
      <c r="AI1450">
        <v>6662384</v>
      </c>
      <c r="AJ1450">
        <v>6662384</v>
      </c>
      <c r="AK1450">
        <v>0</v>
      </c>
    </row>
    <row r="1451" spans="1:37" ht="19" customHeight="1">
      <c r="A1451" t="s">
        <v>1012</v>
      </c>
      <c r="B1451" t="s">
        <v>1013</v>
      </c>
      <c r="C1451" t="s">
        <v>1014</v>
      </c>
      <c r="D1451">
        <v>7</v>
      </c>
      <c r="E1451" t="s">
        <v>286</v>
      </c>
      <c r="F1451" t="s">
        <v>286</v>
      </c>
      <c r="G1451" t="s">
        <v>286</v>
      </c>
      <c r="H1451" t="s">
        <v>260</v>
      </c>
      <c r="I1451" t="s">
        <v>247</v>
      </c>
      <c r="J1451" t="s">
        <v>248</v>
      </c>
      <c r="K1451">
        <v>199852</v>
      </c>
      <c r="L1451">
        <v>0</v>
      </c>
      <c r="M1451">
        <v>199852</v>
      </c>
      <c r="N1451">
        <v>199852</v>
      </c>
      <c r="O1451">
        <v>0</v>
      </c>
      <c r="Q1451">
        <v>3457.8571000000002</v>
      </c>
      <c r="R1451">
        <v>1764.5714</v>
      </c>
      <c r="S1451">
        <v>3419.2856999999999</v>
      </c>
      <c r="T1451">
        <v>234.57140000000001</v>
      </c>
      <c r="U1451">
        <f t="shared" si="20"/>
        <v>6.8602456940056233E-2</v>
      </c>
      <c r="V1451">
        <f t="shared" si="21"/>
        <v>8.349780690828414</v>
      </c>
      <c r="W1451">
        <f t="shared" si="22"/>
        <v>121.71256050092089</v>
      </c>
      <c r="X1451">
        <f t="shared" si="23"/>
        <v>8.349780690828414</v>
      </c>
      <c r="Y1451">
        <f t="shared" si="24"/>
        <v>121.71256050092089</v>
      </c>
      <c r="AB1451">
        <v>3457.8571000000002</v>
      </c>
      <c r="AC1451">
        <v>1764.5714</v>
      </c>
      <c r="AD1451">
        <v>3419.2856999999999</v>
      </c>
      <c r="AE1451">
        <v>234.57140000000001</v>
      </c>
      <c r="AF1451">
        <v>6.8974460000000001E-2</v>
      </c>
      <c r="AG1451">
        <v>199852</v>
      </c>
      <c r="AH1451">
        <v>0</v>
      </c>
      <c r="AI1451">
        <v>199852</v>
      </c>
      <c r="AJ1451">
        <v>199852</v>
      </c>
      <c r="AK1451">
        <v>0</v>
      </c>
    </row>
    <row r="1452" spans="1:37" ht="19" customHeight="1">
      <c r="A1452" t="s">
        <v>1012</v>
      </c>
      <c r="B1452" t="s">
        <v>1013</v>
      </c>
      <c r="C1452" t="s">
        <v>1014</v>
      </c>
      <c r="D1452">
        <v>7</v>
      </c>
      <c r="E1452" t="s">
        <v>285</v>
      </c>
      <c r="F1452" t="s">
        <v>285</v>
      </c>
      <c r="G1452" t="s">
        <v>279</v>
      </c>
      <c r="H1452" t="s">
        <v>280</v>
      </c>
      <c r="I1452" t="s">
        <v>247</v>
      </c>
      <c r="J1452" t="s">
        <v>281</v>
      </c>
      <c r="K1452">
        <v>28893.49</v>
      </c>
      <c r="L1452">
        <v>0</v>
      </c>
      <c r="M1452">
        <v>197164.3315</v>
      </c>
      <c r="N1452">
        <v>197164.3315</v>
      </c>
      <c r="O1452">
        <v>0</v>
      </c>
      <c r="Q1452">
        <v>2622.5713999999998</v>
      </c>
      <c r="R1452">
        <v>958</v>
      </c>
      <c r="S1452">
        <v>2759.1428999999998</v>
      </c>
      <c r="T1452">
        <v>296.57139999999998</v>
      </c>
      <c r="U1452">
        <f t="shared" si="20"/>
        <v>0.10748678511721883</v>
      </c>
      <c r="V1452">
        <f t="shared" si="21"/>
        <v>1.4959868256810582</v>
      </c>
      <c r="W1452">
        <f t="shared" si="22"/>
        <v>13.917867429467</v>
      </c>
      <c r="X1452">
        <f t="shared" si="23"/>
        <v>10.208363282463035</v>
      </c>
      <c r="Y1452">
        <f t="shared" si="24"/>
        <v>94.973193879883809</v>
      </c>
      <c r="AB1452">
        <v>2622.5713999999998</v>
      </c>
      <c r="AC1452">
        <v>958</v>
      </c>
      <c r="AD1452">
        <v>2759.1428999999998</v>
      </c>
      <c r="AE1452">
        <v>296.57139999999998</v>
      </c>
      <c r="AF1452">
        <v>0.1073332</v>
      </c>
      <c r="AG1452">
        <v>28893.49</v>
      </c>
      <c r="AH1452">
        <v>0</v>
      </c>
      <c r="AI1452">
        <v>197164.3315</v>
      </c>
      <c r="AJ1452">
        <v>197164.3315</v>
      </c>
      <c r="AK1452">
        <v>0</v>
      </c>
    </row>
    <row r="1453" spans="1:37" ht="19" customHeight="1">
      <c r="A1453" t="s">
        <v>1012</v>
      </c>
      <c r="B1453" t="s">
        <v>1013</v>
      </c>
      <c r="C1453" t="s">
        <v>1014</v>
      </c>
      <c r="D1453">
        <v>7</v>
      </c>
      <c r="E1453" t="s">
        <v>275</v>
      </c>
      <c r="F1453" t="s">
        <v>275</v>
      </c>
      <c r="G1453" t="s">
        <v>275</v>
      </c>
      <c r="H1453" t="s">
        <v>276</v>
      </c>
      <c r="I1453" t="s">
        <v>247</v>
      </c>
      <c r="J1453" t="s">
        <v>248</v>
      </c>
      <c r="K1453">
        <v>157699</v>
      </c>
      <c r="L1453">
        <v>0</v>
      </c>
      <c r="M1453">
        <v>157699</v>
      </c>
      <c r="N1453">
        <v>157699</v>
      </c>
      <c r="O1453">
        <v>0</v>
      </c>
      <c r="Q1453">
        <v>31482.2857</v>
      </c>
      <c r="R1453">
        <v>12420</v>
      </c>
      <c r="S1453">
        <v>30070.428599999999</v>
      </c>
      <c r="T1453">
        <v>911</v>
      </c>
      <c r="U1453">
        <f t="shared" si="20"/>
        <v>3.0295544241095387E-2</v>
      </c>
      <c r="V1453">
        <f t="shared" si="21"/>
        <v>0.7491888084172027</v>
      </c>
      <c r="W1453">
        <f t="shared" si="22"/>
        <v>24.729339814960014</v>
      </c>
      <c r="X1453">
        <f t="shared" si="23"/>
        <v>0.7491888084172027</v>
      </c>
      <c r="Y1453">
        <f t="shared" si="24"/>
        <v>24.729339814960014</v>
      </c>
      <c r="AB1453">
        <v>31482.2857</v>
      </c>
      <c r="AC1453">
        <v>12420</v>
      </c>
      <c r="AD1453">
        <v>30070.428599999999</v>
      </c>
      <c r="AE1453">
        <v>911</v>
      </c>
      <c r="AF1453">
        <v>3.0469220000000002E-2</v>
      </c>
      <c r="AG1453">
        <v>157699</v>
      </c>
      <c r="AH1453">
        <v>0</v>
      </c>
      <c r="AI1453">
        <v>157699</v>
      </c>
      <c r="AJ1453">
        <v>157699</v>
      </c>
      <c r="AK1453">
        <v>0</v>
      </c>
    </row>
    <row r="1454" spans="1:37" ht="19" customHeight="1">
      <c r="A1454" t="s">
        <v>1012</v>
      </c>
      <c r="B1454" t="s">
        <v>1013</v>
      </c>
      <c r="C1454" t="s">
        <v>1014</v>
      </c>
      <c r="D1454">
        <v>7</v>
      </c>
      <c r="E1454" t="s">
        <v>282</v>
      </c>
      <c r="F1454" t="s">
        <v>283</v>
      </c>
      <c r="G1454" t="s">
        <v>284</v>
      </c>
      <c r="H1454" t="s">
        <v>280</v>
      </c>
      <c r="I1454" t="s">
        <v>247</v>
      </c>
      <c r="J1454" t="s">
        <v>281</v>
      </c>
      <c r="K1454">
        <v>13487.97</v>
      </c>
      <c r="L1454">
        <v>0</v>
      </c>
      <c r="M1454">
        <v>92045.521699999998</v>
      </c>
      <c r="N1454">
        <v>92045.521699999998</v>
      </c>
      <c r="O1454">
        <v>0</v>
      </c>
      <c r="Q1454">
        <v>1210.4286</v>
      </c>
      <c r="R1454">
        <v>128.8571</v>
      </c>
      <c r="S1454">
        <v>1257.1429000000001</v>
      </c>
      <c r="T1454">
        <v>101.71429999999999</v>
      </c>
      <c r="U1454">
        <f t="shared" si="20"/>
        <v>8.0909099514462512E-2</v>
      </c>
      <c r="V1454">
        <f t="shared" si="21"/>
        <v>1.5327238113844155</v>
      </c>
      <c r="W1454">
        <f t="shared" si="22"/>
        <v>18.943775429245026</v>
      </c>
      <c r="X1454">
        <f t="shared" si="23"/>
        <v>10.459718018418704</v>
      </c>
      <c r="Y1454">
        <f t="shared" si="24"/>
        <v>129.27739996103935</v>
      </c>
      <c r="AB1454">
        <v>1210.4286</v>
      </c>
      <c r="AC1454">
        <v>128.8571</v>
      </c>
      <c r="AD1454">
        <v>1257.1429000000001</v>
      </c>
      <c r="AE1454">
        <v>101.71429999999999</v>
      </c>
      <c r="AF1454">
        <v>8.1099829999999998E-2</v>
      </c>
      <c r="AG1454">
        <v>13487.97</v>
      </c>
      <c r="AH1454">
        <v>0</v>
      </c>
      <c r="AI1454">
        <v>92045.521699999998</v>
      </c>
      <c r="AJ1454">
        <v>92045.521699999998</v>
      </c>
      <c r="AK1454">
        <v>0</v>
      </c>
    </row>
    <row r="1455" spans="1:37" ht="19" customHeight="1">
      <c r="A1455" t="s">
        <v>1012</v>
      </c>
      <c r="B1455" t="s">
        <v>1013</v>
      </c>
      <c r="C1455" t="s">
        <v>1014</v>
      </c>
      <c r="D1455">
        <v>7</v>
      </c>
      <c r="E1455" t="s">
        <v>287</v>
      </c>
      <c r="F1455" t="s">
        <v>287</v>
      </c>
      <c r="G1455" t="s">
        <v>287</v>
      </c>
      <c r="H1455" t="s">
        <v>288</v>
      </c>
      <c r="I1455" t="s">
        <v>247</v>
      </c>
      <c r="J1455" t="s">
        <v>248</v>
      </c>
      <c r="K1455">
        <v>76979</v>
      </c>
      <c r="L1455">
        <v>0</v>
      </c>
      <c r="M1455">
        <v>76979</v>
      </c>
      <c r="N1455">
        <v>76979</v>
      </c>
      <c r="O1455">
        <v>0</v>
      </c>
      <c r="P1455">
        <v>327.28570000000002</v>
      </c>
      <c r="Q1455">
        <v>25332.428599999999</v>
      </c>
      <c r="R1455">
        <v>357.8571</v>
      </c>
      <c r="S1455">
        <v>27135.142899999999</v>
      </c>
      <c r="T1455">
        <v>343.42860000000002</v>
      </c>
      <c r="U1455">
        <f t="shared" si="20"/>
        <v>1.2656229645284088E-2</v>
      </c>
      <c r="V1455">
        <f t="shared" si="21"/>
        <v>0.40526781231728837</v>
      </c>
      <c r="W1455">
        <f t="shared" si="22"/>
        <v>32.021211978268553</v>
      </c>
      <c r="X1455">
        <f t="shared" si="23"/>
        <v>0.40526781231728837</v>
      </c>
      <c r="Y1455">
        <f t="shared" si="24"/>
        <v>32.021211978268553</v>
      </c>
      <c r="AA1455">
        <v>327.28570000000002</v>
      </c>
      <c r="AB1455">
        <v>25332.428599999999</v>
      </c>
      <c r="AC1455">
        <v>357.8571</v>
      </c>
      <c r="AD1455">
        <v>27135.142899999999</v>
      </c>
      <c r="AE1455">
        <v>343.42860000000002</v>
      </c>
      <c r="AF1455">
        <v>1.2605079999999999E-2</v>
      </c>
      <c r="AG1455">
        <v>76979</v>
      </c>
      <c r="AH1455">
        <v>0</v>
      </c>
      <c r="AI1455">
        <v>76979</v>
      </c>
      <c r="AJ1455">
        <v>76979</v>
      </c>
      <c r="AK1455">
        <v>0</v>
      </c>
    </row>
    <row r="1456" spans="1:37" ht="19" customHeight="1">
      <c r="A1456" t="s">
        <v>1012</v>
      </c>
      <c r="B1456" t="s">
        <v>1013</v>
      </c>
      <c r="C1456" t="s">
        <v>1014</v>
      </c>
      <c r="D1456">
        <v>7</v>
      </c>
      <c r="E1456" t="s">
        <v>277</v>
      </c>
      <c r="F1456" t="s">
        <v>278</v>
      </c>
      <c r="G1456" t="s">
        <v>279</v>
      </c>
      <c r="H1456" t="s">
        <v>280</v>
      </c>
      <c r="I1456" t="s">
        <v>247</v>
      </c>
      <c r="J1456" t="s">
        <v>281</v>
      </c>
      <c r="K1456">
        <v>10891.08</v>
      </c>
      <c r="L1456">
        <v>0</v>
      </c>
      <c r="M1456">
        <v>74325.175000000003</v>
      </c>
      <c r="N1456">
        <v>74325.175000000003</v>
      </c>
      <c r="O1456">
        <v>0</v>
      </c>
      <c r="Q1456">
        <v>1390.2856999999999</v>
      </c>
      <c r="R1456">
        <v>41.142899999999997</v>
      </c>
      <c r="S1456">
        <v>1414.8570999999999</v>
      </c>
      <c r="T1456">
        <v>74.714299999999994</v>
      </c>
      <c r="U1456">
        <f t="shared" si="20"/>
        <v>5.2806958384701889E-2</v>
      </c>
      <c r="V1456">
        <f t="shared" si="21"/>
        <v>1.0996648152160182</v>
      </c>
      <c r="W1456">
        <f t="shared" si="22"/>
        <v>20.824240760183411</v>
      </c>
      <c r="X1456">
        <f t="shared" si="23"/>
        <v>7.5045615156874454</v>
      </c>
      <c r="Y1456">
        <f t="shared" si="24"/>
        <v>142.11311814280725</v>
      </c>
      <c r="AB1456">
        <v>1390.2856999999999</v>
      </c>
      <c r="AC1456">
        <v>41.142899999999997</v>
      </c>
      <c r="AD1456">
        <v>1414.8570999999999</v>
      </c>
      <c r="AE1456">
        <v>74.714299999999994</v>
      </c>
      <c r="AF1456">
        <v>5.3091859999999998E-2</v>
      </c>
      <c r="AG1456">
        <v>10891.08</v>
      </c>
      <c r="AH1456">
        <v>0</v>
      </c>
      <c r="AI1456">
        <v>74325.175000000003</v>
      </c>
      <c r="AJ1456">
        <v>74325.175000000003</v>
      </c>
      <c r="AK1456">
        <v>0</v>
      </c>
    </row>
    <row r="1457" spans="1:37" ht="19" customHeight="1">
      <c r="A1457" t="s">
        <v>1012</v>
      </c>
      <c r="B1457" t="s">
        <v>1013</v>
      </c>
      <c r="C1457" t="s">
        <v>1014</v>
      </c>
      <c r="D1457">
        <v>7</v>
      </c>
      <c r="E1457" t="s">
        <v>291</v>
      </c>
      <c r="F1457" t="s">
        <v>291</v>
      </c>
      <c r="G1457" t="s">
        <v>291</v>
      </c>
      <c r="H1457" t="s">
        <v>280</v>
      </c>
      <c r="I1457" t="s">
        <v>247</v>
      </c>
      <c r="J1457" t="s">
        <v>292</v>
      </c>
      <c r="K1457">
        <v>7398000</v>
      </c>
      <c r="L1457">
        <v>0</v>
      </c>
      <c r="M1457">
        <v>34030.800000000003</v>
      </c>
      <c r="N1457">
        <v>34030.800000000003</v>
      </c>
      <c r="O1457">
        <v>0</v>
      </c>
      <c r="Q1457">
        <v>348.8571</v>
      </c>
      <c r="R1457">
        <v>2</v>
      </c>
      <c r="S1457">
        <v>366.8571</v>
      </c>
      <c r="T1457">
        <v>17.714300000000001</v>
      </c>
      <c r="U1457">
        <f t="shared" si="20"/>
        <v>4.8286648943144349E-2</v>
      </c>
      <c r="V1457">
        <f t="shared" si="21"/>
        <v>2880.8414580422268</v>
      </c>
      <c r="W1457">
        <f t="shared" si="22"/>
        <v>59661.242208675641</v>
      </c>
      <c r="X1457">
        <f t="shared" si="23"/>
        <v>13.251870706994243</v>
      </c>
      <c r="Y1457">
        <f t="shared" si="24"/>
        <v>274.44171415990792</v>
      </c>
      <c r="AB1457">
        <v>348.8571</v>
      </c>
      <c r="AC1457">
        <v>2</v>
      </c>
      <c r="AD1457">
        <v>366.8571</v>
      </c>
      <c r="AE1457">
        <v>17.714300000000001</v>
      </c>
      <c r="AF1457">
        <v>4.8318100000000003E-2</v>
      </c>
      <c r="AG1457">
        <v>7398000</v>
      </c>
      <c r="AH1457">
        <v>0</v>
      </c>
      <c r="AI1457">
        <v>34030.800000000003</v>
      </c>
      <c r="AJ1457">
        <v>34030.800000000003</v>
      </c>
      <c r="AK1457">
        <v>0</v>
      </c>
    </row>
    <row r="1458" spans="1:37" ht="19" customHeight="1">
      <c r="A1458" t="s">
        <v>1012</v>
      </c>
      <c r="B1458" t="s">
        <v>1013</v>
      </c>
      <c r="C1458" t="s">
        <v>1014</v>
      </c>
      <c r="D1458">
        <v>7</v>
      </c>
      <c r="E1458" t="s">
        <v>290</v>
      </c>
      <c r="F1458" t="s">
        <v>290</v>
      </c>
      <c r="G1458" t="s">
        <v>290</v>
      </c>
      <c r="H1458" t="s">
        <v>254</v>
      </c>
      <c r="I1458" t="s">
        <v>247</v>
      </c>
      <c r="J1458" t="s">
        <v>268</v>
      </c>
      <c r="K1458">
        <v>359309</v>
      </c>
      <c r="L1458">
        <v>0</v>
      </c>
      <c r="M1458">
        <v>24514.8498</v>
      </c>
      <c r="N1458">
        <v>24514.8498</v>
      </c>
      <c r="O1458">
        <v>0</v>
      </c>
      <c r="P1458">
        <v>2792.1428999999998</v>
      </c>
      <c r="Q1458">
        <v>10188.7143</v>
      </c>
      <c r="R1458">
        <v>2191.4286000000002</v>
      </c>
      <c r="S1458">
        <v>11425.7143</v>
      </c>
      <c r="T1458">
        <v>45.714300000000001</v>
      </c>
      <c r="U1458">
        <f t="shared" si="20"/>
        <v>4.0010014953725916E-3</v>
      </c>
      <c r="V1458">
        <f t="shared" si="21"/>
        <v>4.4924856157883406</v>
      </c>
      <c r="W1458">
        <f t="shared" si="22"/>
        <v>1122.8402741124144</v>
      </c>
      <c r="X1458">
        <f t="shared" si="23"/>
        <v>0.30651225017940453</v>
      </c>
      <c r="Y1458">
        <f t="shared" si="24"/>
        <v>76.608881684724466</v>
      </c>
      <c r="AA1458">
        <v>2792.1428999999998</v>
      </c>
      <c r="AB1458">
        <v>10188.7143</v>
      </c>
      <c r="AC1458">
        <v>2191.4286000000002</v>
      </c>
      <c r="AD1458">
        <v>11425.7143</v>
      </c>
      <c r="AE1458">
        <v>45.714300000000001</v>
      </c>
      <c r="AF1458">
        <v>3.9703000000000004E-3</v>
      </c>
      <c r="AG1458">
        <v>359309</v>
      </c>
      <c r="AH1458">
        <v>0</v>
      </c>
      <c r="AI1458">
        <v>24514.8498</v>
      </c>
      <c r="AJ1458">
        <v>24514.8498</v>
      </c>
      <c r="AK1458">
        <v>0</v>
      </c>
    </row>
    <row r="1459" spans="1:37" ht="19" customHeight="1">
      <c r="A1459" t="s">
        <v>1012</v>
      </c>
      <c r="B1459" t="s">
        <v>1013</v>
      </c>
      <c r="C1459" t="s">
        <v>1014</v>
      </c>
      <c r="D1459">
        <v>7</v>
      </c>
      <c r="E1459" t="s">
        <v>289</v>
      </c>
      <c r="F1459" t="s">
        <v>289</v>
      </c>
      <c r="G1459" t="s">
        <v>289</v>
      </c>
      <c r="H1459" t="s">
        <v>260</v>
      </c>
      <c r="I1459" t="s">
        <v>247</v>
      </c>
      <c r="J1459" t="s">
        <v>248</v>
      </c>
      <c r="K1459">
        <v>22528</v>
      </c>
      <c r="L1459">
        <v>0</v>
      </c>
      <c r="M1459">
        <v>22528</v>
      </c>
      <c r="N1459">
        <v>22528</v>
      </c>
      <c r="O1459">
        <v>0</v>
      </c>
      <c r="Q1459">
        <v>27669.142899999999</v>
      </c>
      <c r="R1459">
        <v>522.42859999999996</v>
      </c>
      <c r="S1459">
        <v>28097.428599999999</v>
      </c>
      <c r="T1459">
        <v>128.8571</v>
      </c>
      <c r="U1459">
        <f t="shared" si="20"/>
        <v>4.5860815889750143E-3</v>
      </c>
      <c r="V1459">
        <f t="shared" si="21"/>
        <v>0.11454022217128133</v>
      </c>
      <c r="W1459">
        <f t="shared" si="22"/>
        <v>24.975618062844145</v>
      </c>
      <c r="X1459">
        <f t="shared" si="23"/>
        <v>0.11454022217128133</v>
      </c>
      <c r="Y1459">
        <f t="shared" si="24"/>
        <v>24.975618062844145</v>
      </c>
      <c r="AB1459">
        <v>27669.142899999999</v>
      </c>
      <c r="AC1459">
        <v>522.42859999999996</v>
      </c>
      <c r="AD1459">
        <v>28097.428599999999</v>
      </c>
      <c r="AE1459">
        <v>128.8571</v>
      </c>
      <c r="AF1459">
        <v>4.5868100000000002E-3</v>
      </c>
      <c r="AG1459">
        <v>22528</v>
      </c>
      <c r="AH1459">
        <v>0</v>
      </c>
      <c r="AI1459">
        <v>22528</v>
      </c>
      <c r="AJ1459">
        <v>22528</v>
      </c>
      <c r="AK1459">
        <v>0</v>
      </c>
    </row>
    <row r="1460" spans="1:37" ht="19" customHeight="1">
      <c r="A1460" t="s">
        <v>1012</v>
      </c>
      <c r="B1460" t="s">
        <v>1013</v>
      </c>
      <c r="C1460" t="s">
        <v>1014</v>
      </c>
      <c r="D1460">
        <v>7</v>
      </c>
      <c r="E1460" t="s">
        <v>293</v>
      </c>
      <c r="F1460" t="s">
        <v>294</v>
      </c>
      <c r="G1460" t="s">
        <v>294</v>
      </c>
      <c r="H1460" t="s">
        <v>295</v>
      </c>
      <c r="I1460" t="s">
        <v>247</v>
      </c>
      <c r="J1460" t="s">
        <v>248</v>
      </c>
      <c r="K1460">
        <v>13035</v>
      </c>
      <c r="L1460">
        <v>0</v>
      </c>
      <c r="M1460">
        <v>13035</v>
      </c>
      <c r="N1460">
        <v>13035</v>
      </c>
      <c r="O1460">
        <v>0</v>
      </c>
      <c r="R1460">
        <v>111.5714</v>
      </c>
      <c r="S1460">
        <v>1018.7143</v>
      </c>
      <c r="T1460">
        <v>23.571400000000001</v>
      </c>
      <c r="U1460">
        <f t="shared" si="20"/>
        <v>2.3138381389168683E-2</v>
      </c>
      <c r="V1460">
        <f t="shared" si="21"/>
        <v>1.8279343454223203</v>
      </c>
      <c r="W1460">
        <f t="shared" si="22"/>
        <v>79.000095757691824</v>
      </c>
      <c r="X1460">
        <f t="shared" si="23"/>
        <v>1.8279343454223203</v>
      </c>
      <c r="Y1460">
        <f t="shared" si="24"/>
        <v>79.000095757691824</v>
      </c>
      <c r="AC1460">
        <v>111.5714</v>
      </c>
      <c r="AD1460">
        <v>1018.7143</v>
      </c>
      <c r="AE1460">
        <v>23.571400000000001</v>
      </c>
      <c r="AF1460">
        <v>2.3137230000000002E-2</v>
      </c>
      <c r="AG1460">
        <v>13035</v>
      </c>
      <c r="AH1460">
        <v>0</v>
      </c>
      <c r="AI1460">
        <v>13035</v>
      </c>
      <c r="AJ1460">
        <v>13035</v>
      </c>
      <c r="AK1460">
        <v>0</v>
      </c>
    </row>
    <row r="1461" spans="1:37" ht="19" customHeight="1">
      <c r="A1461" t="s">
        <v>1012</v>
      </c>
      <c r="B1461" t="s">
        <v>1013</v>
      </c>
      <c r="C1461" t="s">
        <v>1014</v>
      </c>
      <c r="D1461">
        <v>4</v>
      </c>
      <c r="E1461" t="s">
        <v>266</v>
      </c>
      <c r="G1461" t="s">
        <v>267</v>
      </c>
      <c r="H1461" t="s">
        <v>265</v>
      </c>
      <c r="I1461" t="s">
        <v>247</v>
      </c>
      <c r="J1461" t="s">
        <v>268</v>
      </c>
      <c r="K1461">
        <v>65134</v>
      </c>
      <c r="L1461">
        <v>0</v>
      </c>
      <c r="M1461">
        <v>4449.6697999999997</v>
      </c>
      <c r="N1461">
        <v>4449.6697999999997</v>
      </c>
      <c r="O1461">
        <v>0</v>
      </c>
      <c r="Q1461">
        <v>1031</v>
      </c>
      <c r="R1461">
        <v>745</v>
      </c>
      <c r="S1461">
        <v>1038</v>
      </c>
      <c r="T1461">
        <v>33.5</v>
      </c>
      <c r="U1461">
        <f t="shared" si="20"/>
        <v>3.227360308285164E-2</v>
      </c>
      <c r="V1461">
        <f t="shared" si="21"/>
        <v>15.687379576107899</v>
      </c>
      <c r="W1461">
        <f t="shared" si="22"/>
        <v>486.07462686567163</v>
      </c>
      <c r="X1461">
        <f t="shared" si="23"/>
        <v>1.0716931117533719</v>
      </c>
      <c r="Y1461">
        <f t="shared" si="24"/>
        <v>33.206491044776115</v>
      </c>
      <c r="AB1461">
        <v>1031</v>
      </c>
      <c r="AC1461">
        <v>745</v>
      </c>
      <c r="AD1461">
        <v>1038</v>
      </c>
      <c r="AE1461">
        <v>33.5</v>
      </c>
      <c r="AF1461">
        <v>3.0758979999999998E-2</v>
      </c>
      <c r="AG1461">
        <v>65134</v>
      </c>
      <c r="AH1461">
        <v>0</v>
      </c>
      <c r="AI1461">
        <v>4449.6697999999997</v>
      </c>
      <c r="AJ1461">
        <v>4449.6697999999997</v>
      </c>
      <c r="AK1461">
        <v>0</v>
      </c>
    </row>
    <row r="1462" spans="1:37" ht="19" customHeight="1">
      <c r="A1462" t="s">
        <v>1012</v>
      </c>
      <c r="B1462" t="s">
        <v>1013</v>
      </c>
      <c r="C1462" t="s">
        <v>1014</v>
      </c>
      <c r="D1462">
        <v>7</v>
      </c>
      <c r="E1462" t="s">
        <v>298</v>
      </c>
      <c r="F1462" t="s">
        <v>298</v>
      </c>
      <c r="G1462" t="s">
        <v>298</v>
      </c>
      <c r="H1462" t="s">
        <v>254</v>
      </c>
      <c r="I1462" t="s">
        <v>247</v>
      </c>
      <c r="J1462" t="s">
        <v>248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0.28570000000000001</v>
      </c>
      <c r="R1462">
        <v>0</v>
      </c>
      <c r="S1462">
        <v>0.28570000000000001</v>
      </c>
      <c r="T1462">
        <v>0</v>
      </c>
      <c r="U1462">
        <f t="shared" si="20"/>
        <v>0</v>
      </c>
      <c r="V1462">
        <f t="shared" si="21"/>
        <v>0</v>
      </c>
      <c r="W1462" t="str">
        <f t="shared" si="22"/>
        <v/>
      </c>
      <c r="X1462">
        <f t="shared" si="23"/>
        <v>0</v>
      </c>
      <c r="Y1462" t="str">
        <f t="shared" si="24"/>
        <v/>
      </c>
      <c r="AA1462">
        <v>0</v>
      </c>
      <c r="AB1462">
        <v>0.28570000000000001</v>
      </c>
      <c r="AC1462">
        <v>0</v>
      </c>
      <c r="AD1462">
        <v>0.28570000000000001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</row>
    <row r="1463" spans="1:37" ht="19" customHeight="1">
      <c r="A1463" t="s">
        <v>1012</v>
      </c>
      <c r="B1463" t="s">
        <v>1013</v>
      </c>
      <c r="C1463" t="s">
        <v>1014</v>
      </c>
      <c r="D1463">
        <v>7</v>
      </c>
      <c r="E1463" t="s">
        <v>299</v>
      </c>
      <c r="F1463" t="s">
        <v>299</v>
      </c>
      <c r="G1463" t="s">
        <v>299</v>
      </c>
      <c r="H1463" t="s">
        <v>300</v>
      </c>
      <c r="I1463" t="s">
        <v>301</v>
      </c>
      <c r="J1463" t="s">
        <v>248</v>
      </c>
      <c r="K1463">
        <v>12505170</v>
      </c>
      <c r="L1463">
        <v>0</v>
      </c>
      <c r="M1463">
        <v>12505170</v>
      </c>
      <c r="N1463">
        <v>12505170</v>
      </c>
      <c r="O1463">
        <v>0</v>
      </c>
      <c r="P1463">
        <v>831.28570000000002</v>
      </c>
      <c r="Q1463">
        <v>934923</v>
      </c>
      <c r="R1463">
        <v>796.57140000000004</v>
      </c>
      <c r="S1463">
        <v>978025.71429999999</v>
      </c>
      <c r="T1463">
        <v>8030.5713999999998</v>
      </c>
      <c r="U1463">
        <f t="shared" si="20"/>
        <v>8.2110023106577532E-3</v>
      </c>
      <c r="V1463">
        <f t="shared" si="21"/>
        <v>1.8265908871541998</v>
      </c>
      <c r="W1463">
        <f t="shared" si="22"/>
        <v>222.4565062883143</v>
      </c>
      <c r="X1463">
        <f t="shared" si="23"/>
        <v>1.8265908871541998</v>
      </c>
      <c r="Y1463">
        <f t="shared" si="24"/>
        <v>222.4565062883143</v>
      </c>
      <c r="AA1463">
        <v>831.28570000000002</v>
      </c>
      <c r="AB1463">
        <v>934923</v>
      </c>
      <c r="AC1463">
        <v>796.57140000000004</v>
      </c>
      <c r="AD1463">
        <v>978025.71429999999</v>
      </c>
      <c r="AE1463">
        <v>8030.5713999999998</v>
      </c>
      <c r="AF1463">
        <v>8.2194999999999994E-3</v>
      </c>
      <c r="AG1463">
        <v>12505170</v>
      </c>
      <c r="AH1463">
        <v>0</v>
      </c>
      <c r="AI1463">
        <v>12505170</v>
      </c>
      <c r="AJ1463">
        <v>12505170</v>
      </c>
      <c r="AK1463">
        <v>0</v>
      </c>
    </row>
    <row r="1464" spans="1:37" ht="19" customHeight="1">
      <c r="A1464" t="s">
        <v>1012</v>
      </c>
      <c r="B1464" t="s">
        <v>1013</v>
      </c>
      <c r="C1464" t="s">
        <v>1014</v>
      </c>
      <c r="D1464">
        <v>7</v>
      </c>
      <c r="E1464" t="s">
        <v>303</v>
      </c>
      <c r="F1464" t="s">
        <v>304</v>
      </c>
      <c r="G1464" t="s">
        <v>304</v>
      </c>
      <c r="H1464" t="s">
        <v>305</v>
      </c>
      <c r="I1464" t="s">
        <v>301</v>
      </c>
      <c r="J1464" t="s">
        <v>248</v>
      </c>
      <c r="K1464">
        <v>7371379</v>
      </c>
      <c r="L1464">
        <v>0</v>
      </c>
      <c r="M1464">
        <v>7371379</v>
      </c>
      <c r="N1464">
        <v>7371379</v>
      </c>
      <c r="O1464">
        <v>0</v>
      </c>
      <c r="Q1464">
        <v>19387.142899999999</v>
      </c>
      <c r="R1464">
        <v>1027.1429000000001</v>
      </c>
      <c r="S1464">
        <v>47714.428599999999</v>
      </c>
      <c r="T1464">
        <v>1806.8570999999999</v>
      </c>
      <c r="U1464">
        <f t="shared" si="20"/>
        <v>3.786814917448262E-2</v>
      </c>
      <c r="V1464">
        <f t="shared" si="21"/>
        <v>22.069930915135028</v>
      </c>
      <c r="W1464">
        <f t="shared" si="22"/>
        <v>582.80986518366228</v>
      </c>
      <c r="X1464">
        <f t="shared" si="23"/>
        <v>22.069930915135028</v>
      </c>
      <c r="Y1464">
        <f t="shared" si="24"/>
        <v>582.80986518366228</v>
      </c>
      <c r="AB1464">
        <v>19387.142899999999</v>
      </c>
      <c r="AC1464">
        <v>1027.1429000000001</v>
      </c>
      <c r="AD1464">
        <v>47714.428599999999</v>
      </c>
      <c r="AE1464">
        <v>1806.8570999999999</v>
      </c>
      <c r="AF1464">
        <v>3.7909169999999999E-2</v>
      </c>
      <c r="AG1464">
        <v>7371379</v>
      </c>
      <c r="AH1464">
        <v>0</v>
      </c>
      <c r="AI1464">
        <v>7371379</v>
      </c>
      <c r="AJ1464">
        <v>7371379</v>
      </c>
      <c r="AK1464">
        <v>0</v>
      </c>
    </row>
    <row r="1465" spans="1:37" ht="19" customHeight="1">
      <c r="A1465" t="s">
        <v>1012</v>
      </c>
      <c r="B1465" t="s">
        <v>1013</v>
      </c>
      <c r="C1465" t="s">
        <v>1014</v>
      </c>
      <c r="D1465">
        <v>7</v>
      </c>
      <c r="E1465" t="s">
        <v>306</v>
      </c>
      <c r="F1465" t="s">
        <v>306</v>
      </c>
      <c r="G1465" t="s">
        <v>306</v>
      </c>
      <c r="H1465" t="s">
        <v>307</v>
      </c>
      <c r="I1465" t="s">
        <v>301</v>
      </c>
      <c r="J1465" t="s">
        <v>248</v>
      </c>
      <c r="K1465">
        <v>6858058</v>
      </c>
      <c r="L1465">
        <v>0</v>
      </c>
      <c r="M1465">
        <v>6858058</v>
      </c>
      <c r="N1465">
        <v>6858058</v>
      </c>
      <c r="O1465">
        <v>0</v>
      </c>
      <c r="Q1465">
        <v>36096</v>
      </c>
      <c r="R1465">
        <v>5390.2857000000004</v>
      </c>
      <c r="S1465">
        <v>48861.571400000001</v>
      </c>
      <c r="T1465">
        <v>4072</v>
      </c>
      <c r="U1465">
        <f t="shared" si="20"/>
        <v>8.333747530682159E-2</v>
      </c>
      <c r="V1465">
        <f t="shared" si="21"/>
        <v>20.050983694490256</v>
      </c>
      <c r="W1465">
        <f t="shared" si="22"/>
        <v>240.59984563570026</v>
      </c>
      <c r="X1465">
        <f t="shared" si="23"/>
        <v>20.050983694490256</v>
      </c>
      <c r="Y1465">
        <f t="shared" si="24"/>
        <v>240.59984563570026</v>
      </c>
    </row>
    <row r="1466" spans="1:37" ht="19" customHeight="1">
      <c r="A1466" t="s">
        <v>1012</v>
      </c>
      <c r="B1466" t="s">
        <v>1013</v>
      </c>
      <c r="C1466" t="s">
        <v>1014</v>
      </c>
      <c r="D1466">
        <v>7</v>
      </c>
      <c r="E1466" t="s">
        <v>311</v>
      </c>
      <c r="F1466" t="s">
        <v>311</v>
      </c>
      <c r="G1466" t="s">
        <v>311</v>
      </c>
      <c r="H1466" t="s">
        <v>276</v>
      </c>
      <c r="I1466" t="s">
        <v>301</v>
      </c>
      <c r="J1466" t="s">
        <v>248</v>
      </c>
      <c r="K1466">
        <v>3189808</v>
      </c>
      <c r="L1466">
        <v>0</v>
      </c>
      <c r="M1466">
        <v>3189808</v>
      </c>
      <c r="N1466">
        <v>3189808</v>
      </c>
      <c r="O1466">
        <v>0</v>
      </c>
      <c r="P1466">
        <v>1424.4286</v>
      </c>
      <c r="Q1466">
        <v>13627.142900000001</v>
      </c>
      <c r="R1466">
        <v>3115.5713999999998</v>
      </c>
      <c r="S1466">
        <v>89769.142900000006</v>
      </c>
      <c r="T1466">
        <v>1964.8570999999999</v>
      </c>
      <c r="U1466">
        <f t="shared" si="20"/>
        <v>2.1887889719397109E-2</v>
      </c>
      <c r="V1466">
        <f t="shared" si="21"/>
        <v>5.0762081760152036</v>
      </c>
      <c r="W1466">
        <f t="shared" si="22"/>
        <v>231.91857420209195</v>
      </c>
      <c r="X1466">
        <f t="shared" si="23"/>
        <v>5.0762081760152036</v>
      </c>
      <c r="Y1466">
        <f t="shared" si="24"/>
        <v>231.91857420209195</v>
      </c>
      <c r="AA1466">
        <v>1424.4286</v>
      </c>
      <c r="AB1466">
        <v>13627.142900000001</v>
      </c>
      <c r="AC1466">
        <v>3115.5713999999998</v>
      </c>
      <c r="AD1466">
        <v>89769.142900000006</v>
      </c>
      <c r="AE1466">
        <v>1964.8570999999999</v>
      </c>
      <c r="AF1466">
        <v>2.1922529999999999E-2</v>
      </c>
      <c r="AG1466">
        <v>3189808</v>
      </c>
      <c r="AH1466">
        <v>0</v>
      </c>
      <c r="AI1466">
        <v>3189808</v>
      </c>
      <c r="AJ1466">
        <v>3189808</v>
      </c>
      <c r="AK1466">
        <v>0</v>
      </c>
    </row>
    <row r="1467" spans="1:37" ht="19" customHeight="1">
      <c r="A1467" t="s">
        <v>1012</v>
      </c>
      <c r="B1467" t="s">
        <v>1013</v>
      </c>
      <c r="C1467" t="s">
        <v>1014</v>
      </c>
      <c r="D1467">
        <v>7</v>
      </c>
      <c r="E1467" t="s">
        <v>308</v>
      </c>
      <c r="F1467" t="s">
        <v>308</v>
      </c>
      <c r="G1467" t="s">
        <v>309</v>
      </c>
      <c r="H1467" t="s">
        <v>310</v>
      </c>
      <c r="I1467" t="s">
        <v>301</v>
      </c>
      <c r="J1467" t="s">
        <v>248</v>
      </c>
      <c r="K1467">
        <v>2789622</v>
      </c>
      <c r="L1467">
        <v>0</v>
      </c>
      <c r="M1467">
        <v>2789622</v>
      </c>
      <c r="N1467">
        <v>2789622</v>
      </c>
      <c r="O1467">
        <v>0</v>
      </c>
      <c r="R1467">
        <v>11599</v>
      </c>
      <c r="S1467">
        <v>89971.714300000007</v>
      </c>
      <c r="T1467">
        <v>2370.7143000000001</v>
      </c>
      <c r="U1467">
        <f t="shared" si="20"/>
        <v>2.6349551283363731E-2</v>
      </c>
      <c r="V1467">
        <f t="shared" si="21"/>
        <v>4.4293635135440397</v>
      </c>
      <c r="W1467">
        <f t="shared" si="22"/>
        <v>168.10014963482885</v>
      </c>
      <c r="X1467">
        <f t="shared" si="23"/>
        <v>4.4293635135440397</v>
      </c>
      <c r="Y1467">
        <f t="shared" si="24"/>
        <v>168.10014963482885</v>
      </c>
      <c r="AC1467">
        <v>11599</v>
      </c>
      <c r="AD1467">
        <v>89971.714300000007</v>
      </c>
      <c r="AE1467">
        <v>2370.7143000000001</v>
      </c>
      <c r="AF1467">
        <v>3.0638909999999998E-2</v>
      </c>
      <c r="AG1467">
        <v>2789622</v>
      </c>
      <c r="AH1467">
        <v>0</v>
      </c>
      <c r="AI1467">
        <v>2789622</v>
      </c>
      <c r="AJ1467">
        <v>2789622</v>
      </c>
      <c r="AK1467">
        <v>0</v>
      </c>
    </row>
    <row r="1468" spans="1:37" ht="19" customHeight="1">
      <c r="A1468" t="s">
        <v>1012</v>
      </c>
      <c r="B1468" t="s">
        <v>1013</v>
      </c>
      <c r="C1468" t="s">
        <v>1014</v>
      </c>
      <c r="D1468">
        <v>7</v>
      </c>
      <c r="E1468" t="s">
        <v>312</v>
      </c>
      <c r="F1468" t="s">
        <v>313</v>
      </c>
      <c r="G1468" t="s">
        <v>313</v>
      </c>
      <c r="H1468" t="s">
        <v>314</v>
      </c>
      <c r="I1468" t="s">
        <v>301</v>
      </c>
      <c r="J1468" t="s">
        <v>248</v>
      </c>
      <c r="K1468">
        <v>1627096</v>
      </c>
      <c r="L1468">
        <v>0</v>
      </c>
      <c r="M1468">
        <v>1627096</v>
      </c>
      <c r="N1468">
        <v>1627096</v>
      </c>
      <c r="O1468">
        <v>0</v>
      </c>
      <c r="Q1468">
        <v>10813.2857</v>
      </c>
      <c r="R1468">
        <v>534.42859999999996</v>
      </c>
      <c r="S1468">
        <v>32003.857100000001</v>
      </c>
      <c r="T1468">
        <v>1030.4286</v>
      </c>
      <c r="U1468">
        <f t="shared" si="20"/>
        <v>3.2197012903172846E-2</v>
      </c>
      <c r="V1468">
        <f t="shared" si="21"/>
        <v>7.2629459939153929</v>
      </c>
      <c r="W1468">
        <f t="shared" si="22"/>
        <v>225.57825521757229</v>
      </c>
      <c r="X1468">
        <f t="shared" si="23"/>
        <v>7.2629459939153929</v>
      </c>
      <c r="Y1468">
        <f t="shared" si="24"/>
        <v>225.57825521757229</v>
      </c>
      <c r="AB1468">
        <v>10813.2857</v>
      </c>
      <c r="AC1468">
        <v>534.42859999999996</v>
      </c>
      <c r="AD1468">
        <v>32003.857100000001</v>
      </c>
      <c r="AE1468">
        <v>1030.4286</v>
      </c>
      <c r="AF1468">
        <v>3.222187E-2</v>
      </c>
      <c r="AG1468">
        <v>1627096</v>
      </c>
      <c r="AH1468">
        <v>0</v>
      </c>
      <c r="AI1468">
        <v>1627096</v>
      </c>
      <c r="AJ1468">
        <v>1627096</v>
      </c>
      <c r="AK1468">
        <v>0</v>
      </c>
    </row>
    <row r="1469" spans="1:37" ht="19" customHeight="1">
      <c r="A1469" t="s">
        <v>1012</v>
      </c>
      <c r="B1469" t="s">
        <v>1013</v>
      </c>
      <c r="C1469" t="s">
        <v>1014</v>
      </c>
      <c r="D1469">
        <v>7</v>
      </c>
      <c r="E1469" t="s">
        <v>315</v>
      </c>
      <c r="F1469" t="s">
        <v>315</v>
      </c>
      <c r="G1469" t="s">
        <v>309</v>
      </c>
      <c r="H1469" t="s">
        <v>310</v>
      </c>
      <c r="I1469" t="s">
        <v>301</v>
      </c>
      <c r="J1469" t="s">
        <v>248</v>
      </c>
      <c r="K1469">
        <v>905036</v>
      </c>
      <c r="L1469">
        <v>0</v>
      </c>
      <c r="M1469">
        <v>905036</v>
      </c>
      <c r="N1469">
        <v>905036</v>
      </c>
      <c r="O1469">
        <v>0</v>
      </c>
      <c r="R1469">
        <v>241</v>
      </c>
      <c r="S1469">
        <v>6781.7142999999996</v>
      </c>
      <c r="T1469">
        <v>779.14290000000005</v>
      </c>
      <c r="U1469">
        <f t="shared" si="20"/>
        <v>0.11488878261946248</v>
      </c>
      <c r="V1469">
        <f t="shared" si="21"/>
        <v>19.064627529776232</v>
      </c>
      <c r="W1469">
        <f t="shared" si="22"/>
        <v>165.93985152512732</v>
      </c>
      <c r="X1469">
        <f t="shared" si="23"/>
        <v>19.064627529776232</v>
      </c>
      <c r="Y1469">
        <f t="shared" si="24"/>
        <v>165.93985152512732</v>
      </c>
      <c r="AC1469">
        <v>241</v>
      </c>
      <c r="AD1469">
        <v>6781.7142999999996</v>
      </c>
      <c r="AE1469">
        <v>779.14290000000005</v>
      </c>
      <c r="AF1469">
        <v>0.11488851999999999</v>
      </c>
      <c r="AG1469">
        <v>905036</v>
      </c>
      <c r="AH1469">
        <v>0</v>
      </c>
      <c r="AI1469">
        <v>905036</v>
      </c>
      <c r="AJ1469">
        <v>905036</v>
      </c>
      <c r="AK1469">
        <v>0</v>
      </c>
    </row>
    <row r="1470" spans="1:37" ht="19" customHeight="1">
      <c r="A1470" t="s">
        <v>1012</v>
      </c>
      <c r="B1470" t="s">
        <v>1013</v>
      </c>
      <c r="C1470" t="s">
        <v>1014</v>
      </c>
      <c r="D1470">
        <v>7</v>
      </c>
      <c r="E1470" t="s">
        <v>316</v>
      </c>
      <c r="F1470" t="s">
        <v>317</v>
      </c>
      <c r="G1470" t="s">
        <v>317</v>
      </c>
      <c r="H1470" t="s">
        <v>307</v>
      </c>
      <c r="I1470" t="s">
        <v>301</v>
      </c>
      <c r="J1470" t="s">
        <v>281</v>
      </c>
      <c r="K1470">
        <v>28952.880000000001</v>
      </c>
      <c r="L1470">
        <v>0</v>
      </c>
      <c r="M1470">
        <v>197560.435</v>
      </c>
      <c r="N1470">
        <v>197560.435</v>
      </c>
      <c r="O1470">
        <v>0</v>
      </c>
      <c r="R1470">
        <v>2623.1428999999998</v>
      </c>
      <c r="S1470">
        <v>14062</v>
      </c>
      <c r="T1470">
        <v>1204.8570999999999</v>
      </c>
      <c r="U1470">
        <f t="shared" si="20"/>
        <v>8.5681773574171519E-2</v>
      </c>
      <c r="V1470">
        <f t="shared" si="21"/>
        <v>0.29413495336977064</v>
      </c>
      <c r="W1470">
        <f t="shared" si="22"/>
        <v>3.432876574562838</v>
      </c>
      <c r="X1470">
        <f t="shared" si="23"/>
        <v>2.0070345104333867</v>
      </c>
      <c r="Y1470">
        <f t="shared" si="24"/>
        <v>23.424287648480707</v>
      </c>
      <c r="AC1470">
        <v>2623.1428999999998</v>
      </c>
      <c r="AD1470">
        <v>14062</v>
      </c>
      <c r="AE1470">
        <v>1204.8570999999999</v>
      </c>
      <c r="AF1470">
        <v>8.5686880000000007E-2</v>
      </c>
      <c r="AG1470">
        <v>28952.880000000001</v>
      </c>
      <c r="AH1470">
        <v>0</v>
      </c>
      <c r="AI1470">
        <v>197560.435</v>
      </c>
      <c r="AJ1470">
        <v>197560.435</v>
      </c>
      <c r="AK1470">
        <v>0</v>
      </c>
    </row>
    <row r="1471" spans="1:37" ht="19" customHeight="1">
      <c r="A1471" t="s">
        <v>1012</v>
      </c>
      <c r="B1471" t="s">
        <v>1013</v>
      </c>
      <c r="C1471" t="s">
        <v>1014</v>
      </c>
      <c r="D1471">
        <v>7</v>
      </c>
      <c r="E1471" t="s">
        <v>318</v>
      </c>
      <c r="F1471" t="s">
        <v>318</v>
      </c>
      <c r="G1471" t="s">
        <v>317</v>
      </c>
      <c r="H1471" t="s">
        <v>307</v>
      </c>
      <c r="I1471" t="s">
        <v>301</v>
      </c>
      <c r="J1471" t="s">
        <v>281</v>
      </c>
      <c r="K1471">
        <v>10891.27</v>
      </c>
      <c r="L1471">
        <v>0</v>
      </c>
      <c r="M1471">
        <v>74321.574800000002</v>
      </c>
      <c r="N1471">
        <v>74321.574800000002</v>
      </c>
      <c r="O1471">
        <v>0</v>
      </c>
      <c r="R1471">
        <v>1979.5714</v>
      </c>
      <c r="S1471">
        <v>11963.2857</v>
      </c>
      <c r="T1471">
        <v>447</v>
      </c>
      <c r="U1471">
        <f t="shared" si="20"/>
        <v>3.7364317062159605E-2</v>
      </c>
      <c r="V1471">
        <f t="shared" si="21"/>
        <v>0.130055885423326</v>
      </c>
      <c r="W1471">
        <f t="shared" si="22"/>
        <v>3.4807510386705021</v>
      </c>
      <c r="X1471">
        <f t="shared" si="23"/>
        <v>0.8874959684839282</v>
      </c>
      <c r="Y1471">
        <f t="shared" si="24"/>
        <v>23.752500735059126</v>
      </c>
      <c r="AC1471">
        <v>1979.5714</v>
      </c>
      <c r="AD1471">
        <v>11963.2857</v>
      </c>
      <c r="AE1471">
        <v>447</v>
      </c>
      <c r="AF1471">
        <v>3.7553639999999999E-2</v>
      </c>
      <c r="AG1471">
        <v>10891.27</v>
      </c>
      <c r="AH1471">
        <v>0</v>
      </c>
      <c r="AI1471">
        <v>74321.574800000002</v>
      </c>
      <c r="AJ1471">
        <v>74321.574800000002</v>
      </c>
      <c r="AK1471">
        <v>0</v>
      </c>
    </row>
    <row r="1472" spans="1:37" ht="19" customHeight="1">
      <c r="A1472" t="s">
        <v>1012</v>
      </c>
      <c r="B1472" t="s">
        <v>1013</v>
      </c>
      <c r="C1472" t="s">
        <v>1014</v>
      </c>
      <c r="D1472">
        <v>7</v>
      </c>
      <c r="E1472" t="s">
        <v>319</v>
      </c>
      <c r="F1472" t="s">
        <v>319</v>
      </c>
      <c r="G1472" t="s">
        <v>319</v>
      </c>
      <c r="H1472" t="s">
        <v>320</v>
      </c>
      <c r="I1472" t="s">
        <v>301</v>
      </c>
      <c r="J1472" t="s">
        <v>248</v>
      </c>
      <c r="K1472">
        <v>12344</v>
      </c>
      <c r="L1472">
        <v>0</v>
      </c>
      <c r="M1472">
        <v>12344</v>
      </c>
      <c r="N1472">
        <v>12344</v>
      </c>
      <c r="O1472">
        <v>0</v>
      </c>
      <c r="Q1472">
        <v>694.42859999999996</v>
      </c>
      <c r="R1472">
        <v>10.571400000000001</v>
      </c>
      <c r="S1472">
        <v>677</v>
      </c>
      <c r="T1472">
        <v>17.714300000000001</v>
      </c>
      <c r="U1472">
        <f t="shared" si="20"/>
        <v>2.6165878877400298E-2</v>
      </c>
      <c r="V1472">
        <f t="shared" si="21"/>
        <v>2.6047689385946402</v>
      </c>
      <c r="W1472">
        <f t="shared" si="22"/>
        <v>99.548306815881588</v>
      </c>
      <c r="X1472">
        <f t="shared" si="23"/>
        <v>2.6047689385946402</v>
      </c>
      <c r="Y1472">
        <f t="shared" si="24"/>
        <v>99.548306815881588</v>
      </c>
      <c r="AB1472">
        <v>694.42859999999996</v>
      </c>
      <c r="AC1472">
        <v>10.571400000000001</v>
      </c>
      <c r="AD1472">
        <v>677</v>
      </c>
      <c r="AE1472">
        <v>17.714300000000001</v>
      </c>
      <c r="AF1472">
        <v>2.6206750000000001E-2</v>
      </c>
      <c r="AG1472">
        <v>12344</v>
      </c>
      <c r="AH1472">
        <v>0</v>
      </c>
      <c r="AI1472">
        <v>12344</v>
      </c>
      <c r="AJ1472">
        <v>12344</v>
      </c>
      <c r="AK1472">
        <v>0</v>
      </c>
    </row>
    <row r="1473" spans="1:37" ht="19" customHeight="1">
      <c r="A1473" t="s">
        <v>1012</v>
      </c>
      <c r="B1473" t="s">
        <v>1013</v>
      </c>
      <c r="C1473" t="s">
        <v>1014</v>
      </c>
      <c r="D1473">
        <v>7</v>
      </c>
      <c r="E1473" t="s">
        <v>321</v>
      </c>
      <c r="F1473" t="s">
        <v>322</v>
      </c>
      <c r="G1473" t="s">
        <v>322</v>
      </c>
      <c r="H1473" t="s">
        <v>323</v>
      </c>
      <c r="I1473" t="s">
        <v>324</v>
      </c>
      <c r="J1473" t="s">
        <v>281</v>
      </c>
      <c r="K1473">
        <v>4180541</v>
      </c>
      <c r="L1473">
        <v>0</v>
      </c>
      <c r="M1473">
        <v>28528357.300000001</v>
      </c>
      <c r="N1473">
        <v>28528357.300000001</v>
      </c>
      <c r="O1473">
        <v>0</v>
      </c>
      <c r="P1473">
        <v>505955.57140000002</v>
      </c>
      <c r="Q1473">
        <v>7733443.2860000003</v>
      </c>
      <c r="R1473">
        <v>616638.28570000001</v>
      </c>
      <c r="S1473">
        <v>19054337.140000001</v>
      </c>
      <c r="T1473">
        <v>148768.42860000001</v>
      </c>
      <c r="U1473">
        <f t="shared" si="20"/>
        <v>7.8075887661133306E-3</v>
      </c>
      <c r="V1473">
        <f t="shared" si="21"/>
        <v>3.1343002827604154E-2</v>
      </c>
      <c r="W1473">
        <f t="shared" si="22"/>
        <v>4.0144279836611974</v>
      </c>
      <c r="X1473">
        <f t="shared" si="23"/>
        <v>0.2138872417519172</v>
      </c>
      <c r="Y1473">
        <f t="shared" si="24"/>
        <v>27.394788347490241</v>
      </c>
      <c r="AA1473">
        <v>505955.57140000002</v>
      </c>
      <c r="AB1473">
        <v>7733443.2860000003</v>
      </c>
      <c r="AC1473">
        <v>616638.28570000001</v>
      </c>
      <c r="AD1473">
        <v>19054337.140000001</v>
      </c>
      <c r="AE1473">
        <v>148768.42860000001</v>
      </c>
      <c r="AF1473">
        <v>7.8103900000000004E-3</v>
      </c>
      <c r="AG1473">
        <v>4180541</v>
      </c>
      <c r="AH1473">
        <v>0</v>
      </c>
      <c r="AI1473">
        <v>28528357.300000001</v>
      </c>
      <c r="AJ1473">
        <v>28528357.300000001</v>
      </c>
      <c r="AK1473">
        <v>0</v>
      </c>
    </row>
    <row r="1474" spans="1:37" ht="19" customHeight="1">
      <c r="A1474" t="s">
        <v>1012</v>
      </c>
      <c r="B1474" t="s">
        <v>1013</v>
      </c>
      <c r="C1474" t="s">
        <v>1014</v>
      </c>
      <c r="D1474">
        <v>7</v>
      </c>
      <c r="E1474" t="s">
        <v>331</v>
      </c>
      <c r="F1474" t="s">
        <v>332</v>
      </c>
      <c r="G1474" t="s">
        <v>332</v>
      </c>
      <c r="H1474" t="s">
        <v>333</v>
      </c>
      <c r="I1474" t="s">
        <v>324</v>
      </c>
      <c r="J1474" t="s">
        <v>334</v>
      </c>
      <c r="K1474">
        <v>28323480</v>
      </c>
      <c r="L1474">
        <v>0</v>
      </c>
      <c r="M1474">
        <v>6134022.9079999998</v>
      </c>
      <c r="N1474">
        <v>6134022.9079999998</v>
      </c>
      <c r="O1474">
        <v>0</v>
      </c>
      <c r="P1474">
        <v>569.28570000000002</v>
      </c>
      <c r="Q1474">
        <v>20772.142899999999</v>
      </c>
      <c r="R1474">
        <v>631.85709999999995</v>
      </c>
      <c r="S1474">
        <v>25281.428599999999</v>
      </c>
      <c r="T1474">
        <v>2129.2856999999999</v>
      </c>
      <c r="U1474">
        <f t="shared" si="20"/>
        <v>8.4223314025853743E-2</v>
      </c>
      <c r="V1474">
        <f t="shared" si="21"/>
        <v>160.04678741024267</v>
      </c>
      <c r="W1474">
        <f t="shared" si="22"/>
        <v>1900.2670372376185</v>
      </c>
      <c r="X1474">
        <f t="shared" si="23"/>
        <v>34.661371424917931</v>
      </c>
      <c r="Y1474">
        <f t="shared" si="24"/>
        <v>411.54129145616434</v>
      </c>
      <c r="AA1474">
        <v>569.28570000000002</v>
      </c>
      <c r="AB1474">
        <v>20772.142899999999</v>
      </c>
      <c r="AC1474">
        <v>631.85709999999995</v>
      </c>
      <c r="AD1474">
        <v>25281.428599999999</v>
      </c>
      <c r="AE1474">
        <v>2129.2856999999999</v>
      </c>
      <c r="AF1474">
        <v>8.4241880000000005E-2</v>
      </c>
      <c r="AG1474">
        <v>28323480</v>
      </c>
      <c r="AH1474">
        <v>0</v>
      </c>
      <c r="AI1474">
        <v>6134022.9079999998</v>
      </c>
      <c r="AJ1474">
        <v>6134022.9079999998</v>
      </c>
      <c r="AK1474">
        <v>0</v>
      </c>
    </row>
    <row r="1475" spans="1:37" ht="19" customHeight="1">
      <c r="A1475" t="s">
        <v>1012</v>
      </c>
      <c r="B1475" t="s">
        <v>1013</v>
      </c>
      <c r="C1475" t="s">
        <v>1014</v>
      </c>
      <c r="D1475">
        <v>7</v>
      </c>
      <c r="E1475" t="s">
        <v>339</v>
      </c>
      <c r="F1475" t="s">
        <v>339</v>
      </c>
      <c r="G1475" t="s">
        <v>339</v>
      </c>
      <c r="H1475" t="s">
        <v>340</v>
      </c>
      <c r="I1475" t="s">
        <v>324</v>
      </c>
      <c r="J1475" t="s">
        <v>248</v>
      </c>
      <c r="K1475">
        <v>5990696</v>
      </c>
      <c r="L1475">
        <v>0</v>
      </c>
      <c r="M1475">
        <v>5990696</v>
      </c>
      <c r="N1475">
        <v>5990696</v>
      </c>
      <c r="O1475">
        <v>0</v>
      </c>
      <c r="P1475">
        <v>25708</v>
      </c>
      <c r="Q1475">
        <v>479001.28570000001</v>
      </c>
      <c r="R1475">
        <v>17698</v>
      </c>
      <c r="S1475">
        <v>508577.57140000002</v>
      </c>
      <c r="T1475">
        <v>6563.8571000000002</v>
      </c>
      <c r="U1475">
        <f t="shared" si="20"/>
        <v>1.2906304699853698E-2</v>
      </c>
      <c r="V1475">
        <f t="shared" si="21"/>
        <v>1.6827594499101701</v>
      </c>
      <c r="W1475">
        <f t="shared" si="22"/>
        <v>130.38274618832185</v>
      </c>
      <c r="X1475">
        <f t="shared" si="23"/>
        <v>1.6827594499101701</v>
      </c>
      <c r="Y1475">
        <f t="shared" si="24"/>
        <v>130.38274618832185</v>
      </c>
      <c r="AA1475">
        <v>25708</v>
      </c>
      <c r="AB1475">
        <v>479001.28570000001</v>
      </c>
      <c r="AC1475">
        <v>17698</v>
      </c>
      <c r="AD1475">
        <v>508577.57140000002</v>
      </c>
      <c r="AE1475">
        <v>6563.8571000000002</v>
      </c>
      <c r="AF1475">
        <v>1.290416E-2</v>
      </c>
      <c r="AG1475">
        <v>5990696</v>
      </c>
      <c r="AH1475">
        <v>0</v>
      </c>
      <c r="AI1475">
        <v>5990696</v>
      </c>
      <c r="AJ1475">
        <v>5990696</v>
      </c>
      <c r="AK1475">
        <v>0</v>
      </c>
    </row>
    <row r="1476" spans="1:37" ht="19" customHeight="1">
      <c r="A1476" t="s">
        <v>1012</v>
      </c>
      <c r="B1476" t="s">
        <v>1013</v>
      </c>
      <c r="C1476" t="s">
        <v>1014</v>
      </c>
      <c r="D1476">
        <v>7</v>
      </c>
      <c r="E1476" t="s">
        <v>336</v>
      </c>
      <c r="F1476" t="s">
        <v>336</v>
      </c>
      <c r="G1476" t="s">
        <v>336</v>
      </c>
      <c r="H1476" t="s">
        <v>337</v>
      </c>
      <c r="I1476" t="s">
        <v>324</v>
      </c>
      <c r="J1476" t="s">
        <v>334</v>
      </c>
      <c r="K1476">
        <v>21372382</v>
      </c>
      <c r="L1476">
        <v>0</v>
      </c>
      <c r="M1476">
        <v>4628268.8839999996</v>
      </c>
      <c r="N1476">
        <v>4628268.8839999996</v>
      </c>
      <c r="O1476">
        <v>0</v>
      </c>
      <c r="P1476">
        <v>806</v>
      </c>
      <c r="Q1476">
        <v>22258</v>
      </c>
      <c r="R1476">
        <v>964.57140000000004</v>
      </c>
      <c r="S1476">
        <v>23122.2857</v>
      </c>
      <c r="T1476">
        <v>2517.5713999999998</v>
      </c>
      <c r="U1476">
        <f t="shared" si="20"/>
        <v>0.10888073232310246</v>
      </c>
      <c r="V1476">
        <f t="shared" si="21"/>
        <v>132.04565795030499</v>
      </c>
      <c r="W1476">
        <f t="shared" si="22"/>
        <v>1212.7550497957789</v>
      </c>
      <c r="X1476">
        <f t="shared" si="23"/>
        <v>28.594978788920383</v>
      </c>
      <c r="Y1476">
        <f t="shared" si="24"/>
        <v>262.62662069598389</v>
      </c>
      <c r="AA1476">
        <v>806</v>
      </c>
      <c r="AB1476">
        <v>22258</v>
      </c>
      <c r="AC1476">
        <v>964.57140000000004</v>
      </c>
      <c r="AD1476">
        <v>23122.2857</v>
      </c>
      <c r="AE1476">
        <v>2517.5713999999998</v>
      </c>
      <c r="AF1476">
        <v>0.10882697</v>
      </c>
      <c r="AG1476">
        <v>21372382</v>
      </c>
      <c r="AH1476">
        <v>0</v>
      </c>
      <c r="AI1476">
        <v>4628268.8839999996</v>
      </c>
      <c r="AJ1476">
        <v>4628268.8839999996</v>
      </c>
      <c r="AK1476">
        <v>0</v>
      </c>
    </row>
    <row r="1477" spans="1:37" ht="19" customHeight="1">
      <c r="A1477" t="s">
        <v>1012</v>
      </c>
      <c r="B1477" t="s">
        <v>1013</v>
      </c>
      <c r="C1477" t="s">
        <v>1014</v>
      </c>
      <c r="D1477">
        <v>7</v>
      </c>
      <c r="E1477" t="s">
        <v>343</v>
      </c>
      <c r="F1477" t="s">
        <v>343</v>
      </c>
      <c r="G1477" t="s">
        <v>344</v>
      </c>
      <c r="H1477" t="s">
        <v>345</v>
      </c>
      <c r="I1477" t="s">
        <v>324</v>
      </c>
      <c r="J1477" t="s">
        <v>248</v>
      </c>
      <c r="K1477">
        <v>2443005</v>
      </c>
      <c r="L1477">
        <v>0</v>
      </c>
      <c r="M1477">
        <v>2443005</v>
      </c>
      <c r="N1477">
        <v>2443005</v>
      </c>
      <c r="O1477">
        <v>0</v>
      </c>
      <c r="P1477">
        <v>3000.5713999999998</v>
      </c>
      <c r="Q1477">
        <v>343044.28570000001</v>
      </c>
      <c r="R1477">
        <v>1069.4286</v>
      </c>
      <c r="S1477">
        <v>347242.14289999998</v>
      </c>
      <c r="T1477">
        <v>4158.5713999999998</v>
      </c>
      <c r="U1477">
        <f t="shared" si="20"/>
        <v>1.1975998550376416E-2</v>
      </c>
      <c r="V1477">
        <f t="shared" si="21"/>
        <v>1.0050643950386537</v>
      </c>
      <c r="W1477">
        <f t="shared" si="22"/>
        <v>83.923222836985389</v>
      </c>
      <c r="X1477">
        <f t="shared" si="23"/>
        <v>1.0050643950386537</v>
      </c>
      <c r="Y1477">
        <f t="shared" si="24"/>
        <v>83.923222836985389</v>
      </c>
      <c r="AA1477">
        <v>3000.5713999999998</v>
      </c>
      <c r="AB1477">
        <v>343044.28570000001</v>
      </c>
      <c r="AC1477">
        <v>1069.4286</v>
      </c>
      <c r="AD1477">
        <v>347242.14289999998</v>
      </c>
      <c r="AE1477">
        <v>4158.5713999999998</v>
      </c>
      <c r="AF1477">
        <v>1.1966320000000001E-2</v>
      </c>
      <c r="AG1477">
        <v>2443005</v>
      </c>
      <c r="AH1477">
        <v>0</v>
      </c>
      <c r="AI1477">
        <v>2443005</v>
      </c>
      <c r="AJ1477">
        <v>2443005</v>
      </c>
      <c r="AK1477">
        <v>0</v>
      </c>
    </row>
    <row r="1478" spans="1:37" ht="19" customHeight="1">
      <c r="A1478" t="s">
        <v>1012</v>
      </c>
      <c r="B1478" t="s">
        <v>1013</v>
      </c>
      <c r="C1478" t="s">
        <v>1014</v>
      </c>
      <c r="D1478">
        <v>7</v>
      </c>
      <c r="E1478" t="s">
        <v>348</v>
      </c>
      <c r="F1478" t="s">
        <v>348</v>
      </c>
      <c r="G1478" t="s">
        <v>348</v>
      </c>
      <c r="H1478" t="s">
        <v>349</v>
      </c>
      <c r="I1478" t="s">
        <v>324</v>
      </c>
      <c r="J1478" t="s">
        <v>281</v>
      </c>
      <c r="K1478">
        <v>310636.37929999997</v>
      </c>
      <c r="L1478">
        <v>0</v>
      </c>
      <c r="M1478">
        <v>2119430.3029999998</v>
      </c>
      <c r="N1478">
        <v>2119430.3029999998</v>
      </c>
      <c r="O1478">
        <v>0</v>
      </c>
      <c r="P1478">
        <v>10578.2857</v>
      </c>
      <c r="Q1478">
        <v>201246.42860000001</v>
      </c>
      <c r="R1478">
        <v>15408.571400000001</v>
      </c>
      <c r="S1478">
        <v>266592.85710000002</v>
      </c>
      <c r="T1478">
        <v>1043.2856999999999</v>
      </c>
      <c r="U1478">
        <f t="shared" si="20"/>
        <v>3.913404550102628E-3</v>
      </c>
      <c r="V1478">
        <f t="shared" si="21"/>
        <v>0.16645841939283415</v>
      </c>
      <c r="W1478">
        <f t="shared" si="22"/>
        <v>42.53544893243118</v>
      </c>
      <c r="X1478">
        <f t="shared" si="23"/>
        <v>1.1357234430998133</v>
      </c>
      <c r="Y1478">
        <f t="shared" si="24"/>
        <v>290.21365630855342</v>
      </c>
      <c r="AA1478">
        <v>10578.2857</v>
      </c>
      <c r="AB1478">
        <v>201246.42860000001</v>
      </c>
      <c r="AC1478">
        <v>15408.571400000001</v>
      </c>
      <c r="AD1478">
        <v>266592.85710000002</v>
      </c>
      <c r="AE1478">
        <v>1043.2856999999999</v>
      </c>
      <c r="AF1478">
        <v>3.9138799999999998E-3</v>
      </c>
      <c r="AG1478">
        <v>310636.37929999997</v>
      </c>
      <c r="AH1478">
        <v>0</v>
      </c>
      <c r="AI1478">
        <v>2119430.3029999998</v>
      </c>
      <c r="AJ1478">
        <v>2119430.3029999998</v>
      </c>
      <c r="AK1478">
        <v>0</v>
      </c>
    </row>
    <row r="1479" spans="1:37" ht="19" customHeight="1">
      <c r="A1479" t="s">
        <v>1012</v>
      </c>
      <c r="B1479" t="s">
        <v>1013</v>
      </c>
      <c r="C1479" t="s">
        <v>1014</v>
      </c>
      <c r="D1479">
        <v>7</v>
      </c>
      <c r="E1479" t="s">
        <v>353</v>
      </c>
      <c r="F1479" t="s">
        <v>353</v>
      </c>
      <c r="G1479" t="s">
        <v>353</v>
      </c>
      <c r="H1479" t="s">
        <v>354</v>
      </c>
      <c r="I1479" t="s">
        <v>324</v>
      </c>
      <c r="J1479" t="s">
        <v>281</v>
      </c>
      <c r="K1479">
        <v>76348.289999999994</v>
      </c>
      <c r="L1479">
        <v>0</v>
      </c>
      <c r="M1479">
        <v>521009.88199999998</v>
      </c>
      <c r="N1479">
        <v>521009.88199999998</v>
      </c>
      <c r="O1479">
        <v>0</v>
      </c>
      <c r="P1479">
        <v>14433.428599999999</v>
      </c>
      <c r="Q1479">
        <v>202292</v>
      </c>
      <c r="R1479">
        <v>77570.571400000001</v>
      </c>
      <c r="S1479">
        <v>621075.71429999999</v>
      </c>
      <c r="T1479">
        <v>6601.8571000000002</v>
      </c>
      <c r="U1479">
        <f t="shared" si="20"/>
        <v>1.0629713814266268E-2</v>
      </c>
      <c r="V1479">
        <f t="shared" si="21"/>
        <v>1.7561302624304803E-2</v>
      </c>
      <c r="W1479">
        <f t="shared" si="22"/>
        <v>1.6520955249741123</v>
      </c>
      <c r="X1479">
        <f t="shared" si="23"/>
        <v>0.11984043399079843</v>
      </c>
      <c r="Y1479">
        <f t="shared" si="24"/>
        <v>11.274097881163943</v>
      </c>
      <c r="AA1479">
        <v>14433.428599999999</v>
      </c>
      <c r="AB1479">
        <v>202292</v>
      </c>
      <c r="AC1479">
        <v>77570.571400000001</v>
      </c>
      <c r="AD1479">
        <v>621075.71429999999</v>
      </c>
      <c r="AE1479">
        <v>6601.8571000000002</v>
      </c>
      <c r="AF1479">
        <v>1.0633699999999999E-2</v>
      </c>
      <c r="AG1479">
        <v>76348.289999999994</v>
      </c>
      <c r="AH1479">
        <v>0</v>
      </c>
      <c r="AI1479">
        <v>521009.88199999998</v>
      </c>
      <c r="AJ1479">
        <v>521009.88199999998</v>
      </c>
      <c r="AK1479">
        <v>0</v>
      </c>
    </row>
    <row r="1480" spans="1:37" ht="19" customHeight="1">
      <c r="A1480" t="s">
        <v>1012</v>
      </c>
      <c r="B1480" t="s">
        <v>1013</v>
      </c>
      <c r="C1480" t="s">
        <v>1014</v>
      </c>
      <c r="D1480">
        <v>7</v>
      </c>
      <c r="E1480" t="s">
        <v>357</v>
      </c>
      <c r="F1480" t="s">
        <v>357</v>
      </c>
      <c r="G1480" t="s">
        <v>357</v>
      </c>
      <c r="H1480" t="s">
        <v>354</v>
      </c>
      <c r="I1480" t="s">
        <v>324</v>
      </c>
      <c r="J1480" t="s">
        <v>281</v>
      </c>
      <c r="K1480">
        <v>48585.29</v>
      </c>
      <c r="L1480">
        <v>0</v>
      </c>
      <c r="M1480">
        <v>331551.1986</v>
      </c>
      <c r="N1480">
        <v>331551.1986</v>
      </c>
      <c r="O1480">
        <v>0</v>
      </c>
      <c r="P1480">
        <v>4136</v>
      </c>
      <c r="Q1480">
        <v>178121.71429999999</v>
      </c>
      <c r="R1480">
        <v>16168.571400000001</v>
      </c>
      <c r="S1480">
        <v>296445.42859999998</v>
      </c>
      <c r="T1480">
        <v>4232.8571000000002</v>
      </c>
      <c r="U1480">
        <f t="shared" si="20"/>
        <v>1.4278705932455052E-2</v>
      </c>
      <c r="V1480">
        <f t="shared" si="21"/>
        <v>2.3413266134898039E-2</v>
      </c>
      <c r="W1480">
        <f t="shared" si="22"/>
        <v>1.6397330574390792</v>
      </c>
      <c r="X1480">
        <f t="shared" si="23"/>
        <v>0.15977462417464697</v>
      </c>
      <c r="Y1480">
        <f t="shared" si="24"/>
        <v>11.189713194630912</v>
      </c>
      <c r="AA1480">
        <v>4136</v>
      </c>
      <c r="AB1480">
        <v>178121.71429999999</v>
      </c>
      <c r="AC1480">
        <v>16168.571400000001</v>
      </c>
      <c r="AD1480">
        <v>296445.42859999998</v>
      </c>
      <c r="AE1480">
        <v>4232.8571000000002</v>
      </c>
      <c r="AF1480">
        <v>1.428227E-2</v>
      </c>
      <c r="AG1480">
        <v>48585.29</v>
      </c>
      <c r="AH1480">
        <v>0</v>
      </c>
      <c r="AI1480">
        <v>331551.1986</v>
      </c>
      <c r="AJ1480">
        <v>331551.1986</v>
      </c>
      <c r="AK1480">
        <v>0</v>
      </c>
    </row>
    <row r="1481" spans="1:37" ht="19" customHeight="1">
      <c r="A1481" t="s">
        <v>1012</v>
      </c>
      <c r="B1481" t="s">
        <v>1013</v>
      </c>
      <c r="C1481" t="s">
        <v>1014</v>
      </c>
      <c r="D1481">
        <v>7</v>
      </c>
      <c r="E1481" t="s">
        <v>362</v>
      </c>
      <c r="F1481" t="s">
        <v>363</v>
      </c>
      <c r="G1481" t="s">
        <v>344</v>
      </c>
      <c r="H1481" t="s">
        <v>345</v>
      </c>
      <c r="I1481" t="s">
        <v>324</v>
      </c>
      <c r="J1481" t="s">
        <v>248</v>
      </c>
      <c r="K1481">
        <v>322279</v>
      </c>
      <c r="L1481">
        <v>0</v>
      </c>
      <c r="M1481">
        <v>322279</v>
      </c>
      <c r="N1481">
        <v>322279</v>
      </c>
      <c r="O1481">
        <v>0</v>
      </c>
      <c r="P1481">
        <v>1501.7143000000001</v>
      </c>
      <c r="Q1481">
        <v>167284.71429999999</v>
      </c>
      <c r="R1481">
        <v>1238.5714</v>
      </c>
      <c r="S1481">
        <v>175020.57139999999</v>
      </c>
      <c r="T1481">
        <v>1532.8570999999999</v>
      </c>
      <c r="U1481">
        <f t="shared" si="20"/>
        <v>8.7581539000734857E-3</v>
      </c>
      <c r="V1481">
        <f t="shared" si="21"/>
        <v>0.26305397573886075</v>
      </c>
      <c r="W1481">
        <f t="shared" si="22"/>
        <v>30.03532236818236</v>
      </c>
      <c r="X1481">
        <f t="shared" si="23"/>
        <v>0.26305397573886075</v>
      </c>
      <c r="Y1481">
        <f t="shared" si="24"/>
        <v>30.03532236818236</v>
      </c>
      <c r="AA1481">
        <v>1501.7143000000001</v>
      </c>
      <c r="AB1481">
        <v>167284.71429999999</v>
      </c>
      <c r="AC1481">
        <v>1238.5714</v>
      </c>
      <c r="AD1481">
        <v>175020.57139999999</v>
      </c>
      <c r="AE1481">
        <v>1532.8570999999999</v>
      </c>
      <c r="AF1481">
        <v>8.7569999999999992E-3</v>
      </c>
      <c r="AG1481">
        <v>322279</v>
      </c>
      <c r="AH1481">
        <v>0</v>
      </c>
      <c r="AI1481">
        <v>322279</v>
      </c>
      <c r="AJ1481">
        <v>322279</v>
      </c>
      <c r="AK1481">
        <v>0</v>
      </c>
    </row>
    <row r="1482" spans="1:37" ht="19" customHeight="1">
      <c r="A1482" t="s">
        <v>1012</v>
      </c>
      <c r="B1482" t="s">
        <v>1013</v>
      </c>
      <c r="C1482" t="s">
        <v>1014</v>
      </c>
      <c r="D1482">
        <v>7</v>
      </c>
      <c r="E1482" t="s">
        <v>360</v>
      </c>
      <c r="F1482" t="s">
        <v>361</v>
      </c>
      <c r="G1482" t="s">
        <v>361</v>
      </c>
      <c r="H1482" t="s">
        <v>333</v>
      </c>
      <c r="I1482" t="s">
        <v>324</v>
      </c>
      <c r="J1482" t="s">
        <v>281</v>
      </c>
      <c r="K1482">
        <v>45921.46</v>
      </c>
      <c r="L1482">
        <v>0</v>
      </c>
      <c r="M1482">
        <v>313399.853</v>
      </c>
      <c r="N1482">
        <v>313399.853</v>
      </c>
      <c r="O1482">
        <v>0</v>
      </c>
      <c r="P1482">
        <v>775.57140000000004</v>
      </c>
      <c r="Q1482">
        <v>12931.857099999999</v>
      </c>
      <c r="R1482">
        <v>710.14290000000005</v>
      </c>
      <c r="S1482">
        <v>12895.2857</v>
      </c>
      <c r="T1482">
        <v>216.57140000000001</v>
      </c>
      <c r="U1482">
        <f t="shared" si="20"/>
        <v>1.6794618206869196E-2</v>
      </c>
      <c r="V1482">
        <f t="shared" si="21"/>
        <v>0.50872921500518375</v>
      </c>
      <c r="W1482">
        <f t="shared" si="22"/>
        <v>30.291204523905609</v>
      </c>
      <c r="X1482">
        <f t="shared" si="23"/>
        <v>3.4719205617467299</v>
      </c>
      <c r="Y1482">
        <f t="shared" si="24"/>
        <v>206.72816249711906</v>
      </c>
      <c r="AA1482">
        <v>775.57140000000004</v>
      </c>
      <c r="AB1482">
        <v>12931.857099999999</v>
      </c>
      <c r="AC1482">
        <v>710.14290000000005</v>
      </c>
      <c r="AD1482">
        <v>12895.2857</v>
      </c>
      <c r="AE1482">
        <v>216.57140000000001</v>
      </c>
      <c r="AF1482">
        <v>1.679394E-2</v>
      </c>
      <c r="AG1482">
        <v>45921.46</v>
      </c>
      <c r="AH1482">
        <v>0</v>
      </c>
      <c r="AI1482">
        <v>313399.853</v>
      </c>
      <c r="AJ1482">
        <v>313399.853</v>
      </c>
      <c r="AK1482">
        <v>0</v>
      </c>
    </row>
    <row r="1483" spans="1:37" ht="19" customHeight="1">
      <c r="A1483" t="s">
        <v>1012</v>
      </c>
      <c r="B1483" t="s">
        <v>1013</v>
      </c>
      <c r="C1483" t="s">
        <v>1014</v>
      </c>
      <c r="D1483">
        <v>7</v>
      </c>
      <c r="E1483" t="s">
        <v>369</v>
      </c>
      <c r="F1483" t="s">
        <v>369</v>
      </c>
      <c r="G1483" t="s">
        <v>369</v>
      </c>
      <c r="H1483" t="s">
        <v>354</v>
      </c>
      <c r="I1483" t="s">
        <v>324</v>
      </c>
      <c r="J1483" t="s">
        <v>281</v>
      </c>
      <c r="K1483">
        <v>22093.87</v>
      </c>
      <c r="L1483">
        <v>0</v>
      </c>
      <c r="M1483">
        <v>150786.36670000001</v>
      </c>
      <c r="N1483">
        <v>150786.36670000001</v>
      </c>
      <c r="O1483">
        <v>0</v>
      </c>
      <c r="P1483">
        <v>373.1429</v>
      </c>
      <c r="Q1483">
        <v>2106.4286000000002</v>
      </c>
      <c r="R1483">
        <v>602.57140000000004</v>
      </c>
      <c r="S1483">
        <v>3061.5713999999998</v>
      </c>
      <c r="T1483">
        <v>308.28570000000002</v>
      </c>
      <c r="U1483">
        <f t="shared" si="20"/>
        <v>0.10069525081139706</v>
      </c>
      <c r="V1483">
        <f t="shared" si="21"/>
        <v>1.0309304375057666</v>
      </c>
      <c r="W1483">
        <f t="shared" si="22"/>
        <v>10.238123736706381</v>
      </c>
      <c r="X1483">
        <f t="shared" si="23"/>
        <v>7.0358997763604121</v>
      </c>
      <c r="Y1483">
        <f t="shared" si="24"/>
        <v>69.873203747599803</v>
      </c>
      <c r="AA1483">
        <v>373.1429</v>
      </c>
      <c r="AB1483">
        <v>2106.4286000000002</v>
      </c>
      <c r="AC1483">
        <v>602.57140000000004</v>
      </c>
      <c r="AD1483">
        <v>3061.5713999999998</v>
      </c>
      <c r="AE1483">
        <v>308.28570000000002</v>
      </c>
      <c r="AF1483">
        <v>0.10068972</v>
      </c>
      <c r="AG1483">
        <v>22093.87</v>
      </c>
      <c r="AH1483">
        <v>0</v>
      </c>
      <c r="AI1483">
        <v>150786.36670000001</v>
      </c>
      <c r="AJ1483">
        <v>150786.36670000001</v>
      </c>
      <c r="AK1483">
        <v>0</v>
      </c>
    </row>
    <row r="1484" spans="1:37" ht="19" customHeight="1">
      <c r="A1484" t="s">
        <v>1012</v>
      </c>
      <c r="B1484" t="s">
        <v>1013</v>
      </c>
      <c r="C1484" t="s">
        <v>1014</v>
      </c>
      <c r="D1484">
        <v>7</v>
      </c>
      <c r="E1484" t="s">
        <v>365</v>
      </c>
      <c r="F1484" t="s">
        <v>366</v>
      </c>
      <c r="G1484" t="s">
        <v>366</v>
      </c>
      <c r="H1484" t="s">
        <v>367</v>
      </c>
      <c r="I1484" t="s">
        <v>324</v>
      </c>
      <c r="J1484" t="s">
        <v>368</v>
      </c>
      <c r="K1484">
        <v>958487</v>
      </c>
      <c r="L1484">
        <v>0</v>
      </c>
      <c r="M1484">
        <v>145660.42749999999</v>
      </c>
      <c r="N1484">
        <v>145660.42749999999</v>
      </c>
      <c r="O1484">
        <v>0</v>
      </c>
      <c r="R1484">
        <v>548.85709999999995</v>
      </c>
      <c r="S1484">
        <v>14614</v>
      </c>
      <c r="T1484">
        <v>474.8571</v>
      </c>
      <c r="U1484">
        <f t="shared" si="20"/>
        <v>3.2493300944299988E-2</v>
      </c>
      <c r="V1484">
        <f t="shared" si="21"/>
        <v>9.3695575671078615</v>
      </c>
      <c r="W1484">
        <f t="shared" si="22"/>
        <v>288.35351579604537</v>
      </c>
      <c r="X1484">
        <f t="shared" si="23"/>
        <v>1.4238834336937183</v>
      </c>
      <c r="Y1484">
        <f t="shared" si="24"/>
        <v>43.820830519328865</v>
      </c>
      <c r="AC1484">
        <v>548.85709999999995</v>
      </c>
      <c r="AD1484">
        <v>14614</v>
      </c>
      <c r="AE1484">
        <v>474.8571</v>
      </c>
      <c r="AF1484">
        <v>3.2492060000000003E-2</v>
      </c>
      <c r="AG1484">
        <v>958487</v>
      </c>
      <c r="AH1484">
        <v>0</v>
      </c>
      <c r="AI1484">
        <v>145660.42749999999</v>
      </c>
      <c r="AJ1484">
        <v>145660.42749999999</v>
      </c>
      <c r="AK1484">
        <v>0</v>
      </c>
    </row>
    <row r="1485" spans="1:37" ht="19" customHeight="1">
      <c r="A1485" t="s">
        <v>1012</v>
      </c>
      <c r="B1485" t="s">
        <v>1013</v>
      </c>
      <c r="C1485" t="s">
        <v>1014</v>
      </c>
      <c r="D1485">
        <v>7</v>
      </c>
      <c r="E1485" t="s">
        <v>374</v>
      </c>
      <c r="F1485" t="s">
        <v>374</v>
      </c>
      <c r="G1485" t="s">
        <v>374</v>
      </c>
      <c r="H1485" t="s">
        <v>349</v>
      </c>
      <c r="I1485" t="s">
        <v>324</v>
      </c>
      <c r="J1485" t="s">
        <v>281</v>
      </c>
      <c r="K1485">
        <v>19419.164700000001</v>
      </c>
      <c r="L1485">
        <v>0</v>
      </c>
      <c r="M1485">
        <v>132486.60990000001</v>
      </c>
      <c r="N1485">
        <v>132486.60990000001</v>
      </c>
      <c r="O1485">
        <v>0</v>
      </c>
      <c r="Q1485">
        <v>1702.8570999999999</v>
      </c>
      <c r="R1485">
        <v>1446.4286</v>
      </c>
      <c r="S1485">
        <v>6115.8571000000002</v>
      </c>
      <c r="T1485">
        <v>15</v>
      </c>
      <c r="U1485">
        <f t="shared" si="20"/>
        <v>2.4526406936486466E-3</v>
      </c>
      <c r="V1485">
        <f t="shared" si="21"/>
        <v>0.45360222457033628</v>
      </c>
      <c r="W1485">
        <f t="shared" si="22"/>
        <v>184.94442571428573</v>
      </c>
      <c r="X1485">
        <f t="shared" si="23"/>
        <v>3.09468619813613</v>
      </c>
      <c r="Y1485">
        <f t="shared" si="24"/>
        <v>1261.7772371428573</v>
      </c>
      <c r="AB1485">
        <v>1702.8570999999999</v>
      </c>
      <c r="AC1485">
        <v>1446.4286</v>
      </c>
      <c r="AD1485">
        <v>6115.8571000000002</v>
      </c>
      <c r="AE1485">
        <v>15</v>
      </c>
      <c r="AF1485">
        <v>2.44875E-3</v>
      </c>
      <c r="AG1485">
        <v>19419.164700000001</v>
      </c>
      <c r="AH1485">
        <v>0</v>
      </c>
      <c r="AI1485">
        <v>132486.60990000001</v>
      </c>
      <c r="AJ1485">
        <v>132486.60990000001</v>
      </c>
      <c r="AK1485">
        <v>0</v>
      </c>
    </row>
    <row r="1486" spans="1:37" ht="19" customHeight="1">
      <c r="A1486" t="s">
        <v>1012</v>
      </c>
      <c r="B1486" t="s">
        <v>1013</v>
      </c>
      <c r="C1486" t="s">
        <v>1014</v>
      </c>
      <c r="D1486">
        <v>7</v>
      </c>
      <c r="E1486" t="s">
        <v>370</v>
      </c>
      <c r="F1486" t="s">
        <v>371</v>
      </c>
      <c r="G1486" t="s">
        <v>371</v>
      </c>
      <c r="H1486" t="s">
        <v>345</v>
      </c>
      <c r="I1486" t="s">
        <v>324</v>
      </c>
      <c r="J1486" t="s">
        <v>268</v>
      </c>
      <c r="K1486">
        <v>901012</v>
      </c>
      <c r="L1486">
        <v>0</v>
      </c>
      <c r="M1486">
        <v>61480.215300000003</v>
      </c>
      <c r="N1486">
        <v>61480.215300000003</v>
      </c>
      <c r="O1486">
        <v>0</v>
      </c>
      <c r="P1486">
        <v>1678.7143000000001</v>
      </c>
      <c r="Q1486">
        <v>120304.28569999999</v>
      </c>
      <c r="R1486">
        <v>31723.7143</v>
      </c>
      <c r="S1486">
        <v>168159.14290000001</v>
      </c>
      <c r="T1486">
        <v>1013.7143</v>
      </c>
      <c r="U1486">
        <f t="shared" si="20"/>
        <v>6.0283032044402742E-3</v>
      </c>
      <c r="V1486">
        <f t="shared" si="21"/>
        <v>0.76544157980481708</v>
      </c>
      <c r="W1486">
        <f t="shared" si="22"/>
        <v>126.97463180700913</v>
      </c>
      <c r="X1486">
        <f t="shared" si="23"/>
        <v>5.222961861326185E-2</v>
      </c>
      <c r="Y1486">
        <f t="shared" si="24"/>
        <v>8.6640662956022219</v>
      </c>
      <c r="AA1486">
        <v>1678.7143000000001</v>
      </c>
      <c r="AB1486">
        <v>120304.28569999999</v>
      </c>
      <c r="AC1486">
        <v>31723.7143</v>
      </c>
      <c r="AD1486">
        <v>168159.14290000001</v>
      </c>
      <c r="AE1486">
        <v>1013.7143</v>
      </c>
      <c r="AF1486">
        <v>6.0305200000000002E-3</v>
      </c>
      <c r="AG1486">
        <v>901012</v>
      </c>
      <c r="AH1486">
        <v>0</v>
      </c>
      <c r="AI1486">
        <v>61480.215300000003</v>
      </c>
      <c r="AJ1486">
        <v>61480.215300000003</v>
      </c>
      <c r="AK1486">
        <v>0</v>
      </c>
    </row>
    <row r="1487" spans="1:37" ht="19" customHeight="1">
      <c r="A1487" t="s">
        <v>1012</v>
      </c>
      <c r="B1487" t="s">
        <v>1013</v>
      </c>
      <c r="C1487" t="s">
        <v>1014</v>
      </c>
      <c r="D1487">
        <v>7</v>
      </c>
      <c r="E1487" t="s">
        <v>375</v>
      </c>
      <c r="F1487" t="s">
        <v>376</v>
      </c>
      <c r="G1487" t="s">
        <v>376</v>
      </c>
      <c r="H1487" t="s">
        <v>323</v>
      </c>
      <c r="I1487" t="s">
        <v>324</v>
      </c>
      <c r="J1487" t="s">
        <v>281</v>
      </c>
      <c r="K1487">
        <v>4554.49</v>
      </c>
      <c r="L1487">
        <v>0</v>
      </c>
      <c r="M1487">
        <v>31078.554899999999</v>
      </c>
      <c r="N1487">
        <v>31078.554899999999</v>
      </c>
      <c r="O1487">
        <v>0</v>
      </c>
      <c r="P1487">
        <v>571.14290000000005</v>
      </c>
      <c r="Q1487">
        <v>33225.2857</v>
      </c>
      <c r="R1487">
        <v>3249</v>
      </c>
      <c r="S1487">
        <v>37962.428599999999</v>
      </c>
      <c r="T1487">
        <v>334.42860000000002</v>
      </c>
      <c r="U1487">
        <f t="shared" si="20"/>
        <v>8.809462732845285E-3</v>
      </c>
      <c r="V1487">
        <f t="shared" si="21"/>
        <v>1.7139088634899099E-2</v>
      </c>
      <c r="W1487">
        <f t="shared" si="22"/>
        <v>1.9455316577931088</v>
      </c>
      <c r="X1487">
        <f t="shared" si="23"/>
        <v>0.11695230576325291</v>
      </c>
      <c r="Y1487">
        <f t="shared" si="24"/>
        <v>13.275759181908654</v>
      </c>
      <c r="AA1487">
        <v>571.14290000000005</v>
      </c>
      <c r="AB1487">
        <v>33225.2857</v>
      </c>
      <c r="AC1487">
        <v>3249</v>
      </c>
      <c r="AD1487">
        <v>37962.428599999999</v>
      </c>
      <c r="AE1487">
        <v>334.42860000000002</v>
      </c>
      <c r="AF1487">
        <v>8.8158899999999998E-3</v>
      </c>
      <c r="AG1487">
        <v>4554.49</v>
      </c>
      <c r="AH1487">
        <v>0</v>
      </c>
      <c r="AI1487">
        <v>31078.554899999999</v>
      </c>
      <c r="AJ1487">
        <v>31078.554899999999</v>
      </c>
      <c r="AK1487">
        <v>0</v>
      </c>
    </row>
    <row r="1488" spans="1:37" ht="19" customHeight="1">
      <c r="A1488" t="s">
        <v>1012</v>
      </c>
      <c r="B1488" t="s">
        <v>1013</v>
      </c>
      <c r="C1488" t="s">
        <v>1014</v>
      </c>
      <c r="D1488">
        <v>7</v>
      </c>
      <c r="E1488" t="s">
        <v>377</v>
      </c>
      <c r="F1488" t="s">
        <v>378</v>
      </c>
      <c r="G1488" t="s">
        <v>378</v>
      </c>
      <c r="H1488" t="s">
        <v>345</v>
      </c>
      <c r="I1488" t="s">
        <v>324</v>
      </c>
      <c r="J1488" t="s">
        <v>268</v>
      </c>
      <c r="K1488">
        <v>308527</v>
      </c>
      <c r="L1488">
        <v>0</v>
      </c>
      <c r="M1488">
        <v>21054.560399999998</v>
      </c>
      <c r="N1488">
        <v>21054.560399999998</v>
      </c>
      <c r="O1488">
        <v>0</v>
      </c>
      <c r="P1488">
        <v>1833.2856999999999</v>
      </c>
      <c r="Q1488">
        <v>32855.2857</v>
      </c>
      <c r="R1488">
        <v>8308.1429000000007</v>
      </c>
      <c r="S1488">
        <v>607256.71429999999</v>
      </c>
      <c r="U1488">
        <f t="shared" si="20"/>
        <v>0</v>
      </c>
      <c r="V1488">
        <f t="shared" si="21"/>
        <v>7.2580977165633151E-2</v>
      </c>
      <c r="W1488" t="str">
        <f t="shared" si="22"/>
        <v/>
      </c>
      <c r="X1488">
        <f t="shared" si="23"/>
        <v>4.9530853624637191E-3</v>
      </c>
      <c r="Y1488" t="str">
        <f t="shared" si="24"/>
        <v/>
      </c>
      <c r="AA1488">
        <v>1833.2856999999999</v>
      </c>
      <c r="AB1488">
        <v>32855.2857</v>
      </c>
      <c r="AC1488">
        <v>8308.1429000000007</v>
      </c>
      <c r="AD1488">
        <v>607256.71429999999</v>
      </c>
      <c r="AF1488">
        <v>0</v>
      </c>
      <c r="AG1488">
        <v>308527</v>
      </c>
      <c r="AH1488">
        <v>0</v>
      </c>
      <c r="AI1488">
        <v>21054.560399999998</v>
      </c>
      <c r="AJ1488">
        <v>21054.560399999998</v>
      </c>
      <c r="AK1488">
        <v>0</v>
      </c>
    </row>
    <row r="1489" spans="1:37" ht="19" customHeight="1">
      <c r="A1489" t="s">
        <v>1012</v>
      </c>
      <c r="B1489" t="s">
        <v>1013</v>
      </c>
      <c r="C1489" t="s">
        <v>1014</v>
      </c>
      <c r="D1489">
        <v>7</v>
      </c>
      <c r="E1489" t="s">
        <v>380</v>
      </c>
      <c r="F1489" t="s">
        <v>380</v>
      </c>
      <c r="G1489" t="s">
        <v>380</v>
      </c>
      <c r="H1489" t="s">
        <v>340</v>
      </c>
      <c r="I1489" t="s">
        <v>324</v>
      </c>
      <c r="J1489" t="s">
        <v>381</v>
      </c>
      <c r="K1489">
        <v>179565</v>
      </c>
      <c r="L1489">
        <v>0</v>
      </c>
      <c r="M1489">
        <v>16227.428599999999</v>
      </c>
      <c r="N1489">
        <v>16227.428599999999</v>
      </c>
      <c r="O1489">
        <v>0</v>
      </c>
      <c r="P1489">
        <v>149</v>
      </c>
      <c r="Q1489">
        <v>10271.142900000001</v>
      </c>
      <c r="R1489">
        <v>253.1429</v>
      </c>
      <c r="S1489">
        <v>10808.7143</v>
      </c>
      <c r="T1489">
        <v>158.57140000000001</v>
      </c>
      <c r="U1489">
        <f t="shared" si="20"/>
        <v>1.4670699548419004E-2</v>
      </c>
      <c r="V1489">
        <f t="shared" si="21"/>
        <v>2.3732834586203153</v>
      </c>
      <c r="W1489">
        <f t="shared" si="22"/>
        <v>161.77029941807197</v>
      </c>
      <c r="X1489">
        <f t="shared" si="23"/>
        <v>0.21447547056677091</v>
      </c>
      <c r="Y1489">
        <f t="shared" si="24"/>
        <v>14.619307679154534</v>
      </c>
      <c r="AA1489">
        <v>149</v>
      </c>
      <c r="AB1489">
        <v>10271.142900000001</v>
      </c>
      <c r="AC1489">
        <v>253.1429</v>
      </c>
      <c r="AD1489">
        <v>10808.7143</v>
      </c>
      <c r="AE1489">
        <v>158.57140000000001</v>
      </c>
      <c r="AF1489">
        <v>1.467331E-2</v>
      </c>
      <c r="AG1489">
        <v>179565</v>
      </c>
      <c r="AH1489">
        <v>0</v>
      </c>
      <c r="AI1489">
        <v>16227.428599999999</v>
      </c>
      <c r="AJ1489">
        <v>16227.428599999999</v>
      </c>
      <c r="AK1489">
        <v>0</v>
      </c>
    </row>
    <row r="1490" spans="1:37" ht="19" customHeight="1">
      <c r="A1490" t="s">
        <v>1012</v>
      </c>
      <c r="B1490" t="s">
        <v>1013</v>
      </c>
      <c r="C1490" t="s">
        <v>1014</v>
      </c>
      <c r="D1490">
        <v>7</v>
      </c>
      <c r="E1490" t="s">
        <v>382</v>
      </c>
      <c r="F1490" t="s">
        <v>382</v>
      </c>
      <c r="G1490" t="s">
        <v>382</v>
      </c>
      <c r="H1490" t="s">
        <v>276</v>
      </c>
      <c r="I1490" t="s">
        <v>383</v>
      </c>
      <c r="J1490" t="s">
        <v>281</v>
      </c>
      <c r="K1490">
        <v>834534.02</v>
      </c>
      <c r="L1490">
        <v>380356.39</v>
      </c>
      <c r="M1490">
        <v>8290293.3849999998</v>
      </c>
      <c r="N1490">
        <v>5694766.0640000002</v>
      </c>
      <c r="O1490">
        <v>2595527.3220000002</v>
      </c>
      <c r="Q1490">
        <v>647721</v>
      </c>
      <c r="R1490">
        <v>29047.571400000001</v>
      </c>
      <c r="S1490">
        <v>648694.71429999999</v>
      </c>
      <c r="T1490">
        <v>16747.2857</v>
      </c>
      <c r="U1490">
        <f t="shared" si="20"/>
        <v>2.5816898659443879E-2</v>
      </c>
      <c r="V1490">
        <f t="shared" si="21"/>
        <v>0.26754614926132886</v>
      </c>
      <c r="W1490">
        <f t="shared" si="22"/>
        <v>10.363218014316367</v>
      </c>
      <c r="X1490">
        <f t="shared" si="23"/>
        <v>1.8257087661128355</v>
      </c>
      <c r="Y1490">
        <f t="shared" si="24"/>
        <v>70.717586577541411</v>
      </c>
      <c r="AB1490">
        <v>647721</v>
      </c>
      <c r="AC1490">
        <v>29047.571400000001</v>
      </c>
      <c r="AD1490">
        <v>648694.71429999999</v>
      </c>
      <c r="AE1490">
        <v>16747.2857</v>
      </c>
      <c r="AF1490">
        <v>2.5815520000000002E-2</v>
      </c>
      <c r="AG1490">
        <v>834534.02</v>
      </c>
      <c r="AH1490">
        <v>380356.39</v>
      </c>
      <c r="AI1490">
        <v>8290293.3849999998</v>
      </c>
      <c r="AJ1490">
        <v>5694766.0640000002</v>
      </c>
      <c r="AK1490">
        <v>2595527.3220000002</v>
      </c>
    </row>
    <row r="1491" spans="1:37" ht="19" customHeight="1">
      <c r="A1491" t="s">
        <v>1012</v>
      </c>
      <c r="B1491" t="s">
        <v>1013</v>
      </c>
      <c r="C1491" t="s">
        <v>1014</v>
      </c>
      <c r="D1491">
        <v>7</v>
      </c>
      <c r="E1491" t="s">
        <v>391</v>
      </c>
      <c r="G1491" t="s">
        <v>392</v>
      </c>
      <c r="H1491" t="s">
        <v>393</v>
      </c>
      <c r="I1491" t="s">
        <v>383</v>
      </c>
      <c r="J1491" t="s">
        <v>268</v>
      </c>
      <c r="K1491">
        <v>48881300</v>
      </c>
      <c r="L1491">
        <v>2358578.7000000002</v>
      </c>
      <c r="M1491">
        <v>3497904.4530000002</v>
      </c>
      <c r="N1491">
        <v>3336949.0419999999</v>
      </c>
      <c r="O1491">
        <v>160955.41039999999</v>
      </c>
      <c r="P1491">
        <v>3642</v>
      </c>
      <c r="R1491">
        <v>0</v>
      </c>
      <c r="S1491">
        <v>46370</v>
      </c>
      <c r="U1491">
        <f t="shared" si="20"/>
        <v>0</v>
      </c>
      <c r="V1491">
        <f t="shared" si="21"/>
        <v>157.86031208601619</v>
      </c>
      <c r="W1491" t="str">
        <f t="shared" si="22"/>
        <v/>
      </c>
      <c r="X1491">
        <f t="shared" si="23"/>
        <v>10.776377747311995</v>
      </c>
      <c r="Y1491" t="str">
        <f t="shared" si="24"/>
        <v/>
      </c>
      <c r="AA1491">
        <v>3642</v>
      </c>
      <c r="AC1491">
        <v>0</v>
      </c>
      <c r="AD1491">
        <v>46370</v>
      </c>
      <c r="AF1491">
        <v>0</v>
      </c>
      <c r="AG1491">
        <v>48881300</v>
      </c>
      <c r="AH1491">
        <v>2358578.7000000002</v>
      </c>
      <c r="AI1491">
        <v>3497904.4530000002</v>
      </c>
      <c r="AJ1491">
        <v>3336949.0419999999</v>
      </c>
      <c r="AK1491">
        <v>160955.41039999999</v>
      </c>
    </row>
    <row r="1492" spans="1:37" ht="19" customHeight="1">
      <c r="A1492" t="s">
        <v>1012</v>
      </c>
      <c r="B1492" t="s">
        <v>1013</v>
      </c>
      <c r="C1492" t="s">
        <v>1014</v>
      </c>
      <c r="D1492">
        <v>7</v>
      </c>
      <c r="E1492" t="s">
        <v>386</v>
      </c>
      <c r="G1492" t="s">
        <v>387</v>
      </c>
      <c r="H1492" t="s">
        <v>388</v>
      </c>
      <c r="I1492" t="s">
        <v>383</v>
      </c>
      <c r="J1492" t="s">
        <v>268</v>
      </c>
      <c r="K1492">
        <v>11680396</v>
      </c>
      <c r="L1492">
        <v>29584658.859999999</v>
      </c>
      <c r="M1492">
        <v>2815921.324</v>
      </c>
      <c r="N1492">
        <v>797071.11010000005</v>
      </c>
      <c r="O1492">
        <v>2018850.2139999999</v>
      </c>
      <c r="P1492">
        <v>23143.428599999999</v>
      </c>
      <c r="R1492">
        <v>0</v>
      </c>
      <c r="S1492">
        <v>207644.42860000001</v>
      </c>
      <c r="U1492">
        <f t="shared" si="20"/>
        <v>0</v>
      </c>
      <c r="V1492">
        <f t="shared" si="21"/>
        <v>28.389915765564904</v>
      </c>
      <c r="W1492" t="str">
        <f t="shared" si="22"/>
        <v/>
      </c>
      <c r="X1492">
        <f t="shared" si="23"/>
        <v>1.9373237103899006</v>
      </c>
      <c r="Y1492" t="str">
        <f t="shared" si="24"/>
        <v/>
      </c>
      <c r="AA1492">
        <v>23143.428599999999</v>
      </c>
      <c r="AC1492">
        <v>0</v>
      </c>
      <c r="AD1492">
        <v>207644.42860000001</v>
      </c>
      <c r="AF1492">
        <v>0</v>
      </c>
      <c r="AG1492">
        <v>11680396</v>
      </c>
      <c r="AH1492">
        <v>29584658.859999999</v>
      </c>
      <c r="AI1492">
        <v>2815921.324</v>
      </c>
      <c r="AJ1492">
        <v>797071.11010000005</v>
      </c>
      <c r="AK1492">
        <v>2018850.2139999999</v>
      </c>
    </row>
    <row r="1493" spans="1:37" ht="19" customHeight="1">
      <c r="A1493" t="s">
        <v>1012</v>
      </c>
      <c r="B1493" t="s">
        <v>1013</v>
      </c>
      <c r="C1493" t="s">
        <v>1014</v>
      </c>
      <c r="D1493">
        <v>7</v>
      </c>
      <c r="E1493" t="s">
        <v>394</v>
      </c>
      <c r="G1493" t="s">
        <v>395</v>
      </c>
      <c r="H1493" t="s">
        <v>388</v>
      </c>
      <c r="I1493" t="s">
        <v>383</v>
      </c>
      <c r="J1493" t="s">
        <v>268</v>
      </c>
      <c r="K1493">
        <v>18766703</v>
      </c>
      <c r="L1493">
        <v>2962602.3</v>
      </c>
      <c r="M1493">
        <v>1482913.7860000001</v>
      </c>
      <c r="N1493">
        <v>1280741.9939999999</v>
      </c>
      <c r="O1493">
        <v>202171.7917</v>
      </c>
      <c r="P1493">
        <v>1975.5714</v>
      </c>
      <c r="R1493">
        <v>0</v>
      </c>
      <c r="S1493">
        <v>43666.7143</v>
      </c>
      <c r="U1493">
        <f t="shared" si="20"/>
        <v>0</v>
      </c>
      <c r="V1493">
        <f t="shared" si="21"/>
        <v>71.08816225791854</v>
      </c>
      <c r="W1493" t="str">
        <f t="shared" si="22"/>
        <v/>
      </c>
      <c r="X1493">
        <f t="shared" si="23"/>
        <v>4.851402949990872</v>
      </c>
      <c r="Y1493" t="str">
        <f t="shared" si="24"/>
        <v/>
      </c>
      <c r="AA1493">
        <v>1975.5714</v>
      </c>
      <c r="AC1493">
        <v>0</v>
      </c>
      <c r="AD1493">
        <v>43666.7143</v>
      </c>
      <c r="AF1493">
        <v>0</v>
      </c>
      <c r="AG1493">
        <v>18766703</v>
      </c>
      <c r="AH1493">
        <v>2962602.3</v>
      </c>
      <c r="AI1493">
        <v>1482913.7860000001</v>
      </c>
      <c r="AJ1493">
        <v>1280741.9939999999</v>
      </c>
      <c r="AK1493">
        <v>202171.7917</v>
      </c>
    </row>
    <row r="1494" spans="1:37" ht="19" customHeight="1">
      <c r="A1494" t="s">
        <v>1012</v>
      </c>
      <c r="B1494" t="s">
        <v>1013</v>
      </c>
      <c r="C1494" t="s">
        <v>1014</v>
      </c>
      <c r="D1494">
        <v>7</v>
      </c>
      <c r="E1494" t="s">
        <v>399</v>
      </c>
      <c r="G1494" t="s">
        <v>400</v>
      </c>
      <c r="H1494" t="s">
        <v>393</v>
      </c>
      <c r="I1494" t="s">
        <v>383</v>
      </c>
      <c r="J1494" t="s">
        <v>268</v>
      </c>
      <c r="K1494">
        <v>0</v>
      </c>
      <c r="L1494">
        <v>20375949.140000001</v>
      </c>
      <c r="M1494">
        <v>1390504.35</v>
      </c>
      <c r="N1494">
        <v>0</v>
      </c>
      <c r="O1494">
        <v>1390504.35</v>
      </c>
      <c r="P1494">
        <v>33024.142899999999</v>
      </c>
      <c r="R1494">
        <v>0</v>
      </c>
      <c r="S1494">
        <v>168599.28570000001</v>
      </c>
      <c r="U1494">
        <f t="shared" si="20"/>
        <v>0</v>
      </c>
      <c r="V1494">
        <f t="shared" si="21"/>
        <v>17.264900411988265</v>
      </c>
      <c r="W1494" t="str">
        <f t="shared" si="22"/>
        <v/>
      </c>
      <c r="X1494">
        <f t="shared" si="23"/>
        <v>1.1781988147025027</v>
      </c>
      <c r="Y1494" t="str">
        <f t="shared" si="24"/>
        <v/>
      </c>
      <c r="AA1494">
        <v>33024.142899999999</v>
      </c>
      <c r="AC1494">
        <v>0</v>
      </c>
      <c r="AD1494">
        <v>168599.28570000001</v>
      </c>
      <c r="AF1494">
        <v>0</v>
      </c>
      <c r="AG1494">
        <v>0</v>
      </c>
      <c r="AH1494">
        <v>20375949.140000001</v>
      </c>
      <c r="AI1494">
        <v>1390504.35</v>
      </c>
      <c r="AJ1494">
        <v>0</v>
      </c>
      <c r="AK1494">
        <v>1390504.35</v>
      </c>
    </row>
    <row r="1495" spans="1:37" ht="19" customHeight="1">
      <c r="A1495" t="s">
        <v>1012</v>
      </c>
      <c r="B1495" t="s">
        <v>1013</v>
      </c>
      <c r="C1495" t="s">
        <v>1014</v>
      </c>
      <c r="D1495">
        <v>7</v>
      </c>
      <c r="E1495" t="s">
        <v>397</v>
      </c>
      <c r="G1495" t="s">
        <v>398</v>
      </c>
      <c r="H1495" t="s">
        <v>388</v>
      </c>
      <c r="I1495" t="s">
        <v>383</v>
      </c>
      <c r="J1495" t="s">
        <v>268</v>
      </c>
      <c r="K1495">
        <v>1903903</v>
      </c>
      <c r="L1495">
        <v>15566727.67</v>
      </c>
      <c r="M1495">
        <v>1192171.486</v>
      </c>
      <c r="N1495">
        <v>129926.2298</v>
      </c>
      <c r="O1495">
        <v>1062245.2560000001</v>
      </c>
      <c r="P1495">
        <v>18034.857100000001</v>
      </c>
      <c r="R1495">
        <v>0</v>
      </c>
      <c r="S1495">
        <v>167806.14290000001</v>
      </c>
      <c r="U1495">
        <f t="shared" si="20"/>
        <v>0</v>
      </c>
      <c r="V1495">
        <f t="shared" si="21"/>
        <v>14.873140746199535</v>
      </c>
      <c r="W1495" t="str">
        <f t="shared" si="22"/>
        <v/>
      </c>
      <c r="X1495">
        <f t="shared" si="23"/>
        <v>1.0149223940342071</v>
      </c>
      <c r="Y1495" t="str">
        <f t="shared" si="24"/>
        <v/>
      </c>
      <c r="AA1495">
        <v>18034.857100000001</v>
      </c>
      <c r="AC1495">
        <v>0</v>
      </c>
      <c r="AD1495">
        <v>167806.14290000001</v>
      </c>
      <c r="AF1495">
        <v>0</v>
      </c>
      <c r="AG1495">
        <v>1903903</v>
      </c>
      <c r="AH1495">
        <v>15566727.67</v>
      </c>
      <c r="AI1495">
        <v>1192171.486</v>
      </c>
      <c r="AJ1495">
        <v>129926.2298</v>
      </c>
      <c r="AK1495">
        <v>1062245.2560000001</v>
      </c>
    </row>
    <row r="1496" spans="1:37" ht="19" customHeight="1">
      <c r="A1496" t="s">
        <v>1012</v>
      </c>
      <c r="B1496" t="s">
        <v>1013</v>
      </c>
      <c r="C1496" t="s">
        <v>1014</v>
      </c>
      <c r="D1496">
        <v>7</v>
      </c>
      <c r="E1496" t="s">
        <v>403</v>
      </c>
      <c r="G1496" t="s">
        <v>404</v>
      </c>
      <c r="H1496" t="s">
        <v>393</v>
      </c>
      <c r="I1496" t="s">
        <v>383</v>
      </c>
      <c r="J1496" t="s">
        <v>268</v>
      </c>
      <c r="K1496">
        <v>85660</v>
      </c>
      <c r="L1496">
        <v>13896468.380000001</v>
      </c>
      <c r="M1496">
        <v>954097.24879999994</v>
      </c>
      <c r="N1496">
        <v>5845.6862000000001</v>
      </c>
      <c r="O1496">
        <v>948251.56270000001</v>
      </c>
      <c r="P1496">
        <v>9140</v>
      </c>
      <c r="R1496">
        <v>0</v>
      </c>
      <c r="S1496">
        <v>82496.857099999994</v>
      </c>
      <c r="U1496">
        <f t="shared" si="20"/>
        <v>0</v>
      </c>
      <c r="V1496">
        <f t="shared" si="21"/>
        <v>24.212400104010406</v>
      </c>
      <c r="W1496" t="str">
        <f t="shared" si="22"/>
        <v/>
      </c>
      <c r="X1496">
        <f t="shared" si="23"/>
        <v>1.6521793891640093</v>
      </c>
      <c r="Y1496" t="str">
        <f t="shared" si="24"/>
        <v/>
      </c>
      <c r="AA1496">
        <v>9140</v>
      </c>
      <c r="AC1496">
        <v>0</v>
      </c>
      <c r="AD1496">
        <v>82496.857099999994</v>
      </c>
      <c r="AF1496">
        <v>0</v>
      </c>
      <c r="AG1496">
        <v>85660</v>
      </c>
      <c r="AH1496">
        <v>13896468.380000001</v>
      </c>
      <c r="AI1496">
        <v>954097.24879999994</v>
      </c>
      <c r="AJ1496">
        <v>5845.6862000000001</v>
      </c>
      <c r="AK1496">
        <v>948251.56270000001</v>
      </c>
    </row>
    <row r="1497" spans="1:37" ht="19" customHeight="1">
      <c r="A1497" t="s">
        <v>1012</v>
      </c>
      <c r="B1497" t="s">
        <v>1013</v>
      </c>
      <c r="C1497" t="s">
        <v>1014</v>
      </c>
      <c r="D1497">
        <v>7</v>
      </c>
      <c r="E1497" t="s">
        <v>405</v>
      </c>
      <c r="G1497" t="s">
        <v>406</v>
      </c>
      <c r="H1497" t="s">
        <v>393</v>
      </c>
      <c r="I1497" t="s">
        <v>383</v>
      </c>
      <c r="J1497" t="s">
        <v>268</v>
      </c>
      <c r="K1497">
        <v>1790572</v>
      </c>
      <c r="L1497">
        <v>10035204.050000001</v>
      </c>
      <c r="M1497">
        <v>806945.78729999997</v>
      </c>
      <c r="N1497">
        <v>122176.2999</v>
      </c>
      <c r="O1497">
        <v>684769.48730000004</v>
      </c>
      <c r="P1497">
        <v>9202.7142999999996</v>
      </c>
      <c r="R1497">
        <v>0</v>
      </c>
      <c r="S1497">
        <v>54939.142899999999</v>
      </c>
      <c r="U1497">
        <f t="shared" si="20"/>
        <v>0</v>
      </c>
      <c r="V1497">
        <f t="shared" si="21"/>
        <v>30.750326441139816</v>
      </c>
      <c r="W1497" t="str">
        <f t="shared" si="22"/>
        <v/>
      </c>
      <c r="X1497">
        <f t="shared" si="23"/>
        <v>2.0982848207900551</v>
      </c>
      <c r="Y1497" t="str">
        <f t="shared" si="24"/>
        <v/>
      </c>
      <c r="AA1497">
        <v>9202.7142999999996</v>
      </c>
      <c r="AC1497">
        <v>0</v>
      </c>
      <c r="AD1497">
        <v>54939.142899999999</v>
      </c>
      <c r="AF1497">
        <v>0</v>
      </c>
      <c r="AG1497">
        <v>1790572</v>
      </c>
      <c r="AH1497">
        <v>10035204.050000001</v>
      </c>
      <c r="AI1497">
        <v>806945.78729999997</v>
      </c>
      <c r="AJ1497">
        <v>122176.2999</v>
      </c>
      <c r="AK1497">
        <v>684769.48730000004</v>
      </c>
    </row>
    <row r="1498" spans="1:37" ht="19" customHeight="1">
      <c r="A1498" t="s">
        <v>1012</v>
      </c>
      <c r="B1498" t="s">
        <v>1013</v>
      </c>
      <c r="C1498" t="s">
        <v>1014</v>
      </c>
      <c r="D1498">
        <v>7</v>
      </c>
      <c r="E1498" t="s">
        <v>413</v>
      </c>
      <c r="G1498" t="s">
        <v>414</v>
      </c>
      <c r="H1498" t="s">
        <v>388</v>
      </c>
      <c r="I1498" t="s">
        <v>383</v>
      </c>
      <c r="J1498" t="s">
        <v>268</v>
      </c>
      <c r="K1498">
        <v>3016582</v>
      </c>
      <c r="L1498">
        <v>5016431.26</v>
      </c>
      <c r="M1498">
        <v>548180.15899999999</v>
      </c>
      <c r="N1498">
        <v>205856.6654</v>
      </c>
      <c r="O1498">
        <v>342323.49359999999</v>
      </c>
      <c r="P1498">
        <v>18123.7143</v>
      </c>
      <c r="R1498">
        <v>0</v>
      </c>
      <c r="S1498">
        <v>119108.5714</v>
      </c>
      <c r="U1498">
        <f t="shared" si="20"/>
        <v>0</v>
      </c>
      <c r="V1498">
        <f t="shared" si="21"/>
        <v>9.6346829566385246</v>
      </c>
      <c r="W1498" t="str">
        <f t="shared" si="22"/>
        <v/>
      </c>
      <c r="X1498">
        <f t="shared" si="23"/>
        <v>0.65747956142234687</v>
      </c>
      <c r="Y1498" t="str">
        <f t="shared" si="24"/>
        <v/>
      </c>
      <c r="AA1498">
        <v>18123.7143</v>
      </c>
      <c r="AC1498">
        <v>0</v>
      </c>
      <c r="AD1498">
        <v>119108.5714</v>
      </c>
      <c r="AF1498">
        <v>0</v>
      </c>
      <c r="AG1498">
        <v>3016582</v>
      </c>
      <c r="AH1498">
        <v>5016431.26</v>
      </c>
      <c r="AI1498">
        <v>548180.15899999999</v>
      </c>
      <c r="AJ1498">
        <v>205856.6654</v>
      </c>
      <c r="AK1498">
        <v>342323.49359999999</v>
      </c>
    </row>
    <row r="1499" spans="1:37" ht="19" customHeight="1">
      <c r="A1499" t="s">
        <v>1012</v>
      </c>
      <c r="B1499" t="s">
        <v>1013</v>
      </c>
      <c r="C1499" t="s">
        <v>1014</v>
      </c>
      <c r="D1499">
        <v>7</v>
      </c>
      <c r="E1499" t="s">
        <v>407</v>
      </c>
      <c r="F1499" t="s">
        <v>408</v>
      </c>
      <c r="G1499" t="s">
        <v>408</v>
      </c>
      <c r="H1499" t="s">
        <v>388</v>
      </c>
      <c r="I1499" t="s">
        <v>383</v>
      </c>
      <c r="J1499" t="s">
        <v>281</v>
      </c>
      <c r="K1499">
        <v>17063.39</v>
      </c>
      <c r="L1499">
        <v>57680.8272</v>
      </c>
      <c r="M1499">
        <v>510044.37520000001</v>
      </c>
      <c r="N1499">
        <v>116443.7721</v>
      </c>
      <c r="O1499">
        <v>393600.603</v>
      </c>
      <c r="P1499">
        <v>36087.142899999999</v>
      </c>
      <c r="Q1499">
        <v>212722.57139999999</v>
      </c>
      <c r="S1499">
        <v>212722.57139999999</v>
      </c>
      <c r="U1499">
        <f t="shared" si="20"/>
        <v>0</v>
      </c>
      <c r="V1499">
        <f t="shared" si="21"/>
        <v>5.0195638591672809E-2</v>
      </c>
      <c r="W1499" t="str">
        <f t="shared" si="22"/>
        <v/>
      </c>
      <c r="X1499">
        <f t="shared" si="23"/>
        <v>0.34252821264753003</v>
      </c>
      <c r="Y1499" t="str">
        <f t="shared" si="24"/>
        <v/>
      </c>
      <c r="AA1499">
        <v>36087.142899999999</v>
      </c>
      <c r="AB1499">
        <v>212722.57139999999</v>
      </c>
      <c r="AD1499">
        <v>212722.57139999999</v>
      </c>
      <c r="AF1499">
        <v>0</v>
      </c>
      <c r="AG1499">
        <v>17063.39</v>
      </c>
      <c r="AH1499">
        <v>57680.8272</v>
      </c>
      <c r="AI1499">
        <v>510044.37520000001</v>
      </c>
      <c r="AJ1499">
        <v>116443.7721</v>
      </c>
      <c r="AK1499">
        <v>393600.603</v>
      </c>
    </row>
    <row r="1500" spans="1:37" ht="19" customHeight="1">
      <c r="A1500" t="s">
        <v>1012</v>
      </c>
      <c r="B1500" t="s">
        <v>1013</v>
      </c>
      <c r="C1500" t="s">
        <v>1014</v>
      </c>
      <c r="D1500">
        <v>7</v>
      </c>
      <c r="E1500" t="s">
        <v>416</v>
      </c>
      <c r="G1500" t="s">
        <v>417</v>
      </c>
      <c r="H1500" t="s">
        <v>393</v>
      </c>
      <c r="I1500" t="s">
        <v>383</v>
      </c>
      <c r="J1500" t="s">
        <v>268</v>
      </c>
      <c r="K1500">
        <v>976003</v>
      </c>
      <c r="L1500">
        <v>6263310.8399999999</v>
      </c>
      <c r="M1500">
        <v>493998.30469999998</v>
      </c>
      <c r="N1500">
        <v>66601.275399999999</v>
      </c>
      <c r="O1500">
        <v>427397.02919999999</v>
      </c>
      <c r="P1500">
        <v>2918.5713999999998</v>
      </c>
      <c r="R1500">
        <v>0</v>
      </c>
      <c r="S1500">
        <v>55558.142899999999</v>
      </c>
      <c r="U1500">
        <f t="shared" si="20"/>
        <v>0</v>
      </c>
      <c r="V1500">
        <f t="shared" si="21"/>
        <v>18.614511526960548</v>
      </c>
      <c r="W1500" t="str">
        <f t="shared" si="22"/>
        <v/>
      </c>
      <c r="X1500">
        <f t="shared" si="23"/>
        <v>1.2702221979006121</v>
      </c>
      <c r="Y1500" t="str">
        <f t="shared" si="24"/>
        <v/>
      </c>
      <c r="AA1500">
        <v>2918.5713999999998</v>
      </c>
      <c r="AC1500">
        <v>0</v>
      </c>
      <c r="AD1500">
        <v>55558.142899999999</v>
      </c>
      <c r="AF1500">
        <v>0</v>
      </c>
      <c r="AG1500">
        <v>976003</v>
      </c>
      <c r="AH1500">
        <v>6263310.8399999999</v>
      </c>
      <c r="AI1500">
        <v>493998.30469999998</v>
      </c>
      <c r="AJ1500">
        <v>66601.275399999999</v>
      </c>
      <c r="AK1500">
        <v>427397.02919999999</v>
      </c>
    </row>
    <row r="1501" spans="1:37" ht="19" customHeight="1">
      <c r="A1501" t="s">
        <v>1012</v>
      </c>
      <c r="B1501" t="s">
        <v>1013</v>
      </c>
      <c r="C1501" t="s">
        <v>1014</v>
      </c>
      <c r="D1501">
        <v>7</v>
      </c>
      <c r="E1501" t="s">
        <v>421</v>
      </c>
      <c r="G1501" t="s">
        <v>422</v>
      </c>
      <c r="H1501" t="s">
        <v>393</v>
      </c>
      <c r="I1501" t="s">
        <v>383</v>
      </c>
      <c r="J1501" t="s">
        <v>268</v>
      </c>
      <c r="K1501">
        <v>53983</v>
      </c>
      <c r="L1501">
        <v>6083628.7199999997</v>
      </c>
      <c r="M1501">
        <v>418816.52500000002</v>
      </c>
      <c r="N1501">
        <v>3684.0569999999998</v>
      </c>
      <c r="O1501">
        <v>415132.46799999999</v>
      </c>
      <c r="P1501">
        <v>12103.7143</v>
      </c>
      <c r="R1501">
        <v>0</v>
      </c>
      <c r="S1501">
        <v>95863.142900000006</v>
      </c>
      <c r="U1501">
        <f t="shared" si="20"/>
        <v>0</v>
      </c>
      <c r="V1501">
        <f t="shared" si="21"/>
        <v>9.1463898194987543</v>
      </c>
      <c r="W1501" t="str">
        <f t="shared" si="22"/>
        <v/>
      </c>
      <c r="X1501">
        <f t="shared" si="23"/>
        <v>0.62412863101379856</v>
      </c>
      <c r="Y1501" t="str">
        <f t="shared" si="24"/>
        <v/>
      </c>
      <c r="AA1501">
        <v>12103.7143</v>
      </c>
      <c r="AC1501">
        <v>0</v>
      </c>
      <c r="AD1501">
        <v>95863.142900000006</v>
      </c>
      <c r="AF1501">
        <v>0</v>
      </c>
      <c r="AG1501">
        <v>53983</v>
      </c>
      <c r="AH1501">
        <v>6083628.7199999997</v>
      </c>
      <c r="AI1501">
        <v>418816.52500000002</v>
      </c>
      <c r="AJ1501">
        <v>3684.0569999999998</v>
      </c>
      <c r="AK1501">
        <v>415132.46799999999</v>
      </c>
    </row>
    <row r="1502" spans="1:37" ht="19" customHeight="1">
      <c r="A1502" t="s">
        <v>1012</v>
      </c>
      <c r="B1502" t="s">
        <v>1013</v>
      </c>
      <c r="C1502" t="s">
        <v>1014</v>
      </c>
      <c r="D1502">
        <v>7</v>
      </c>
      <c r="E1502" t="s">
        <v>419</v>
      </c>
      <c r="G1502" t="s">
        <v>420</v>
      </c>
      <c r="H1502" t="s">
        <v>393</v>
      </c>
      <c r="I1502" t="s">
        <v>383</v>
      </c>
      <c r="J1502" t="s">
        <v>268</v>
      </c>
      <c r="K1502">
        <v>492040</v>
      </c>
      <c r="L1502">
        <v>5321350.09</v>
      </c>
      <c r="M1502">
        <v>396696.4117</v>
      </c>
      <c r="N1502">
        <v>33577.232000000004</v>
      </c>
      <c r="O1502">
        <v>363119.17979999998</v>
      </c>
      <c r="P1502">
        <v>6150.5713999999998</v>
      </c>
      <c r="R1502">
        <v>0</v>
      </c>
      <c r="S1502">
        <v>57832.571400000001</v>
      </c>
      <c r="U1502">
        <f t="shared" si="20"/>
        <v>0</v>
      </c>
      <c r="V1502">
        <f t="shared" si="21"/>
        <v>14.36014824288841</v>
      </c>
      <c r="W1502" t="str">
        <f t="shared" si="22"/>
        <v/>
      </c>
      <c r="X1502">
        <f t="shared" si="23"/>
        <v>0.97991347410747942</v>
      </c>
      <c r="Y1502" t="str">
        <f t="shared" si="24"/>
        <v/>
      </c>
      <c r="AA1502">
        <v>6150.5713999999998</v>
      </c>
      <c r="AC1502">
        <v>0</v>
      </c>
      <c r="AD1502">
        <v>57832.571400000001</v>
      </c>
      <c r="AF1502">
        <v>0</v>
      </c>
      <c r="AG1502">
        <v>492040</v>
      </c>
      <c r="AH1502">
        <v>5321350.09</v>
      </c>
      <c r="AI1502">
        <v>396696.4117</v>
      </c>
      <c r="AJ1502">
        <v>33577.232000000004</v>
      </c>
      <c r="AK1502">
        <v>363119.17979999998</v>
      </c>
    </row>
    <row r="1503" spans="1:37" ht="19" customHeight="1">
      <c r="A1503" t="s">
        <v>1012</v>
      </c>
      <c r="B1503" t="s">
        <v>1013</v>
      </c>
      <c r="C1503" t="s">
        <v>1014</v>
      </c>
      <c r="D1503">
        <v>7</v>
      </c>
      <c r="E1503" t="s">
        <v>435</v>
      </c>
      <c r="F1503" t="s">
        <v>436</v>
      </c>
      <c r="G1503" t="s">
        <v>436</v>
      </c>
      <c r="H1503" t="s">
        <v>388</v>
      </c>
      <c r="I1503" t="s">
        <v>383</v>
      </c>
      <c r="J1503" t="s">
        <v>281</v>
      </c>
      <c r="K1503">
        <v>3454.6</v>
      </c>
      <c r="L1503">
        <v>36234.646999999997</v>
      </c>
      <c r="M1503">
        <v>270824.93089999998</v>
      </c>
      <c r="N1503">
        <v>23574.1656</v>
      </c>
      <c r="O1503">
        <v>247250.7653</v>
      </c>
      <c r="P1503">
        <v>4548.8571000000002</v>
      </c>
      <c r="Q1503">
        <v>56516.428599999999</v>
      </c>
      <c r="S1503">
        <v>56516.428599999999</v>
      </c>
      <c r="U1503">
        <f t="shared" si="20"/>
        <v>0</v>
      </c>
      <c r="V1503">
        <f t="shared" si="21"/>
        <v>0.10032290732134883</v>
      </c>
      <c r="W1503" t="str">
        <f t="shared" si="22"/>
        <v/>
      </c>
      <c r="X1503">
        <f t="shared" si="23"/>
        <v>0.68456689145529515</v>
      </c>
      <c r="Y1503" t="str">
        <f t="shared" si="24"/>
        <v/>
      </c>
      <c r="AA1503">
        <v>4548.8571000000002</v>
      </c>
      <c r="AB1503">
        <v>56516.428599999999</v>
      </c>
      <c r="AD1503">
        <v>56516.428599999999</v>
      </c>
      <c r="AF1503">
        <v>0</v>
      </c>
      <c r="AG1503">
        <v>3454.6</v>
      </c>
      <c r="AH1503">
        <v>36234.646999999997</v>
      </c>
      <c r="AI1503">
        <v>270824.93089999998</v>
      </c>
      <c r="AJ1503">
        <v>23574.1656</v>
      </c>
      <c r="AK1503">
        <v>247250.7653</v>
      </c>
    </row>
    <row r="1504" spans="1:37" ht="19" customHeight="1">
      <c r="A1504" t="s">
        <v>1012</v>
      </c>
      <c r="B1504" t="s">
        <v>1013</v>
      </c>
      <c r="C1504" t="s">
        <v>1014</v>
      </c>
      <c r="D1504">
        <v>7</v>
      </c>
      <c r="E1504" t="s">
        <v>429</v>
      </c>
      <c r="G1504" t="s">
        <v>430</v>
      </c>
      <c r="H1504" t="s">
        <v>388</v>
      </c>
      <c r="I1504" t="s">
        <v>383</v>
      </c>
      <c r="J1504" t="s">
        <v>268</v>
      </c>
      <c r="K1504">
        <v>573085</v>
      </c>
      <c r="L1504">
        <v>3133626.05</v>
      </c>
      <c r="M1504">
        <v>252928.1605</v>
      </c>
      <c r="N1504">
        <v>39096.194900000002</v>
      </c>
      <c r="O1504">
        <v>213831.9656</v>
      </c>
      <c r="P1504">
        <v>4068.7143000000001</v>
      </c>
      <c r="R1504">
        <v>0</v>
      </c>
      <c r="S1504">
        <v>64610.428599999999</v>
      </c>
      <c r="U1504">
        <f t="shared" si="20"/>
        <v>0</v>
      </c>
      <c r="V1504">
        <f t="shared" si="21"/>
        <v>8.1957380793477661</v>
      </c>
      <c r="W1504" t="str">
        <f t="shared" si="22"/>
        <v/>
      </c>
      <c r="X1504">
        <f t="shared" si="23"/>
        <v>0.55923780634296638</v>
      </c>
      <c r="Y1504" t="str">
        <f t="shared" si="24"/>
        <v/>
      </c>
      <c r="AA1504">
        <v>4068.7143000000001</v>
      </c>
      <c r="AC1504">
        <v>0</v>
      </c>
      <c r="AD1504">
        <v>64610.428599999999</v>
      </c>
      <c r="AF1504">
        <v>0</v>
      </c>
      <c r="AG1504">
        <v>573085</v>
      </c>
      <c r="AH1504">
        <v>3133626.05</v>
      </c>
      <c r="AI1504">
        <v>252928.1605</v>
      </c>
      <c r="AJ1504">
        <v>39096.194900000002</v>
      </c>
      <c r="AK1504">
        <v>213831.9656</v>
      </c>
    </row>
    <row r="1505" spans="1:37" ht="19" customHeight="1">
      <c r="A1505" t="s">
        <v>1012</v>
      </c>
      <c r="B1505" t="s">
        <v>1013</v>
      </c>
      <c r="C1505" t="s">
        <v>1014</v>
      </c>
      <c r="D1505">
        <v>7</v>
      </c>
      <c r="E1505" t="s">
        <v>427</v>
      </c>
      <c r="G1505" t="s">
        <v>428</v>
      </c>
      <c r="H1505" t="s">
        <v>388</v>
      </c>
      <c r="I1505" t="s">
        <v>383</v>
      </c>
      <c r="J1505" t="s">
        <v>268</v>
      </c>
      <c r="K1505">
        <v>0</v>
      </c>
      <c r="L1505">
        <v>2895558.92</v>
      </c>
      <c r="M1505">
        <v>197634.4137</v>
      </c>
      <c r="N1505">
        <v>0</v>
      </c>
      <c r="O1505">
        <v>197634.4137</v>
      </c>
      <c r="P1505">
        <v>27395.428599999999</v>
      </c>
      <c r="R1505">
        <v>0</v>
      </c>
      <c r="S1505">
        <v>115753.4286</v>
      </c>
      <c r="U1505">
        <f t="shared" si="20"/>
        <v>0</v>
      </c>
      <c r="V1505">
        <f t="shared" si="21"/>
        <v>3.5735552656080398</v>
      </c>
      <c r="W1505" t="str">
        <f t="shared" si="22"/>
        <v/>
      </c>
      <c r="X1505">
        <f t="shared" si="23"/>
        <v>0.24391059524459366</v>
      </c>
      <c r="Y1505" t="str">
        <f t="shared" si="24"/>
        <v/>
      </c>
      <c r="AA1505">
        <v>27395.428599999999</v>
      </c>
      <c r="AC1505">
        <v>0</v>
      </c>
      <c r="AD1505">
        <v>115753.4286</v>
      </c>
      <c r="AF1505">
        <v>0</v>
      </c>
      <c r="AG1505">
        <v>0</v>
      </c>
      <c r="AH1505">
        <v>2895558.92</v>
      </c>
      <c r="AI1505">
        <v>197634.4137</v>
      </c>
      <c r="AJ1505">
        <v>0</v>
      </c>
      <c r="AK1505">
        <v>197634.4137</v>
      </c>
    </row>
    <row r="1506" spans="1:37" ht="19" customHeight="1">
      <c r="A1506" t="s">
        <v>1012</v>
      </c>
      <c r="B1506" t="s">
        <v>1013</v>
      </c>
      <c r="C1506" t="s">
        <v>1014</v>
      </c>
      <c r="D1506">
        <v>7</v>
      </c>
      <c r="E1506" t="s">
        <v>437</v>
      </c>
      <c r="F1506" t="s">
        <v>438</v>
      </c>
      <c r="G1506" t="s">
        <v>438</v>
      </c>
      <c r="H1506" t="s">
        <v>388</v>
      </c>
      <c r="I1506" t="s">
        <v>383</v>
      </c>
      <c r="J1506" t="s">
        <v>281</v>
      </c>
      <c r="K1506">
        <v>2106.23</v>
      </c>
      <c r="L1506">
        <v>24603.915499999999</v>
      </c>
      <c r="M1506">
        <v>182267.68429999999</v>
      </c>
      <c r="N1506">
        <v>14372.595600000001</v>
      </c>
      <c r="O1506">
        <v>167895.08869999999</v>
      </c>
      <c r="P1506">
        <v>8016.1428999999998</v>
      </c>
      <c r="Q1506">
        <v>57845.7143</v>
      </c>
      <c r="S1506">
        <v>57845.7143</v>
      </c>
      <c r="U1506">
        <f t="shared" si="20"/>
        <v>0</v>
      </c>
      <c r="V1506">
        <f t="shared" si="21"/>
        <v>6.5964006454123272E-2</v>
      </c>
      <c r="W1506" t="str">
        <f t="shared" si="22"/>
        <v/>
      </c>
      <c r="X1506">
        <f t="shared" si="23"/>
        <v>0.45013257990463978</v>
      </c>
      <c r="Y1506" t="str">
        <f t="shared" si="24"/>
        <v/>
      </c>
      <c r="AA1506">
        <v>8016.1428999999998</v>
      </c>
      <c r="AB1506">
        <v>57845.7143</v>
      </c>
      <c r="AD1506">
        <v>57845.7143</v>
      </c>
      <c r="AF1506">
        <v>0</v>
      </c>
      <c r="AG1506">
        <v>2106.23</v>
      </c>
      <c r="AH1506">
        <v>24603.915499999999</v>
      </c>
      <c r="AI1506">
        <v>182267.68429999999</v>
      </c>
      <c r="AJ1506">
        <v>14372.595600000001</v>
      </c>
      <c r="AK1506">
        <v>167895.08869999999</v>
      </c>
    </row>
    <row r="1507" spans="1:37" ht="19" customHeight="1">
      <c r="A1507" t="s">
        <v>1012</v>
      </c>
      <c r="B1507" t="s">
        <v>1013</v>
      </c>
      <c r="C1507" t="s">
        <v>1014</v>
      </c>
      <c r="D1507">
        <v>7</v>
      </c>
      <c r="E1507" t="s">
        <v>443</v>
      </c>
      <c r="G1507" t="s">
        <v>444</v>
      </c>
      <c r="H1507" t="s">
        <v>393</v>
      </c>
      <c r="I1507" t="s">
        <v>383</v>
      </c>
      <c r="J1507" t="s">
        <v>268</v>
      </c>
      <c r="K1507">
        <v>3793</v>
      </c>
      <c r="L1507">
        <v>2516888.9700000002</v>
      </c>
      <c r="M1507">
        <v>172019.8806</v>
      </c>
      <c r="N1507">
        <v>258.858</v>
      </c>
      <c r="O1507">
        <v>171761.02249999999</v>
      </c>
      <c r="P1507">
        <v>5736.7142999999996</v>
      </c>
      <c r="R1507">
        <v>0</v>
      </c>
      <c r="S1507">
        <v>34311</v>
      </c>
      <c r="U1507">
        <f t="shared" si="20"/>
        <v>0</v>
      </c>
      <c r="V1507">
        <f t="shared" si="21"/>
        <v>10.495101404380938</v>
      </c>
      <c r="W1507" t="str">
        <f t="shared" si="22"/>
        <v/>
      </c>
      <c r="X1507">
        <f t="shared" si="23"/>
        <v>0.71622128929914186</v>
      </c>
      <c r="Y1507" t="str">
        <f t="shared" si="24"/>
        <v/>
      </c>
      <c r="AA1507">
        <v>5736.7142999999996</v>
      </c>
      <c r="AC1507">
        <v>0</v>
      </c>
      <c r="AD1507">
        <v>34311</v>
      </c>
      <c r="AF1507">
        <v>0</v>
      </c>
      <c r="AG1507">
        <v>3793</v>
      </c>
      <c r="AH1507">
        <v>2516888.9700000002</v>
      </c>
      <c r="AI1507">
        <v>172019.8806</v>
      </c>
      <c r="AJ1507">
        <v>258.858</v>
      </c>
      <c r="AK1507">
        <v>171761.02249999999</v>
      </c>
    </row>
    <row r="1508" spans="1:37" ht="19" customHeight="1">
      <c r="A1508" t="s">
        <v>1012</v>
      </c>
      <c r="B1508" t="s">
        <v>1013</v>
      </c>
      <c r="C1508" t="s">
        <v>1014</v>
      </c>
      <c r="D1508">
        <v>7</v>
      </c>
      <c r="E1508" t="s">
        <v>447</v>
      </c>
      <c r="G1508" t="s">
        <v>448</v>
      </c>
      <c r="H1508" t="s">
        <v>388</v>
      </c>
      <c r="I1508" t="s">
        <v>383</v>
      </c>
      <c r="J1508" t="s">
        <v>268</v>
      </c>
      <c r="K1508">
        <v>0</v>
      </c>
      <c r="L1508">
        <v>2002519.29</v>
      </c>
      <c r="M1508">
        <v>136683.70000000001</v>
      </c>
      <c r="N1508">
        <v>0</v>
      </c>
      <c r="O1508">
        <v>136683.70000000001</v>
      </c>
      <c r="P1508">
        <v>3243.7143000000001</v>
      </c>
      <c r="R1508">
        <v>0</v>
      </c>
      <c r="S1508">
        <v>16459.857100000001</v>
      </c>
      <c r="U1508">
        <f t="shared" si="20"/>
        <v>0</v>
      </c>
      <c r="V1508">
        <f t="shared" si="21"/>
        <v>17.380113481405271</v>
      </c>
      <c r="W1508" t="str">
        <f t="shared" si="22"/>
        <v/>
      </c>
      <c r="X1508">
        <f t="shared" si="23"/>
        <v>1.1862947982180754</v>
      </c>
      <c r="Y1508" t="str">
        <f t="shared" si="24"/>
        <v/>
      </c>
      <c r="AA1508">
        <v>3243.7143000000001</v>
      </c>
      <c r="AC1508">
        <v>0</v>
      </c>
      <c r="AD1508">
        <v>16459.857100000001</v>
      </c>
      <c r="AF1508">
        <v>0</v>
      </c>
      <c r="AG1508">
        <v>0</v>
      </c>
      <c r="AH1508">
        <v>2002519.29</v>
      </c>
      <c r="AI1508">
        <v>136683.70000000001</v>
      </c>
      <c r="AJ1508">
        <v>0</v>
      </c>
      <c r="AK1508">
        <v>136683.70000000001</v>
      </c>
    </row>
    <row r="1509" spans="1:37" ht="19" customHeight="1">
      <c r="A1509" t="s">
        <v>1012</v>
      </c>
      <c r="B1509" t="s">
        <v>1013</v>
      </c>
      <c r="C1509" t="s">
        <v>1014</v>
      </c>
      <c r="D1509">
        <v>7</v>
      </c>
      <c r="E1509" t="s">
        <v>441</v>
      </c>
      <c r="G1509" t="s">
        <v>442</v>
      </c>
      <c r="H1509" t="s">
        <v>388</v>
      </c>
      <c r="I1509" t="s">
        <v>383</v>
      </c>
      <c r="J1509" t="s">
        <v>268</v>
      </c>
      <c r="K1509">
        <v>0</v>
      </c>
      <c r="L1509">
        <v>1985909.47</v>
      </c>
      <c r="M1509">
        <v>135563.42860000001</v>
      </c>
      <c r="N1509">
        <v>0</v>
      </c>
      <c r="O1509">
        <v>135563.42860000001</v>
      </c>
      <c r="P1509">
        <v>4147.4286000000002</v>
      </c>
      <c r="R1509">
        <v>0</v>
      </c>
      <c r="S1509">
        <v>32561.2857</v>
      </c>
      <c r="U1509">
        <f t="shared" si="20"/>
        <v>0</v>
      </c>
      <c r="V1509">
        <f t="shared" si="21"/>
        <v>8.7128424679232754</v>
      </c>
      <c r="W1509" t="str">
        <f t="shared" si="22"/>
        <v/>
      </c>
      <c r="X1509">
        <f t="shared" si="23"/>
        <v>0.59476165235435674</v>
      </c>
      <c r="Y1509" t="str">
        <f t="shared" si="24"/>
        <v/>
      </c>
      <c r="AA1509">
        <v>4147.4286000000002</v>
      </c>
      <c r="AC1509">
        <v>0</v>
      </c>
      <c r="AD1509">
        <v>32561.2857</v>
      </c>
      <c r="AF1509">
        <v>0</v>
      </c>
      <c r="AG1509">
        <v>0</v>
      </c>
      <c r="AH1509">
        <v>1985909.47</v>
      </c>
      <c r="AI1509">
        <v>135563.42860000001</v>
      </c>
      <c r="AJ1509">
        <v>0</v>
      </c>
      <c r="AK1509">
        <v>135563.42860000001</v>
      </c>
    </row>
    <row r="1510" spans="1:37" ht="19" customHeight="1">
      <c r="A1510" t="s">
        <v>1012</v>
      </c>
      <c r="B1510" t="s">
        <v>1013</v>
      </c>
      <c r="C1510" t="s">
        <v>1014</v>
      </c>
      <c r="D1510">
        <v>7</v>
      </c>
      <c r="E1510" t="s">
        <v>433</v>
      </c>
      <c r="G1510" t="s">
        <v>434</v>
      </c>
      <c r="H1510" t="s">
        <v>388</v>
      </c>
      <c r="I1510" t="s">
        <v>383</v>
      </c>
      <c r="J1510" t="s">
        <v>268</v>
      </c>
      <c r="K1510">
        <v>0</v>
      </c>
      <c r="L1510">
        <v>1894061.88</v>
      </c>
      <c r="M1510">
        <v>129272.08590000001</v>
      </c>
      <c r="N1510">
        <v>0</v>
      </c>
      <c r="O1510">
        <v>129272.08590000001</v>
      </c>
      <c r="P1510">
        <v>11034</v>
      </c>
      <c r="R1510">
        <v>0</v>
      </c>
      <c r="S1510">
        <v>37903</v>
      </c>
      <c r="U1510">
        <f t="shared" si="20"/>
        <v>0</v>
      </c>
      <c r="V1510">
        <f t="shared" si="21"/>
        <v>7.138755997452142</v>
      </c>
      <c r="W1510" t="str">
        <f t="shared" si="22"/>
        <v/>
      </c>
      <c r="X1510">
        <f t="shared" si="23"/>
        <v>0.48722900147368664</v>
      </c>
      <c r="Y1510" t="str">
        <f t="shared" si="24"/>
        <v/>
      </c>
      <c r="AA1510">
        <v>11034</v>
      </c>
      <c r="AC1510">
        <v>0</v>
      </c>
      <c r="AD1510">
        <v>37903</v>
      </c>
      <c r="AF1510">
        <v>0</v>
      </c>
      <c r="AG1510">
        <v>0</v>
      </c>
      <c r="AH1510">
        <v>1894061.88</v>
      </c>
      <c r="AI1510">
        <v>129272.08590000001</v>
      </c>
      <c r="AJ1510">
        <v>0</v>
      </c>
      <c r="AK1510">
        <v>129272.08590000001</v>
      </c>
    </row>
    <row r="1511" spans="1:37" ht="19" customHeight="1">
      <c r="A1511" t="s">
        <v>1012</v>
      </c>
      <c r="B1511" t="s">
        <v>1013</v>
      </c>
      <c r="C1511" t="s">
        <v>1014</v>
      </c>
      <c r="D1511">
        <v>7</v>
      </c>
      <c r="E1511" t="s">
        <v>439</v>
      </c>
      <c r="G1511" t="s">
        <v>440</v>
      </c>
      <c r="H1511" t="s">
        <v>388</v>
      </c>
      <c r="I1511" t="s">
        <v>383</v>
      </c>
      <c r="J1511" t="s">
        <v>268</v>
      </c>
      <c r="K1511">
        <v>0</v>
      </c>
      <c r="L1511">
        <v>1358932.9</v>
      </c>
      <c r="M1511">
        <v>92755.0337</v>
      </c>
      <c r="N1511">
        <v>0</v>
      </c>
      <c r="O1511">
        <v>92755.0337</v>
      </c>
      <c r="P1511">
        <v>2579.8571000000002</v>
      </c>
      <c r="R1511">
        <v>0</v>
      </c>
      <c r="S1511">
        <v>70146.285699999993</v>
      </c>
      <c r="U1511">
        <f t="shared" si="20"/>
        <v>0</v>
      </c>
      <c r="V1511">
        <f t="shared" si="21"/>
        <v>2.7675488372803669</v>
      </c>
      <c r="W1511" t="str">
        <f t="shared" si="22"/>
        <v/>
      </c>
      <c r="X1511">
        <f t="shared" si="23"/>
        <v>0.18890122217832556</v>
      </c>
      <c r="Y1511" t="str">
        <f t="shared" si="24"/>
        <v/>
      </c>
      <c r="AA1511">
        <v>2579.8571000000002</v>
      </c>
      <c r="AC1511">
        <v>0</v>
      </c>
      <c r="AD1511">
        <v>70146.285699999993</v>
      </c>
      <c r="AF1511">
        <v>0</v>
      </c>
      <c r="AG1511">
        <v>0</v>
      </c>
      <c r="AH1511">
        <v>1358932.9</v>
      </c>
      <c r="AI1511">
        <v>92755.0337</v>
      </c>
      <c r="AJ1511">
        <v>0</v>
      </c>
      <c r="AK1511">
        <v>92755.0337</v>
      </c>
    </row>
    <row r="1512" spans="1:37" ht="19" customHeight="1">
      <c r="A1512" t="s">
        <v>1012</v>
      </c>
      <c r="B1512" t="s">
        <v>1013</v>
      </c>
      <c r="C1512" t="s">
        <v>1014</v>
      </c>
      <c r="D1512">
        <v>7</v>
      </c>
      <c r="E1512" t="s">
        <v>445</v>
      </c>
      <c r="G1512" t="s">
        <v>446</v>
      </c>
      <c r="H1512" t="s">
        <v>388</v>
      </c>
      <c r="I1512" t="s">
        <v>383</v>
      </c>
      <c r="J1512" t="s">
        <v>268</v>
      </c>
      <c r="K1512">
        <v>144057</v>
      </c>
      <c r="L1512">
        <v>1124539.92</v>
      </c>
      <c r="M1512">
        <v>86564.420899999997</v>
      </c>
      <c r="N1512">
        <v>9829.9151999999995</v>
      </c>
      <c r="O1512">
        <v>76734.505699999994</v>
      </c>
      <c r="P1512">
        <v>768.85709999999995</v>
      </c>
      <c r="R1512">
        <v>0</v>
      </c>
      <c r="S1512">
        <v>9631.8570999999993</v>
      </c>
      <c r="U1512">
        <f t="shared" si="20"/>
        <v>0</v>
      </c>
      <c r="V1512">
        <f t="shared" si="21"/>
        <v>18.815492126494632</v>
      </c>
      <c r="W1512" t="str">
        <f t="shared" si="22"/>
        <v/>
      </c>
      <c r="X1512">
        <f t="shared" si="23"/>
        <v>1.2839004684628412</v>
      </c>
      <c r="Y1512" t="str">
        <f t="shared" si="24"/>
        <v/>
      </c>
      <c r="AA1512">
        <v>768.85709999999995</v>
      </c>
      <c r="AC1512">
        <v>0</v>
      </c>
      <c r="AD1512">
        <v>9631.8570999999993</v>
      </c>
      <c r="AF1512">
        <v>0</v>
      </c>
      <c r="AG1512">
        <v>144057</v>
      </c>
      <c r="AH1512">
        <v>1124539.92</v>
      </c>
      <c r="AI1512">
        <v>86564.420899999997</v>
      </c>
      <c r="AJ1512">
        <v>9829.9151999999995</v>
      </c>
      <c r="AK1512">
        <v>76734.505699999994</v>
      </c>
    </row>
    <row r="1513" spans="1:37" ht="19" customHeight="1">
      <c r="A1513" t="s">
        <v>1012</v>
      </c>
      <c r="B1513" t="s">
        <v>1013</v>
      </c>
      <c r="C1513" t="s">
        <v>1014</v>
      </c>
      <c r="D1513">
        <v>7</v>
      </c>
      <c r="E1513" t="s">
        <v>449</v>
      </c>
      <c r="G1513" t="s">
        <v>450</v>
      </c>
      <c r="H1513" t="s">
        <v>393</v>
      </c>
      <c r="I1513" t="s">
        <v>383</v>
      </c>
      <c r="J1513" t="s">
        <v>268</v>
      </c>
      <c r="K1513">
        <v>0</v>
      </c>
      <c r="L1513">
        <v>1063561.19</v>
      </c>
      <c r="M1513">
        <v>72572.974900000001</v>
      </c>
      <c r="N1513">
        <v>0</v>
      </c>
      <c r="O1513">
        <v>72572.974900000001</v>
      </c>
      <c r="P1513">
        <v>2221</v>
      </c>
      <c r="R1513">
        <v>0</v>
      </c>
      <c r="S1513">
        <v>18256.7143</v>
      </c>
      <c r="U1513">
        <f t="shared" si="20"/>
        <v>0</v>
      </c>
      <c r="V1513">
        <f t="shared" si="21"/>
        <v>8.3222703910715659</v>
      </c>
      <c r="W1513" t="str">
        <f t="shared" si="22"/>
        <v/>
      </c>
      <c r="X1513">
        <f t="shared" si="23"/>
        <v>0.56787698336590298</v>
      </c>
      <c r="Y1513" t="str">
        <f t="shared" si="24"/>
        <v/>
      </c>
      <c r="AA1513">
        <v>2221</v>
      </c>
      <c r="AC1513">
        <v>0</v>
      </c>
      <c r="AD1513">
        <v>18256.7143</v>
      </c>
      <c r="AF1513">
        <v>0</v>
      </c>
      <c r="AG1513">
        <v>0</v>
      </c>
      <c r="AH1513">
        <v>1063561.19</v>
      </c>
      <c r="AI1513">
        <v>72572.974900000001</v>
      </c>
      <c r="AJ1513">
        <v>0</v>
      </c>
      <c r="AK1513">
        <v>72572.974900000001</v>
      </c>
    </row>
    <row r="1514" spans="1:37" ht="19" customHeight="1">
      <c r="A1514" t="s">
        <v>1012</v>
      </c>
      <c r="B1514" t="s">
        <v>1013</v>
      </c>
      <c r="C1514" t="s">
        <v>1014</v>
      </c>
      <c r="D1514">
        <v>7</v>
      </c>
      <c r="E1514" t="s">
        <v>454</v>
      </c>
      <c r="G1514" t="s">
        <v>455</v>
      </c>
      <c r="H1514" t="s">
        <v>388</v>
      </c>
      <c r="I1514" t="s">
        <v>383</v>
      </c>
      <c r="J1514" t="s">
        <v>268</v>
      </c>
      <c r="K1514">
        <v>133715</v>
      </c>
      <c r="L1514">
        <v>636676.86</v>
      </c>
      <c r="M1514">
        <v>52571.140099999997</v>
      </c>
      <c r="N1514">
        <v>9124.8351000000002</v>
      </c>
      <c r="O1514">
        <v>43446.305</v>
      </c>
      <c r="P1514">
        <v>1018</v>
      </c>
      <c r="R1514">
        <v>0</v>
      </c>
      <c r="S1514">
        <v>12893</v>
      </c>
      <c r="U1514">
        <f t="shared" si="20"/>
        <v>0</v>
      </c>
      <c r="V1514">
        <f t="shared" si="21"/>
        <v>8.5361033118746601</v>
      </c>
      <c r="W1514" t="str">
        <f t="shared" si="22"/>
        <v/>
      </c>
      <c r="X1514">
        <f t="shared" si="23"/>
        <v>0.58249925319387041</v>
      </c>
      <c r="Y1514" t="str">
        <f t="shared" si="24"/>
        <v/>
      </c>
      <c r="AA1514">
        <v>1018</v>
      </c>
      <c r="AC1514">
        <v>0</v>
      </c>
      <c r="AD1514">
        <v>12893</v>
      </c>
      <c r="AF1514">
        <v>0</v>
      </c>
      <c r="AG1514">
        <v>133715</v>
      </c>
      <c r="AH1514">
        <v>636676.86</v>
      </c>
      <c r="AI1514">
        <v>52571.140099999997</v>
      </c>
      <c r="AJ1514">
        <v>9124.8351000000002</v>
      </c>
      <c r="AK1514">
        <v>43446.305</v>
      </c>
    </row>
    <row r="1515" spans="1:37" ht="19" customHeight="1">
      <c r="A1515" t="s">
        <v>1012</v>
      </c>
      <c r="B1515" t="s">
        <v>1013</v>
      </c>
      <c r="C1515" t="s">
        <v>1014</v>
      </c>
      <c r="D1515">
        <v>7</v>
      </c>
      <c r="E1515" t="s">
        <v>452</v>
      </c>
      <c r="G1515" t="s">
        <v>453</v>
      </c>
      <c r="H1515" t="s">
        <v>393</v>
      </c>
      <c r="I1515" t="s">
        <v>383</v>
      </c>
      <c r="J1515" t="s">
        <v>268</v>
      </c>
      <c r="K1515">
        <v>0</v>
      </c>
      <c r="L1515">
        <v>769250.21</v>
      </c>
      <c r="M1515">
        <v>52491.309000000001</v>
      </c>
      <c r="N1515">
        <v>0</v>
      </c>
      <c r="O1515">
        <v>52491.309000000001</v>
      </c>
      <c r="P1515">
        <v>401.42860000000002</v>
      </c>
      <c r="R1515">
        <v>0</v>
      </c>
      <c r="S1515">
        <v>13879.7143</v>
      </c>
      <c r="U1515">
        <f t="shared" si="20"/>
        <v>0</v>
      </c>
      <c r="V1515">
        <f t="shared" si="21"/>
        <v>7.917517952286464</v>
      </c>
      <c r="W1515" t="str">
        <f t="shared" si="22"/>
        <v/>
      </c>
      <c r="X1515">
        <f t="shared" si="23"/>
        <v>0.5402674915701563</v>
      </c>
      <c r="Y1515" t="str">
        <f t="shared" si="24"/>
        <v/>
      </c>
      <c r="AA1515">
        <v>401.42860000000002</v>
      </c>
      <c r="AC1515">
        <v>0</v>
      </c>
      <c r="AD1515">
        <v>13879.7143</v>
      </c>
      <c r="AF1515">
        <v>0</v>
      </c>
      <c r="AG1515">
        <v>0</v>
      </c>
      <c r="AH1515">
        <v>769250.21</v>
      </c>
      <c r="AI1515">
        <v>52491.309000000001</v>
      </c>
      <c r="AJ1515">
        <v>0</v>
      </c>
      <c r="AK1515">
        <v>52491.309000000001</v>
      </c>
    </row>
    <row r="1516" spans="1:37" ht="19" customHeight="1">
      <c r="A1516" t="s">
        <v>1012</v>
      </c>
      <c r="B1516" t="s">
        <v>1013</v>
      </c>
      <c r="C1516" t="s">
        <v>1014</v>
      </c>
      <c r="D1516">
        <v>7</v>
      </c>
      <c r="E1516" t="s">
        <v>410</v>
      </c>
      <c r="G1516" t="s">
        <v>411</v>
      </c>
      <c r="H1516" t="s">
        <v>393</v>
      </c>
      <c r="I1516" t="s">
        <v>383</v>
      </c>
      <c r="J1516" t="s">
        <v>268</v>
      </c>
      <c r="K1516">
        <v>2</v>
      </c>
      <c r="L1516">
        <v>613809.92000000004</v>
      </c>
      <c r="M1516">
        <v>41896.625800000002</v>
      </c>
      <c r="N1516">
        <v>0.13639999999999999</v>
      </c>
      <c r="O1516">
        <v>41896.489399999999</v>
      </c>
      <c r="P1516">
        <v>4515.7142999999996</v>
      </c>
      <c r="R1516">
        <v>0</v>
      </c>
      <c r="S1516">
        <v>32080.2857</v>
      </c>
      <c r="U1516">
        <f t="shared" si="20"/>
        <v>0</v>
      </c>
      <c r="V1516">
        <f t="shared" si="21"/>
        <v>2.7333739469426588</v>
      </c>
      <c r="W1516" t="str">
        <f t="shared" si="22"/>
        <v/>
      </c>
      <c r="X1516">
        <f t="shared" si="23"/>
        <v>0.18657041627103893</v>
      </c>
      <c r="Y1516" t="str">
        <f t="shared" si="24"/>
        <v/>
      </c>
      <c r="AA1516">
        <v>4515.7142999999996</v>
      </c>
      <c r="AC1516">
        <v>0</v>
      </c>
      <c r="AD1516">
        <v>32080.2857</v>
      </c>
      <c r="AF1516">
        <v>0</v>
      </c>
      <c r="AG1516">
        <v>2</v>
      </c>
      <c r="AH1516">
        <v>613809.92000000004</v>
      </c>
      <c r="AI1516">
        <v>41896.625800000002</v>
      </c>
      <c r="AJ1516">
        <v>0.13639999999999999</v>
      </c>
      <c r="AK1516">
        <v>41896.489399999999</v>
      </c>
    </row>
    <row r="1517" spans="1:37" ht="19" customHeight="1">
      <c r="A1517" t="s">
        <v>1012</v>
      </c>
      <c r="B1517" t="s">
        <v>1013</v>
      </c>
      <c r="C1517" t="s">
        <v>1014</v>
      </c>
      <c r="D1517">
        <v>7</v>
      </c>
      <c r="E1517" t="s">
        <v>468</v>
      </c>
      <c r="G1517" t="s">
        <v>469</v>
      </c>
      <c r="H1517" t="s">
        <v>393</v>
      </c>
      <c r="I1517" t="s">
        <v>383</v>
      </c>
      <c r="J1517" t="s">
        <v>268</v>
      </c>
      <c r="K1517">
        <v>348113</v>
      </c>
      <c r="L1517">
        <v>105856.53</v>
      </c>
      <c r="M1517">
        <v>30974.5622</v>
      </c>
      <c r="N1517">
        <v>23752.135699999999</v>
      </c>
      <c r="O1517">
        <v>7222.4264999999996</v>
      </c>
      <c r="P1517">
        <v>425.8571</v>
      </c>
      <c r="R1517">
        <v>0</v>
      </c>
      <c r="S1517">
        <v>4093.1428999999998</v>
      </c>
      <c r="U1517">
        <f t="shared" si="20"/>
        <v>0</v>
      </c>
      <c r="V1517">
        <f t="shared" si="21"/>
        <v>15.844252591327804</v>
      </c>
      <c r="W1517" t="str">
        <f t="shared" si="22"/>
        <v/>
      </c>
      <c r="X1517">
        <f t="shared" si="23"/>
        <v>1.0810610734218093</v>
      </c>
      <c r="Y1517" t="str">
        <f t="shared" si="24"/>
        <v/>
      </c>
      <c r="AA1517">
        <v>425.8571</v>
      </c>
      <c r="AC1517">
        <v>0</v>
      </c>
      <c r="AD1517">
        <v>4093.1428999999998</v>
      </c>
      <c r="AF1517">
        <v>0</v>
      </c>
      <c r="AG1517">
        <v>348113</v>
      </c>
      <c r="AH1517">
        <v>105856.53</v>
      </c>
      <c r="AI1517">
        <v>30974.5622</v>
      </c>
      <c r="AJ1517">
        <v>23752.135699999999</v>
      </c>
      <c r="AK1517">
        <v>7222.4264999999996</v>
      </c>
    </row>
    <row r="1518" spans="1:37" ht="19" customHeight="1">
      <c r="A1518" t="s">
        <v>1012</v>
      </c>
      <c r="B1518" t="s">
        <v>1013</v>
      </c>
      <c r="C1518" t="s">
        <v>1014</v>
      </c>
      <c r="D1518">
        <v>7</v>
      </c>
      <c r="E1518" t="s">
        <v>481</v>
      </c>
      <c r="G1518" t="s">
        <v>482</v>
      </c>
      <c r="H1518" t="s">
        <v>388</v>
      </c>
      <c r="I1518" t="s">
        <v>383</v>
      </c>
      <c r="J1518" t="s">
        <v>268</v>
      </c>
      <c r="K1518">
        <v>86654</v>
      </c>
      <c r="L1518">
        <v>358270.88</v>
      </c>
      <c r="M1518">
        <v>30361.368999999999</v>
      </c>
      <c r="N1518">
        <v>5913.0622000000003</v>
      </c>
      <c r="O1518">
        <v>24448.306799999998</v>
      </c>
      <c r="P1518">
        <v>139</v>
      </c>
      <c r="R1518">
        <v>0</v>
      </c>
      <c r="S1518">
        <v>2132.8571000000002</v>
      </c>
      <c r="U1518">
        <f t="shared" si="20"/>
        <v>0</v>
      </c>
      <c r="V1518">
        <f t="shared" si="21"/>
        <v>29.800729332901458</v>
      </c>
      <c r="W1518" t="str">
        <f t="shared" si="22"/>
        <v/>
      </c>
      <c r="X1518">
        <f t="shared" si="23"/>
        <v>2.0335813536553515</v>
      </c>
      <c r="Y1518" t="str">
        <f t="shared" si="24"/>
        <v/>
      </c>
      <c r="AA1518">
        <v>139</v>
      </c>
      <c r="AC1518">
        <v>0</v>
      </c>
      <c r="AD1518">
        <v>2132.8571000000002</v>
      </c>
      <c r="AF1518">
        <v>0</v>
      </c>
      <c r="AG1518">
        <v>86654</v>
      </c>
      <c r="AH1518">
        <v>358270.88</v>
      </c>
      <c r="AI1518">
        <v>30361.368999999999</v>
      </c>
      <c r="AJ1518">
        <v>5913.0622000000003</v>
      </c>
      <c r="AK1518">
        <v>24448.306799999998</v>
      </c>
    </row>
    <row r="1519" spans="1:37" ht="19" customHeight="1">
      <c r="A1519" t="s">
        <v>1012</v>
      </c>
      <c r="B1519" t="s">
        <v>1013</v>
      </c>
      <c r="C1519" t="s">
        <v>1014</v>
      </c>
      <c r="D1519">
        <v>7</v>
      </c>
      <c r="E1519" t="s">
        <v>456</v>
      </c>
      <c r="G1519" t="s">
        <v>457</v>
      </c>
      <c r="H1519" t="s">
        <v>393</v>
      </c>
      <c r="I1519" t="s">
        <v>383</v>
      </c>
      <c r="J1519" t="s">
        <v>268</v>
      </c>
      <c r="K1519">
        <v>289980</v>
      </c>
      <c r="L1519">
        <v>136815.45000000001</v>
      </c>
      <c r="M1519">
        <v>29126.223099999999</v>
      </c>
      <c r="N1519">
        <v>19789.533500000001</v>
      </c>
      <c r="O1519">
        <v>9336.6895999999997</v>
      </c>
      <c r="P1519">
        <v>92.571399999999997</v>
      </c>
      <c r="R1519">
        <v>0</v>
      </c>
      <c r="S1519">
        <v>2480</v>
      </c>
      <c r="U1519">
        <f t="shared" si="20"/>
        <v>0</v>
      </c>
      <c r="V1519">
        <f t="shared" si="21"/>
        <v>24.584991359447006</v>
      </c>
      <c r="W1519" t="str">
        <f t="shared" si="22"/>
        <v/>
      </c>
      <c r="X1519">
        <f t="shared" si="23"/>
        <v>1.6777778283410139</v>
      </c>
      <c r="Y1519" t="str">
        <f t="shared" si="24"/>
        <v/>
      </c>
      <c r="AA1519">
        <v>92.571399999999997</v>
      </c>
      <c r="AC1519">
        <v>0</v>
      </c>
      <c r="AD1519">
        <v>2480</v>
      </c>
      <c r="AF1519">
        <v>0</v>
      </c>
      <c r="AG1519">
        <v>289980</v>
      </c>
      <c r="AH1519">
        <v>136815.45000000001</v>
      </c>
      <c r="AI1519">
        <v>29126.223099999999</v>
      </c>
      <c r="AJ1519">
        <v>19789.533500000001</v>
      </c>
      <c r="AK1519">
        <v>9336.6895999999997</v>
      </c>
    </row>
    <row r="1520" spans="1:37" ht="19" customHeight="1">
      <c r="A1520" t="s">
        <v>1012</v>
      </c>
      <c r="B1520" t="s">
        <v>1013</v>
      </c>
      <c r="C1520" t="s">
        <v>1014</v>
      </c>
      <c r="D1520">
        <v>7</v>
      </c>
      <c r="E1520" t="s">
        <v>458</v>
      </c>
      <c r="G1520" t="s">
        <v>459</v>
      </c>
      <c r="H1520" t="s">
        <v>388</v>
      </c>
      <c r="I1520" t="s">
        <v>383</v>
      </c>
      <c r="J1520" t="s">
        <v>268</v>
      </c>
      <c r="K1520">
        <v>166930</v>
      </c>
      <c r="L1520">
        <v>257900.91</v>
      </c>
      <c r="M1520">
        <v>28991.670600000001</v>
      </c>
      <c r="N1520">
        <v>11392.3338</v>
      </c>
      <c r="O1520">
        <v>17599.3367</v>
      </c>
      <c r="P1520">
        <v>83</v>
      </c>
      <c r="R1520">
        <v>0</v>
      </c>
      <c r="S1520">
        <v>2429.4286000000002</v>
      </c>
      <c r="U1520">
        <f t="shared" si="20"/>
        <v>0</v>
      </c>
      <c r="V1520">
        <f t="shared" si="21"/>
        <v>24.98123632857537</v>
      </c>
      <c r="W1520" t="str">
        <f t="shared" si="22"/>
        <v/>
      </c>
      <c r="X1520">
        <f t="shared" si="23"/>
        <v>1.7047906773516324</v>
      </c>
      <c r="Y1520" t="str">
        <f t="shared" si="24"/>
        <v/>
      </c>
      <c r="AA1520">
        <v>83</v>
      </c>
      <c r="AC1520">
        <v>0</v>
      </c>
      <c r="AD1520">
        <v>2429.4286000000002</v>
      </c>
      <c r="AF1520">
        <v>0</v>
      </c>
      <c r="AG1520">
        <v>166930</v>
      </c>
      <c r="AH1520">
        <v>257900.91</v>
      </c>
      <c r="AI1520">
        <v>28991.670600000001</v>
      </c>
      <c r="AJ1520">
        <v>11392.3338</v>
      </c>
      <c r="AK1520">
        <v>17599.3367</v>
      </c>
    </row>
    <row r="1521" spans="1:37" ht="19" customHeight="1">
      <c r="A1521" t="s">
        <v>1012</v>
      </c>
      <c r="B1521" t="s">
        <v>1013</v>
      </c>
      <c r="C1521" t="s">
        <v>1014</v>
      </c>
      <c r="D1521">
        <v>7</v>
      </c>
      <c r="E1521" t="s">
        <v>472</v>
      </c>
      <c r="G1521" t="s">
        <v>473</v>
      </c>
      <c r="H1521" t="s">
        <v>393</v>
      </c>
      <c r="I1521" t="s">
        <v>383</v>
      </c>
      <c r="J1521" t="s">
        <v>268</v>
      </c>
      <c r="K1521">
        <v>195239</v>
      </c>
      <c r="L1521">
        <v>212773.32</v>
      </c>
      <c r="M1521">
        <v>27839.204399999999</v>
      </c>
      <c r="N1521">
        <v>13321.65</v>
      </c>
      <c r="O1521">
        <v>14517.5543</v>
      </c>
      <c r="P1521">
        <v>101.1429</v>
      </c>
      <c r="R1521">
        <v>0</v>
      </c>
      <c r="S1521">
        <v>1700.4286</v>
      </c>
      <c r="U1521">
        <f t="shared" si="20"/>
        <v>0</v>
      </c>
      <c r="V1521">
        <f t="shared" si="21"/>
        <v>34.278107464032473</v>
      </c>
      <c r="W1521" t="str">
        <f t="shared" si="22"/>
        <v/>
      </c>
      <c r="X1521">
        <f t="shared" si="23"/>
        <v>2.3388392785207213</v>
      </c>
      <c r="Y1521" t="str">
        <f t="shared" si="24"/>
        <v/>
      </c>
      <c r="AA1521">
        <v>101.1429</v>
      </c>
      <c r="AC1521">
        <v>0</v>
      </c>
      <c r="AD1521">
        <v>1700.4286</v>
      </c>
      <c r="AF1521">
        <v>0</v>
      </c>
      <c r="AG1521">
        <v>195239</v>
      </c>
      <c r="AH1521">
        <v>212773.32</v>
      </c>
      <c r="AI1521">
        <v>27839.204399999999</v>
      </c>
      <c r="AJ1521">
        <v>13321.65</v>
      </c>
      <c r="AK1521">
        <v>14517.5543</v>
      </c>
    </row>
    <row r="1522" spans="1:37" ht="19" customHeight="1">
      <c r="A1522" t="s">
        <v>1012</v>
      </c>
      <c r="B1522" t="s">
        <v>1013</v>
      </c>
      <c r="C1522" t="s">
        <v>1014</v>
      </c>
      <c r="D1522">
        <v>7</v>
      </c>
      <c r="E1522" t="s">
        <v>460</v>
      </c>
      <c r="G1522" t="s">
        <v>461</v>
      </c>
      <c r="H1522" t="s">
        <v>388</v>
      </c>
      <c r="I1522" t="s">
        <v>383</v>
      </c>
      <c r="J1522" t="s">
        <v>268</v>
      </c>
      <c r="K1522">
        <v>0</v>
      </c>
      <c r="L1522">
        <v>387559.96</v>
      </c>
      <c r="M1522">
        <v>26452.089</v>
      </c>
      <c r="N1522">
        <v>0</v>
      </c>
      <c r="O1522">
        <v>26452.089</v>
      </c>
      <c r="P1522">
        <v>6740.5713999999998</v>
      </c>
      <c r="R1522">
        <v>0</v>
      </c>
      <c r="S1522">
        <v>23255.857100000001</v>
      </c>
      <c r="U1522">
        <f t="shared" si="20"/>
        <v>0</v>
      </c>
      <c r="V1522">
        <f t="shared" si="21"/>
        <v>2.3807210516196613</v>
      </c>
      <c r="W1522" t="str">
        <f t="shared" si="22"/>
        <v/>
      </c>
      <c r="X1522">
        <f t="shared" si="23"/>
        <v>0.16249110238740058</v>
      </c>
      <c r="Y1522" t="str">
        <f t="shared" si="24"/>
        <v/>
      </c>
      <c r="AA1522">
        <v>6740.5713999999998</v>
      </c>
      <c r="AC1522">
        <v>0</v>
      </c>
      <c r="AD1522">
        <v>23255.857100000001</v>
      </c>
      <c r="AF1522">
        <v>0</v>
      </c>
      <c r="AG1522">
        <v>0</v>
      </c>
      <c r="AH1522">
        <v>387559.96</v>
      </c>
      <c r="AI1522">
        <v>26452.089</v>
      </c>
      <c r="AJ1522">
        <v>0</v>
      </c>
      <c r="AK1522">
        <v>26452.089</v>
      </c>
    </row>
    <row r="1523" spans="1:37" ht="19" customHeight="1">
      <c r="A1523" t="s">
        <v>1012</v>
      </c>
      <c r="B1523" t="s">
        <v>1013</v>
      </c>
      <c r="C1523" t="s">
        <v>1014</v>
      </c>
      <c r="D1523">
        <v>7</v>
      </c>
      <c r="E1523" t="s">
        <v>470</v>
      </c>
      <c r="G1523" t="s">
        <v>471</v>
      </c>
      <c r="H1523" t="s">
        <v>388</v>
      </c>
      <c r="I1523" t="s">
        <v>383</v>
      </c>
      <c r="J1523" t="s">
        <v>268</v>
      </c>
      <c r="K1523">
        <v>235239</v>
      </c>
      <c r="L1523">
        <v>106454.84</v>
      </c>
      <c r="M1523">
        <v>23316.1181</v>
      </c>
      <c r="N1523">
        <v>16051.4846</v>
      </c>
      <c r="O1523">
        <v>7264.6336000000001</v>
      </c>
      <c r="P1523">
        <v>514.42859999999996</v>
      </c>
      <c r="R1523">
        <v>0</v>
      </c>
      <c r="S1523">
        <v>3592.5713999999998</v>
      </c>
      <c r="U1523">
        <f t="shared" si="20"/>
        <v>0</v>
      </c>
      <c r="V1523">
        <f t="shared" si="21"/>
        <v>13.587316793282303</v>
      </c>
      <c r="W1523" t="str">
        <f t="shared" si="22"/>
        <v/>
      </c>
      <c r="X1523">
        <f t="shared" si="23"/>
        <v>0.92715596808617762</v>
      </c>
      <c r="Y1523" t="str">
        <f t="shared" si="24"/>
        <v/>
      </c>
      <c r="AA1523">
        <v>514.42859999999996</v>
      </c>
      <c r="AC1523">
        <v>0</v>
      </c>
      <c r="AD1523">
        <v>3592.5713999999998</v>
      </c>
      <c r="AF1523">
        <v>0</v>
      </c>
      <c r="AG1523">
        <v>235239</v>
      </c>
      <c r="AH1523">
        <v>106454.84</v>
      </c>
      <c r="AI1523">
        <v>23316.1181</v>
      </c>
      <c r="AJ1523">
        <v>16051.4846</v>
      </c>
      <c r="AK1523">
        <v>7264.6336000000001</v>
      </c>
    </row>
    <row r="1524" spans="1:37" ht="19" customHeight="1">
      <c r="A1524" t="s">
        <v>1012</v>
      </c>
      <c r="B1524" t="s">
        <v>1013</v>
      </c>
      <c r="C1524" t="s">
        <v>1014</v>
      </c>
      <c r="D1524">
        <v>7</v>
      </c>
      <c r="E1524" t="s">
        <v>462</v>
      </c>
      <c r="G1524" t="s">
        <v>463</v>
      </c>
      <c r="H1524" t="s">
        <v>393</v>
      </c>
      <c r="I1524" t="s">
        <v>383</v>
      </c>
      <c r="J1524" t="s">
        <v>268</v>
      </c>
      <c r="K1524">
        <v>96963</v>
      </c>
      <c r="L1524">
        <v>212578.99</v>
      </c>
      <c r="M1524">
        <v>21123.134300000002</v>
      </c>
      <c r="N1524">
        <v>6617.1104999999998</v>
      </c>
      <c r="O1524">
        <v>14506.023800000001</v>
      </c>
      <c r="P1524">
        <v>181.8571</v>
      </c>
      <c r="R1524">
        <v>0</v>
      </c>
      <c r="S1524">
        <v>2578.2856999999999</v>
      </c>
      <c r="U1524">
        <f t="shared" si="20"/>
        <v>0</v>
      </c>
      <c r="V1524">
        <f t="shared" si="21"/>
        <v>17.1510412076188</v>
      </c>
      <c r="W1524" t="str">
        <f t="shared" si="22"/>
        <v/>
      </c>
      <c r="X1524">
        <f t="shared" si="23"/>
        <v>1.1703864371142867</v>
      </c>
      <c r="Y1524" t="str">
        <f t="shared" si="24"/>
        <v/>
      </c>
      <c r="AA1524">
        <v>181.8571</v>
      </c>
      <c r="AC1524">
        <v>0</v>
      </c>
      <c r="AD1524">
        <v>2578.2856999999999</v>
      </c>
      <c r="AF1524">
        <v>0</v>
      </c>
      <c r="AG1524">
        <v>96963</v>
      </c>
      <c r="AH1524">
        <v>212578.99</v>
      </c>
      <c r="AI1524">
        <v>21123.134300000002</v>
      </c>
      <c r="AJ1524">
        <v>6617.1104999999998</v>
      </c>
      <c r="AK1524">
        <v>14506.023800000001</v>
      </c>
    </row>
    <row r="1525" spans="1:37" ht="19" customHeight="1">
      <c r="A1525" t="s">
        <v>1012</v>
      </c>
      <c r="B1525" t="s">
        <v>1013</v>
      </c>
      <c r="C1525" t="s">
        <v>1014</v>
      </c>
      <c r="D1525">
        <v>7</v>
      </c>
      <c r="E1525" t="s">
        <v>467</v>
      </c>
      <c r="G1525" t="s">
        <v>1311</v>
      </c>
      <c r="H1525" t="s">
        <v>1311</v>
      </c>
      <c r="I1525" t="s">
        <v>465</v>
      </c>
      <c r="J1525" t="s">
        <v>268</v>
      </c>
      <c r="K1525">
        <v>164204</v>
      </c>
      <c r="L1525">
        <v>569832.91</v>
      </c>
      <c r="M1525">
        <v>50086.420400000003</v>
      </c>
      <c r="N1525">
        <v>11202.989600000001</v>
      </c>
      <c r="O1525">
        <v>38883.430899999999</v>
      </c>
      <c r="P1525">
        <v>252.8571</v>
      </c>
      <c r="R1525">
        <v>0</v>
      </c>
      <c r="S1525">
        <v>1805.4286</v>
      </c>
      <c r="U1525">
        <f t="shared" si="20"/>
        <v>0</v>
      </c>
      <c r="V1525">
        <f t="shared" si="21"/>
        <v>58.081729576171398</v>
      </c>
      <c r="W1525" t="str">
        <f t="shared" si="22"/>
        <v/>
      </c>
      <c r="X1525">
        <f t="shared" si="23"/>
        <v>3.9631602791080827</v>
      </c>
      <c r="Y1525" t="str">
        <f t="shared" si="24"/>
        <v/>
      </c>
      <c r="AA1525">
        <v>252.8571</v>
      </c>
      <c r="AC1525">
        <v>0</v>
      </c>
      <c r="AD1525">
        <v>1805.4286</v>
      </c>
      <c r="AF1525">
        <v>0</v>
      </c>
      <c r="AG1525">
        <v>164204</v>
      </c>
      <c r="AH1525">
        <v>569832.91</v>
      </c>
      <c r="AI1525">
        <v>50086.420400000003</v>
      </c>
      <c r="AJ1525">
        <v>11202.989600000001</v>
      </c>
      <c r="AK1525">
        <v>38883.430899999999</v>
      </c>
    </row>
    <row r="1526" spans="1:37" ht="19" customHeight="1">
      <c r="A1526" t="s">
        <v>1012</v>
      </c>
      <c r="B1526" t="s">
        <v>1013</v>
      </c>
      <c r="C1526" t="s">
        <v>1014</v>
      </c>
      <c r="D1526">
        <v>7</v>
      </c>
      <c r="E1526" t="s">
        <v>483</v>
      </c>
      <c r="G1526" t="s">
        <v>1311</v>
      </c>
      <c r="H1526" t="s">
        <v>1311</v>
      </c>
      <c r="I1526" t="s">
        <v>465</v>
      </c>
      <c r="J1526" t="s">
        <v>268</v>
      </c>
      <c r="K1526">
        <v>0</v>
      </c>
      <c r="L1526">
        <v>387556.18</v>
      </c>
      <c r="M1526">
        <v>26446.9048</v>
      </c>
      <c r="N1526">
        <v>0</v>
      </c>
      <c r="O1526">
        <v>26446.9048</v>
      </c>
      <c r="P1526">
        <v>326.28570000000002</v>
      </c>
      <c r="R1526">
        <v>0</v>
      </c>
      <c r="S1526">
        <v>1056</v>
      </c>
      <c r="U1526">
        <f t="shared" si="20"/>
        <v>0</v>
      </c>
      <c r="V1526">
        <f t="shared" si="21"/>
        <v>52.429136904761904</v>
      </c>
      <c r="W1526" t="str">
        <f t="shared" si="22"/>
        <v/>
      </c>
      <c r="X1526">
        <f t="shared" si="23"/>
        <v>3.5777739177489178</v>
      </c>
      <c r="Y1526" t="str">
        <f t="shared" si="24"/>
        <v/>
      </c>
      <c r="AA1526">
        <v>326.28570000000002</v>
      </c>
      <c r="AC1526">
        <v>0</v>
      </c>
      <c r="AD1526">
        <v>1056</v>
      </c>
      <c r="AF1526">
        <v>0</v>
      </c>
      <c r="AG1526">
        <v>0</v>
      </c>
      <c r="AH1526">
        <v>387556.18</v>
      </c>
      <c r="AI1526">
        <v>26446.9048</v>
      </c>
      <c r="AJ1526">
        <v>0</v>
      </c>
      <c r="AK1526">
        <v>26446.9048</v>
      </c>
    </row>
    <row r="1527" spans="1:37" ht="19" customHeight="1">
      <c r="A1527" t="s">
        <v>1012</v>
      </c>
      <c r="B1527" t="s">
        <v>1013</v>
      </c>
      <c r="C1527" t="s">
        <v>1014</v>
      </c>
      <c r="D1527">
        <v>7</v>
      </c>
      <c r="E1527" t="s">
        <v>476</v>
      </c>
      <c r="G1527" t="s">
        <v>1311</v>
      </c>
      <c r="H1527" t="s">
        <v>1311</v>
      </c>
      <c r="I1527" t="s">
        <v>465</v>
      </c>
      <c r="J1527" t="s">
        <v>268</v>
      </c>
      <c r="K1527">
        <v>0</v>
      </c>
      <c r="L1527">
        <v>335743.15</v>
      </c>
      <c r="M1527">
        <v>22917.339800000002</v>
      </c>
      <c r="N1527">
        <v>0</v>
      </c>
      <c r="O1527">
        <v>22917.339800000002</v>
      </c>
      <c r="P1527">
        <v>4618.1428999999998</v>
      </c>
      <c r="R1527">
        <v>0</v>
      </c>
      <c r="S1527">
        <v>16360.142900000001</v>
      </c>
      <c r="U1527">
        <f t="shared" si="20"/>
        <v>0</v>
      </c>
      <c r="V1527">
        <f t="shared" si="21"/>
        <v>2.9317168826720423</v>
      </c>
      <c r="W1527" t="str">
        <f t="shared" si="22"/>
        <v/>
      </c>
      <c r="X1527">
        <f t="shared" si="23"/>
        <v>0.200114736510907</v>
      </c>
      <c r="Y1527" t="str">
        <f t="shared" si="24"/>
        <v/>
      </c>
      <c r="AA1527">
        <v>4618.1428999999998</v>
      </c>
      <c r="AC1527">
        <v>0</v>
      </c>
      <c r="AD1527">
        <v>16360.142900000001</v>
      </c>
      <c r="AF1527">
        <v>0</v>
      </c>
      <c r="AG1527">
        <v>0</v>
      </c>
      <c r="AH1527">
        <v>335743.15</v>
      </c>
      <c r="AI1527">
        <v>22917.339800000002</v>
      </c>
      <c r="AJ1527">
        <v>0</v>
      </c>
      <c r="AK1527">
        <v>22917.339800000002</v>
      </c>
    </row>
    <row r="1528" spans="1:37" ht="19" customHeight="1">
      <c r="A1528" t="s">
        <v>1012</v>
      </c>
      <c r="B1528" t="s">
        <v>1013</v>
      </c>
      <c r="C1528" t="s">
        <v>1014</v>
      </c>
      <c r="D1528">
        <v>7</v>
      </c>
      <c r="E1528" t="s">
        <v>478</v>
      </c>
      <c r="G1528" t="s">
        <v>1311</v>
      </c>
      <c r="H1528" t="s">
        <v>1311</v>
      </c>
      <c r="I1528" t="s">
        <v>465</v>
      </c>
      <c r="J1528" t="s">
        <v>268</v>
      </c>
      <c r="K1528">
        <v>0</v>
      </c>
      <c r="L1528">
        <v>265923.99</v>
      </c>
      <c r="M1528">
        <v>18148.7019</v>
      </c>
      <c r="N1528">
        <v>0</v>
      </c>
      <c r="O1528">
        <v>18148.7019</v>
      </c>
      <c r="P1528">
        <v>8518.2857000000004</v>
      </c>
      <c r="R1528">
        <v>0</v>
      </c>
      <c r="S1528">
        <v>31597.142899999999</v>
      </c>
      <c r="U1528">
        <f t="shared" si="20"/>
        <v>0</v>
      </c>
      <c r="V1528">
        <f t="shared" si="21"/>
        <v>1.2022967250172303</v>
      </c>
      <c r="W1528" t="str">
        <f t="shared" si="22"/>
        <v/>
      </c>
      <c r="X1528">
        <f t="shared" si="23"/>
        <v>8.205399166011304E-2</v>
      </c>
      <c r="Y1528" t="str">
        <f t="shared" si="24"/>
        <v/>
      </c>
      <c r="AA1528">
        <v>8518.2857000000004</v>
      </c>
      <c r="AC1528">
        <v>0</v>
      </c>
      <c r="AD1528">
        <v>31597.142899999999</v>
      </c>
      <c r="AF1528">
        <v>0</v>
      </c>
      <c r="AG1528">
        <v>0</v>
      </c>
      <c r="AH1528">
        <v>265923.99</v>
      </c>
      <c r="AI1528">
        <v>18148.7019</v>
      </c>
      <c r="AJ1528">
        <v>0</v>
      </c>
      <c r="AK1528">
        <v>18148.7019</v>
      </c>
    </row>
    <row r="1529" spans="1:37" ht="19" customHeight="1">
      <c r="A1529" t="s">
        <v>1012</v>
      </c>
      <c r="B1529" t="s">
        <v>1013</v>
      </c>
      <c r="C1529" t="s">
        <v>1014</v>
      </c>
      <c r="D1529">
        <v>7</v>
      </c>
      <c r="E1529" t="s">
        <v>474</v>
      </c>
      <c r="G1529" t="s">
        <v>1311</v>
      </c>
      <c r="H1529" t="s">
        <v>1311</v>
      </c>
      <c r="I1529" t="s">
        <v>465</v>
      </c>
      <c r="J1529" t="s">
        <v>268</v>
      </c>
      <c r="K1529">
        <v>0</v>
      </c>
      <c r="L1529">
        <v>233064.7</v>
      </c>
      <c r="M1529">
        <v>15908.048500000001</v>
      </c>
      <c r="N1529">
        <v>0</v>
      </c>
      <c r="O1529">
        <v>15908.048500000001</v>
      </c>
      <c r="P1529">
        <v>877.28570000000002</v>
      </c>
      <c r="R1529">
        <v>0</v>
      </c>
      <c r="S1529">
        <v>4172.5713999999998</v>
      </c>
      <c r="U1529">
        <f t="shared" si="20"/>
        <v>0</v>
      </c>
      <c r="V1529">
        <f t="shared" si="21"/>
        <v>7.9794817035023407</v>
      </c>
      <c r="W1529" t="str">
        <f t="shared" si="22"/>
        <v/>
      </c>
      <c r="X1529">
        <f t="shared" si="23"/>
        <v>0.54464696689021486</v>
      </c>
      <c r="Y1529" t="str">
        <f t="shared" si="24"/>
        <v/>
      </c>
      <c r="AA1529">
        <v>877.28570000000002</v>
      </c>
      <c r="AC1529">
        <v>0</v>
      </c>
      <c r="AD1529">
        <v>4172.5713999999998</v>
      </c>
      <c r="AF1529">
        <v>0</v>
      </c>
      <c r="AG1529">
        <v>0</v>
      </c>
      <c r="AH1529">
        <v>233064.7</v>
      </c>
      <c r="AI1529">
        <v>15908.048500000001</v>
      </c>
      <c r="AJ1529">
        <v>0</v>
      </c>
      <c r="AK1529">
        <v>15908.048500000001</v>
      </c>
    </row>
    <row r="1530" spans="1:37" ht="19" customHeight="1">
      <c r="A1530" t="s">
        <v>1012</v>
      </c>
      <c r="B1530" t="s">
        <v>1013</v>
      </c>
      <c r="C1530" t="s">
        <v>1014</v>
      </c>
      <c r="D1530">
        <v>7</v>
      </c>
      <c r="E1530" t="s">
        <v>484</v>
      </c>
      <c r="G1530" t="s">
        <v>1311</v>
      </c>
      <c r="H1530" t="s">
        <v>1311</v>
      </c>
      <c r="I1530" t="s">
        <v>465</v>
      </c>
      <c r="J1530" t="s">
        <v>268</v>
      </c>
      <c r="K1530">
        <v>16805</v>
      </c>
      <c r="L1530">
        <v>171018.96</v>
      </c>
      <c r="M1530">
        <v>12817.726500000001</v>
      </c>
      <c r="N1530">
        <v>1147.9731999999999</v>
      </c>
      <c r="O1530">
        <v>11669.7533</v>
      </c>
      <c r="P1530">
        <v>497.42860000000002</v>
      </c>
      <c r="R1530">
        <v>0</v>
      </c>
      <c r="S1530">
        <v>9074.5714000000007</v>
      </c>
      <c r="U1530">
        <f t="shared" si="20"/>
        <v>0</v>
      </c>
      <c r="V1530">
        <f t="shared" si="21"/>
        <v>2.9568332324449265</v>
      </c>
      <c r="W1530" t="str">
        <f t="shared" si="22"/>
        <v/>
      </c>
      <c r="X1530">
        <f t="shared" si="23"/>
        <v>0.20178405183018183</v>
      </c>
      <c r="Y1530" t="str">
        <f t="shared" si="24"/>
        <v/>
      </c>
      <c r="AA1530">
        <v>497.42860000000002</v>
      </c>
      <c r="AC1530">
        <v>0</v>
      </c>
      <c r="AD1530">
        <v>9074.5714000000007</v>
      </c>
      <c r="AF1530">
        <v>0</v>
      </c>
      <c r="AG1530">
        <v>16805</v>
      </c>
      <c r="AH1530">
        <v>171018.96</v>
      </c>
      <c r="AI1530">
        <v>12817.726500000001</v>
      </c>
      <c r="AJ1530">
        <v>1147.9731999999999</v>
      </c>
      <c r="AK1530">
        <v>11669.7533</v>
      </c>
    </row>
    <row r="1531" spans="1:37" ht="19" customHeight="1">
      <c r="A1531" t="s">
        <v>1012</v>
      </c>
      <c r="B1531" t="s">
        <v>1013</v>
      </c>
      <c r="C1531" t="s">
        <v>1014</v>
      </c>
      <c r="D1531">
        <v>7</v>
      </c>
      <c r="E1531" t="s">
        <v>485</v>
      </c>
      <c r="G1531" t="s">
        <v>1311</v>
      </c>
      <c r="H1531" t="s">
        <v>1311</v>
      </c>
      <c r="I1531" t="s">
        <v>465</v>
      </c>
      <c r="J1531" t="s">
        <v>268</v>
      </c>
      <c r="K1531">
        <v>0</v>
      </c>
      <c r="L1531">
        <v>128510.2</v>
      </c>
      <c r="M1531">
        <v>8770.2924000000003</v>
      </c>
      <c r="N1531">
        <v>0</v>
      </c>
      <c r="O1531">
        <v>8770.2924000000003</v>
      </c>
      <c r="P1531">
        <v>82.857100000000003</v>
      </c>
      <c r="R1531">
        <v>0</v>
      </c>
      <c r="S1531">
        <v>644.85709999999995</v>
      </c>
      <c r="U1531">
        <f t="shared" si="20"/>
        <v>0</v>
      </c>
      <c r="V1531">
        <f t="shared" si="21"/>
        <v>28.469253110495334</v>
      </c>
      <c r="W1531" t="str">
        <f t="shared" si="22"/>
        <v/>
      </c>
      <c r="X1531">
        <f t="shared" si="23"/>
        <v>1.9429093892053206</v>
      </c>
      <c r="Y1531" t="str">
        <f t="shared" si="24"/>
        <v/>
      </c>
      <c r="AA1531">
        <v>82.857100000000003</v>
      </c>
      <c r="AC1531">
        <v>0</v>
      </c>
      <c r="AD1531">
        <v>644.85709999999995</v>
      </c>
      <c r="AF1531">
        <v>0</v>
      </c>
      <c r="AG1531">
        <v>0</v>
      </c>
      <c r="AH1531">
        <v>128510.2</v>
      </c>
      <c r="AI1531">
        <v>8770.2924000000003</v>
      </c>
      <c r="AJ1531">
        <v>0</v>
      </c>
      <c r="AK1531">
        <v>8770.2924000000003</v>
      </c>
    </row>
    <row r="1532" spans="1:37" ht="19" customHeight="1">
      <c r="A1532" t="s">
        <v>1012</v>
      </c>
      <c r="B1532" t="s">
        <v>1013</v>
      </c>
      <c r="C1532" t="s">
        <v>1014</v>
      </c>
      <c r="D1532">
        <v>7</v>
      </c>
      <c r="E1532" t="s">
        <v>488</v>
      </c>
      <c r="G1532" t="s">
        <v>1311</v>
      </c>
      <c r="H1532" t="s">
        <v>1311</v>
      </c>
      <c r="I1532" t="s">
        <v>465</v>
      </c>
      <c r="J1532" t="s">
        <v>268</v>
      </c>
      <c r="K1532">
        <v>23261</v>
      </c>
      <c r="L1532">
        <v>57165.75</v>
      </c>
      <c r="M1532">
        <v>5488.1769000000004</v>
      </c>
      <c r="N1532">
        <v>1587.0990999999999</v>
      </c>
      <c r="O1532">
        <v>3901.0779000000002</v>
      </c>
      <c r="P1532">
        <v>271.8571</v>
      </c>
      <c r="R1532">
        <v>0</v>
      </c>
      <c r="S1532">
        <v>1962.1429000000001</v>
      </c>
      <c r="U1532">
        <f t="shared" si="20"/>
        <v>0</v>
      </c>
      <c r="V1532">
        <f t="shared" si="21"/>
        <v>5.8556059878644486</v>
      </c>
      <c r="W1532" t="str">
        <f t="shared" si="22"/>
        <v/>
      </c>
      <c r="X1532">
        <f t="shared" si="23"/>
        <v>0.39957603058807362</v>
      </c>
      <c r="Y1532" t="str">
        <f t="shared" si="24"/>
        <v/>
      </c>
      <c r="AA1532">
        <v>271.8571</v>
      </c>
      <c r="AC1532">
        <v>0</v>
      </c>
      <c r="AD1532">
        <v>1962.1429000000001</v>
      </c>
      <c r="AF1532">
        <v>0</v>
      </c>
      <c r="AG1532">
        <v>23261</v>
      </c>
      <c r="AH1532">
        <v>57165.75</v>
      </c>
      <c r="AI1532">
        <v>5488.1769000000004</v>
      </c>
      <c r="AJ1532">
        <v>1587.0990999999999</v>
      </c>
      <c r="AK1532">
        <v>3901.0779000000002</v>
      </c>
    </row>
    <row r="1533" spans="1:37" ht="19" customHeight="1">
      <c r="A1533" t="s">
        <v>1012</v>
      </c>
      <c r="B1533" t="s">
        <v>1013</v>
      </c>
      <c r="C1533" t="s">
        <v>1014</v>
      </c>
      <c r="D1533">
        <v>7</v>
      </c>
      <c r="E1533" t="s">
        <v>486</v>
      </c>
      <c r="G1533" t="s">
        <v>1311</v>
      </c>
      <c r="H1533" t="s">
        <v>1311</v>
      </c>
      <c r="I1533" t="s">
        <v>465</v>
      </c>
      <c r="J1533" t="s">
        <v>268</v>
      </c>
      <c r="K1533">
        <v>0</v>
      </c>
      <c r="L1533">
        <v>75002.149999999994</v>
      </c>
      <c r="M1533">
        <v>5120.3092999999999</v>
      </c>
      <c r="N1533">
        <v>0</v>
      </c>
      <c r="O1533">
        <v>5120.3092999999999</v>
      </c>
      <c r="P1533">
        <v>1613.8570999999999</v>
      </c>
      <c r="R1533">
        <v>0</v>
      </c>
      <c r="S1533">
        <v>7374</v>
      </c>
      <c r="U1533">
        <f t="shared" si="20"/>
        <v>0</v>
      </c>
      <c r="V1533">
        <f t="shared" si="21"/>
        <v>1.4530231702119414</v>
      </c>
      <c r="W1533" t="str">
        <f t="shared" si="22"/>
        <v/>
      </c>
      <c r="X1533">
        <f t="shared" si="23"/>
        <v>9.9196197063040031E-2</v>
      </c>
      <c r="Y1533" t="str">
        <f t="shared" si="24"/>
        <v/>
      </c>
      <c r="AA1533">
        <v>1613.8570999999999</v>
      </c>
      <c r="AC1533">
        <v>0</v>
      </c>
      <c r="AD1533">
        <v>7374</v>
      </c>
      <c r="AF1533">
        <v>0</v>
      </c>
      <c r="AG1533">
        <v>0</v>
      </c>
      <c r="AH1533">
        <v>75002.149999999994</v>
      </c>
      <c r="AI1533">
        <v>5120.3092999999999</v>
      </c>
      <c r="AJ1533">
        <v>0</v>
      </c>
      <c r="AK1533">
        <v>5120.3092999999999</v>
      </c>
    </row>
    <row r="1534" spans="1:37" ht="19" customHeight="1">
      <c r="A1534" t="s">
        <v>1012</v>
      </c>
      <c r="B1534" t="s">
        <v>1013</v>
      </c>
      <c r="C1534" t="s">
        <v>1014</v>
      </c>
      <c r="D1534">
        <v>7</v>
      </c>
      <c r="E1534" t="s">
        <v>502</v>
      </c>
      <c r="G1534" t="s">
        <v>1311</v>
      </c>
      <c r="H1534" t="s">
        <v>1311</v>
      </c>
      <c r="I1534" t="s">
        <v>465</v>
      </c>
      <c r="J1534" t="s">
        <v>281</v>
      </c>
      <c r="K1534">
        <v>527</v>
      </c>
      <c r="L1534">
        <v>0</v>
      </c>
      <c r="M1534">
        <v>3596.2377000000001</v>
      </c>
      <c r="N1534">
        <v>3596.2377000000001</v>
      </c>
      <c r="O1534">
        <v>0</v>
      </c>
      <c r="P1534">
        <v>146.71430000000001</v>
      </c>
      <c r="Q1534">
        <v>1751.7143000000001</v>
      </c>
      <c r="R1534">
        <v>812.57140000000004</v>
      </c>
      <c r="S1534">
        <v>3324.2856999999999</v>
      </c>
      <c r="T1534">
        <v>23.571400000000001</v>
      </c>
      <c r="U1534">
        <f t="shared" si="20"/>
        <v>7.0906661241541304E-3</v>
      </c>
      <c r="V1534">
        <f t="shared" si="21"/>
        <v>2.2647185314341151E-2</v>
      </c>
      <c r="W1534">
        <f t="shared" si="22"/>
        <v>3.1939432653857764</v>
      </c>
      <c r="X1534">
        <f t="shared" si="23"/>
        <v>0.1545439499550664</v>
      </c>
      <c r="Y1534">
        <f t="shared" si="24"/>
        <v>21.795406418674446</v>
      </c>
      <c r="AA1534">
        <v>146.71430000000001</v>
      </c>
      <c r="AB1534">
        <v>1751.7143000000001</v>
      </c>
      <c r="AC1534">
        <v>812.57140000000004</v>
      </c>
      <c r="AD1534">
        <v>3324.2856999999999</v>
      </c>
      <c r="AE1534">
        <v>23.571400000000001</v>
      </c>
      <c r="AF1534">
        <v>7.1139599999999999E-3</v>
      </c>
      <c r="AG1534">
        <v>527</v>
      </c>
      <c r="AH1534">
        <v>0</v>
      </c>
      <c r="AI1534">
        <v>3596.2377000000001</v>
      </c>
      <c r="AJ1534">
        <v>3596.2377000000001</v>
      </c>
      <c r="AK1534">
        <v>0</v>
      </c>
    </row>
    <row r="1535" spans="1:37" ht="19" customHeight="1">
      <c r="A1535" t="s">
        <v>1012</v>
      </c>
      <c r="B1535" t="s">
        <v>1013</v>
      </c>
      <c r="C1535" t="s">
        <v>1014</v>
      </c>
      <c r="D1535">
        <v>7</v>
      </c>
      <c r="E1535" t="s">
        <v>495</v>
      </c>
      <c r="F1535" t="s">
        <v>322</v>
      </c>
      <c r="G1535" t="s">
        <v>1311</v>
      </c>
      <c r="H1535" t="s">
        <v>1311</v>
      </c>
      <c r="I1535" t="s">
        <v>465</v>
      </c>
      <c r="J1535" t="s">
        <v>281</v>
      </c>
      <c r="K1535">
        <v>445</v>
      </c>
      <c r="L1535">
        <v>0</v>
      </c>
      <c r="M1535">
        <v>3036.8274000000001</v>
      </c>
      <c r="N1535">
        <v>3036.8274000000001</v>
      </c>
      <c r="O1535">
        <v>0</v>
      </c>
      <c r="P1535">
        <v>123.5714</v>
      </c>
      <c r="Q1535">
        <v>1971.7143000000001</v>
      </c>
      <c r="R1535">
        <v>749</v>
      </c>
      <c r="S1535">
        <v>3619</v>
      </c>
      <c r="T1535">
        <v>19.857099999999999</v>
      </c>
      <c r="U1535">
        <f t="shared" si="20"/>
        <v>5.4869024592428843E-3</v>
      </c>
      <c r="V1535">
        <f t="shared" si="21"/>
        <v>1.7566020605534284E-2</v>
      </c>
      <c r="W1535">
        <f t="shared" si="22"/>
        <v>3.2014457585160256</v>
      </c>
      <c r="X1535">
        <f t="shared" si="23"/>
        <v>0.11987634310977777</v>
      </c>
      <c r="Y1535">
        <f t="shared" si="24"/>
        <v>21.847726290056741</v>
      </c>
      <c r="AA1535">
        <v>123.5714</v>
      </c>
      <c r="AB1535">
        <v>1971.7143000000001</v>
      </c>
      <c r="AC1535">
        <v>749</v>
      </c>
      <c r="AD1535">
        <v>3619</v>
      </c>
      <c r="AE1535">
        <v>19.857099999999999</v>
      </c>
      <c r="AF1535">
        <v>5.5182199999999999E-3</v>
      </c>
      <c r="AG1535">
        <v>445</v>
      </c>
      <c r="AH1535">
        <v>0</v>
      </c>
      <c r="AI1535">
        <v>3036.8274000000001</v>
      </c>
      <c r="AJ1535">
        <v>3036.8274000000001</v>
      </c>
      <c r="AK1535">
        <v>0</v>
      </c>
    </row>
    <row r="1536" spans="1:37" ht="19" customHeight="1">
      <c r="A1536" t="s">
        <v>1012</v>
      </c>
      <c r="B1536" t="s">
        <v>1013</v>
      </c>
      <c r="C1536" t="s">
        <v>1014</v>
      </c>
      <c r="D1536">
        <v>7</v>
      </c>
      <c r="E1536" t="s">
        <v>492</v>
      </c>
      <c r="G1536" t="s">
        <v>1311</v>
      </c>
      <c r="H1536" t="s">
        <v>1311</v>
      </c>
      <c r="I1536" t="s">
        <v>465</v>
      </c>
      <c r="J1536" t="s">
        <v>268</v>
      </c>
      <c r="K1536">
        <v>802</v>
      </c>
      <c r="L1536">
        <v>32880.559999999998</v>
      </c>
      <c r="M1536">
        <v>2298.3321000000001</v>
      </c>
      <c r="N1536">
        <v>54.680399999999999</v>
      </c>
      <c r="O1536">
        <v>2243.6516999999999</v>
      </c>
      <c r="P1536">
        <v>27</v>
      </c>
      <c r="R1536">
        <v>0</v>
      </c>
      <c r="S1536">
        <v>1541.7143000000001</v>
      </c>
      <c r="U1536">
        <f t="shared" si="20"/>
        <v>0</v>
      </c>
      <c r="V1536">
        <f t="shared" si="21"/>
        <v>3.1210674284556386</v>
      </c>
      <c r="W1536" t="str">
        <f t="shared" si="22"/>
        <v/>
      </c>
      <c r="X1536">
        <f t="shared" si="23"/>
        <v>0.21296627860483433</v>
      </c>
      <c r="Y1536" t="str">
        <f t="shared" si="24"/>
        <v/>
      </c>
      <c r="AA1536">
        <v>27</v>
      </c>
      <c r="AC1536">
        <v>0</v>
      </c>
      <c r="AD1536">
        <v>1541.7143000000001</v>
      </c>
      <c r="AF1536">
        <v>0</v>
      </c>
      <c r="AG1536">
        <v>802</v>
      </c>
      <c r="AH1536">
        <v>32880.559999999998</v>
      </c>
      <c r="AI1536">
        <v>2298.3321000000001</v>
      </c>
      <c r="AJ1536">
        <v>54.680399999999999</v>
      </c>
      <c r="AK1536">
        <v>2243.6516999999999</v>
      </c>
    </row>
    <row r="1537" spans="1:37" ht="19" customHeight="1">
      <c r="A1537" t="s">
        <v>1012</v>
      </c>
      <c r="B1537" t="s">
        <v>1013</v>
      </c>
      <c r="C1537" t="s">
        <v>1014</v>
      </c>
      <c r="D1537">
        <v>7</v>
      </c>
      <c r="E1537" t="s">
        <v>494</v>
      </c>
      <c r="G1537" t="s">
        <v>1311</v>
      </c>
      <c r="H1537" t="s">
        <v>1311</v>
      </c>
      <c r="I1537" t="s">
        <v>465</v>
      </c>
      <c r="J1537" t="s">
        <v>268</v>
      </c>
      <c r="K1537">
        <v>651</v>
      </c>
      <c r="L1537">
        <v>30237.09</v>
      </c>
      <c r="M1537">
        <v>2107.7478000000001</v>
      </c>
      <c r="N1537">
        <v>44.385199999999998</v>
      </c>
      <c r="O1537">
        <v>2063.3625999999999</v>
      </c>
      <c r="P1537">
        <v>6</v>
      </c>
      <c r="R1537">
        <v>0</v>
      </c>
      <c r="S1537">
        <v>174.42859999999999</v>
      </c>
      <c r="U1537">
        <f t="shared" si="20"/>
        <v>0</v>
      </c>
      <c r="V1537">
        <f t="shared" si="21"/>
        <v>25.297366863658176</v>
      </c>
      <c r="W1537" t="str">
        <f t="shared" si="22"/>
        <v/>
      </c>
      <c r="X1537">
        <f t="shared" si="23"/>
        <v>1.726246891687651</v>
      </c>
      <c r="Y1537" t="str">
        <f t="shared" si="24"/>
        <v/>
      </c>
      <c r="AA1537">
        <v>6</v>
      </c>
      <c r="AC1537">
        <v>0</v>
      </c>
      <c r="AD1537">
        <v>174.42859999999999</v>
      </c>
      <c r="AF1537">
        <v>0</v>
      </c>
      <c r="AG1537">
        <v>651</v>
      </c>
      <c r="AH1537">
        <v>30237.09</v>
      </c>
      <c r="AI1537">
        <v>2107.7478000000001</v>
      </c>
      <c r="AJ1537">
        <v>44.385199999999998</v>
      </c>
      <c r="AK1537">
        <v>2063.3625999999999</v>
      </c>
    </row>
    <row r="1538" spans="1:37" ht="19" customHeight="1">
      <c r="A1538" t="s">
        <v>1012</v>
      </c>
      <c r="B1538" t="s">
        <v>1013</v>
      </c>
      <c r="C1538" t="s">
        <v>1014</v>
      </c>
      <c r="D1538">
        <v>7</v>
      </c>
      <c r="E1538" t="s">
        <v>529</v>
      </c>
      <c r="F1538" t="s">
        <v>530</v>
      </c>
      <c r="G1538" t="s">
        <v>1311</v>
      </c>
      <c r="H1538" t="s">
        <v>1311</v>
      </c>
      <c r="I1538" t="s">
        <v>465</v>
      </c>
      <c r="J1538" t="s">
        <v>268</v>
      </c>
      <c r="K1538">
        <v>29679</v>
      </c>
      <c r="L1538">
        <v>0</v>
      </c>
      <c r="M1538">
        <v>2024.8532</v>
      </c>
      <c r="N1538">
        <v>2024.8532</v>
      </c>
      <c r="O1538">
        <v>0</v>
      </c>
      <c r="P1538">
        <v>6.5713999999999997</v>
      </c>
      <c r="Q1538">
        <v>111.8571</v>
      </c>
      <c r="R1538">
        <v>1.1429</v>
      </c>
      <c r="S1538">
        <v>122.4286</v>
      </c>
      <c r="T1538">
        <v>1.2857000000000001</v>
      </c>
      <c r="U1538">
        <f t="shared" si="20"/>
        <v>1.0501631154811866E-2</v>
      </c>
      <c r="V1538">
        <f t="shared" si="21"/>
        <v>34.631263796671227</v>
      </c>
      <c r="W1538">
        <f t="shared" si="22"/>
        <v>3297.7033078145314</v>
      </c>
      <c r="X1538">
        <f t="shared" si="23"/>
        <v>2.3627219690263779</v>
      </c>
      <c r="Y1538">
        <f t="shared" si="24"/>
        <v>224.98618873543037</v>
      </c>
      <c r="AA1538">
        <v>6.5713999999999997</v>
      </c>
      <c r="AB1538">
        <v>111.8571</v>
      </c>
      <c r="AC1538">
        <v>1.1429</v>
      </c>
      <c r="AD1538">
        <v>122.4286</v>
      </c>
      <c r="AE1538">
        <v>1.2857000000000001</v>
      </c>
      <c r="AF1538">
        <v>1.0457920000000001E-2</v>
      </c>
      <c r="AG1538">
        <v>29679</v>
      </c>
      <c r="AH1538">
        <v>0</v>
      </c>
      <c r="AI1538">
        <v>2024.8532</v>
      </c>
      <c r="AJ1538">
        <v>2024.8532</v>
      </c>
      <c r="AK1538">
        <v>0</v>
      </c>
    </row>
    <row r="1539" spans="1:37" ht="19" customHeight="1">
      <c r="A1539" t="s">
        <v>1012</v>
      </c>
      <c r="B1539" t="s">
        <v>1013</v>
      </c>
      <c r="C1539" t="s">
        <v>1014</v>
      </c>
      <c r="D1539">
        <v>7</v>
      </c>
      <c r="E1539" t="s">
        <v>500</v>
      </c>
      <c r="G1539" t="s">
        <v>1311</v>
      </c>
      <c r="H1539" t="s">
        <v>1311</v>
      </c>
      <c r="I1539" t="s">
        <v>465</v>
      </c>
      <c r="J1539" t="s">
        <v>268</v>
      </c>
      <c r="K1539">
        <v>9285</v>
      </c>
      <c r="L1539">
        <v>19982.060000000001</v>
      </c>
      <c r="M1539">
        <v>1996.761</v>
      </c>
      <c r="N1539">
        <v>633.34339999999997</v>
      </c>
      <c r="O1539">
        <v>1363.4176</v>
      </c>
      <c r="P1539">
        <v>36</v>
      </c>
      <c r="R1539">
        <v>0</v>
      </c>
      <c r="S1539">
        <v>201.57140000000001</v>
      </c>
      <c r="U1539">
        <f t="shared" si="20"/>
        <v>0</v>
      </c>
      <c r="V1539">
        <f t="shared" si="21"/>
        <v>20.742072394340521</v>
      </c>
      <c r="W1539" t="str">
        <f t="shared" si="22"/>
        <v/>
      </c>
      <c r="X1539">
        <f t="shared" si="23"/>
        <v>1.4151391091621699</v>
      </c>
      <c r="Y1539" t="str">
        <f t="shared" si="24"/>
        <v/>
      </c>
      <c r="AA1539">
        <v>36</v>
      </c>
      <c r="AC1539">
        <v>0</v>
      </c>
      <c r="AD1539">
        <v>201.57140000000001</v>
      </c>
      <c r="AF1539">
        <v>0</v>
      </c>
      <c r="AG1539">
        <v>9285</v>
      </c>
      <c r="AH1539">
        <v>19982.060000000001</v>
      </c>
      <c r="AI1539">
        <v>1996.761</v>
      </c>
      <c r="AJ1539">
        <v>633.34339999999997</v>
      </c>
      <c r="AK1539">
        <v>1363.4176</v>
      </c>
    </row>
    <row r="1540" spans="1:37" ht="19" customHeight="1">
      <c r="A1540" t="s">
        <v>1012</v>
      </c>
      <c r="B1540" t="s">
        <v>1013</v>
      </c>
      <c r="C1540" t="s">
        <v>1014</v>
      </c>
      <c r="D1540">
        <v>7</v>
      </c>
      <c r="E1540" t="s">
        <v>507</v>
      </c>
      <c r="F1540" t="s">
        <v>297</v>
      </c>
      <c r="G1540" t="s">
        <v>1311</v>
      </c>
      <c r="H1540" t="s">
        <v>1311</v>
      </c>
      <c r="I1540" t="s">
        <v>465</v>
      </c>
      <c r="J1540" t="s">
        <v>248</v>
      </c>
      <c r="K1540">
        <v>1838</v>
      </c>
      <c r="L1540">
        <v>0</v>
      </c>
      <c r="M1540">
        <v>1838</v>
      </c>
      <c r="N1540">
        <v>1838</v>
      </c>
      <c r="O1540">
        <v>0</v>
      </c>
      <c r="Q1540">
        <v>163.1429</v>
      </c>
      <c r="R1540">
        <v>23.285699999999999</v>
      </c>
      <c r="S1540">
        <v>162.28569999999999</v>
      </c>
      <c r="T1540">
        <v>10.428599999999999</v>
      </c>
      <c r="U1540">
        <f t="shared" si="20"/>
        <v>6.4260745093375454E-2</v>
      </c>
      <c r="V1540">
        <f t="shared" si="21"/>
        <v>1.6179578889047437</v>
      </c>
      <c r="W1540">
        <f t="shared" si="22"/>
        <v>25.17801321092271</v>
      </c>
      <c r="X1540">
        <f t="shared" si="23"/>
        <v>1.6179578889047437</v>
      </c>
      <c r="Y1540">
        <f t="shared" si="24"/>
        <v>25.17801321092271</v>
      </c>
      <c r="AB1540">
        <v>163.1429</v>
      </c>
      <c r="AC1540">
        <v>23.285699999999999</v>
      </c>
      <c r="AD1540">
        <v>162.28569999999999</v>
      </c>
      <c r="AE1540">
        <v>10.428599999999999</v>
      </c>
      <c r="AF1540">
        <v>5.4529349999999997E-2</v>
      </c>
      <c r="AG1540">
        <v>1838</v>
      </c>
      <c r="AH1540">
        <v>0</v>
      </c>
      <c r="AI1540">
        <v>1838</v>
      </c>
      <c r="AJ1540">
        <v>1838</v>
      </c>
      <c r="AK1540">
        <v>0</v>
      </c>
    </row>
    <row r="1541" spans="1:37" ht="19" customHeight="1">
      <c r="A1541" t="s">
        <v>1012</v>
      </c>
      <c r="B1541" t="s">
        <v>1013</v>
      </c>
      <c r="C1541" t="s">
        <v>1014</v>
      </c>
      <c r="D1541">
        <v>7</v>
      </c>
      <c r="E1541" t="s">
        <v>508</v>
      </c>
      <c r="F1541" t="s">
        <v>508</v>
      </c>
      <c r="G1541" t="s">
        <v>1311</v>
      </c>
      <c r="H1541" t="s">
        <v>1311</v>
      </c>
      <c r="I1541" t="s">
        <v>465</v>
      </c>
      <c r="J1541" t="s">
        <v>248</v>
      </c>
      <c r="K1541">
        <v>1838</v>
      </c>
      <c r="L1541">
        <v>0</v>
      </c>
      <c r="M1541">
        <v>1838</v>
      </c>
      <c r="N1541">
        <v>1838</v>
      </c>
      <c r="O1541">
        <v>0</v>
      </c>
      <c r="Q1541">
        <v>165.28569999999999</v>
      </c>
      <c r="R1541">
        <v>29</v>
      </c>
      <c r="S1541">
        <v>171.8571</v>
      </c>
      <c r="T1541">
        <v>10.428599999999999</v>
      </c>
      <c r="U1541">
        <f t="shared" si="20"/>
        <v>6.0681810643843051E-2</v>
      </c>
      <c r="V1541">
        <f t="shared" si="21"/>
        <v>1.5278474300533906</v>
      </c>
      <c r="W1541">
        <f t="shared" si="22"/>
        <v>25.17801321092271</v>
      </c>
      <c r="X1541">
        <f t="shared" si="23"/>
        <v>1.5278474300533906</v>
      </c>
      <c r="Y1541">
        <f t="shared" si="24"/>
        <v>25.17801321092271</v>
      </c>
      <c r="AB1541">
        <v>165.28569999999999</v>
      </c>
      <c r="AC1541">
        <v>29</v>
      </c>
      <c r="AD1541">
        <v>171.8571</v>
      </c>
      <c r="AE1541">
        <v>10.428599999999999</v>
      </c>
      <c r="AF1541">
        <v>5.1667619999999997E-2</v>
      </c>
      <c r="AG1541">
        <v>1838</v>
      </c>
      <c r="AH1541">
        <v>0</v>
      </c>
      <c r="AI1541">
        <v>1838</v>
      </c>
      <c r="AJ1541">
        <v>1838</v>
      </c>
      <c r="AK1541">
        <v>0</v>
      </c>
    </row>
    <row r="1542" spans="1:37" ht="19" customHeight="1">
      <c r="A1542" t="s">
        <v>1012</v>
      </c>
      <c r="B1542" t="s">
        <v>1013</v>
      </c>
      <c r="C1542" t="s">
        <v>1014</v>
      </c>
      <c r="D1542">
        <v>7</v>
      </c>
      <c r="E1542" t="s">
        <v>496</v>
      </c>
      <c r="F1542" t="s">
        <v>496</v>
      </c>
      <c r="G1542" t="s">
        <v>1311</v>
      </c>
      <c r="H1542" t="s">
        <v>1311</v>
      </c>
      <c r="I1542" t="s">
        <v>465</v>
      </c>
      <c r="J1542" t="s">
        <v>248</v>
      </c>
      <c r="K1542">
        <v>1722</v>
      </c>
      <c r="L1542">
        <v>0</v>
      </c>
      <c r="M1542">
        <v>1722</v>
      </c>
      <c r="N1542">
        <v>1722</v>
      </c>
      <c r="O1542">
        <v>0</v>
      </c>
      <c r="Q1542">
        <v>417.57139999999998</v>
      </c>
      <c r="R1542">
        <v>257.8571</v>
      </c>
      <c r="S1542">
        <v>371.28570000000002</v>
      </c>
      <c r="T1542">
        <v>10.2857</v>
      </c>
      <c r="U1542">
        <f t="shared" si="20"/>
        <v>2.7702925267523094E-2</v>
      </c>
      <c r="V1542">
        <f t="shared" si="21"/>
        <v>0.6625625495406906</v>
      </c>
      <c r="W1542">
        <f t="shared" si="22"/>
        <v>23.916699884305395</v>
      </c>
      <c r="X1542">
        <f t="shared" si="23"/>
        <v>0.6625625495406906</v>
      </c>
      <c r="Y1542">
        <f t="shared" si="24"/>
        <v>23.916699884305395</v>
      </c>
      <c r="AB1542">
        <v>417.57139999999998</v>
      </c>
      <c r="AC1542">
        <v>257.8571</v>
      </c>
      <c r="AD1542">
        <v>371.28570000000002</v>
      </c>
      <c r="AE1542">
        <v>10.2857</v>
      </c>
      <c r="AF1542">
        <v>2.8746899999999999E-2</v>
      </c>
      <c r="AG1542">
        <v>1722</v>
      </c>
      <c r="AH1542">
        <v>0</v>
      </c>
      <c r="AI1542">
        <v>1722</v>
      </c>
      <c r="AJ1542">
        <v>1722</v>
      </c>
      <c r="AK1542">
        <v>0</v>
      </c>
    </row>
    <row r="1543" spans="1:37" ht="19" customHeight="1">
      <c r="A1543" t="s">
        <v>1012</v>
      </c>
      <c r="B1543" t="s">
        <v>1013</v>
      </c>
      <c r="C1543" t="s">
        <v>1014</v>
      </c>
      <c r="D1543">
        <v>7</v>
      </c>
      <c r="E1543" t="s">
        <v>489</v>
      </c>
      <c r="G1543" t="s">
        <v>1311</v>
      </c>
      <c r="H1543" t="s">
        <v>1311</v>
      </c>
      <c r="I1543" t="s">
        <v>465</v>
      </c>
      <c r="J1543" t="s">
        <v>268</v>
      </c>
      <c r="K1543">
        <v>12394</v>
      </c>
      <c r="L1543">
        <v>11355.47</v>
      </c>
      <c r="M1543">
        <v>1620.5274999999999</v>
      </c>
      <c r="N1543">
        <v>845.70770000000005</v>
      </c>
      <c r="O1543">
        <v>774.81989999999996</v>
      </c>
      <c r="P1543">
        <v>2.4285999999999999</v>
      </c>
      <c r="R1543">
        <v>0</v>
      </c>
      <c r="S1543">
        <v>108</v>
      </c>
      <c r="U1543">
        <f t="shared" si="20"/>
        <v>0</v>
      </c>
      <c r="V1543">
        <f t="shared" si="21"/>
        <v>31.414642857142862</v>
      </c>
      <c r="W1543" t="str">
        <f t="shared" si="22"/>
        <v/>
      </c>
      <c r="X1543">
        <f t="shared" si="23"/>
        <v>2.1435548941798941</v>
      </c>
      <c r="Y1543" t="str">
        <f t="shared" si="24"/>
        <v/>
      </c>
      <c r="AA1543">
        <v>2.4285999999999999</v>
      </c>
      <c r="AC1543">
        <v>0</v>
      </c>
      <c r="AD1543">
        <v>108</v>
      </c>
      <c r="AF1543">
        <v>0</v>
      </c>
      <c r="AG1543">
        <v>12394</v>
      </c>
      <c r="AH1543">
        <v>11355.47</v>
      </c>
      <c r="AI1543">
        <v>1620.5274999999999</v>
      </c>
      <c r="AJ1543">
        <v>845.70770000000005</v>
      </c>
      <c r="AK1543">
        <v>774.81989999999996</v>
      </c>
    </row>
    <row r="1544" spans="1:37" ht="19" customHeight="1">
      <c r="A1544" t="s">
        <v>1012</v>
      </c>
      <c r="B1544" t="s">
        <v>1013</v>
      </c>
      <c r="C1544" t="s">
        <v>1014</v>
      </c>
      <c r="D1544">
        <v>7</v>
      </c>
      <c r="E1544" t="s">
        <v>506</v>
      </c>
      <c r="G1544" t="s">
        <v>1311</v>
      </c>
      <c r="H1544" t="s">
        <v>1311</v>
      </c>
      <c r="I1544" t="s">
        <v>465</v>
      </c>
      <c r="J1544" t="s">
        <v>268</v>
      </c>
      <c r="K1544">
        <v>1697</v>
      </c>
      <c r="L1544">
        <v>14808.79</v>
      </c>
      <c r="M1544">
        <v>1126.2008000000001</v>
      </c>
      <c r="N1544">
        <v>115.6994</v>
      </c>
      <c r="O1544">
        <v>1010.5014</v>
      </c>
      <c r="P1544">
        <v>1.4286000000000001</v>
      </c>
      <c r="R1544">
        <v>0</v>
      </c>
      <c r="S1544">
        <v>126.71429999999999</v>
      </c>
      <c r="U1544">
        <f t="shared" si="20"/>
        <v>0</v>
      </c>
      <c r="V1544">
        <f t="shared" si="21"/>
        <v>18.608554835563154</v>
      </c>
      <c r="W1544" t="str">
        <f t="shared" si="22"/>
        <v/>
      </c>
      <c r="X1544">
        <f t="shared" si="23"/>
        <v>1.2696738140164812</v>
      </c>
      <c r="Y1544" t="str">
        <f t="shared" si="24"/>
        <v/>
      </c>
      <c r="AA1544">
        <v>1.4286000000000001</v>
      </c>
      <c r="AC1544">
        <v>0</v>
      </c>
      <c r="AD1544">
        <v>126.71429999999999</v>
      </c>
      <c r="AF1544">
        <v>0</v>
      </c>
      <c r="AG1544">
        <v>1697</v>
      </c>
      <c r="AH1544">
        <v>14808.79</v>
      </c>
      <c r="AI1544">
        <v>1126.2008000000001</v>
      </c>
      <c r="AJ1544">
        <v>115.6994</v>
      </c>
      <c r="AK1544">
        <v>1010.5014</v>
      </c>
    </row>
    <row r="1545" spans="1:37" ht="19" customHeight="1">
      <c r="A1545" t="s">
        <v>1012</v>
      </c>
      <c r="B1545" t="s">
        <v>1013</v>
      </c>
      <c r="C1545" t="s">
        <v>1014</v>
      </c>
      <c r="D1545">
        <v>7</v>
      </c>
      <c r="E1545" t="s">
        <v>520</v>
      </c>
      <c r="G1545" t="s">
        <v>1311</v>
      </c>
      <c r="H1545" t="s">
        <v>1311</v>
      </c>
      <c r="I1545" t="s">
        <v>465</v>
      </c>
      <c r="J1545" t="s">
        <v>268</v>
      </c>
      <c r="K1545">
        <v>7894</v>
      </c>
      <c r="L1545">
        <v>8288</v>
      </c>
      <c r="M1545">
        <v>1104.3019999999999</v>
      </c>
      <c r="N1545">
        <v>538.9434</v>
      </c>
      <c r="O1545">
        <v>565.3587</v>
      </c>
      <c r="P1545">
        <v>1.1429</v>
      </c>
      <c r="R1545">
        <v>0</v>
      </c>
      <c r="S1545">
        <v>60.571399999999997</v>
      </c>
      <c r="U1545">
        <f t="shared" si="20"/>
        <v>0</v>
      </c>
      <c r="V1545">
        <f t="shared" si="21"/>
        <v>38.165112342034128</v>
      </c>
      <c r="W1545" t="str">
        <f t="shared" si="22"/>
        <v/>
      </c>
      <c r="X1545">
        <f t="shared" si="23"/>
        <v>2.604487077588244</v>
      </c>
      <c r="Y1545" t="str">
        <f t="shared" si="24"/>
        <v/>
      </c>
      <c r="AA1545">
        <v>1.1429</v>
      </c>
      <c r="AC1545">
        <v>0</v>
      </c>
      <c r="AD1545">
        <v>60.571399999999997</v>
      </c>
      <c r="AF1545">
        <v>0</v>
      </c>
      <c r="AG1545">
        <v>7894</v>
      </c>
      <c r="AH1545">
        <v>8288</v>
      </c>
      <c r="AI1545">
        <v>1104.3019999999999</v>
      </c>
      <c r="AJ1545">
        <v>538.9434</v>
      </c>
      <c r="AK1545">
        <v>565.3587</v>
      </c>
    </row>
    <row r="1546" spans="1:37" ht="19" customHeight="1">
      <c r="A1546" t="s">
        <v>1012</v>
      </c>
      <c r="B1546" t="s">
        <v>1013</v>
      </c>
      <c r="C1546" t="s">
        <v>1014</v>
      </c>
      <c r="D1546">
        <v>7</v>
      </c>
      <c r="E1546" t="s">
        <v>504</v>
      </c>
      <c r="G1546" t="s">
        <v>1311</v>
      </c>
      <c r="H1546" t="s">
        <v>1311</v>
      </c>
      <c r="I1546" t="s">
        <v>465</v>
      </c>
      <c r="J1546" t="s">
        <v>248</v>
      </c>
      <c r="K1546">
        <v>1094</v>
      </c>
      <c r="L1546">
        <v>0</v>
      </c>
      <c r="M1546">
        <v>1094</v>
      </c>
      <c r="N1546">
        <v>1094</v>
      </c>
      <c r="O1546">
        <v>0</v>
      </c>
      <c r="R1546">
        <v>13.571400000000001</v>
      </c>
      <c r="S1546">
        <v>227</v>
      </c>
      <c r="T1546">
        <v>2.7143000000000002</v>
      </c>
      <c r="U1546">
        <f t="shared" si="20"/>
        <v>1.1957268722466961E-2</v>
      </c>
      <c r="V1546">
        <f t="shared" si="21"/>
        <v>0.68848332284455627</v>
      </c>
      <c r="W1546">
        <f t="shared" si="22"/>
        <v>57.57864432292461</v>
      </c>
      <c r="X1546">
        <f t="shared" si="23"/>
        <v>0.68848332284455627</v>
      </c>
      <c r="Y1546">
        <f t="shared" si="24"/>
        <v>57.57864432292461</v>
      </c>
      <c r="AC1546">
        <v>13.571400000000001</v>
      </c>
      <c r="AD1546">
        <v>227</v>
      </c>
      <c r="AE1546">
        <v>2.7143000000000002</v>
      </c>
      <c r="AF1546">
        <v>1.195561E-2</v>
      </c>
      <c r="AG1546">
        <v>1094</v>
      </c>
      <c r="AH1546">
        <v>0</v>
      </c>
      <c r="AI1546">
        <v>1094</v>
      </c>
      <c r="AJ1546">
        <v>1094</v>
      </c>
      <c r="AK1546">
        <v>0</v>
      </c>
    </row>
    <row r="1547" spans="1:37" ht="19" customHeight="1">
      <c r="A1547" t="s">
        <v>1012</v>
      </c>
      <c r="B1547" t="s">
        <v>1013</v>
      </c>
      <c r="C1547" t="s">
        <v>1014</v>
      </c>
      <c r="D1547">
        <v>7</v>
      </c>
      <c r="E1547" t="s">
        <v>503</v>
      </c>
      <c r="F1547" t="s">
        <v>322</v>
      </c>
      <c r="G1547" t="s">
        <v>1311</v>
      </c>
      <c r="H1547" t="s">
        <v>1311</v>
      </c>
      <c r="I1547" t="s">
        <v>465</v>
      </c>
      <c r="J1547" t="s">
        <v>281</v>
      </c>
      <c r="K1547">
        <v>154</v>
      </c>
      <c r="L1547">
        <v>0</v>
      </c>
      <c r="M1547">
        <v>1050.5847000000001</v>
      </c>
      <c r="N1547">
        <v>1050.5847000000001</v>
      </c>
      <c r="O1547">
        <v>0</v>
      </c>
      <c r="P1547">
        <v>129.42859999999999</v>
      </c>
      <c r="Q1547">
        <v>1935.1429000000001</v>
      </c>
      <c r="R1547">
        <v>1025.5714</v>
      </c>
      <c r="S1547">
        <v>3781</v>
      </c>
      <c r="T1547">
        <v>15.2857</v>
      </c>
      <c r="U1547">
        <f t="shared" si="20"/>
        <v>4.0427664638984393E-3</v>
      </c>
      <c r="V1547">
        <f t="shared" si="21"/>
        <v>5.8185665167944985E-3</v>
      </c>
      <c r="W1547">
        <f t="shared" si="22"/>
        <v>1.4392536815454968</v>
      </c>
      <c r="X1547">
        <f t="shared" si="23"/>
        <v>3.9694136094003858E-2</v>
      </c>
      <c r="Y1547">
        <f t="shared" si="24"/>
        <v>9.8185577743530619</v>
      </c>
      <c r="AA1547">
        <v>129.42859999999999</v>
      </c>
      <c r="AB1547">
        <v>1935.1429000000001</v>
      </c>
      <c r="AC1547">
        <v>1025.5714</v>
      </c>
      <c r="AD1547">
        <v>3781</v>
      </c>
      <c r="AE1547">
        <v>15.2857</v>
      </c>
      <c r="AF1547">
        <v>4.0730899999999997E-3</v>
      </c>
      <c r="AG1547">
        <v>154</v>
      </c>
      <c r="AH1547">
        <v>0</v>
      </c>
      <c r="AI1547">
        <v>1050.5847000000001</v>
      </c>
      <c r="AJ1547">
        <v>1050.5847000000001</v>
      </c>
      <c r="AK1547">
        <v>0</v>
      </c>
    </row>
    <row r="1548" spans="1:37" ht="19" customHeight="1">
      <c r="A1548" t="s">
        <v>1012</v>
      </c>
      <c r="B1548" t="s">
        <v>1013</v>
      </c>
      <c r="C1548" t="s">
        <v>1014</v>
      </c>
      <c r="D1548">
        <v>7</v>
      </c>
      <c r="E1548" t="s">
        <v>499</v>
      </c>
      <c r="G1548" t="s">
        <v>1311</v>
      </c>
      <c r="H1548" t="s">
        <v>1311</v>
      </c>
      <c r="I1548" t="s">
        <v>465</v>
      </c>
      <c r="J1548" t="s">
        <v>268</v>
      </c>
      <c r="K1548">
        <v>4988</v>
      </c>
      <c r="L1548">
        <v>9732.92</v>
      </c>
      <c r="M1548">
        <v>1004.5162</v>
      </c>
      <c r="N1548">
        <v>340.39109999999999</v>
      </c>
      <c r="O1548">
        <v>664.12509999999997</v>
      </c>
      <c r="P1548">
        <v>16</v>
      </c>
      <c r="R1548">
        <v>0</v>
      </c>
      <c r="S1548">
        <v>84.285700000000006</v>
      </c>
      <c r="U1548">
        <f t="shared" si="20"/>
        <v>0</v>
      </c>
      <c r="V1548">
        <f t="shared" si="21"/>
        <v>24.950716093341711</v>
      </c>
      <c r="W1548" t="str">
        <f t="shared" si="22"/>
        <v/>
      </c>
      <c r="X1548">
        <f t="shared" si="23"/>
        <v>1.7025701190796809</v>
      </c>
      <c r="Y1548" t="str">
        <f t="shared" si="24"/>
        <v/>
      </c>
      <c r="AA1548">
        <v>16</v>
      </c>
      <c r="AC1548">
        <v>0</v>
      </c>
      <c r="AD1548">
        <v>84.285700000000006</v>
      </c>
      <c r="AF1548">
        <v>0</v>
      </c>
      <c r="AG1548">
        <v>4988</v>
      </c>
      <c r="AH1548">
        <v>9732.92</v>
      </c>
      <c r="AI1548">
        <v>1004.5162</v>
      </c>
      <c r="AJ1548">
        <v>340.39109999999999</v>
      </c>
      <c r="AK1548">
        <v>664.12509999999997</v>
      </c>
    </row>
    <row r="1549" spans="1:37" ht="19" customHeight="1">
      <c r="A1549" t="s">
        <v>1012</v>
      </c>
      <c r="B1549" t="s">
        <v>1013</v>
      </c>
      <c r="C1549" t="s">
        <v>1014</v>
      </c>
      <c r="D1549">
        <v>7</v>
      </c>
      <c r="E1549" t="s">
        <v>543</v>
      </c>
      <c r="G1549" t="s">
        <v>1311</v>
      </c>
      <c r="H1549" t="s">
        <v>1311</v>
      </c>
      <c r="I1549" t="s">
        <v>465</v>
      </c>
      <c r="J1549" t="s">
        <v>268</v>
      </c>
      <c r="K1549">
        <v>0</v>
      </c>
      <c r="L1549">
        <v>13412.46</v>
      </c>
      <c r="M1549">
        <v>915.25969999999995</v>
      </c>
      <c r="N1549">
        <v>0</v>
      </c>
      <c r="O1549">
        <v>915.25969999999995</v>
      </c>
      <c r="P1549">
        <v>0</v>
      </c>
      <c r="R1549">
        <v>0</v>
      </c>
      <c r="S1549">
        <v>0</v>
      </c>
      <c r="U1549" t="str">
        <f t="shared" si="20"/>
        <v/>
      </c>
      <c r="V1549" t="str">
        <f t="shared" si="21"/>
        <v/>
      </c>
      <c r="W1549" t="str">
        <f t="shared" si="22"/>
        <v/>
      </c>
      <c r="X1549" t="str">
        <f t="shared" si="23"/>
        <v/>
      </c>
      <c r="Y1549" t="str">
        <f t="shared" si="24"/>
        <v/>
      </c>
      <c r="AA1549">
        <v>0</v>
      </c>
      <c r="AC1549">
        <v>0</v>
      </c>
      <c r="AD1549">
        <v>0</v>
      </c>
      <c r="AG1549">
        <v>0</v>
      </c>
      <c r="AH1549">
        <v>13412.46</v>
      </c>
      <c r="AI1549">
        <v>915.25969999999995</v>
      </c>
      <c r="AJ1549">
        <v>0</v>
      </c>
      <c r="AK1549">
        <v>915.25969999999995</v>
      </c>
    </row>
    <row r="1550" spans="1:37" ht="19" customHeight="1">
      <c r="A1550" t="s">
        <v>1012</v>
      </c>
      <c r="B1550" t="s">
        <v>1013</v>
      </c>
      <c r="C1550" t="s">
        <v>1014</v>
      </c>
      <c r="D1550">
        <v>7</v>
      </c>
      <c r="E1550" t="s">
        <v>490</v>
      </c>
      <c r="F1550" t="s">
        <v>633</v>
      </c>
      <c r="G1550" t="s">
        <v>1311</v>
      </c>
      <c r="H1550" t="s">
        <v>1311</v>
      </c>
      <c r="I1550" t="s">
        <v>465</v>
      </c>
      <c r="J1550" t="s">
        <v>248</v>
      </c>
      <c r="K1550">
        <v>781.85</v>
      </c>
      <c r="L1550">
        <v>132.55000000000001</v>
      </c>
      <c r="M1550">
        <v>914.4</v>
      </c>
      <c r="N1550">
        <v>781.85</v>
      </c>
      <c r="O1550">
        <v>132.55000000000001</v>
      </c>
      <c r="P1550">
        <v>1139.2856999999999</v>
      </c>
      <c r="Q1550">
        <v>8681.1429000000007</v>
      </c>
      <c r="R1550">
        <v>0</v>
      </c>
      <c r="S1550">
        <v>8725.2857000000004</v>
      </c>
      <c r="T1550">
        <v>6.1429</v>
      </c>
      <c r="U1550">
        <f t="shared" si="20"/>
        <v>7.0403425299872991E-4</v>
      </c>
      <c r="V1550">
        <f t="shared" si="21"/>
        <v>1.4971265803774361E-2</v>
      </c>
      <c r="W1550">
        <f t="shared" si="22"/>
        <v>21.264967918828475</v>
      </c>
      <c r="X1550">
        <f t="shared" si="23"/>
        <v>1.4971265803774361E-2</v>
      </c>
      <c r="Y1550">
        <f t="shared" si="24"/>
        <v>21.264967918828475</v>
      </c>
      <c r="AA1550">
        <v>1139.2856999999999</v>
      </c>
      <c r="AB1550">
        <v>8681.1429000000007</v>
      </c>
      <c r="AC1550">
        <v>0</v>
      </c>
      <c r="AD1550">
        <v>8725.2857000000004</v>
      </c>
      <c r="AE1550">
        <v>6.1429</v>
      </c>
      <c r="AF1550">
        <v>7.0600999999999997E-4</v>
      </c>
      <c r="AG1550">
        <v>781.85</v>
      </c>
      <c r="AH1550">
        <v>132.55000000000001</v>
      </c>
      <c r="AI1550">
        <v>914.4</v>
      </c>
      <c r="AJ1550">
        <v>781.85</v>
      </c>
      <c r="AK1550">
        <v>132.55000000000001</v>
      </c>
    </row>
    <row r="1551" spans="1:37" ht="19" customHeight="1">
      <c r="A1551" t="s">
        <v>1012</v>
      </c>
      <c r="B1551" t="s">
        <v>1013</v>
      </c>
      <c r="C1551" t="s">
        <v>1014</v>
      </c>
      <c r="D1551">
        <v>7</v>
      </c>
      <c r="E1551" t="s">
        <v>512</v>
      </c>
      <c r="G1551" t="s">
        <v>1311</v>
      </c>
      <c r="H1551" t="s">
        <v>1311</v>
      </c>
      <c r="I1551" t="s">
        <v>465</v>
      </c>
      <c r="J1551" t="s">
        <v>268</v>
      </c>
      <c r="K1551">
        <v>0</v>
      </c>
      <c r="L1551">
        <v>11775.97</v>
      </c>
      <c r="M1551">
        <v>803.69</v>
      </c>
      <c r="N1551">
        <v>0</v>
      </c>
      <c r="O1551">
        <v>803.69</v>
      </c>
      <c r="P1551">
        <v>192.1429</v>
      </c>
      <c r="R1551">
        <v>0</v>
      </c>
      <c r="S1551">
        <v>1035.7143000000001</v>
      </c>
      <c r="U1551">
        <f t="shared" si="20"/>
        <v>0</v>
      </c>
      <c r="V1551">
        <f t="shared" si="21"/>
        <v>1.6242717017341832</v>
      </c>
      <c r="W1551" t="str">
        <f t="shared" si="22"/>
        <v/>
      </c>
      <c r="X1551">
        <f t="shared" si="23"/>
        <v>0.11085379157443047</v>
      </c>
      <c r="Y1551" t="str">
        <f t="shared" si="24"/>
        <v/>
      </c>
      <c r="AA1551">
        <v>192.1429</v>
      </c>
      <c r="AC1551">
        <v>0</v>
      </c>
      <c r="AD1551">
        <v>1035.7143000000001</v>
      </c>
      <c r="AF1551">
        <v>0</v>
      </c>
      <c r="AG1551">
        <v>0</v>
      </c>
      <c r="AH1551">
        <v>11775.97</v>
      </c>
      <c r="AI1551">
        <v>803.69</v>
      </c>
      <c r="AJ1551">
        <v>0</v>
      </c>
      <c r="AK1551">
        <v>803.69</v>
      </c>
    </row>
    <row r="1552" spans="1:37" ht="19" customHeight="1">
      <c r="A1552" t="s">
        <v>1012</v>
      </c>
      <c r="B1552" t="s">
        <v>1013</v>
      </c>
      <c r="C1552" t="s">
        <v>1014</v>
      </c>
      <c r="D1552">
        <v>7</v>
      </c>
      <c r="E1552" t="s">
        <v>497</v>
      </c>
      <c r="F1552" t="s">
        <v>497</v>
      </c>
      <c r="G1552" t="s">
        <v>1311</v>
      </c>
      <c r="H1552" t="s">
        <v>1311</v>
      </c>
      <c r="I1552" t="s">
        <v>465</v>
      </c>
      <c r="J1552" t="s">
        <v>268</v>
      </c>
      <c r="K1552">
        <v>11628</v>
      </c>
      <c r="L1552">
        <v>0</v>
      </c>
      <c r="M1552">
        <v>793.64499999999998</v>
      </c>
      <c r="N1552">
        <v>793.64499999999998</v>
      </c>
      <c r="O1552">
        <v>0</v>
      </c>
      <c r="P1552">
        <v>586.14290000000005</v>
      </c>
      <c r="Q1552">
        <v>39.285699999999999</v>
      </c>
      <c r="R1552">
        <v>39.285699999999999</v>
      </c>
      <c r="S1552">
        <v>584.71429999999998</v>
      </c>
      <c r="T1552">
        <v>3.4285999999999999</v>
      </c>
      <c r="U1552">
        <f t="shared" si="20"/>
        <v>5.8637184005932473E-3</v>
      </c>
      <c r="V1552">
        <f t="shared" si="21"/>
        <v>2.8409478905216741</v>
      </c>
      <c r="W1552">
        <f t="shared" si="22"/>
        <v>484.49596253364558</v>
      </c>
      <c r="X1552">
        <f t="shared" si="23"/>
        <v>0.19390300039328121</v>
      </c>
      <c r="Y1552">
        <f t="shared" si="24"/>
        <v>33.068266097782519</v>
      </c>
      <c r="AA1552">
        <v>586.14290000000005</v>
      </c>
      <c r="AB1552">
        <v>39.285699999999999</v>
      </c>
      <c r="AC1552">
        <v>39.285699999999999</v>
      </c>
      <c r="AD1552">
        <v>584.71429999999998</v>
      </c>
      <c r="AE1552">
        <v>3.4285999999999999</v>
      </c>
      <c r="AF1552">
        <v>5.9036799999999997E-3</v>
      </c>
      <c r="AG1552">
        <v>11628</v>
      </c>
      <c r="AH1552">
        <v>0</v>
      </c>
      <c r="AI1552">
        <v>793.64499999999998</v>
      </c>
      <c r="AJ1552">
        <v>793.64499999999998</v>
      </c>
      <c r="AK1552">
        <v>0</v>
      </c>
    </row>
    <row r="1553" spans="1:37" ht="19" customHeight="1">
      <c r="A1553" t="s">
        <v>1012</v>
      </c>
      <c r="B1553" t="s">
        <v>1013</v>
      </c>
      <c r="C1553" t="s">
        <v>1014</v>
      </c>
      <c r="D1553">
        <v>7</v>
      </c>
      <c r="E1553" t="s">
        <v>505</v>
      </c>
      <c r="G1553" t="s">
        <v>1311</v>
      </c>
      <c r="H1553" t="s">
        <v>1311</v>
      </c>
      <c r="I1553" t="s">
        <v>465</v>
      </c>
      <c r="J1553" t="s">
        <v>281</v>
      </c>
      <c r="K1553">
        <v>114</v>
      </c>
      <c r="L1553">
        <v>0</v>
      </c>
      <c r="M1553">
        <v>778.08550000000002</v>
      </c>
      <c r="N1553">
        <v>778.08550000000002</v>
      </c>
      <c r="O1553">
        <v>0</v>
      </c>
      <c r="P1553">
        <v>113.8571</v>
      </c>
      <c r="Q1553">
        <v>1686.7143000000001</v>
      </c>
      <c r="R1553">
        <v>720.28570000000002</v>
      </c>
      <c r="S1553">
        <v>3131</v>
      </c>
      <c r="T1553">
        <v>10.142899999999999</v>
      </c>
      <c r="U1553">
        <f t="shared" si="20"/>
        <v>3.2395081443628232E-3</v>
      </c>
      <c r="V1553">
        <f t="shared" si="21"/>
        <v>5.2014418031664919E-3</v>
      </c>
      <c r="W1553">
        <f t="shared" si="22"/>
        <v>1.6056270184773866</v>
      </c>
      <c r="X1553">
        <f t="shared" si="23"/>
        <v>3.5501460053839487E-2</v>
      </c>
      <c r="Y1553">
        <f t="shared" si="24"/>
        <v>10.958904398995498</v>
      </c>
      <c r="AA1553">
        <v>113.8571</v>
      </c>
      <c r="AB1553">
        <v>1686.7143000000001</v>
      </c>
      <c r="AC1553">
        <v>720.28570000000002</v>
      </c>
      <c r="AD1553">
        <v>3131</v>
      </c>
      <c r="AE1553">
        <v>10.142899999999999</v>
      </c>
      <c r="AF1553">
        <v>3.2516699999999999E-3</v>
      </c>
      <c r="AG1553">
        <v>114</v>
      </c>
      <c r="AH1553">
        <v>0</v>
      </c>
      <c r="AI1553">
        <v>778.08550000000002</v>
      </c>
      <c r="AJ1553">
        <v>778.08550000000002</v>
      </c>
      <c r="AK1553">
        <v>0</v>
      </c>
    </row>
    <row r="1554" spans="1:37" ht="19" customHeight="1">
      <c r="A1554" t="s">
        <v>1012</v>
      </c>
      <c r="B1554" t="s">
        <v>1013</v>
      </c>
      <c r="C1554" t="s">
        <v>1014</v>
      </c>
      <c r="D1554">
        <v>7</v>
      </c>
      <c r="E1554" t="s">
        <v>537</v>
      </c>
      <c r="F1554" t="s">
        <v>537</v>
      </c>
      <c r="G1554" t="s">
        <v>1311</v>
      </c>
      <c r="H1554" t="s">
        <v>1311</v>
      </c>
      <c r="I1554" t="s">
        <v>465</v>
      </c>
      <c r="J1554" t="s">
        <v>248</v>
      </c>
      <c r="K1554">
        <v>559</v>
      </c>
      <c r="L1554">
        <v>0</v>
      </c>
      <c r="M1554">
        <v>559</v>
      </c>
      <c r="N1554">
        <v>559</v>
      </c>
      <c r="O1554">
        <v>0</v>
      </c>
      <c r="Q1554">
        <v>240.1429</v>
      </c>
      <c r="R1554">
        <v>8.4285999999999994</v>
      </c>
      <c r="S1554">
        <v>245.28569999999999</v>
      </c>
      <c r="T1554">
        <v>1.2857000000000001</v>
      </c>
      <c r="U1554">
        <f t="shared" si="20"/>
        <v>5.2416427048132038E-3</v>
      </c>
      <c r="V1554">
        <f t="shared" si="21"/>
        <v>0.32556786986417419</v>
      </c>
      <c r="W1554">
        <f t="shared" si="22"/>
        <v>62.111801242236027</v>
      </c>
      <c r="X1554">
        <f t="shared" si="23"/>
        <v>0.32556786986417419</v>
      </c>
      <c r="Y1554">
        <f t="shared" si="24"/>
        <v>62.111801242236027</v>
      </c>
      <c r="AB1554">
        <v>240.1429</v>
      </c>
      <c r="AC1554">
        <v>8.4285999999999994</v>
      </c>
      <c r="AD1554">
        <v>245.28569999999999</v>
      </c>
      <c r="AE1554">
        <v>1.2857000000000001</v>
      </c>
      <c r="AF1554">
        <v>5.2255000000000001E-3</v>
      </c>
      <c r="AG1554">
        <v>559</v>
      </c>
      <c r="AH1554">
        <v>0</v>
      </c>
      <c r="AI1554">
        <v>559</v>
      </c>
      <c r="AJ1554">
        <v>559</v>
      </c>
      <c r="AK1554">
        <v>0</v>
      </c>
    </row>
    <row r="1555" spans="1:37" ht="19" customHeight="1">
      <c r="A1555" t="s">
        <v>1012</v>
      </c>
      <c r="B1555" t="s">
        <v>1013</v>
      </c>
      <c r="C1555" t="s">
        <v>1014</v>
      </c>
      <c r="D1555">
        <v>7</v>
      </c>
      <c r="E1555" t="s">
        <v>524</v>
      </c>
      <c r="G1555" t="s">
        <v>1311</v>
      </c>
      <c r="H1555" t="s">
        <v>1311</v>
      </c>
      <c r="I1555" t="s">
        <v>465</v>
      </c>
      <c r="J1555" t="s">
        <v>268</v>
      </c>
      <c r="K1555">
        <v>821</v>
      </c>
      <c r="L1555">
        <v>6628.11</v>
      </c>
      <c r="M1555">
        <v>508.26920000000001</v>
      </c>
      <c r="N1555">
        <v>55.974200000000003</v>
      </c>
      <c r="O1555">
        <v>452.29500000000002</v>
      </c>
      <c r="P1555">
        <v>6.4286000000000003</v>
      </c>
      <c r="R1555">
        <v>0</v>
      </c>
      <c r="S1555">
        <v>205.42859999999999</v>
      </c>
      <c r="U1555">
        <f t="shared" si="20"/>
        <v>0</v>
      </c>
      <c r="V1555">
        <f t="shared" si="21"/>
        <v>5.180187040307783</v>
      </c>
      <c r="W1555" t="str">
        <f t="shared" si="22"/>
        <v/>
      </c>
      <c r="X1555">
        <f t="shared" si="23"/>
        <v>0.35345558366403568</v>
      </c>
      <c r="Y1555" t="str">
        <f t="shared" si="24"/>
        <v/>
      </c>
      <c r="AA1555">
        <v>6.4286000000000003</v>
      </c>
      <c r="AC1555">
        <v>0</v>
      </c>
      <c r="AD1555">
        <v>205.42859999999999</v>
      </c>
      <c r="AF1555">
        <v>0</v>
      </c>
      <c r="AG1555">
        <v>821</v>
      </c>
      <c r="AH1555">
        <v>6628.11</v>
      </c>
      <c r="AI1555">
        <v>508.26920000000001</v>
      </c>
      <c r="AJ1555">
        <v>55.974200000000003</v>
      </c>
      <c r="AK1555">
        <v>452.29500000000002</v>
      </c>
    </row>
    <row r="1556" spans="1:37" ht="19" customHeight="1">
      <c r="A1556" t="s">
        <v>1012</v>
      </c>
      <c r="B1556" t="s">
        <v>1013</v>
      </c>
      <c r="C1556" t="s">
        <v>1014</v>
      </c>
      <c r="D1556">
        <v>7</v>
      </c>
      <c r="E1556" t="s">
        <v>509</v>
      </c>
      <c r="G1556" t="s">
        <v>1311</v>
      </c>
      <c r="H1556" t="s">
        <v>1311</v>
      </c>
      <c r="I1556" t="s">
        <v>465</v>
      </c>
      <c r="J1556" t="s">
        <v>268</v>
      </c>
      <c r="K1556">
        <v>0</v>
      </c>
      <c r="L1556">
        <v>6302</v>
      </c>
      <c r="M1556">
        <v>429.91860000000003</v>
      </c>
      <c r="N1556">
        <v>0</v>
      </c>
      <c r="O1556">
        <v>429.91860000000003</v>
      </c>
      <c r="P1556">
        <v>32.285699999999999</v>
      </c>
      <c r="R1556">
        <v>0</v>
      </c>
      <c r="S1556">
        <v>152.71430000000001</v>
      </c>
      <c r="U1556">
        <f t="shared" si="20"/>
        <v>0</v>
      </c>
      <c r="V1556">
        <f t="shared" si="21"/>
        <v>5.895228634683944</v>
      </c>
      <c r="W1556" t="str">
        <f t="shared" si="22"/>
        <v/>
      </c>
      <c r="X1556">
        <f t="shared" si="23"/>
        <v>0.4021689053162858</v>
      </c>
      <c r="Y1556" t="str">
        <f t="shared" si="24"/>
        <v/>
      </c>
      <c r="AA1556">
        <v>32.285699999999999</v>
      </c>
      <c r="AC1556">
        <v>0</v>
      </c>
      <c r="AD1556">
        <v>152.71430000000001</v>
      </c>
      <c r="AF1556">
        <v>0</v>
      </c>
      <c r="AG1556">
        <v>0</v>
      </c>
      <c r="AH1556">
        <v>6302</v>
      </c>
      <c r="AI1556">
        <v>429.91860000000003</v>
      </c>
      <c r="AJ1556">
        <v>0</v>
      </c>
      <c r="AK1556">
        <v>429.91860000000003</v>
      </c>
    </row>
    <row r="1557" spans="1:37" ht="19" customHeight="1">
      <c r="A1557" t="s">
        <v>1012</v>
      </c>
      <c r="B1557" t="s">
        <v>1013</v>
      </c>
      <c r="C1557" t="s">
        <v>1014</v>
      </c>
      <c r="D1557">
        <v>7</v>
      </c>
      <c r="E1557" t="s">
        <v>515</v>
      </c>
      <c r="G1557" t="s">
        <v>1311</v>
      </c>
      <c r="H1557" t="s">
        <v>1311</v>
      </c>
      <c r="I1557" t="s">
        <v>465</v>
      </c>
      <c r="J1557" t="s">
        <v>268</v>
      </c>
      <c r="K1557">
        <v>0</v>
      </c>
      <c r="L1557">
        <v>5882.37</v>
      </c>
      <c r="M1557">
        <v>401.50830000000002</v>
      </c>
      <c r="N1557">
        <v>0</v>
      </c>
      <c r="O1557">
        <v>401.50830000000002</v>
      </c>
      <c r="P1557">
        <v>1.4286000000000001</v>
      </c>
      <c r="R1557">
        <v>0</v>
      </c>
      <c r="S1557">
        <v>57</v>
      </c>
      <c r="U1557">
        <f t="shared" si="20"/>
        <v>0</v>
      </c>
      <c r="V1557">
        <f t="shared" si="21"/>
        <v>14.742781954887217</v>
      </c>
      <c r="W1557" t="str">
        <f t="shared" si="22"/>
        <v/>
      </c>
      <c r="X1557">
        <f t="shared" si="23"/>
        <v>1.0062864661654136</v>
      </c>
      <c r="Y1557" t="str">
        <f t="shared" si="24"/>
        <v/>
      </c>
      <c r="AA1557">
        <v>1.4286000000000001</v>
      </c>
      <c r="AC1557">
        <v>0</v>
      </c>
      <c r="AD1557">
        <v>57</v>
      </c>
      <c r="AF1557">
        <v>0</v>
      </c>
      <c r="AG1557">
        <v>0</v>
      </c>
      <c r="AH1557">
        <v>5882.37</v>
      </c>
      <c r="AI1557">
        <v>401.50830000000002</v>
      </c>
      <c r="AJ1557">
        <v>0</v>
      </c>
      <c r="AK1557">
        <v>401.50830000000002</v>
      </c>
    </row>
    <row r="1558" spans="1:37" ht="19" customHeight="1">
      <c r="A1558" t="s">
        <v>1012</v>
      </c>
      <c r="B1558" t="s">
        <v>1013</v>
      </c>
      <c r="C1558" t="s">
        <v>1014</v>
      </c>
      <c r="D1558">
        <v>7</v>
      </c>
      <c r="E1558" t="s">
        <v>510</v>
      </c>
      <c r="G1558" t="s">
        <v>1311</v>
      </c>
      <c r="H1558" t="s">
        <v>1311</v>
      </c>
      <c r="I1558" t="s">
        <v>465</v>
      </c>
      <c r="J1558" t="s">
        <v>268</v>
      </c>
      <c r="K1558">
        <v>0</v>
      </c>
      <c r="L1558">
        <v>5719.12</v>
      </c>
      <c r="M1558">
        <v>390.42160000000001</v>
      </c>
      <c r="N1558">
        <v>0</v>
      </c>
      <c r="O1558">
        <v>390.42160000000001</v>
      </c>
      <c r="P1558">
        <v>29.285699999999999</v>
      </c>
      <c r="R1558">
        <v>0</v>
      </c>
      <c r="S1558">
        <v>314.42860000000002</v>
      </c>
      <c r="U1558">
        <f t="shared" si="20"/>
        <v>0</v>
      </c>
      <c r="V1558">
        <f t="shared" si="21"/>
        <v>2.5984186643872178</v>
      </c>
      <c r="W1558" t="str">
        <f t="shared" si="22"/>
        <v/>
      </c>
      <c r="X1558">
        <f t="shared" si="23"/>
        <v>0.17738371854759485</v>
      </c>
      <c r="Y1558" t="str">
        <f t="shared" si="24"/>
        <v/>
      </c>
      <c r="AA1558">
        <v>29.285699999999999</v>
      </c>
      <c r="AC1558">
        <v>0</v>
      </c>
      <c r="AD1558">
        <v>314.42860000000002</v>
      </c>
      <c r="AF1558">
        <v>0</v>
      </c>
      <c r="AG1558">
        <v>0</v>
      </c>
      <c r="AH1558">
        <v>5719.12</v>
      </c>
      <c r="AI1558">
        <v>390.42160000000001</v>
      </c>
      <c r="AJ1558">
        <v>0</v>
      </c>
      <c r="AK1558">
        <v>390.42160000000001</v>
      </c>
    </row>
    <row r="1559" spans="1:37" ht="19" customHeight="1">
      <c r="A1559" t="s">
        <v>1012</v>
      </c>
      <c r="B1559" t="s">
        <v>1013</v>
      </c>
      <c r="C1559" t="s">
        <v>1014</v>
      </c>
      <c r="D1559">
        <v>7</v>
      </c>
      <c r="E1559" t="s">
        <v>514</v>
      </c>
      <c r="G1559" t="s">
        <v>1311</v>
      </c>
      <c r="H1559" t="s">
        <v>1311</v>
      </c>
      <c r="I1559" t="s">
        <v>465</v>
      </c>
      <c r="J1559" t="s">
        <v>268</v>
      </c>
      <c r="K1559">
        <v>499</v>
      </c>
      <c r="L1559">
        <v>4204.8999999999996</v>
      </c>
      <c r="M1559">
        <v>321.05439999999999</v>
      </c>
      <c r="N1559">
        <v>34.104199999999999</v>
      </c>
      <c r="O1559">
        <v>286.95030000000003</v>
      </c>
      <c r="P1559">
        <v>1.1429</v>
      </c>
      <c r="R1559">
        <v>0</v>
      </c>
      <c r="S1559">
        <v>49.714300000000001</v>
      </c>
      <c r="U1559">
        <f t="shared" si="20"/>
        <v>0</v>
      </c>
      <c r="V1559">
        <f t="shared" si="21"/>
        <v>13.516950138807431</v>
      </c>
      <c r="W1559" t="str">
        <f t="shared" si="22"/>
        <v/>
      </c>
      <c r="X1559">
        <f t="shared" si="23"/>
        <v>0.92256984983625001</v>
      </c>
      <c r="Y1559" t="str">
        <f t="shared" si="24"/>
        <v/>
      </c>
      <c r="AA1559">
        <v>1.1429</v>
      </c>
      <c r="AC1559">
        <v>0</v>
      </c>
      <c r="AD1559">
        <v>49.714300000000001</v>
      </c>
      <c r="AF1559">
        <v>0</v>
      </c>
      <c r="AG1559">
        <v>499</v>
      </c>
      <c r="AH1559">
        <v>4204.8999999999996</v>
      </c>
      <c r="AI1559">
        <v>321.05439999999999</v>
      </c>
      <c r="AJ1559">
        <v>34.104199999999999</v>
      </c>
      <c r="AK1559">
        <v>286.95030000000003</v>
      </c>
    </row>
    <row r="1560" spans="1:37" ht="19" customHeight="1">
      <c r="A1560" t="s">
        <v>1012</v>
      </c>
      <c r="B1560" t="s">
        <v>1013</v>
      </c>
      <c r="C1560" t="s">
        <v>1014</v>
      </c>
      <c r="D1560">
        <v>7</v>
      </c>
      <c r="E1560" t="s">
        <v>632</v>
      </c>
      <c r="F1560" t="s">
        <v>632</v>
      </c>
      <c r="G1560" t="s">
        <v>1311</v>
      </c>
      <c r="H1560" t="s">
        <v>1311</v>
      </c>
      <c r="I1560" t="s">
        <v>465</v>
      </c>
      <c r="J1560" t="s">
        <v>248</v>
      </c>
      <c r="K1560">
        <v>310</v>
      </c>
      <c r="L1560">
        <v>0</v>
      </c>
      <c r="M1560">
        <v>310</v>
      </c>
      <c r="N1560">
        <v>310</v>
      </c>
      <c r="O1560">
        <v>0</v>
      </c>
      <c r="Q1560">
        <v>40.714300000000001</v>
      </c>
      <c r="R1560">
        <v>1</v>
      </c>
      <c r="S1560">
        <v>36.571399999999997</v>
      </c>
      <c r="T1560">
        <v>1</v>
      </c>
      <c r="U1560">
        <f t="shared" si="20"/>
        <v>2.7343771362321381E-2</v>
      </c>
      <c r="V1560">
        <f t="shared" si="21"/>
        <v>1.2109384460456611</v>
      </c>
      <c r="W1560">
        <f t="shared" si="22"/>
        <v>44.285714285714285</v>
      </c>
      <c r="X1560">
        <f t="shared" si="23"/>
        <v>1.2109384460456611</v>
      </c>
      <c r="Y1560">
        <f t="shared" si="24"/>
        <v>44.285714285714285</v>
      </c>
      <c r="AB1560">
        <v>40.714300000000001</v>
      </c>
      <c r="AC1560">
        <v>1</v>
      </c>
      <c r="AD1560">
        <v>36.571399999999997</v>
      </c>
      <c r="AE1560">
        <v>1</v>
      </c>
      <c r="AF1560">
        <v>2.819609E-2</v>
      </c>
      <c r="AG1560">
        <v>310</v>
      </c>
      <c r="AH1560">
        <v>0</v>
      </c>
      <c r="AI1560">
        <v>310</v>
      </c>
      <c r="AJ1560">
        <v>310</v>
      </c>
      <c r="AK1560">
        <v>0</v>
      </c>
    </row>
    <row r="1561" spans="1:37" ht="19" customHeight="1">
      <c r="A1561" t="s">
        <v>1012</v>
      </c>
      <c r="B1561" t="s">
        <v>1013</v>
      </c>
      <c r="C1561" t="s">
        <v>1014</v>
      </c>
      <c r="D1561">
        <v>7</v>
      </c>
      <c r="E1561" t="s">
        <v>526</v>
      </c>
      <c r="G1561" t="s">
        <v>1311</v>
      </c>
      <c r="H1561" t="s">
        <v>1311</v>
      </c>
      <c r="I1561" t="s">
        <v>465</v>
      </c>
      <c r="J1561" t="s">
        <v>268</v>
      </c>
      <c r="K1561">
        <v>0</v>
      </c>
      <c r="L1561">
        <v>4305.3599999999997</v>
      </c>
      <c r="M1561">
        <v>293.8186</v>
      </c>
      <c r="N1561">
        <v>0</v>
      </c>
      <c r="O1561">
        <v>293.8186</v>
      </c>
      <c r="P1561">
        <v>0.42859999999999998</v>
      </c>
      <c r="R1561">
        <v>0</v>
      </c>
      <c r="S1561">
        <v>48.571399999999997</v>
      </c>
      <c r="U1561">
        <f t="shared" si="20"/>
        <v>0</v>
      </c>
      <c r="V1561">
        <f t="shared" si="21"/>
        <v>12.662830978135871</v>
      </c>
      <c r="W1561" t="str">
        <f t="shared" si="22"/>
        <v/>
      </c>
      <c r="X1561">
        <f t="shared" si="23"/>
        <v>0.86417286127815374</v>
      </c>
      <c r="Y1561" t="str">
        <f t="shared" si="24"/>
        <v/>
      </c>
      <c r="AA1561">
        <v>0.42859999999999998</v>
      </c>
      <c r="AC1561">
        <v>0</v>
      </c>
      <c r="AD1561">
        <v>48.571399999999997</v>
      </c>
      <c r="AF1561">
        <v>0</v>
      </c>
      <c r="AG1561">
        <v>0</v>
      </c>
      <c r="AH1561">
        <v>4305.3599999999997</v>
      </c>
      <c r="AI1561">
        <v>293.8186</v>
      </c>
      <c r="AJ1561">
        <v>0</v>
      </c>
      <c r="AK1561">
        <v>293.8186</v>
      </c>
    </row>
    <row r="1562" spans="1:37" ht="19" customHeight="1">
      <c r="A1562" t="s">
        <v>1012</v>
      </c>
      <c r="B1562" t="s">
        <v>1013</v>
      </c>
      <c r="C1562" t="s">
        <v>1014</v>
      </c>
      <c r="D1562">
        <v>7</v>
      </c>
      <c r="E1562" t="s">
        <v>518</v>
      </c>
      <c r="G1562" t="s">
        <v>1311</v>
      </c>
      <c r="H1562" t="s">
        <v>1311</v>
      </c>
      <c r="I1562" t="s">
        <v>465</v>
      </c>
      <c r="J1562" t="s">
        <v>268</v>
      </c>
      <c r="K1562">
        <v>0</v>
      </c>
      <c r="L1562">
        <v>3913</v>
      </c>
      <c r="M1562">
        <v>267.0147</v>
      </c>
      <c r="N1562">
        <v>0</v>
      </c>
      <c r="O1562">
        <v>267.0147</v>
      </c>
      <c r="P1562">
        <v>0</v>
      </c>
      <c r="R1562">
        <v>0</v>
      </c>
      <c r="S1562">
        <v>0</v>
      </c>
      <c r="U1562" t="str">
        <f t="shared" si="20"/>
        <v/>
      </c>
      <c r="V1562" t="str">
        <f t="shared" si="21"/>
        <v/>
      </c>
      <c r="W1562" t="str">
        <f t="shared" si="22"/>
        <v/>
      </c>
      <c r="X1562" t="str">
        <f t="shared" si="23"/>
        <v/>
      </c>
      <c r="Y1562" t="str">
        <f t="shared" si="24"/>
        <v/>
      </c>
      <c r="AA1562">
        <v>0</v>
      </c>
      <c r="AC1562">
        <v>0</v>
      </c>
      <c r="AD1562">
        <v>0</v>
      </c>
      <c r="AG1562">
        <v>0</v>
      </c>
      <c r="AH1562">
        <v>3913</v>
      </c>
      <c r="AI1562">
        <v>267.0147</v>
      </c>
      <c r="AJ1562">
        <v>0</v>
      </c>
      <c r="AK1562">
        <v>267.0147</v>
      </c>
    </row>
    <row r="1563" spans="1:37" ht="19" customHeight="1">
      <c r="A1563" t="s">
        <v>1012</v>
      </c>
      <c r="B1563" t="s">
        <v>1013</v>
      </c>
      <c r="C1563" t="s">
        <v>1014</v>
      </c>
      <c r="D1563">
        <v>7</v>
      </c>
      <c r="E1563" t="s">
        <v>517</v>
      </c>
      <c r="G1563" t="s">
        <v>1311</v>
      </c>
      <c r="H1563" t="s">
        <v>1311</v>
      </c>
      <c r="I1563" t="s">
        <v>465</v>
      </c>
      <c r="J1563" t="s">
        <v>268</v>
      </c>
      <c r="K1563">
        <v>698</v>
      </c>
      <c r="L1563">
        <v>2692.39</v>
      </c>
      <c r="M1563">
        <v>231.3484</v>
      </c>
      <c r="N1563">
        <v>47.5959</v>
      </c>
      <c r="O1563">
        <v>183.7525</v>
      </c>
      <c r="P1563">
        <v>6.1429</v>
      </c>
      <c r="R1563">
        <v>0</v>
      </c>
      <c r="S1563">
        <v>45.428600000000003</v>
      </c>
      <c r="U1563">
        <f t="shared" si="20"/>
        <v>0</v>
      </c>
      <c r="V1563">
        <f t="shared" si="21"/>
        <v>10.661597068177944</v>
      </c>
      <c r="W1563" t="str">
        <f t="shared" si="22"/>
        <v/>
      </c>
      <c r="X1563">
        <f t="shared" si="23"/>
        <v>0.72751023427029282</v>
      </c>
      <c r="Y1563" t="str">
        <f t="shared" si="24"/>
        <v/>
      </c>
      <c r="AA1563">
        <v>6.1429</v>
      </c>
      <c r="AC1563">
        <v>0</v>
      </c>
      <c r="AD1563">
        <v>45.428600000000003</v>
      </c>
      <c r="AF1563">
        <v>0</v>
      </c>
      <c r="AG1563">
        <v>698</v>
      </c>
      <c r="AH1563">
        <v>2692.39</v>
      </c>
      <c r="AI1563">
        <v>231.3484</v>
      </c>
      <c r="AJ1563">
        <v>47.5959</v>
      </c>
      <c r="AK1563">
        <v>183.7525</v>
      </c>
    </row>
    <row r="1564" spans="1:37" ht="19" customHeight="1">
      <c r="A1564" t="s">
        <v>1012</v>
      </c>
      <c r="B1564" t="s">
        <v>1013</v>
      </c>
      <c r="C1564" t="s">
        <v>1014</v>
      </c>
      <c r="D1564">
        <v>7</v>
      </c>
      <c r="E1564" t="s">
        <v>539</v>
      </c>
      <c r="F1564" t="s">
        <v>540</v>
      </c>
      <c r="G1564" t="s">
        <v>1311</v>
      </c>
      <c r="H1564" t="s">
        <v>1311</v>
      </c>
      <c r="I1564" t="s">
        <v>465</v>
      </c>
      <c r="J1564" t="s">
        <v>268</v>
      </c>
      <c r="K1564">
        <v>2035</v>
      </c>
      <c r="L1564">
        <v>0</v>
      </c>
      <c r="M1564">
        <v>138.75960000000001</v>
      </c>
      <c r="N1564">
        <v>138.75960000000001</v>
      </c>
      <c r="O1564">
        <v>0</v>
      </c>
      <c r="Q1564">
        <v>535.71429999999998</v>
      </c>
      <c r="R1564">
        <v>265.8571</v>
      </c>
      <c r="S1564">
        <v>541</v>
      </c>
      <c r="T1564">
        <v>1</v>
      </c>
      <c r="U1564">
        <f t="shared" si="20"/>
        <v>1.8484288354898336E-3</v>
      </c>
      <c r="V1564">
        <f t="shared" si="21"/>
        <v>0.53736466860311594</v>
      </c>
      <c r="W1564">
        <f t="shared" si="22"/>
        <v>290.71428571428572</v>
      </c>
      <c r="X1564">
        <f t="shared" si="23"/>
        <v>3.6641035120147873E-2</v>
      </c>
      <c r="Y1564">
        <f t="shared" si="24"/>
        <v>19.822800000000001</v>
      </c>
      <c r="AB1564">
        <v>535.71429999999998</v>
      </c>
      <c r="AC1564">
        <v>265.8571</v>
      </c>
      <c r="AD1564">
        <v>541</v>
      </c>
      <c r="AE1564">
        <v>1</v>
      </c>
      <c r="AF1564">
        <v>2.10443E-3</v>
      </c>
      <c r="AG1564">
        <v>2035</v>
      </c>
      <c r="AH1564">
        <v>0</v>
      </c>
      <c r="AI1564">
        <v>138.75960000000001</v>
      </c>
      <c r="AJ1564">
        <v>138.75960000000001</v>
      </c>
      <c r="AK1564">
        <v>0</v>
      </c>
    </row>
    <row r="1565" spans="1:37" ht="19" customHeight="1">
      <c r="A1565" t="s">
        <v>1012</v>
      </c>
      <c r="B1565" t="s">
        <v>1013</v>
      </c>
      <c r="C1565" t="s">
        <v>1014</v>
      </c>
      <c r="D1565">
        <v>7</v>
      </c>
      <c r="E1565" t="s">
        <v>531</v>
      </c>
      <c r="G1565" t="s">
        <v>1311</v>
      </c>
      <c r="H1565" t="s">
        <v>1311</v>
      </c>
      <c r="I1565" t="s">
        <v>465</v>
      </c>
      <c r="J1565" t="s">
        <v>268</v>
      </c>
      <c r="K1565">
        <v>0</v>
      </c>
      <c r="L1565">
        <v>2005</v>
      </c>
      <c r="M1565">
        <v>136.8578</v>
      </c>
      <c r="N1565">
        <v>0</v>
      </c>
      <c r="O1565">
        <v>136.8578</v>
      </c>
      <c r="P1565">
        <v>1.7142999999999999</v>
      </c>
      <c r="R1565">
        <v>0</v>
      </c>
      <c r="S1565">
        <v>54.142899999999997</v>
      </c>
      <c r="U1565">
        <f t="shared" si="20"/>
        <v>0</v>
      </c>
      <c r="V1565">
        <f t="shared" si="21"/>
        <v>5.2902332794987244</v>
      </c>
      <c r="W1565" t="str">
        <f t="shared" si="22"/>
        <v/>
      </c>
      <c r="X1565">
        <f t="shared" si="23"/>
        <v>0.3611020888373967</v>
      </c>
      <c r="Y1565" t="str">
        <f t="shared" si="24"/>
        <v/>
      </c>
      <c r="AA1565">
        <v>1.7142999999999999</v>
      </c>
      <c r="AC1565">
        <v>0</v>
      </c>
      <c r="AD1565">
        <v>54.142899999999997</v>
      </c>
      <c r="AF1565">
        <v>0</v>
      </c>
      <c r="AG1565">
        <v>0</v>
      </c>
      <c r="AH1565">
        <v>2005</v>
      </c>
      <c r="AI1565">
        <v>136.8578</v>
      </c>
      <c r="AJ1565">
        <v>0</v>
      </c>
      <c r="AK1565">
        <v>136.8578</v>
      </c>
    </row>
    <row r="1566" spans="1:37" ht="19" customHeight="1">
      <c r="A1566" t="s">
        <v>1012</v>
      </c>
      <c r="B1566" t="s">
        <v>1013</v>
      </c>
      <c r="C1566" t="s">
        <v>1014</v>
      </c>
      <c r="D1566">
        <v>7</v>
      </c>
      <c r="E1566" t="s">
        <v>527</v>
      </c>
      <c r="G1566" t="s">
        <v>1311</v>
      </c>
      <c r="H1566" t="s">
        <v>1311</v>
      </c>
      <c r="I1566" t="s">
        <v>465</v>
      </c>
      <c r="J1566" t="s">
        <v>268</v>
      </c>
      <c r="K1566">
        <v>0</v>
      </c>
      <c r="L1566">
        <v>1854.74</v>
      </c>
      <c r="M1566">
        <v>126.52889999999999</v>
      </c>
      <c r="N1566">
        <v>0</v>
      </c>
      <c r="O1566">
        <v>126.52889999999999</v>
      </c>
      <c r="P1566">
        <v>863.57140000000004</v>
      </c>
      <c r="R1566">
        <v>0</v>
      </c>
      <c r="S1566">
        <v>1712</v>
      </c>
      <c r="U1566">
        <f t="shared" si="20"/>
        <v>0</v>
      </c>
      <c r="V1566">
        <f t="shared" si="21"/>
        <v>0.15476802403204273</v>
      </c>
      <c r="W1566" t="str">
        <f t="shared" si="22"/>
        <v/>
      </c>
      <c r="X1566">
        <f t="shared" si="23"/>
        <v>1.0558152536715621E-2</v>
      </c>
      <c r="Y1566" t="str">
        <f t="shared" si="24"/>
        <v/>
      </c>
      <c r="AA1566">
        <v>863.57140000000004</v>
      </c>
      <c r="AC1566">
        <v>0</v>
      </c>
      <c r="AD1566">
        <v>1712</v>
      </c>
      <c r="AF1566">
        <v>0</v>
      </c>
      <c r="AG1566">
        <v>0</v>
      </c>
      <c r="AH1566">
        <v>1854.74</v>
      </c>
      <c r="AI1566">
        <v>126.52889999999999</v>
      </c>
      <c r="AJ1566">
        <v>0</v>
      </c>
      <c r="AK1566">
        <v>126.52889999999999</v>
      </c>
    </row>
    <row r="1567" spans="1:37" ht="19" customHeight="1">
      <c r="A1567" t="s">
        <v>1012</v>
      </c>
      <c r="B1567" t="s">
        <v>1013</v>
      </c>
      <c r="C1567" t="s">
        <v>1014</v>
      </c>
      <c r="D1567">
        <v>7</v>
      </c>
      <c r="E1567" t="s">
        <v>535</v>
      </c>
      <c r="G1567" t="s">
        <v>1311</v>
      </c>
      <c r="H1567" t="s">
        <v>1311</v>
      </c>
      <c r="I1567" t="s">
        <v>465</v>
      </c>
      <c r="J1567" t="s">
        <v>268</v>
      </c>
      <c r="K1567">
        <v>0</v>
      </c>
      <c r="L1567">
        <v>1723.9</v>
      </c>
      <c r="M1567">
        <v>117.6523</v>
      </c>
      <c r="N1567">
        <v>0</v>
      </c>
      <c r="O1567">
        <v>117.6523</v>
      </c>
      <c r="P1567">
        <v>0</v>
      </c>
      <c r="R1567">
        <v>0</v>
      </c>
      <c r="S1567">
        <v>0</v>
      </c>
      <c r="U1567" t="str">
        <f t="shared" si="20"/>
        <v/>
      </c>
      <c r="V1567" t="str">
        <f t="shared" si="21"/>
        <v/>
      </c>
      <c r="W1567" t="str">
        <f t="shared" si="22"/>
        <v/>
      </c>
      <c r="X1567" t="str">
        <f t="shared" si="23"/>
        <v/>
      </c>
      <c r="Y1567" t="str">
        <f t="shared" si="24"/>
        <v/>
      </c>
      <c r="AA1567">
        <v>0</v>
      </c>
      <c r="AC1567">
        <v>0</v>
      </c>
      <c r="AD1567">
        <v>0</v>
      </c>
      <c r="AG1567">
        <v>0</v>
      </c>
      <c r="AH1567">
        <v>1723.9</v>
      </c>
      <c r="AI1567">
        <v>117.6523</v>
      </c>
      <c r="AJ1567">
        <v>0</v>
      </c>
      <c r="AK1567">
        <v>117.6523</v>
      </c>
    </row>
    <row r="1568" spans="1:37" ht="19" customHeight="1">
      <c r="A1568" t="s">
        <v>1012</v>
      </c>
      <c r="B1568" t="s">
        <v>1013</v>
      </c>
      <c r="C1568" t="s">
        <v>1014</v>
      </c>
      <c r="D1568">
        <v>7</v>
      </c>
      <c r="E1568" t="s">
        <v>522</v>
      </c>
      <c r="G1568" t="s">
        <v>1311</v>
      </c>
      <c r="H1568" t="s">
        <v>1311</v>
      </c>
      <c r="I1568" t="s">
        <v>465</v>
      </c>
      <c r="J1568" t="s">
        <v>268</v>
      </c>
      <c r="K1568">
        <v>0</v>
      </c>
      <c r="L1568">
        <v>1433.25</v>
      </c>
      <c r="M1568">
        <v>97.807199999999995</v>
      </c>
      <c r="N1568">
        <v>0</v>
      </c>
      <c r="O1568">
        <v>97.807199999999995</v>
      </c>
      <c r="P1568">
        <v>0</v>
      </c>
      <c r="R1568">
        <v>0</v>
      </c>
      <c r="S1568">
        <v>0</v>
      </c>
      <c r="U1568" t="str">
        <f t="shared" si="20"/>
        <v/>
      </c>
      <c r="V1568" t="str">
        <f t="shared" si="21"/>
        <v/>
      </c>
      <c r="W1568" t="str">
        <f t="shared" si="22"/>
        <v/>
      </c>
      <c r="X1568" t="str">
        <f t="shared" si="23"/>
        <v/>
      </c>
      <c r="Y1568" t="str">
        <f t="shared" si="24"/>
        <v/>
      </c>
      <c r="AA1568">
        <v>0</v>
      </c>
      <c r="AC1568">
        <v>0</v>
      </c>
      <c r="AD1568">
        <v>0</v>
      </c>
      <c r="AG1568">
        <v>0</v>
      </c>
      <c r="AH1568">
        <v>1433.25</v>
      </c>
      <c r="AI1568">
        <v>97.807199999999995</v>
      </c>
      <c r="AJ1568">
        <v>0</v>
      </c>
      <c r="AK1568">
        <v>97.807199999999995</v>
      </c>
    </row>
    <row r="1569" spans="1:37" ht="19" customHeight="1">
      <c r="A1569" t="s">
        <v>1012</v>
      </c>
      <c r="B1569" t="s">
        <v>1013</v>
      </c>
      <c r="C1569" t="s">
        <v>1014</v>
      </c>
      <c r="D1569">
        <v>6</v>
      </c>
      <c r="E1569" t="s">
        <v>542</v>
      </c>
      <c r="G1569" t="s">
        <v>1311</v>
      </c>
      <c r="H1569" t="s">
        <v>1311</v>
      </c>
      <c r="I1569" t="s">
        <v>465</v>
      </c>
      <c r="J1569" t="s">
        <v>268</v>
      </c>
      <c r="K1569">
        <v>0</v>
      </c>
      <c r="L1569">
        <v>1073</v>
      </c>
      <c r="M1569">
        <v>73.233400000000003</v>
      </c>
      <c r="N1569">
        <v>0</v>
      </c>
      <c r="O1569">
        <v>73.233400000000003</v>
      </c>
      <c r="P1569">
        <v>6.6666999999999996</v>
      </c>
      <c r="R1569">
        <v>0</v>
      </c>
      <c r="S1569">
        <v>70.333299999999994</v>
      </c>
      <c r="U1569">
        <f t="shared" si="20"/>
        <v>0</v>
      </c>
      <c r="V1569">
        <f t="shared" si="21"/>
        <v>2.5426552334858932</v>
      </c>
      <c r="W1569" t="str">
        <f t="shared" si="22"/>
        <v/>
      </c>
      <c r="X1569">
        <f t="shared" si="23"/>
        <v>0.17353894480518714</v>
      </c>
      <c r="Y1569" t="str">
        <f t="shared" si="24"/>
        <v/>
      </c>
      <c r="AA1569">
        <v>6.6666999999999996</v>
      </c>
      <c r="AC1569">
        <v>0</v>
      </c>
      <c r="AD1569">
        <v>70.333299999999994</v>
      </c>
      <c r="AF1569">
        <v>0</v>
      </c>
      <c r="AG1569">
        <v>0</v>
      </c>
      <c r="AH1569">
        <v>1073</v>
      </c>
      <c r="AI1569">
        <v>73.233400000000003</v>
      </c>
      <c r="AJ1569">
        <v>0</v>
      </c>
      <c r="AK1569">
        <v>73.233400000000003</v>
      </c>
    </row>
    <row r="1570" spans="1:37" ht="19" customHeight="1">
      <c r="A1570" t="s">
        <v>1012</v>
      </c>
      <c r="B1570" t="s">
        <v>1013</v>
      </c>
      <c r="C1570" t="s">
        <v>1014</v>
      </c>
      <c r="D1570">
        <v>6</v>
      </c>
      <c r="E1570" t="s">
        <v>534</v>
      </c>
      <c r="G1570" t="s">
        <v>1311</v>
      </c>
      <c r="H1570" t="s">
        <v>1311</v>
      </c>
      <c r="I1570" t="s">
        <v>465</v>
      </c>
      <c r="J1570" t="s">
        <v>268</v>
      </c>
      <c r="K1570">
        <v>0</v>
      </c>
      <c r="L1570">
        <v>1034.06</v>
      </c>
      <c r="M1570">
        <v>70.546800000000005</v>
      </c>
      <c r="N1570">
        <v>0</v>
      </c>
      <c r="O1570">
        <v>70.546800000000005</v>
      </c>
      <c r="P1570">
        <v>0</v>
      </c>
      <c r="R1570">
        <v>0</v>
      </c>
      <c r="S1570">
        <v>12</v>
      </c>
      <c r="U1570">
        <f t="shared" si="20"/>
        <v>0</v>
      </c>
      <c r="V1570">
        <f t="shared" si="21"/>
        <v>14.361944444444445</v>
      </c>
      <c r="W1570" t="str">
        <f t="shared" si="22"/>
        <v/>
      </c>
      <c r="X1570">
        <f t="shared" si="23"/>
        <v>0.97981666666666678</v>
      </c>
      <c r="Y1570" t="str">
        <f t="shared" si="24"/>
        <v/>
      </c>
      <c r="AA1570">
        <v>0</v>
      </c>
      <c r="AC1570">
        <v>0</v>
      </c>
      <c r="AD1570">
        <v>12</v>
      </c>
      <c r="AF1570">
        <v>0</v>
      </c>
      <c r="AG1570">
        <v>0</v>
      </c>
      <c r="AH1570">
        <v>1034.06</v>
      </c>
      <c r="AI1570">
        <v>70.546800000000005</v>
      </c>
      <c r="AJ1570">
        <v>0</v>
      </c>
      <c r="AK1570">
        <v>70.546800000000005</v>
      </c>
    </row>
    <row r="1571" spans="1:37" ht="19" customHeight="1">
      <c r="A1571" t="s">
        <v>1012</v>
      </c>
      <c r="B1571" t="s">
        <v>1013</v>
      </c>
      <c r="C1571" t="s">
        <v>1014</v>
      </c>
      <c r="D1571">
        <v>7</v>
      </c>
      <c r="E1571" t="s">
        <v>533</v>
      </c>
      <c r="F1571" t="s">
        <v>533</v>
      </c>
      <c r="G1571" t="s">
        <v>1311</v>
      </c>
      <c r="H1571" t="s">
        <v>1311</v>
      </c>
      <c r="I1571" t="s">
        <v>465</v>
      </c>
      <c r="J1571" t="s">
        <v>281</v>
      </c>
      <c r="K1571">
        <v>9.1999999999999993</v>
      </c>
      <c r="L1571">
        <v>0</v>
      </c>
      <c r="M1571">
        <v>62.7577</v>
      </c>
      <c r="N1571">
        <v>62.7577</v>
      </c>
      <c r="O1571">
        <v>0</v>
      </c>
      <c r="R1571">
        <v>1.5713999999999999</v>
      </c>
      <c r="S1571">
        <v>49</v>
      </c>
      <c r="T1571">
        <v>1.7142999999999999</v>
      </c>
      <c r="U1571">
        <f t="shared" si="20"/>
        <v>3.4985714285714287E-2</v>
      </c>
      <c r="V1571">
        <f t="shared" si="21"/>
        <v>2.6822157434402333E-2</v>
      </c>
      <c r="W1571">
        <f t="shared" si="22"/>
        <v>0.76666027783101809</v>
      </c>
      <c r="X1571">
        <f t="shared" si="23"/>
        <v>0.18296705539358601</v>
      </c>
      <c r="Y1571">
        <f t="shared" si="24"/>
        <v>5.2297647519604009</v>
      </c>
      <c r="AC1571">
        <v>1.5713999999999999</v>
      </c>
      <c r="AD1571">
        <v>49</v>
      </c>
      <c r="AE1571">
        <v>1.7142999999999999</v>
      </c>
      <c r="AF1571">
        <v>3.4212939999999997E-2</v>
      </c>
      <c r="AG1571">
        <v>9.1999999999999993</v>
      </c>
      <c r="AH1571">
        <v>0</v>
      </c>
      <c r="AI1571">
        <v>62.7577</v>
      </c>
      <c r="AJ1571">
        <v>62.7577</v>
      </c>
      <c r="AK1571">
        <v>0</v>
      </c>
    </row>
    <row r="1572" spans="1:37" ht="19" customHeight="1">
      <c r="A1572" t="s">
        <v>1012</v>
      </c>
      <c r="B1572" t="s">
        <v>1013</v>
      </c>
      <c r="C1572" t="s">
        <v>1014</v>
      </c>
      <c r="D1572">
        <v>2</v>
      </c>
      <c r="E1572" t="s">
        <v>1002</v>
      </c>
      <c r="G1572" t="s">
        <v>1311</v>
      </c>
      <c r="H1572" t="s">
        <v>1311</v>
      </c>
      <c r="I1572" t="s">
        <v>465</v>
      </c>
      <c r="J1572" t="s">
        <v>268</v>
      </c>
      <c r="K1572">
        <v>499</v>
      </c>
      <c r="L1572">
        <v>353.27</v>
      </c>
      <c r="M1572">
        <v>58.121000000000002</v>
      </c>
      <c r="N1572">
        <v>34.021799999999999</v>
      </c>
      <c r="O1572">
        <v>24.0992</v>
      </c>
      <c r="P1572">
        <v>2</v>
      </c>
      <c r="R1572">
        <v>0</v>
      </c>
      <c r="S1572">
        <v>7</v>
      </c>
      <c r="U1572">
        <f t="shared" si="20"/>
        <v>0</v>
      </c>
      <c r="V1572">
        <f t="shared" si="21"/>
        <v>60.876428571428569</v>
      </c>
      <c r="W1572" t="str">
        <f t="shared" si="22"/>
        <v/>
      </c>
      <c r="X1572">
        <f t="shared" si="23"/>
        <v>4.1515000000000004</v>
      </c>
      <c r="Y1572" t="str">
        <f t="shared" si="24"/>
        <v/>
      </c>
      <c r="AA1572">
        <v>2</v>
      </c>
      <c r="AC1572">
        <v>0</v>
      </c>
      <c r="AD1572">
        <v>7</v>
      </c>
      <c r="AF1572">
        <v>0</v>
      </c>
      <c r="AG1572">
        <v>499</v>
      </c>
      <c r="AH1572">
        <v>353.27</v>
      </c>
      <c r="AI1572">
        <v>58.121000000000002</v>
      </c>
      <c r="AJ1572">
        <v>34.021799999999999</v>
      </c>
      <c r="AK1572">
        <v>24.0992</v>
      </c>
    </row>
    <row r="1573" spans="1:37" ht="19" customHeight="1">
      <c r="A1573" t="s">
        <v>1012</v>
      </c>
      <c r="B1573" t="s">
        <v>1013</v>
      </c>
      <c r="C1573" t="s">
        <v>1014</v>
      </c>
      <c r="D1573">
        <v>2</v>
      </c>
      <c r="E1573" t="s">
        <v>538</v>
      </c>
      <c r="G1573" t="s">
        <v>1311</v>
      </c>
      <c r="H1573" t="s">
        <v>1311</v>
      </c>
      <c r="I1573" t="s">
        <v>465</v>
      </c>
      <c r="J1573" t="s">
        <v>268</v>
      </c>
      <c r="K1573">
        <v>0</v>
      </c>
      <c r="L1573">
        <v>707.42</v>
      </c>
      <c r="M1573">
        <v>48.3294</v>
      </c>
      <c r="N1573">
        <v>0</v>
      </c>
      <c r="O1573">
        <v>48.3294</v>
      </c>
      <c r="P1573">
        <v>0</v>
      </c>
      <c r="R1573">
        <v>0</v>
      </c>
      <c r="S1573">
        <v>15.5</v>
      </c>
      <c r="U1573">
        <f t="shared" si="20"/>
        <v>0</v>
      </c>
      <c r="V1573">
        <f t="shared" si="21"/>
        <v>22.82</v>
      </c>
      <c r="W1573" t="str">
        <f t="shared" si="22"/>
        <v/>
      </c>
      <c r="X1573">
        <f t="shared" si="23"/>
        <v>1.5590129032258064</v>
      </c>
      <c r="Y1573" t="str">
        <f t="shared" si="24"/>
        <v/>
      </c>
      <c r="AA1573">
        <v>0</v>
      </c>
      <c r="AC1573">
        <v>0</v>
      </c>
      <c r="AD1573">
        <v>15.5</v>
      </c>
      <c r="AF1573">
        <v>0</v>
      </c>
      <c r="AG1573">
        <v>0</v>
      </c>
      <c r="AH1573">
        <v>707.42</v>
      </c>
      <c r="AI1573">
        <v>48.3294</v>
      </c>
      <c r="AJ1573">
        <v>0</v>
      </c>
      <c r="AK1573">
        <v>48.3294</v>
      </c>
    </row>
    <row r="1574" spans="1:37" ht="19" customHeight="1">
      <c r="A1574" t="s">
        <v>1012</v>
      </c>
      <c r="B1574" t="s">
        <v>1013</v>
      </c>
      <c r="C1574" t="s">
        <v>1014</v>
      </c>
      <c r="D1574">
        <v>2</v>
      </c>
      <c r="E1574" t="s">
        <v>624</v>
      </c>
      <c r="G1574" t="s">
        <v>1311</v>
      </c>
      <c r="H1574" t="s">
        <v>1311</v>
      </c>
      <c r="I1574" t="s">
        <v>465</v>
      </c>
      <c r="J1574" t="s">
        <v>268</v>
      </c>
      <c r="K1574">
        <v>0</v>
      </c>
      <c r="L1574">
        <v>619.08000000000004</v>
      </c>
      <c r="M1574">
        <v>42.2089</v>
      </c>
      <c r="N1574">
        <v>0</v>
      </c>
      <c r="O1574">
        <v>42.2089</v>
      </c>
      <c r="P1574">
        <v>2</v>
      </c>
      <c r="R1574">
        <v>0</v>
      </c>
      <c r="S1574">
        <v>11</v>
      </c>
      <c r="U1574">
        <f t="shared" si="20"/>
        <v>0</v>
      </c>
      <c r="V1574">
        <f t="shared" si="21"/>
        <v>28.14</v>
      </c>
      <c r="W1574" t="str">
        <f t="shared" si="22"/>
        <v/>
      </c>
      <c r="X1574">
        <f t="shared" si="23"/>
        <v>1.9185863636363636</v>
      </c>
      <c r="Y1574" t="str">
        <f t="shared" si="24"/>
        <v/>
      </c>
      <c r="AA1574">
        <v>2</v>
      </c>
      <c r="AC1574">
        <v>0</v>
      </c>
      <c r="AD1574">
        <v>11</v>
      </c>
      <c r="AF1574">
        <v>0</v>
      </c>
      <c r="AG1574">
        <v>0</v>
      </c>
      <c r="AH1574">
        <v>619.08000000000004</v>
      </c>
      <c r="AI1574">
        <v>42.2089</v>
      </c>
      <c r="AJ1574">
        <v>0</v>
      </c>
      <c r="AK1574">
        <v>42.2089</v>
      </c>
    </row>
    <row r="1575" spans="1:37" ht="19" customHeight="1">
      <c r="A1575" t="s">
        <v>1012</v>
      </c>
      <c r="B1575" t="s">
        <v>1013</v>
      </c>
      <c r="C1575" t="s">
        <v>1014</v>
      </c>
      <c r="D1575">
        <v>7</v>
      </c>
      <c r="E1575" t="s">
        <v>544</v>
      </c>
      <c r="F1575" t="s">
        <v>544</v>
      </c>
      <c r="G1575" t="s">
        <v>1311</v>
      </c>
      <c r="H1575" t="s">
        <v>1311</v>
      </c>
      <c r="I1575" t="s">
        <v>465</v>
      </c>
      <c r="J1575" t="s">
        <v>268</v>
      </c>
      <c r="K1575">
        <v>24</v>
      </c>
      <c r="L1575">
        <v>0</v>
      </c>
      <c r="M1575">
        <v>1.6375999999999999</v>
      </c>
      <c r="N1575">
        <v>1.6375999999999999</v>
      </c>
      <c r="O1575">
        <v>0</v>
      </c>
      <c r="R1575">
        <v>13.7143</v>
      </c>
      <c r="S1575">
        <v>69</v>
      </c>
      <c r="T1575">
        <v>0.28570000000000001</v>
      </c>
      <c r="U1575">
        <f t="shared" si="20"/>
        <v>4.1405797101449274E-3</v>
      </c>
      <c r="V1575">
        <f t="shared" si="21"/>
        <v>4.9689440993788817E-2</v>
      </c>
      <c r="W1575">
        <f t="shared" si="22"/>
        <v>12.000600030001499</v>
      </c>
      <c r="X1575">
        <f t="shared" si="23"/>
        <v>3.3904761904761907E-3</v>
      </c>
      <c r="Y1575">
        <f t="shared" si="24"/>
        <v>0.81884094204710234</v>
      </c>
      <c r="AC1575">
        <v>13.7143</v>
      </c>
      <c r="AD1575">
        <v>69</v>
      </c>
      <c r="AE1575">
        <v>0.28570000000000001</v>
      </c>
      <c r="AF1575">
        <v>4.1112099999999997E-3</v>
      </c>
      <c r="AG1575">
        <v>24</v>
      </c>
      <c r="AH1575">
        <v>0</v>
      </c>
      <c r="AI1575">
        <v>1.6375999999999999</v>
      </c>
      <c r="AJ1575">
        <v>1.6375999999999999</v>
      </c>
      <c r="AK1575">
        <v>0</v>
      </c>
    </row>
    <row r="1576" spans="1:37" ht="19" customHeight="1">
      <c r="A1576" t="s">
        <v>1012</v>
      </c>
      <c r="B1576" t="s">
        <v>1013</v>
      </c>
      <c r="C1576" t="s">
        <v>1014</v>
      </c>
      <c r="D1576">
        <v>7</v>
      </c>
      <c r="E1576" t="s">
        <v>545</v>
      </c>
      <c r="F1576" t="s">
        <v>635</v>
      </c>
      <c r="G1576" t="s">
        <v>1311</v>
      </c>
      <c r="H1576" t="s">
        <v>1311</v>
      </c>
      <c r="I1576" t="s">
        <v>465</v>
      </c>
      <c r="J1576" t="s">
        <v>268</v>
      </c>
      <c r="K1576">
        <v>0</v>
      </c>
      <c r="L1576">
        <v>0</v>
      </c>
      <c r="M1576">
        <v>0</v>
      </c>
      <c r="N1576">
        <v>0</v>
      </c>
      <c r="O1576">
        <v>0</v>
      </c>
      <c r="Q1576">
        <v>24014.857100000001</v>
      </c>
      <c r="R1576">
        <v>2169</v>
      </c>
      <c r="S1576">
        <v>24407</v>
      </c>
      <c r="T1576">
        <v>0</v>
      </c>
      <c r="U1576">
        <f t="shared" si="20"/>
        <v>0</v>
      </c>
      <c r="V1576">
        <f t="shared" si="21"/>
        <v>0</v>
      </c>
      <c r="W1576" t="str">
        <f t="shared" si="22"/>
        <v/>
      </c>
      <c r="X1576">
        <f t="shared" si="23"/>
        <v>0</v>
      </c>
      <c r="Y1576" t="str">
        <f t="shared" si="24"/>
        <v/>
      </c>
      <c r="AB1576">
        <v>24014.857100000001</v>
      </c>
      <c r="AC1576">
        <v>2169</v>
      </c>
      <c r="AD1576">
        <v>24407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</row>
    <row r="1577" spans="1:37" ht="19" customHeight="1">
      <c r="A1577" t="s">
        <v>1012</v>
      </c>
      <c r="B1577" t="s">
        <v>1013</v>
      </c>
      <c r="C1577" t="s">
        <v>1014</v>
      </c>
      <c r="D1577">
        <v>7</v>
      </c>
      <c r="E1577" t="s">
        <v>1003</v>
      </c>
      <c r="F1577" t="s">
        <v>1004</v>
      </c>
      <c r="G1577" t="s">
        <v>1311</v>
      </c>
      <c r="H1577" t="s">
        <v>1311</v>
      </c>
      <c r="I1577" t="s">
        <v>465</v>
      </c>
      <c r="J1577" t="s">
        <v>281</v>
      </c>
      <c r="K1577">
        <v>0</v>
      </c>
      <c r="L1577">
        <v>0</v>
      </c>
      <c r="M1577">
        <v>0</v>
      </c>
      <c r="N1577">
        <v>0</v>
      </c>
      <c r="O1577">
        <v>0</v>
      </c>
      <c r="Q1577">
        <v>21.428599999999999</v>
      </c>
      <c r="R1577">
        <v>0.57140000000000002</v>
      </c>
      <c r="S1577">
        <v>21.428599999999999</v>
      </c>
      <c r="T1577">
        <v>0</v>
      </c>
      <c r="U1577">
        <f t="shared" si="20"/>
        <v>0</v>
      </c>
      <c r="V1577">
        <f t="shared" si="21"/>
        <v>0</v>
      </c>
      <c r="W1577" t="str">
        <f t="shared" si="22"/>
        <v/>
      </c>
      <c r="X1577">
        <f t="shared" si="23"/>
        <v>0</v>
      </c>
      <c r="Y1577" t="str">
        <f t="shared" si="24"/>
        <v/>
      </c>
      <c r="AB1577">
        <v>21.428599999999999</v>
      </c>
      <c r="AC1577">
        <v>0.57140000000000002</v>
      </c>
      <c r="AD1577">
        <v>21.428599999999999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</row>
    <row r="1578" spans="1:37" ht="19" customHeight="1">
      <c r="A1578" t="s">
        <v>1012</v>
      </c>
      <c r="B1578" t="s">
        <v>1013</v>
      </c>
      <c r="C1578" t="s">
        <v>1014</v>
      </c>
      <c r="D1578">
        <v>7</v>
      </c>
      <c r="E1578" t="s">
        <v>546</v>
      </c>
      <c r="F1578" t="s">
        <v>546</v>
      </c>
      <c r="G1578" t="s">
        <v>1311</v>
      </c>
      <c r="H1578" t="s">
        <v>1311</v>
      </c>
      <c r="I1578" t="s">
        <v>465</v>
      </c>
      <c r="J1578" t="s">
        <v>248</v>
      </c>
      <c r="K1578">
        <v>0</v>
      </c>
      <c r="L1578">
        <v>0</v>
      </c>
      <c r="M1578">
        <v>0</v>
      </c>
      <c r="N1578">
        <v>0</v>
      </c>
      <c r="O1578">
        <v>0</v>
      </c>
      <c r="Q1578">
        <v>27.428599999999999</v>
      </c>
      <c r="R1578">
        <v>3.7143000000000002</v>
      </c>
      <c r="S1578">
        <v>26.142900000000001</v>
      </c>
      <c r="T1578">
        <v>0</v>
      </c>
      <c r="U1578">
        <f t="shared" si="20"/>
        <v>0</v>
      </c>
      <c r="V1578">
        <f t="shared" si="21"/>
        <v>0</v>
      </c>
      <c r="W1578" t="str">
        <f t="shared" si="22"/>
        <v/>
      </c>
      <c r="X1578">
        <f t="shared" si="23"/>
        <v>0</v>
      </c>
      <c r="Y1578" t="str">
        <f t="shared" si="24"/>
        <v/>
      </c>
      <c r="AB1578">
        <v>27.428599999999999</v>
      </c>
      <c r="AC1578">
        <v>3.7143000000000002</v>
      </c>
      <c r="AD1578">
        <v>26.142900000000001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</row>
    <row r="1579" spans="1:37" ht="19" customHeight="1">
      <c r="A1579" t="s">
        <v>1012</v>
      </c>
      <c r="B1579" t="s">
        <v>1013</v>
      </c>
      <c r="C1579" t="s">
        <v>1014</v>
      </c>
      <c r="D1579">
        <v>7</v>
      </c>
      <c r="E1579" t="s">
        <v>547</v>
      </c>
      <c r="F1579" t="s">
        <v>548</v>
      </c>
      <c r="G1579" t="s">
        <v>1311</v>
      </c>
      <c r="H1579" t="s">
        <v>1311</v>
      </c>
      <c r="I1579" t="s">
        <v>465</v>
      </c>
      <c r="J1579" t="s">
        <v>281</v>
      </c>
      <c r="K1579">
        <v>0</v>
      </c>
      <c r="L1579">
        <v>0</v>
      </c>
      <c r="M1579">
        <v>0</v>
      </c>
      <c r="N1579">
        <v>0</v>
      </c>
      <c r="O1579">
        <v>0</v>
      </c>
      <c r="R1579">
        <v>0</v>
      </c>
      <c r="S1579">
        <v>0</v>
      </c>
      <c r="T1579">
        <v>0</v>
      </c>
      <c r="U1579" t="str">
        <f t="shared" ref="U1579:U1833" si="25">IFERROR(T1579/S1579,"")</f>
        <v/>
      </c>
      <c r="V1579" t="str">
        <f t="shared" ref="V1579:V1833" si="26">IFERROR((K1579+L1579)/D1579/S1579,"")</f>
        <v/>
      </c>
      <c r="W1579" t="str">
        <f t="shared" ref="W1579:W1833" si="27">IFERROR((K1579+L1579)/D1579/T1579,"")</f>
        <v/>
      </c>
      <c r="X1579" t="str">
        <f t="shared" ref="X1579:X1833" si="28">IFERROR(M1579/D1579/S1579,"")</f>
        <v/>
      </c>
      <c r="Y1579" t="str">
        <f t="shared" ref="Y1579:Y1833" si="29">IFERROR(M1579/D1579/T1579,"")</f>
        <v/>
      </c>
      <c r="AC1579">
        <v>0</v>
      </c>
      <c r="AD1579">
        <v>0</v>
      </c>
      <c r="AE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</row>
    <row r="1580" spans="1:37" ht="19" customHeight="1">
      <c r="A1580" t="s">
        <v>1012</v>
      </c>
      <c r="B1580" t="s">
        <v>1013</v>
      </c>
      <c r="C1580" t="s">
        <v>1014</v>
      </c>
      <c r="D1580">
        <v>7</v>
      </c>
      <c r="E1580" t="s">
        <v>549</v>
      </c>
      <c r="G1580" t="s">
        <v>1311</v>
      </c>
      <c r="H1580" t="s">
        <v>1311</v>
      </c>
      <c r="I1580" t="s">
        <v>465</v>
      </c>
      <c r="J1580" t="s">
        <v>281</v>
      </c>
      <c r="K1580">
        <v>0</v>
      </c>
      <c r="L1580">
        <v>0</v>
      </c>
      <c r="M1580">
        <v>0</v>
      </c>
      <c r="N1580">
        <v>0</v>
      </c>
      <c r="O1580">
        <v>0</v>
      </c>
      <c r="R1580">
        <v>0</v>
      </c>
      <c r="S1580">
        <v>0.28570000000000001</v>
      </c>
      <c r="T1580">
        <v>0</v>
      </c>
      <c r="U1580">
        <f t="shared" si="25"/>
        <v>0</v>
      </c>
      <c r="V1580">
        <f t="shared" si="26"/>
        <v>0</v>
      </c>
      <c r="W1580" t="str">
        <f t="shared" si="27"/>
        <v/>
      </c>
      <c r="X1580">
        <f t="shared" si="28"/>
        <v>0</v>
      </c>
      <c r="Y1580" t="str">
        <f t="shared" si="29"/>
        <v/>
      </c>
      <c r="AC1580">
        <v>0</v>
      </c>
      <c r="AD1580">
        <v>0.28570000000000001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</row>
    <row r="1581" spans="1:37" ht="19" customHeight="1">
      <c r="A1581" t="s">
        <v>1012</v>
      </c>
      <c r="B1581" t="s">
        <v>1013</v>
      </c>
      <c r="C1581" t="s">
        <v>1014</v>
      </c>
      <c r="D1581">
        <v>7</v>
      </c>
      <c r="E1581" t="s">
        <v>550</v>
      </c>
      <c r="F1581" t="s">
        <v>551</v>
      </c>
      <c r="G1581" t="s">
        <v>1311</v>
      </c>
      <c r="H1581" t="s">
        <v>1311</v>
      </c>
      <c r="I1581" t="s">
        <v>465</v>
      </c>
      <c r="J1581" t="s">
        <v>248</v>
      </c>
      <c r="K1581">
        <v>0</v>
      </c>
      <c r="L1581">
        <v>0</v>
      </c>
      <c r="M1581">
        <v>0</v>
      </c>
      <c r="N1581">
        <v>0</v>
      </c>
      <c r="O1581">
        <v>0</v>
      </c>
      <c r="R1581">
        <v>0.1429</v>
      </c>
      <c r="S1581">
        <v>0.1429</v>
      </c>
      <c r="T1581">
        <v>0</v>
      </c>
      <c r="U1581">
        <f t="shared" si="25"/>
        <v>0</v>
      </c>
      <c r="V1581">
        <f t="shared" si="26"/>
        <v>0</v>
      </c>
      <c r="W1581" t="str">
        <f t="shared" si="27"/>
        <v/>
      </c>
      <c r="X1581">
        <f t="shared" si="28"/>
        <v>0</v>
      </c>
      <c r="Y1581" t="str">
        <f t="shared" si="29"/>
        <v/>
      </c>
      <c r="AC1581">
        <v>0.1429</v>
      </c>
      <c r="AD1581">
        <v>0.1429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</row>
    <row r="1582" spans="1:37" ht="19" customHeight="1">
      <c r="A1582" t="s">
        <v>1012</v>
      </c>
      <c r="B1582" t="s">
        <v>1013</v>
      </c>
      <c r="C1582" t="s">
        <v>1014</v>
      </c>
      <c r="D1582">
        <v>7</v>
      </c>
      <c r="E1582" t="s">
        <v>552</v>
      </c>
      <c r="G1582" t="s">
        <v>1311</v>
      </c>
      <c r="H1582" t="s">
        <v>1311</v>
      </c>
      <c r="I1582" t="s">
        <v>465</v>
      </c>
      <c r="J1582" t="s">
        <v>281</v>
      </c>
      <c r="K1582">
        <v>0</v>
      </c>
      <c r="L1582">
        <v>0</v>
      </c>
      <c r="M1582">
        <v>0</v>
      </c>
      <c r="N1582">
        <v>0</v>
      </c>
      <c r="O1582">
        <v>0</v>
      </c>
      <c r="Q1582">
        <v>0</v>
      </c>
      <c r="R1582">
        <v>0</v>
      </c>
      <c r="S1582">
        <v>0</v>
      </c>
      <c r="T1582">
        <v>0</v>
      </c>
      <c r="U1582" t="str">
        <f t="shared" si="25"/>
        <v/>
      </c>
      <c r="V1582" t="str">
        <f t="shared" si="26"/>
        <v/>
      </c>
      <c r="W1582" t="str">
        <f t="shared" si="27"/>
        <v/>
      </c>
      <c r="X1582" t="str">
        <f t="shared" si="28"/>
        <v/>
      </c>
      <c r="Y1582" t="str">
        <f t="shared" si="29"/>
        <v/>
      </c>
      <c r="AB1582">
        <v>0</v>
      </c>
      <c r="AC1582">
        <v>0</v>
      </c>
      <c r="AD1582">
        <v>0</v>
      </c>
      <c r="AE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</row>
    <row r="1583" spans="1:37" ht="19" customHeight="1">
      <c r="A1583" t="s">
        <v>1012</v>
      </c>
      <c r="B1583" t="s">
        <v>1013</v>
      </c>
      <c r="C1583" t="s">
        <v>1014</v>
      </c>
      <c r="D1583">
        <v>7</v>
      </c>
      <c r="E1583" t="s">
        <v>464</v>
      </c>
      <c r="F1583" t="s">
        <v>464</v>
      </c>
      <c r="G1583" t="s">
        <v>1311</v>
      </c>
      <c r="H1583" t="s">
        <v>1311</v>
      </c>
      <c r="I1583" t="s">
        <v>465</v>
      </c>
      <c r="J1583" t="s">
        <v>248</v>
      </c>
      <c r="K1583">
        <v>0</v>
      </c>
      <c r="L1583">
        <v>0</v>
      </c>
      <c r="M1583">
        <v>0</v>
      </c>
      <c r="N1583">
        <v>0</v>
      </c>
      <c r="O1583">
        <v>0</v>
      </c>
      <c r="Q1583">
        <v>30.714300000000001</v>
      </c>
      <c r="R1583">
        <v>0.57140000000000002</v>
      </c>
      <c r="S1583">
        <v>28.142900000000001</v>
      </c>
      <c r="T1583">
        <v>0</v>
      </c>
      <c r="U1583">
        <f t="shared" si="25"/>
        <v>0</v>
      </c>
      <c r="V1583">
        <f t="shared" si="26"/>
        <v>0</v>
      </c>
      <c r="W1583" t="str">
        <f t="shared" si="27"/>
        <v/>
      </c>
      <c r="X1583">
        <f t="shared" si="28"/>
        <v>0</v>
      </c>
      <c r="Y1583" t="str">
        <f t="shared" si="29"/>
        <v/>
      </c>
      <c r="AB1583">
        <v>30.714300000000001</v>
      </c>
      <c r="AC1583">
        <v>0.57140000000000002</v>
      </c>
      <c r="AD1583">
        <v>28.142900000000001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</row>
    <row r="1584" spans="1:37" ht="19" customHeight="1">
      <c r="A1584" t="s">
        <v>1012</v>
      </c>
      <c r="B1584" t="s">
        <v>1013</v>
      </c>
      <c r="C1584" t="s">
        <v>1014</v>
      </c>
      <c r="D1584">
        <v>6</v>
      </c>
      <c r="E1584" t="s">
        <v>553</v>
      </c>
      <c r="G1584" t="s">
        <v>1311</v>
      </c>
      <c r="H1584" t="s">
        <v>1311</v>
      </c>
      <c r="I1584" t="s">
        <v>465</v>
      </c>
      <c r="J1584" t="s">
        <v>281</v>
      </c>
      <c r="K1584">
        <v>0</v>
      </c>
      <c r="L1584">
        <v>0</v>
      </c>
      <c r="M1584">
        <v>0</v>
      </c>
      <c r="N1584">
        <v>0</v>
      </c>
      <c r="O1584">
        <v>0</v>
      </c>
      <c r="Q1584">
        <v>0</v>
      </c>
      <c r="R1584">
        <v>0</v>
      </c>
      <c r="S1584">
        <v>0</v>
      </c>
      <c r="T1584">
        <v>0</v>
      </c>
      <c r="U1584" t="str">
        <f t="shared" si="25"/>
        <v/>
      </c>
      <c r="V1584" t="str">
        <f t="shared" si="26"/>
        <v/>
      </c>
      <c r="W1584" t="str">
        <f t="shared" si="27"/>
        <v/>
      </c>
      <c r="X1584" t="str">
        <f t="shared" si="28"/>
        <v/>
      </c>
      <c r="Y1584" t="str">
        <f t="shared" si="29"/>
        <v/>
      </c>
      <c r="AB1584">
        <v>0</v>
      </c>
      <c r="AC1584">
        <v>0</v>
      </c>
      <c r="AD1584">
        <v>0</v>
      </c>
      <c r="AE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</row>
    <row r="1585" spans="1:37" ht="19" customHeight="1">
      <c r="A1585" t="s">
        <v>1012</v>
      </c>
      <c r="B1585" t="s">
        <v>1013</v>
      </c>
      <c r="C1585" t="s">
        <v>1014</v>
      </c>
      <c r="D1585">
        <v>7</v>
      </c>
      <c r="E1585" t="s">
        <v>554</v>
      </c>
      <c r="F1585" t="s">
        <v>554</v>
      </c>
      <c r="G1585" t="s">
        <v>554</v>
      </c>
      <c r="H1585" t="s">
        <v>555</v>
      </c>
      <c r="I1585" t="s">
        <v>556</v>
      </c>
      <c r="J1585" t="s">
        <v>281</v>
      </c>
      <c r="K1585">
        <v>30371.86</v>
      </c>
      <c r="L1585">
        <v>0</v>
      </c>
      <c r="M1585">
        <v>207248.61350000001</v>
      </c>
      <c r="N1585">
        <v>207248.61350000001</v>
      </c>
      <c r="O1585">
        <v>0</v>
      </c>
      <c r="Q1585">
        <v>48222.2857</v>
      </c>
      <c r="R1585">
        <v>6531.4286000000002</v>
      </c>
      <c r="S1585">
        <v>48712.142899999999</v>
      </c>
      <c r="T1585">
        <v>3442</v>
      </c>
      <c r="U1585">
        <f t="shared" si="25"/>
        <v>7.0659999644565014E-2</v>
      </c>
      <c r="V1585">
        <f t="shared" si="26"/>
        <v>8.9070956122054373E-2</v>
      </c>
      <c r="W1585">
        <f t="shared" si="27"/>
        <v>1.260556985141529</v>
      </c>
      <c r="X1585">
        <f t="shared" si="28"/>
        <v>0.60779393028333162</v>
      </c>
      <c r="Y1585">
        <f t="shared" si="29"/>
        <v>8.601669025483524</v>
      </c>
      <c r="AB1585">
        <v>48222.2857</v>
      </c>
      <c r="AC1585">
        <v>6531.4286000000002</v>
      </c>
      <c r="AD1585">
        <v>48712.142899999999</v>
      </c>
      <c r="AE1585">
        <v>3442</v>
      </c>
      <c r="AF1585">
        <v>7.0698289999999997E-2</v>
      </c>
      <c r="AG1585">
        <v>30371.86</v>
      </c>
      <c r="AH1585">
        <v>0</v>
      </c>
      <c r="AI1585">
        <v>207248.61350000001</v>
      </c>
      <c r="AJ1585">
        <v>207248.61350000001</v>
      </c>
      <c r="AK1585">
        <v>0</v>
      </c>
    </row>
    <row r="1586" spans="1:37" ht="19" customHeight="1">
      <c r="A1586" t="s">
        <v>1012</v>
      </c>
      <c r="B1586" t="s">
        <v>1013</v>
      </c>
      <c r="C1586" t="s">
        <v>1014</v>
      </c>
      <c r="D1586">
        <v>7</v>
      </c>
      <c r="E1586" t="s">
        <v>557</v>
      </c>
      <c r="F1586" t="s">
        <v>557</v>
      </c>
      <c r="G1586" t="s">
        <v>557</v>
      </c>
      <c r="H1586" t="s">
        <v>556</v>
      </c>
      <c r="I1586" t="s">
        <v>556</v>
      </c>
      <c r="J1586" t="s">
        <v>268</v>
      </c>
      <c r="K1586">
        <v>287270</v>
      </c>
      <c r="L1586">
        <v>0</v>
      </c>
      <c r="M1586">
        <v>19603.2945</v>
      </c>
      <c r="N1586">
        <v>19603.2945</v>
      </c>
      <c r="O1586">
        <v>0</v>
      </c>
      <c r="P1586">
        <v>486.42860000000002</v>
      </c>
      <c r="Q1586">
        <v>5862.8571000000002</v>
      </c>
      <c r="R1586">
        <v>459.71429999999998</v>
      </c>
      <c r="S1586">
        <v>6156.2857000000004</v>
      </c>
      <c r="T1586">
        <v>35.857100000000003</v>
      </c>
      <c r="U1586">
        <f t="shared" si="25"/>
        <v>5.8244697772879515E-3</v>
      </c>
      <c r="V1586">
        <f t="shared" si="26"/>
        <v>6.6661252301158518</v>
      </c>
      <c r="W1586">
        <f t="shared" si="27"/>
        <v>1144.5033599641752</v>
      </c>
      <c r="X1586">
        <f t="shared" si="28"/>
        <v>0.45489614669071365</v>
      </c>
      <c r="Y1586">
        <f t="shared" si="29"/>
        <v>78.100868248049693</v>
      </c>
      <c r="AA1586">
        <v>486.42860000000002</v>
      </c>
      <c r="AB1586">
        <v>5862.8571000000002</v>
      </c>
      <c r="AC1586">
        <v>459.71429999999998</v>
      </c>
      <c r="AD1586">
        <v>6156.2857000000004</v>
      </c>
      <c r="AE1586">
        <v>35.857100000000003</v>
      </c>
      <c r="AF1586">
        <v>5.8230299999999999E-3</v>
      </c>
      <c r="AG1586">
        <v>287270</v>
      </c>
      <c r="AH1586">
        <v>0</v>
      </c>
      <c r="AI1586">
        <v>19603.2945</v>
      </c>
      <c r="AJ1586">
        <v>19603.2945</v>
      </c>
      <c r="AK1586">
        <v>0</v>
      </c>
    </row>
    <row r="1587" spans="1:37" ht="19" customHeight="1">
      <c r="A1587" t="s">
        <v>1012</v>
      </c>
      <c r="B1587" t="s">
        <v>1013</v>
      </c>
      <c r="C1587" t="s">
        <v>1014</v>
      </c>
      <c r="D1587">
        <v>7</v>
      </c>
      <c r="E1587" t="s">
        <v>559</v>
      </c>
      <c r="F1587" t="s">
        <v>559</v>
      </c>
      <c r="G1587" t="s">
        <v>559</v>
      </c>
      <c r="H1587" t="s">
        <v>555</v>
      </c>
      <c r="I1587" t="s">
        <v>556</v>
      </c>
      <c r="J1587" t="s">
        <v>268</v>
      </c>
      <c r="K1587">
        <v>12992</v>
      </c>
      <c r="L1587">
        <v>0</v>
      </c>
      <c r="M1587">
        <v>886.43420000000003</v>
      </c>
      <c r="N1587">
        <v>886.43420000000003</v>
      </c>
      <c r="O1587">
        <v>0</v>
      </c>
      <c r="Q1587">
        <v>1315</v>
      </c>
      <c r="R1587">
        <v>937</v>
      </c>
      <c r="S1587">
        <v>1320.4286</v>
      </c>
      <c r="T1587">
        <v>1.8571</v>
      </c>
      <c r="U1587">
        <f t="shared" si="25"/>
        <v>1.4064372734731738E-3</v>
      </c>
      <c r="V1587">
        <f t="shared" si="26"/>
        <v>1.4056042106328204</v>
      </c>
      <c r="W1587">
        <f t="shared" si="27"/>
        <v>999.40767863873782</v>
      </c>
      <c r="X1587">
        <f t="shared" si="28"/>
        <v>9.5903297719283839E-2</v>
      </c>
      <c r="Y1587">
        <f t="shared" si="29"/>
        <v>68.188819741994052</v>
      </c>
      <c r="AB1587">
        <v>1315</v>
      </c>
      <c r="AC1587">
        <v>937</v>
      </c>
      <c r="AD1587">
        <v>1320.4286</v>
      </c>
      <c r="AE1587">
        <v>1.8571</v>
      </c>
      <c r="AF1587">
        <v>2.91157E-3</v>
      </c>
      <c r="AG1587">
        <v>12992</v>
      </c>
      <c r="AH1587">
        <v>0</v>
      </c>
      <c r="AI1587">
        <v>886.43420000000003</v>
      </c>
      <c r="AJ1587">
        <v>886.43420000000003</v>
      </c>
      <c r="AK1587">
        <v>0</v>
      </c>
    </row>
    <row r="1588" spans="1:37" ht="19" customHeight="1">
      <c r="A1588" t="s">
        <v>1012</v>
      </c>
      <c r="B1588" t="s">
        <v>1013</v>
      </c>
      <c r="C1588" t="s">
        <v>1014</v>
      </c>
      <c r="D1588">
        <v>7</v>
      </c>
      <c r="E1588" t="s">
        <v>431</v>
      </c>
      <c r="G1588" t="s">
        <v>432</v>
      </c>
      <c r="H1588" t="s">
        <v>393</v>
      </c>
      <c r="I1588" t="s">
        <v>995</v>
      </c>
      <c r="J1588" t="s">
        <v>268</v>
      </c>
      <c r="K1588">
        <v>1966799</v>
      </c>
      <c r="L1588">
        <v>3530064.27</v>
      </c>
      <c r="M1588">
        <v>375089.39929999999</v>
      </c>
      <c r="N1588">
        <v>134207.58309999999</v>
      </c>
      <c r="O1588">
        <v>240881.8161</v>
      </c>
      <c r="P1588">
        <v>577.14290000000005</v>
      </c>
      <c r="R1588">
        <v>0</v>
      </c>
      <c r="S1588">
        <v>11622</v>
      </c>
      <c r="U1588">
        <f t="shared" si="25"/>
        <v>0</v>
      </c>
      <c r="V1588">
        <f t="shared" si="26"/>
        <v>67.567215748457357</v>
      </c>
      <c r="W1588" t="str">
        <f t="shared" si="27"/>
        <v/>
      </c>
      <c r="X1588">
        <f t="shared" si="28"/>
        <v>4.6105833677508175</v>
      </c>
      <c r="Y1588" t="str">
        <f t="shared" si="29"/>
        <v/>
      </c>
      <c r="AA1588">
        <v>577.14290000000005</v>
      </c>
      <c r="AC1588">
        <v>0</v>
      </c>
      <c r="AD1588">
        <v>11622</v>
      </c>
      <c r="AF1588">
        <v>0</v>
      </c>
      <c r="AG1588">
        <v>1966799</v>
      </c>
      <c r="AH1588">
        <v>3530064.27</v>
      </c>
      <c r="AI1588">
        <v>375089.39929999999</v>
      </c>
      <c r="AJ1588">
        <v>134207.58309999999</v>
      </c>
      <c r="AK1588">
        <v>240881.8161</v>
      </c>
    </row>
    <row r="1589" spans="1:37" ht="19" customHeight="1">
      <c r="A1589" t="s">
        <v>1015</v>
      </c>
      <c r="B1589" t="s">
        <v>1016</v>
      </c>
      <c r="C1589" t="s">
        <v>1017</v>
      </c>
      <c r="D1589">
        <v>7</v>
      </c>
      <c r="E1589" t="s">
        <v>245</v>
      </c>
      <c r="F1589" t="s">
        <v>245</v>
      </c>
      <c r="G1589" t="s">
        <v>245</v>
      </c>
      <c r="H1589" t="s">
        <v>246</v>
      </c>
      <c r="I1589" t="s">
        <v>247</v>
      </c>
      <c r="J1589" t="s">
        <v>248</v>
      </c>
      <c r="K1589">
        <v>31334296</v>
      </c>
      <c r="L1589">
        <v>0</v>
      </c>
      <c r="M1589">
        <v>31334296</v>
      </c>
      <c r="N1589">
        <v>31334296</v>
      </c>
      <c r="O1589">
        <v>0</v>
      </c>
      <c r="P1589">
        <v>229261.57139999999</v>
      </c>
      <c r="Q1589">
        <v>710238.57140000002</v>
      </c>
      <c r="R1589">
        <v>88105</v>
      </c>
      <c r="S1589">
        <v>684481</v>
      </c>
      <c r="T1589">
        <v>13733.571400000001</v>
      </c>
      <c r="U1589">
        <f t="shared" si="25"/>
        <v>2.0064211278326208E-2</v>
      </c>
      <c r="V1589">
        <f t="shared" si="26"/>
        <v>6.5397403288038678</v>
      </c>
      <c r="W1589">
        <f t="shared" si="27"/>
        <v>325.94056342838832</v>
      </c>
      <c r="X1589">
        <f t="shared" si="28"/>
        <v>6.5397403288038678</v>
      </c>
      <c r="Y1589">
        <f t="shared" si="29"/>
        <v>325.94056342838832</v>
      </c>
      <c r="AA1589">
        <v>229261.57139999999</v>
      </c>
      <c r="AB1589">
        <v>710238.57140000002</v>
      </c>
      <c r="AC1589">
        <v>88105</v>
      </c>
      <c r="AD1589">
        <v>684481</v>
      </c>
      <c r="AE1589">
        <v>13733.571400000001</v>
      </c>
      <c r="AF1589">
        <v>2.0211E-2</v>
      </c>
      <c r="AG1589">
        <v>31334296</v>
      </c>
      <c r="AH1589">
        <v>0</v>
      </c>
      <c r="AI1589">
        <v>31334296</v>
      </c>
      <c r="AJ1589">
        <v>31334296</v>
      </c>
      <c r="AK1589">
        <v>0</v>
      </c>
    </row>
    <row r="1590" spans="1:37" ht="19" customHeight="1">
      <c r="A1590" t="s">
        <v>1015</v>
      </c>
      <c r="B1590" t="s">
        <v>1016</v>
      </c>
      <c r="C1590" t="s">
        <v>1017</v>
      </c>
      <c r="D1590">
        <v>7</v>
      </c>
      <c r="E1590" t="s">
        <v>253</v>
      </c>
      <c r="F1590" t="s">
        <v>253</v>
      </c>
      <c r="G1590" t="s">
        <v>253</v>
      </c>
      <c r="H1590" t="s">
        <v>254</v>
      </c>
      <c r="I1590" t="s">
        <v>247</v>
      </c>
      <c r="J1590" t="s">
        <v>248</v>
      </c>
      <c r="K1590">
        <v>29659252</v>
      </c>
      <c r="L1590">
        <v>0</v>
      </c>
      <c r="M1590">
        <v>29659252</v>
      </c>
      <c r="N1590">
        <v>29659252</v>
      </c>
      <c r="O1590">
        <v>0</v>
      </c>
      <c r="P1590">
        <v>311291.42859999998</v>
      </c>
      <c r="Q1590">
        <v>502854.71429999999</v>
      </c>
      <c r="R1590">
        <v>129415.28569999999</v>
      </c>
      <c r="S1590">
        <v>483380.42859999998</v>
      </c>
      <c r="T1590">
        <v>14119.142900000001</v>
      </c>
      <c r="U1590">
        <f t="shared" si="25"/>
        <v>2.9209173695535925E-2</v>
      </c>
      <c r="V1590">
        <f t="shared" si="26"/>
        <v>8.7654272893745375</v>
      </c>
      <c r="W1590">
        <f t="shared" si="27"/>
        <v>300.09158700419414</v>
      </c>
      <c r="X1590">
        <f t="shared" si="28"/>
        <v>8.7654272893745375</v>
      </c>
      <c r="Y1590">
        <f t="shared" si="29"/>
        <v>300.09158700419414</v>
      </c>
      <c r="AA1590">
        <v>311291.42859999998</v>
      </c>
      <c r="AB1590">
        <v>502854.71429999999</v>
      </c>
      <c r="AC1590">
        <v>129415.28569999999</v>
      </c>
      <c r="AD1590">
        <v>483380.42859999998</v>
      </c>
      <c r="AE1590">
        <v>14119.142900000001</v>
      </c>
      <c r="AF1590">
        <v>2.9350049999999999E-2</v>
      </c>
      <c r="AG1590">
        <v>29659252</v>
      </c>
      <c r="AH1590">
        <v>0</v>
      </c>
      <c r="AI1590">
        <v>29659252</v>
      </c>
      <c r="AJ1590">
        <v>29659252</v>
      </c>
      <c r="AK1590">
        <v>0</v>
      </c>
    </row>
    <row r="1591" spans="1:37" ht="19" customHeight="1">
      <c r="A1591" t="s">
        <v>1015</v>
      </c>
      <c r="B1591" t="s">
        <v>1016</v>
      </c>
      <c r="C1591" t="s">
        <v>1017</v>
      </c>
      <c r="D1591">
        <v>7</v>
      </c>
      <c r="E1591" t="s">
        <v>259</v>
      </c>
      <c r="F1591" t="s">
        <v>259</v>
      </c>
      <c r="G1591" t="s">
        <v>259</v>
      </c>
      <c r="H1591" t="s">
        <v>260</v>
      </c>
      <c r="I1591" t="s">
        <v>247</v>
      </c>
      <c r="J1591" t="s">
        <v>248</v>
      </c>
      <c r="K1591">
        <v>14291504</v>
      </c>
      <c r="L1591">
        <v>0</v>
      </c>
      <c r="M1591">
        <v>14291504</v>
      </c>
      <c r="N1591">
        <v>14291504</v>
      </c>
      <c r="O1591">
        <v>0</v>
      </c>
      <c r="Q1591">
        <v>633855.85710000002</v>
      </c>
      <c r="R1591">
        <v>206790.57139999999</v>
      </c>
      <c r="S1591">
        <v>603808</v>
      </c>
      <c r="T1591">
        <v>17047.857100000001</v>
      </c>
      <c r="U1591">
        <f t="shared" si="25"/>
        <v>2.8233903989347608E-2</v>
      </c>
      <c r="V1591">
        <f t="shared" si="26"/>
        <v>3.3812791956572763</v>
      </c>
      <c r="W1591">
        <f t="shared" si="27"/>
        <v>119.75953438578674</v>
      </c>
      <c r="X1591">
        <f t="shared" si="28"/>
        <v>3.3812791956572763</v>
      </c>
      <c r="Y1591">
        <f t="shared" si="29"/>
        <v>119.75953438578674</v>
      </c>
      <c r="AB1591">
        <v>633855.85710000002</v>
      </c>
      <c r="AC1591">
        <v>206790.57139999999</v>
      </c>
      <c r="AD1591">
        <v>603808</v>
      </c>
      <c r="AE1591">
        <v>17047.857100000001</v>
      </c>
      <c r="AF1591">
        <v>2.826263E-2</v>
      </c>
      <c r="AG1591">
        <v>14291504</v>
      </c>
      <c r="AH1591">
        <v>0</v>
      </c>
      <c r="AI1591">
        <v>14291504</v>
      </c>
      <c r="AJ1591">
        <v>14291504</v>
      </c>
      <c r="AK1591">
        <v>0</v>
      </c>
    </row>
    <row r="1592" spans="1:37" ht="19" customHeight="1">
      <c r="A1592" t="s">
        <v>1015</v>
      </c>
      <c r="B1592" t="s">
        <v>1016</v>
      </c>
      <c r="C1592" t="s">
        <v>1017</v>
      </c>
      <c r="D1592">
        <v>7</v>
      </c>
      <c r="E1592" t="s">
        <v>264</v>
      </c>
      <c r="F1592" t="s">
        <v>264</v>
      </c>
      <c r="G1592" t="s">
        <v>264</v>
      </c>
      <c r="H1592" t="s">
        <v>265</v>
      </c>
      <c r="I1592" t="s">
        <v>247</v>
      </c>
      <c r="J1592" t="s">
        <v>248</v>
      </c>
      <c r="K1592">
        <v>7364900</v>
      </c>
      <c r="L1592">
        <v>0</v>
      </c>
      <c r="M1592">
        <v>7364900</v>
      </c>
      <c r="N1592">
        <v>7364900</v>
      </c>
      <c r="O1592">
        <v>0</v>
      </c>
      <c r="Q1592">
        <v>164330</v>
      </c>
      <c r="R1592">
        <v>67298.142900000006</v>
      </c>
      <c r="S1592">
        <v>183490.28570000001</v>
      </c>
      <c r="T1592">
        <v>6246.7142999999996</v>
      </c>
      <c r="U1592">
        <f t="shared" si="25"/>
        <v>3.4043842027763539E-2</v>
      </c>
      <c r="V1592">
        <f t="shared" si="26"/>
        <v>5.7339742396432012</v>
      </c>
      <c r="W1592">
        <f t="shared" si="27"/>
        <v>168.42911663633654</v>
      </c>
      <c r="X1592">
        <f t="shared" si="28"/>
        <v>5.7339742396432012</v>
      </c>
      <c r="Y1592">
        <f t="shared" si="29"/>
        <v>168.42911663633654</v>
      </c>
      <c r="AB1592">
        <v>164330</v>
      </c>
      <c r="AC1592">
        <v>67298.142900000006</v>
      </c>
      <c r="AD1592">
        <v>183490.28570000001</v>
      </c>
      <c r="AE1592">
        <v>6246.7142999999996</v>
      </c>
      <c r="AF1592">
        <v>3.5265619999999998E-2</v>
      </c>
      <c r="AG1592">
        <v>7364900</v>
      </c>
      <c r="AH1592">
        <v>0</v>
      </c>
      <c r="AI1592">
        <v>7364900</v>
      </c>
      <c r="AJ1592">
        <v>7364900</v>
      </c>
      <c r="AK1592">
        <v>0</v>
      </c>
    </row>
    <row r="1593" spans="1:37" ht="19" customHeight="1">
      <c r="A1593" t="s">
        <v>1015</v>
      </c>
      <c r="B1593" t="s">
        <v>1016</v>
      </c>
      <c r="C1593" t="s">
        <v>1017</v>
      </c>
      <c r="D1593">
        <v>7</v>
      </c>
      <c r="E1593" t="s">
        <v>277</v>
      </c>
      <c r="F1593" t="s">
        <v>278</v>
      </c>
      <c r="G1593" t="s">
        <v>279</v>
      </c>
      <c r="H1593" t="s">
        <v>280</v>
      </c>
      <c r="I1593" t="s">
        <v>247</v>
      </c>
      <c r="J1593" t="s">
        <v>281</v>
      </c>
      <c r="K1593">
        <v>27234.14</v>
      </c>
      <c r="L1593">
        <v>0</v>
      </c>
      <c r="M1593">
        <v>185846.921</v>
      </c>
      <c r="N1593">
        <v>185846.921</v>
      </c>
      <c r="O1593">
        <v>0</v>
      </c>
      <c r="Q1593">
        <v>1333.7143000000001</v>
      </c>
      <c r="R1593">
        <v>11</v>
      </c>
      <c r="S1593">
        <v>1356.2856999999999</v>
      </c>
      <c r="T1593">
        <v>132.42859999999999</v>
      </c>
      <c r="U1593">
        <f t="shared" si="25"/>
        <v>9.7640637219724422E-2</v>
      </c>
      <c r="V1593">
        <f t="shared" si="26"/>
        <v>2.8685633333533112</v>
      </c>
      <c r="W1593">
        <f t="shared" si="27"/>
        <v>29.378785463045208</v>
      </c>
      <c r="X1593">
        <f t="shared" si="28"/>
        <v>19.575197278019775</v>
      </c>
      <c r="Y1593">
        <f t="shared" si="29"/>
        <v>200.48207217215273</v>
      </c>
      <c r="AB1593">
        <v>1333.7143000000001</v>
      </c>
      <c r="AC1593">
        <v>11</v>
      </c>
      <c r="AD1593">
        <v>1356.2856999999999</v>
      </c>
      <c r="AE1593">
        <v>132.42859999999999</v>
      </c>
      <c r="AF1593">
        <v>9.7120860000000003E-2</v>
      </c>
      <c r="AG1593">
        <v>27234.14</v>
      </c>
      <c r="AH1593">
        <v>0</v>
      </c>
      <c r="AI1593">
        <v>185846.921</v>
      </c>
      <c r="AJ1593">
        <v>185846.921</v>
      </c>
      <c r="AK1593">
        <v>0</v>
      </c>
    </row>
    <row r="1594" spans="1:37" ht="19" customHeight="1">
      <c r="A1594" t="s">
        <v>1015</v>
      </c>
      <c r="B1594" t="s">
        <v>1016</v>
      </c>
      <c r="C1594" t="s">
        <v>1017</v>
      </c>
      <c r="D1594">
        <v>7</v>
      </c>
      <c r="E1594" t="s">
        <v>286</v>
      </c>
      <c r="F1594" t="s">
        <v>286</v>
      </c>
      <c r="G1594" t="s">
        <v>286</v>
      </c>
      <c r="H1594" t="s">
        <v>260</v>
      </c>
      <c r="I1594" t="s">
        <v>247</v>
      </c>
      <c r="J1594" t="s">
        <v>248</v>
      </c>
      <c r="K1594">
        <v>182192</v>
      </c>
      <c r="L1594">
        <v>0</v>
      </c>
      <c r="M1594">
        <v>182192</v>
      </c>
      <c r="N1594">
        <v>182192</v>
      </c>
      <c r="O1594">
        <v>0</v>
      </c>
      <c r="Q1594">
        <v>3039.7143000000001</v>
      </c>
      <c r="R1594">
        <v>1080.1429000000001</v>
      </c>
      <c r="S1594">
        <v>3024.8571000000002</v>
      </c>
      <c r="T1594">
        <v>243.28569999999999</v>
      </c>
      <c r="U1594">
        <f t="shared" si="25"/>
        <v>8.0428824224456741E-2</v>
      </c>
      <c r="V1594">
        <f t="shared" si="26"/>
        <v>8.604515093102604</v>
      </c>
      <c r="W1594">
        <f t="shared" si="27"/>
        <v>106.98297750927644</v>
      </c>
      <c r="X1594">
        <f t="shared" si="28"/>
        <v>8.604515093102604</v>
      </c>
      <c r="Y1594">
        <f t="shared" si="29"/>
        <v>106.98297750927644</v>
      </c>
      <c r="AB1594">
        <v>3039.7143000000001</v>
      </c>
      <c r="AC1594">
        <v>1080.1429000000001</v>
      </c>
      <c r="AD1594">
        <v>3024.8571000000002</v>
      </c>
      <c r="AE1594">
        <v>243.28569999999999</v>
      </c>
      <c r="AF1594">
        <v>8.0398040000000004E-2</v>
      </c>
      <c r="AG1594">
        <v>182192</v>
      </c>
      <c r="AH1594">
        <v>0</v>
      </c>
      <c r="AI1594">
        <v>182192</v>
      </c>
      <c r="AJ1594">
        <v>182192</v>
      </c>
      <c r="AK1594">
        <v>0</v>
      </c>
    </row>
    <row r="1595" spans="1:37" ht="19" customHeight="1">
      <c r="A1595" t="s">
        <v>1015</v>
      </c>
      <c r="B1595" t="s">
        <v>1016</v>
      </c>
      <c r="C1595" t="s">
        <v>1017</v>
      </c>
      <c r="D1595">
        <v>7</v>
      </c>
      <c r="E1595" t="s">
        <v>275</v>
      </c>
      <c r="F1595" t="s">
        <v>275</v>
      </c>
      <c r="G1595" t="s">
        <v>275</v>
      </c>
      <c r="H1595" t="s">
        <v>276</v>
      </c>
      <c r="I1595" t="s">
        <v>247</v>
      </c>
      <c r="J1595" t="s">
        <v>248</v>
      </c>
      <c r="K1595">
        <v>154850</v>
      </c>
      <c r="L1595">
        <v>0</v>
      </c>
      <c r="M1595">
        <v>154850</v>
      </c>
      <c r="N1595">
        <v>154850</v>
      </c>
      <c r="O1595">
        <v>0</v>
      </c>
      <c r="Q1595">
        <v>33436</v>
      </c>
      <c r="R1595">
        <v>15654</v>
      </c>
      <c r="S1595">
        <v>32178.2857</v>
      </c>
      <c r="T1595">
        <v>988.85709999999995</v>
      </c>
      <c r="U1595">
        <f t="shared" si="25"/>
        <v>3.0730571206283992E-2</v>
      </c>
      <c r="V1595">
        <f t="shared" si="26"/>
        <v>0.68746448389662262</v>
      </c>
      <c r="W1595">
        <f t="shared" si="27"/>
        <v>22.370703078764944</v>
      </c>
      <c r="X1595">
        <f t="shared" si="28"/>
        <v>0.68746448389662262</v>
      </c>
      <c r="Y1595">
        <f t="shared" si="29"/>
        <v>22.370703078764944</v>
      </c>
      <c r="AB1595">
        <v>33436</v>
      </c>
      <c r="AC1595">
        <v>15654</v>
      </c>
      <c r="AD1595">
        <v>32178.2857</v>
      </c>
      <c r="AE1595">
        <v>988.85709999999995</v>
      </c>
      <c r="AF1595">
        <v>3.1303879999999999E-2</v>
      </c>
      <c r="AG1595">
        <v>154850</v>
      </c>
      <c r="AH1595">
        <v>0</v>
      </c>
      <c r="AI1595">
        <v>154850</v>
      </c>
      <c r="AJ1595">
        <v>154850</v>
      </c>
      <c r="AK1595">
        <v>0</v>
      </c>
    </row>
    <row r="1596" spans="1:37" ht="19" customHeight="1">
      <c r="A1596" t="s">
        <v>1015</v>
      </c>
      <c r="B1596" t="s">
        <v>1016</v>
      </c>
      <c r="C1596" t="s">
        <v>1017</v>
      </c>
      <c r="D1596">
        <v>7</v>
      </c>
      <c r="E1596" t="s">
        <v>285</v>
      </c>
      <c r="F1596" t="s">
        <v>285</v>
      </c>
      <c r="G1596" t="s">
        <v>279</v>
      </c>
      <c r="H1596" t="s">
        <v>280</v>
      </c>
      <c r="I1596" t="s">
        <v>247</v>
      </c>
      <c r="J1596" t="s">
        <v>281</v>
      </c>
      <c r="K1596">
        <v>20976.39</v>
      </c>
      <c r="L1596">
        <v>0</v>
      </c>
      <c r="M1596">
        <v>143103.26949999999</v>
      </c>
      <c r="N1596">
        <v>143103.26949999999</v>
      </c>
      <c r="O1596">
        <v>0</v>
      </c>
      <c r="Q1596">
        <v>3241.1428999999998</v>
      </c>
      <c r="R1596">
        <v>1364.1429000000001</v>
      </c>
      <c r="S1596">
        <v>3410.1428999999998</v>
      </c>
      <c r="T1596">
        <v>269</v>
      </c>
      <c r="U1596">
        <f t="shared" si="25"/>
        <v>7.8882324843337209E-2</v>
      </c>
      <c r="V1596">
        <f t="shared" si="26"/>
        <v>0.87873946363278288</v>
      </c>
      <c r="W1596">
        <f t="shared" si="27"/>
        <v>11.139877854487519</v>
      </c>
      <c r="X1596">
        <f t="shared" si="28"/>
        <v>5.9948585187693197</v>
      </c>
      <c r="Y1596">
        <f t="shared" si="29"/>
        <v>75.99748778544874</v>
      </c>
      <c r="AB1596">
        <v>3241.1428999999998</v>
      </c>
      <c r="AC1596">
        <v>1364.1429000000001</v>
      </c>
      <c r="AD1596">
        <v>3410.1428999999998</v>
      </c>
      <c r="AE1596">
        <v>269</v>
      </c>
      <c r="AF1596">
        <v>8.0552070000000003E-2</v>
      </c>
      <c r="AG1596">
        <v>20976.39</v>
      </c>
      <c r="AH1596">
        <v>0</v>
      </c>
      <c r="AI1596">
        <v>143103.26949999999</v>
      </c>
      <c r="AJ1596">
        <v>143103.26949999999</v>
      </c>
      <c r="AK1596">
        <v>0</v>
      </c>
    </row>
    <row r="1597" spans="1:37" ht="19" customHeight="1">
      <c r="A1597" t="s">
        <v>1015</v>
      </c>
      <c r="B1597" t="s">
        <v>1016</v>
      </c>
      <c r="C1597" t="s">
        <v>1017</v>
      </c>
      <c r="D1597">
        <v>7</v>
      </c>
      <c r="E1597" t="s">
        <v>287</v>
      </c>
      <c r="F1597" t="s">
        <v>287</v>
      </c>
      <c r="G1597" t="s">
        <v>287</v>
      </c>
      <c r="H1597" t="s">
        <v>288</v>
      </c>
      <c r="I1597" t="s">
        <v>247</v>
      </c>
      <c r="J1597" t="s">
        <v>248</v>
      </c>
      <c r="K1597">
        <v>127010</v>
      </c>
      <c r="L1597">
        <v>0</v>
      </c>
      <c r="M1597">
        <v>127010</v>
      </c>
      <c r="N1597">
        <v>127010</v>
      </c>
      <c r="O1597">
        <v>0</v>
      </c>
      <c r="P1597">
        <v>288</v>
      </c>
      <c r="Q1597">
        <v>25757</v>
      </c>
      <c r="R1597">
        <v>312.42860000000002</v>
      </c>
      <c r="S1597">
        <v>28027</v>
      </c>
      <c r="T1597">
        <v>681</v>
      </c>
      <c r="U1597">
        <f t="shared" si="25"/>
        <v>2.4297998358725516E-2</v>
      </c>
      <c r="V1597">
        <f t="shared" si="26"/>
        <v>0.64738593906895903</v>
      </c>
      <c r="W1597">
        <f t="shared" si="27"/>
        <v>26.643591357247743</v>
      </c>
      <c r="X1597">
        <f t="shared" si="28"/>
        <v>0.64738593906895903</v>
      </c>
      <c r="Y1597">
        <f t="shared" si="29"/>
        <v>26.643591357247743</v>
      </c>
      <c r="AA1597">
        <v>288</v>
      </c>
      <c r="AB1597">
        <v>25757</v>
      </c>
      <c r="AC1597">
        <v>312.42860000000002</v>
      </c>
      <c r="AD1597">
        <v>28027</v>
      </c>
      <c r="AE1597">
        <v>681</v>
      </c>
      <c r="AF1597">
        <v>2.4049999999999998E-2</v>
      </c>
      <c r="AG1597">
        <v>127010</v>
      </c>
      <c r="AH1597">
        <v>0</v>
      </c>
      <c r="AI1597">
        <v>127010</v>
      </c>
      <c r="AJ1597">
        <v>127010</v>
      </c>
      <c r="AK1597">
        <v>0</v>
      </c>
    </row>
    <row r="1598" spans="1:37" ht="19" customHeight="1">
      <c r="A1598" t="s">
        <v>1015</v>
      </c>
      <c r="B1598" t="s">
        <v>1016</v>
      </c>
      <c r="C1598" t="s">
        <v>1017</v>
      </c>
      <c r="D1598">
        <v>7</v>
      </c>
      <c r="E1598" t="s">
        <v>282</v>
      </c>
      <c r="F1598" t="s">
        <v>283</v>
      </c>
      <c r="G1598" t="s">
        <v>284</v>
      </c>
      <c r="H1598" t="s">
        <v>280</v>
      </c>
      <c r="I1598" t="s">
        <v>247</v>
      </c>
      <c r="J1598" t="s">
        <v>281</v>
      </c>
      <c r="K1598">
        <v>17300.740000000002</v>
      </c>
      <c r="L1598">
        <v>0</v>
      </c>
      <c r="M1598">
        <v>118046.5978</v>
      </c>
      <c r="N1598">
        <v>118046.5978</v>
      </c>
      <c r="O1598">
        <v>0</v>
      </c>
      <c r="Q1598">
        <v>1199.8570999999999</v>
      </c>
      <c r="R1598">
        <v>128.28569999999999</v>
      </c>
      <c r="S1598">
        <v>1247.4286</v>
      </c>
      <c r="T1598">
        <v>104.28570000000001</v>
      </c>
      <c r="U1598">
        <f t="shared" si="25"/>
        <v>8.3600536335306092E-2</v>
      </c>
      <c r="V1598">
        <f t="shared" si="26"/>
        <v>1.9813032070246634</v>
      </c>
      <c r="W1598">
        <f t="shared" si="27"/>
        <v>23.699647082143436</v>
      </c>
      <c r="X1598">
        <f t="shared" si="28"/>
        <v>13.518849644552231</v>
      </c>
      <c r="Y1598">
        <f t="shared" si="29"/>
        <v>161.70769037091648</v>
      </c>
      <c r="AB1598">
        <v>1199.8570999999999</v>
      </c>
      <c r="AC1598">
        <v>128.28569999999999</v>
      </c>
      <c r="AD1598">
        <v>1247.4286</v>
      </c>
      <c r="AE1598">
        <v>104.28570000000001</v>
      </c>
      <c r="AF1598">
        <v>8.4073880000000004E-2</v>
      </c>
      <c r="AG1598">
        <v>17300.740000000002</v>
      </c>
      <c r="AH1598">
        <v>0</v>
      </c>
      <c r="AI1598">
        <v>118046.5978</v>
      </c>
      <c r="AJ1598">
        <v>118046.5978</v>
      </c>
      <c r="AK1598">
        <v>0</v>
      </c>
    </row>
    <row r="1599" spans="1:37" ht="19" customHeight="1">
      <c r="A1599" t="s">
        <v>1015</v>
      </c>
      <c r="B1599" t="s">
        <v>1016</v>
      </c>
      <c r="C1599" t="s">
        <v>1017</v>
      </c>
      <c r="D1599">
        <v>7</v>
      </c>
      <c r="E1599" t="s">
        <v>289</v>
      </c>
      <c r="F1599" t="s">
        <v>289</v>
      </c>
      <c r="G1599" t="s">
        <v>289</v>
      </c>
      <c r="H1599" t="s">
        <v>260</v>
      </c>
      <c r="I1599" t="s">
        <v>247</v>
      </c>
      <c r="J1599" t="s">
        <v>248</v>
      </c>
      <c r="K1599">
        <v>24094</v>
      </c>
      <c r="L1599">
        <v>0</v>
      </c>
      <c r="M1599">
        <v>24094</v>
      </c>
      <c r="N1599">
        <v>24094</v>
      </c>
      <c r="O1599">
        <v>0</v>
      </c>
      <c r="Q1599">
        <v>28447.7143</v>
      </c>
      <c r="R1599">
        <v>472.28570000000002</v>
      </c>
      <c r="S1599">
        <v>28906.428599999999</v>
      </c>
      <c r="T1599">
        <v>132.71430000000001</v>
      </c>
      <c r="U1599">
        <f t="shared" si="25"/>
        <v>4.5911690384332019E-3</v>
      </c>
      <c r="V1599">
        <f t="shared" si="26"/>
        <v>0.11907385888549372</v>
      </c>
      <c r="W1599">
        <f t="shared" si="27"/>
        <v>25.935411632356121</v>
      </c>
      <c r="X1599">
        <f t="shared" si="28"/>
        <v>0.11907385888549372</v>
      </c>
      <c r="Y1599">
        <f t="shared" si="29"/>
        <v>25.935411632356121</v>
      </c>
      <c r="AB1599">
        <v>28447.7143</v>
      </c>
      <c r="AC1599">
        <v>472.28570000000002</v>
      </c>
      <c r="AD1599">
        <v>28906.428599999999</v>
      </c>
      <c r="AE1599">
        <v>132.71430000000001</v>
      </c>
      <c r="AF1599">
        <v>4.5931799999999997E-3</v>
      </c>
      <c r="AG1599">
        <v>24094</v>
      </c>
      <c r="AH1599">
        <v>0</v>
      </c>
      <c r="AI1599">
        <v>24094</v>
      </c>
      <c r="AJ1599">
        <v>24094</v>
      </c>
      <c r="AK1599">
        <v>0</v>
      </c>
    </row>
    <row r="1600" spans="1:37" ht="19" customHeight="1">
      <c r="A1600" t="s">
        <v>1015</v>
      </c>
      <c r="B1600" t="s">
        <v>1016</v>
      </c>
      <c r="C1600" t="s">
        <v>1017</v>
      </c>
      <c r="D1600">
        <v>7</v>
      </c>
      <c r="E1600" t="s">
        <v>290</v>
      </c>
      <c r="F1600" t="s">
        <v>290</v>
      </c>
      <c r="G1600" t="s">
        <v>290</v>
      </c>
      <c r="H1600" t="s">
        <v>254</v>
      </c>
      <c r="I1600" t="s">
        <v>247</v>
      </c>
      <c r="J1600" t="s">
        <v>268</v>
      </c>
      <c r="K1600">
        <v>283745</v>
      </c>
      <c r="L1600">
        <v>0</v>
      </c>
      <c r="M1600">
        <v>19352.5933</v>
      </c>
      <c r="N1600">
        <v>19352.5933</v>
      </c>
      <c r="O1600">
        <v>0</v>
      </c>
      <c r="P1600">
        <v>2822.5713999999998</v>
      </c>
      <c r="Q1600">
        <v>10236.2857</v>
      </c>
      <c r="R1600">
        <v>2224</v>
      </c>
      <c r="S1600">
        <v>11481.428599999999</v>
      </c>
      <c r="T1600">
        <v>37</v>
      </c>
      <c r="U1600">
        <f t="shared" si="25"/>
        <v>3.2225954878123794E-3</v>
      </c>
      <c r="V1600">
        <f t="shared" si="26"/>
        <v>3.5304840026614808</v>
      </c>
      <c r="W1600">
        <f t="shared" si="27"/>
        <v>1095.5405405405406</v>
      </c>
      <c r="X1600">
        <f t="shared" si="28"/>
        <v>0.24079374457933622</v>
      </c>
      <c r="Y1600">
        <f t="shared" si="29"/>
        <v>74.720437451737453</v>
      </c>
      <c r="AA1600">
        <v>2822.5713999999998</v>
      </c>
      <c r="AB1600">
        <v>10236.2857</v>
      </c>
      <c r="AC1600">
        <v>2224</v>
      </c>
      <c r="AD1600">
        <v>11481.428599999999</v>
      </c>
      <c r="AE1600">
        <v>37</v>
      </c>
      <c r="AF1600">
        <v>3.2251300000000001E-3</v>
      </c>
      <c r="AG1600">
        <v>283745</v>
      </c>
      <c r="AH1600">
        <v>0</v>
      </c>
      <c r="AI1600">
        <v>19352.5933</v>
      </c>
      <c r="AJ1600">
        <v>19352.5933</v>
      </c>
      <c r="AK1600">
        <v>0</v>
      </c>
    </row>
    <row r="1601" spans="1:37" ht="19" customHeight="1">
      <c r="A1601" t="s">
        <v>1015</v>
      </c>
      <c r="B1601" t="s">
        <v>1016</v>
      </c>
      <c r="C1601" t="s">
        <v>1017</v>
      </c>
      <c r="D1601">
        <v>7</v>
      </c>
      <c r="E1601" t="s">
        <v>291</v>
      </c>
      <c r="F1601" t="s">
        <v>291</v>
      </c>
      <c r="G1601" t="s">
        <v>291</v>
      </c>
      <c r="H1601" t="s">
        <v>280</v>
      </c>
      <c r="I1601" t="s">
        <v>247</v>
      </c>
      <c r="J1601" t="s">
        <v>292</v>
      </c>
      <c r="K1601">
        <v>4051500</v>
      </c>
      <c r="L1601">
        <v>0</v>
      </c>
      <c r="M1601">
        <v>18636.900000000001</v>
      </c>
      <c r="N1601">
        <v>18636.900000000001</v>
      </c>
      <c r="O1601">
        <v>0</v>
      </c>
      <c r="Q1601">
        <v>372.8571</v>
      </c>
      <c r="R1601">
        <v>2.5714000000000001</v>
      </c>
      <c r="S1601">
        <v>392.28570000000002</v>
      </c>
      <c r="T1601">
        <v>15.142899999999999</v>
      </c>
      <c r="U1601">
        <f t="shared" si="25"/>
        <v>3.8601712986224064E-2</v>
      </c>
      <c r="V1601">
        <f t="shared" si="26"/>
        <v>1475.4188446984285</v>
      </c>
      <c r="W1601">
        <f t="shared" si="27"/>
        <v>38221.589938896403</v>
      </c>
      <c r="X1601">
        <f t="shared" si="28"/>
        <v>6.7869266856127712</v>
      </c>
      <c r="Y1601">
        <f t="shared" si="29"/>
        <v>175.81931371892347</v>
      </c>
      <c r="AB1601">
        <v>372.8571</v>
      </c>
      <c r="AC1601">
        <v>2.5714000000000001</v>
      </c>
      <c r="AD1601">
        <v>392.28570000000002</v>
      </c>
      <c r="AE1601">
        <v>15.142899999999999</v>
      </c>
      <c r="AF1601">
        <v>3.8550590000000003E-2</v>
      </c>
      <c r="AG1601">
        <v>4051500</v>
      </c>
      <c r="AH1601">
        <v>0</v>
      </c>
      <c r="AI1601">
        <v>18636.900000000001</v>
      </c>
      <c r="AJ1601">
        <v>18636.900000000001</v>
      </c>
      <c r="AK1601">
        <v>0</v>
      </c>
    </row>
    <row r="1602" spans="1:37" ht="19" customHeight="1">
      <c r="A1602" t="s">
        <v>1015</v>
      </c>
      <c r="B1602" t="s">
        <v>1016</v>
      </c>
      <c r="C1602" t="s">
        <v>1017</v>
      </c>
      <c r="D1602">
        <v>7</v>
      </c>
      <c r="E1602" t="s">
        <v>293</v>
      </c>
      <c r="F1602" t="s">
        <v>294</v>
      </c>
      <c r="G1602" t="s">
        <v>294</v>
      </c>
      <c r="H1602" t="s">
        <v>295</v>
      </c>
      <c r="I1602" t="s">
        <v>247</v>
      </c>
      <c r="J1602" t="s">
        <v>248</v>
      </c>
      <c r="K1602">
        <v>18440</v>
      </c>
      <c r="L1602">
        <v>0</v>
      </c>
      <c r="M1602">
        <v>18440</v>
      </c>
      <c r="N1602">
        <v>18440</v>
      </c>
      <c r="O1602">
        <v>0</v>
      </c>
      <c r="R1602">
        <v>75.142899999999997</v>
      </c>
      <c r="S1602">
        <v>971.42859999999996</v>
      </c>
      <c r="T1602">
        <v>27</v>
      </c>
      <c r="U1602">
        <f t="shared" si="25"/>
        <v>2.7794116829584801E-2</v>
      </c>
      <c r="V1602">
        <f t="shared" si="26"/>
        <v>2.71176462612457</v>
      </c>
      <c r="W1602">
        <f t="shared" si="27"/>
        <v>97.56613756613757</v>
      </c>
      <c r="X1602">
        <f t="shared" si="28"/>
        <v>2.71176462612457</v>
      </c>
      <c r="Y1602">
        <f t="shared" si="29"/>
        <v>97.56613756613757</v>
      </c>
      <c r="AC1602">
        <v>75.142899999999997</v>
      </c>
      <c r="AD1602">
        <v>971.42859999999996</v>
      </c>
      <c r="AE1602">
        <v>27</v>
      </c>
      <c r="AF1602">
        <v>2.7750690000000001E-2</v>
      </c>
      <c r="AG1602">
        <v>18440</v>
      </c>
      <c r="AH1602">
        <v>0</v>
      </c>
      <c r="AI1602">
        <v>18440</v>
      </c>
      <c r="AJ1602">
        <v>18440</v>
      </c>
      <c r="AK1602">
        <v>0</v>
      </c>
    </row>
    <row r="1603" spans="1:37" ht="19" customHeight="1">
      <c r="A1603" t="s">
        <v>1015</v>
      </c>
      <c r="B1603" t="s">
        <v>1016</v>
      </c>
      <c r="C1603" t="s">
        <v>1017</v>
      </c>
      <c r="D1603">
        <v>7</v>
      </c>
      <c r="E1603" t="s">
        <v>298</v>
      </c>
      <c r="F1603" t="s">
        <v>298</v>
      </c>
      <c r="G1603" t="s">
        <v>298</v>
      </c>
      <c r="H1603" t="s">
        <v>254</v>
      </c>
      <c r="I1603" t="s">
        <v>247</v>
      </c>
      <c r="J1603" t="s">
        <v>248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0.71430000000000005</v>
      </c>
      <c r="R1603">
        <v>0.28570000000000001</v>
      </c>
      <c r="S1603">
        <v>0.85709999999999997</v>
      </c>
      <c r="T1603">
        <v>0</v>
      </c>
      <c r="U1603">
        <f t="shared" si="25"/>
        <v>0</v>
      </c>
      <c r="V1603">
        <f t="shared" si="26"/>
        <v>0</v>
      </c>
      <c r="W1603" t="str">
        <f t="shared" si="27"/>
        <v/>
      </c>
      <c r="X1603">
        <f t="shared" si="28"/>
        <v>0</v>
      </c>
      <c r="Y1603" t="str">
        <f t="shared" si="29"/>
        <v/>
      </c>
      <c r="AA1603">
        <v>0</v>
      </c>
      <c r="AB1603">
        <v>0.71430000000000005</v>
      </c>
      <c r="AC1603">
        <v>0.28570000000000001</v>
      </c>
      <c r="AD1603">
        <v>0.85709999999999997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</row>
    <row r="1604" spans="1:37" ht="19" customHeight="1">
      <c r="A1604" t="s">
        <v>1015</v>
      </c>
      <c r="B1604" t="s">
        <v>1016</v>
      </c>
      <c r="C1604" t="s">
        <v>1017</v>
      </c>
      <c r="D1604">
        <v>7</v>
      </c>
      <c r="E1604" t="s">
        <v>299</v>
      </c>
      <c r="F1604" t="s">
        <v>299</v>
      </c>
      <c r="G1604" t="s">
        <v>299</v>
      </c>
      <c r="H1604" t="s">
        <v>300</v>
      </c>
      <c r="I1604" t="s">
        <v>301</v>
      </c>
      <c r="J1604" t="s">
        <v>248</v>
      </c>
      <c r="K1604">
        <v>13460888</v>
      </c>
      <c r="L1604">
        <v>0</v>
      </c>
      <c r="M1604">
        <v>13460888</v>
      </c>
      <c r="N1604">
        <v>13460888</v>
      </c>
      <c r="O1604">
        <v>0</v>
      </c>
      <c r="P1604">
        <v>985.85709999999995</v>
      </c>
      <c r="Q1604">
        <v>892854</v>
      </c>
      <c r="R1604">
        <v>995.71429999999998</v>
      </c>
      <c r="S1604">
        <v>959685.28570000001</v>
      </c>
      <c r="T1604">
        <v>8355.8570999999993</v>
      </c>
      <c r="U1604">
        <f t="shared" si="25"/>
        <v>8.7068721637272879E-3</v>
      </c>
      <c r="V1604">
        <f t="shared" si="26"/>
        <v>2.0037652224680764</v>
      </c>
      <c r="W1604">
        <f t="shared" si="27"/>
        <v>230.13605629995757</v>
      </c>
      <c r="X1604">
        <f t="shared" si="28"/>
        <v>2.0037652224680764</v>
      </c>
      <c r="Y1604">
        <f t="shared" si="29"/>
        <v>230.13605629995757</v>
      </c>
      <c r="AA1604">
        <v>985.85709999999995</v>
      </c>
      <c r="AB1604">
        <v>892854</v>
      </c>
      <c r="AC1604">
        <v>995.71429999999998</v>
      </c>
      <c r="AD1604">
        <v>959685.28570000001</v>
      </c>
      <c r="AE1604">
        <v>8355.8570999999993</v>
      </c>
      <c r="AF1604">
        <v>8.7149800000000006E-3</v>
      </c>
      <c r="AG1604">
        <v>13460888</v>
      </c>
      <c r="AH1604">
        <v>0</v>
      </c>
      <c r="AI1604">
        <v>13460888</v>
      </c>
      <c r="AJ1604">
        <v>13460888</v>
      </c>
      <c r="AK1604">
        <v>0</v>
      </c>
    </row>
    <row r="1605" spans="1:37" ht="19" customHeight="1">
      <c r="A1605" t="s">
        <v>1015</v>
      </c>
      <c r="B1605" t="s">
        <v>1016</v>
      </c>
      <c r="C1605" t="s">
        <v>1017</v>
      </c>
      <c r="D1605">
        <v>7</v>
      </c>
      <c r="E1605" t="s">
        <v>303</v>
      </c>
      <c r="F1605" t="s">
        <v>304</v>
      </c>
      <c r="G1605" t="s">
        <v>304</v>
      </c>
      <c r="H1605" t="s">
        <v>305</v>
      </c>
      <c r="I1605" t="s">
        <v>301</v>
      </c>
      <c r="J1605" t="s">
        <v>248</v>
      </c>
      <c r="K1605">
        <v>8070020</v>
      </c>
      <c r="L1605">
        <v>0</v>
      </c>
      <c r="M1605">
        <v>8070020</v>
      </c>
      <c r="N1605">
        <v>8070020</v>
      </c>
      <c r="O1605">
        <v>0</v>
      </c>
      <c r="Q1605">
        <v>19215.7143</v>
      </c>
      <c r="R1605">
        <v>1064.4286</v>
      </c>
      <c r="S1605">
        <v>47264.428599999999</v>
      </c>
      <c r="T1605">
        <v>1836.4286</v>
      </c>
      <c r="U1605">
        <f t="shared" si="25"/>
        <v>3.8854348913042819E-2</v>
      </c>
      <c r="V1605">
        <f t="shared" si="26"/>
        <v>24.391705012593764</v>
      </c>
      <c r="W1605">
        <f t="shared" si="27"/>
        <v>627.77284126374423</v>
      </c>
      <c r="X1605">
        <f t="shared" si="28"/>
        <v>24.391705012593764</v>
      </c>
      <c r="Y1605">
        <f t="shared" si="29"/>
        <v>627.77284126374423</v>
      </c>
      <c r="AB1605">
        <v>19215.7143</v>
      </c>
      <c r="AC1605">
        <v>1064.4286</v>
      </c>
      <c r="AD1605">
        <v>47264.428599999999</v>
      </c>
      <c r="AE1605">
        <v>1836.4286</v>
      </c>
      <c r="AF1605">
        <v>3.8849740000000001E-2</v>
      </c>
      <c r="AG1605">
        <v>8070020</v>
      </c>
      <c r="AH1605">
        <v>0</v>
      </c>
      <c r="AI1605">
        <v>8070020</v>
      </c>
      <c r="AJ1605">
        <v>8070020</v>
      </c>
      <c r="AK1605">
        <v>0</v>
      </c>
    </row>
    <row r="1606" spans="1:37" ht="19" customHeight="1">
      <c r="A1606" t="s">
        <v>1015</v>
      </c>
      <c r="B1606" t="s">
        <v>1016</v>
      </c>
      <c r="C1606" t="s">
        <v>1017</v>
      </c>
      <c r="D1606">
        <v>7</v>
      </c>
      <c r="E1606" t="s">
        <v>306</v>
      </c>
      <c r="F1606" t="s">
        <v>306</v>
      </c>
      <c r="G1606" t="s">
        <v>306</v>
      </c>
      <c r="H1606" t="s">
        <v>307</v>
      </c>
      <c r="I1606" t="s">
        <v>301</v>
      </c>
      <c r="J1606" t="s">
        <v>248</v>
      </c>
      <c r="K1606">
        <v>7244542</v>
      </c>
      <c r="L1606">
        <v>0</v>
      </c>
      <c r="M1606">
        <v>7244542</v>
      </c>
      <c r="N1606">
        <v>7244542</v>
      </c>
      <c r="O1606">
        <v>0</v>
      </c>
      <c r="Q1606">
        <v>34742.428599999999</v>
      </c>
      <c r="R1606">
        <v>4849.2857000000004</v>
      </c>
      <c r="S1606">
        <v>47470.428599999999</v>
      </c>
      <c r="T1606">
        <v>4139.4286000000002</v>
      </c>
      <c r="U1606">
        <f t="shared" si="25"/>
        <v>8.7200152222767169E-2</v>
      </c>
      <c r="V1606">
        <f t="shared" si="26"/>
        <v>21.801668995855064</v>
      </c>
      <c r="W1606">
        <f t="shared" si="27"/>
        <v>250.01870340958928</v>
      </c>
      <c r="X1606">
        <f t="shared" si="28"/>
        <v>21.801668995855064</v>
      </c>
      <c r="Y1606">
        <f t="shared" si="29"/>
        <v>250.01870340958928</v>
      </c>
    </row>
    <row r="1607" spans="1:37" ht="19" customHeight="1">
      <c r="A1607" t="s">
        <v>1015</v>
      </c>
      <c r="B1607" t="s">
        <v>1016</v>
      </c>
      <c r="C1607" t="s">
        <v>1017</v>
      </c>
      <c r="D1607">
        <v>7</v>
      </c>
      <c r="E1607" t="s">
        <v>311</v>
      </c>
      <c r="F1607" t="s">
        <v>311</v>
      </c>
      <c r="G1607" t="s">
        <v>311</v>
      </c>
      <c r="H1607" t="s">
        <v>276</v>
      </c>
      <c r="I1607" t="s">
        <v>301</v>
      </c>
      <c r="J1607" t="s">
        <v>248</v>
      </c>
      <c r="K1607">
        <v>3401574</v>
      </c>
      <c r="L1607">
        <v>0</v>
      </c>
      <c r="M1607">
        <v>3401574</v>
      </c>
      <c r="N1607">
        <v>3401574</v>
      </c>
      <c r="O1607">
        <v>0</v>
      </c>
      <c r="P1607">
        <v>1277</v>
      </c>
      <c r="Q1607">
        <v>14886.142900000001</v>
      </c>
      <c r="R1607">
        <v>1129</v>
      </c>
      <c r="S1607">
        <v>94202.142900000006</v>
      </c>
      <c r="T1607">
        <v>1932.1429000000001</v>
      </c>
      <c r="U1607">
        <f t="shared" si="25"/>
        <v>2.0510604541672268E-2</v>
      </c>
      <c r="V1607">
        <f t="shared" si="26"/>
        <v>5.1584722799033358</v>
      </c>
      <c r="W1607">
        <f t="shared" si="27"/>
        <v>251.50269312748185</v>
      </c>
      <c r="X1607">
        <f t="shared" si="28"/>
        <v>5.1584722799033358</v>
      </c>
      <c r="Y1607">
        <f t="shared" si="29"/>
        <v>251.50269312748185</v>
      </c>
      <c r="AA1607">
        <v>1277</v>
      </c>
      <c r="AB1607">
        <v>14886.142900000001</v>
      </c>
      <c r="AC1607">
        <v>1129</v>
      </c>
      <c r="AD1607">
        <v>94202.142900000006</v>
      </c>
      <c r="AE1607">
        <v>1932.1429000000001</v>
      </c>
      <c r="AF1607">
        <v>2.0624389999999999E-2</v>
      </c>
      <c r="AG1607">
        <v>3401574</v>
      </c>
      <c r="AH1607">
        <v>0</v>
      </c>
      <c r="AI1607">
        <v>3401574</v>
      </c>
      <c r="AJ1607">
        <v>3401574</v>
      </c>
      <c r="AK1607">
        <v>0</v>
      </c>
    </row>
    <row r="1608" spans="1:37" ht="19" customHeight="1">
      <c r="A1608" t="s">
        <v>1015</v>
      </c>
      <c r="B1608" t="s">
        <v>1016</v>
      </c>
      <c r="C1608" t="s">
        <v>1017</v>
      </c>
      <c r="D1608">
        <v>7</v>
      </c>
      <c r="E1608" t="s">
        <v>308</v>
      </c>
      <c r="F1608" t="s">
        <v>308</v>
      </c>
      <c r="G1608" t="s">
        <v>309</v>
      </c>
      <c r="H1608" t="s">
        <v>310</v>
      </c>
      <c r="I1608" t="s">
        <v>301</v>
      </c>
      <c r="J1608" t="s">
        <v>248</v>
      </c>
      <c r="K1608">
        <v>3209200</v>
      </c>
      <c r="L1608">
        <v>0</v>
      </c>
      <c r="M1608">
        <v>3209200</v>
      </c>
      <c r="N1608">
        <v>3209200</v>
      </c>
      <c r="O1608">
        <v>0</v>
      </c>
      <c r="R1608">
        <v>10146</v>
      </c>
      <c r="S1608">
        <v>67368.571400000001</v>
      </c>
      <c r="T1608">
        <v>2668.7143000000001</v>
      </c>
      <c r="U1608">
        <f t="shared" si="25"/>
        <v>3.9613639484123012E-2</v>
      </c>
      <c r="V1608">
        <f t="shared" si="26"/>
        <v>6.8052080269753628</v>
      </c>
      <c r="W1608">
        <f t="shared" si="27"/>
        <v>171.78951784278399</v>
      </c>
      <c r="X1608">
        <f t="shared" si="28"/>
        <v>6.8052080269753628</v>
      </c>
      <c r="Y1608">
        <f t="shared" si="29"/>
        <v>171.78951784278399</v>
      </c>
      <c r="AC1608">
        <v>10146</v>
      </c>
      <c r="AD1608">
        <v>67368.571400000001</v>
      </c>
      <c r="AE1608">
        <v>2668.7143000000001</v>
      </c>
      <c r="AF1608">
        <v>3.968928E-2</v>
      </c>
      <c r="AG1608">
        <v>3209200</v>
      </c>
      <c r="AH1608">
        <v>0</v>
      </c>
      <c r="AI1608">
        <v>3209200</v>
      </c>
      <c r="AJ1608">
        <v>3209200</v>
      </c>
      <c r="AK1608">
        <v>0</v>
      </c>
    </row>
    <row r="1609" spans="1:37" ht="19" customHeight="1">
      <c r="A1609" t="s">
        <v>1015</v>
      </c>
      <c r="B1609" t="s">
        <v>1016</v>
      </c>
      <c r="C1609" t="s">
        <v>1017</v>
      </c>
      <c r="D1609">
        <v>7</v>
      </c>
      <c r="E1609" t="s">
        <v>312</v>
      </c>
      <c r="F1609" t="s">
        <v>313</v>
      </c>
      <c r="G1609" t="s">
        <v>313</v>
      </c>
      <c r="H1609" t="s">
        <v>314</v>
      </c>
      <c r="I1609" t="s">
        <v>301</v>
      </c>
      <c r="J1609" t="s">
        <v>248</v>
      </c>
      <c r="K1609">
        <v>1742960</v>
      </c>
      <c r="L1609">
        <v>0</v>
      </c>
      <c r="M1609">
        <v>1742960</v>
      </c>
      <c r="N1609">
        <v>1742960</v>
      </c>
      <c r="O1609">
        <v>0</v>
      </c>
      <c r="Q1609">
        <v>10439.857099999999</v>
      </c>
      <c r="R1609">
        <v>474.42860000000002</v>
      </c>
      <c r="S1609">
        <v>31514.857100000001</v>
      </c>
      <c r="T1609">
        <v>1145.2856999999999</v>
      </c>
      <c r="U1609">
        <f t="shared" si="25"/>
        <v>3.6341135749589033E-2</v>
      </c>
      <c r="V1609">
        <f t="shared" si="26"/>
        <v>7.9008540297105041</v>
      </c>
      <c r="W1609">
        <f t="shared" si="27"/>
        <v>217.40801069487355</v>
      </c>
      <c r="X1609">
        <f t="shared" si="28"/>
        <v>7.9008540297105041</v>
      </c>
      <c r="Y1609">
        <f t="shared" si="29"/>
        <v>217.40801069487355</v>
      </c>
      <c r="AB1609">
        <v>10439.857099999999</v>
      </c>
      <c r="AC1609">
        <v>474.42860000000002</v>
      </c>
      <c r="AD1609">
        <v>31514.857100000001</v>
      </c>
      <c r="AE1609">
        <v>1145.2856999999999</v>
      </c>
      <c r="AF1609">
        <v>3.6364760000000003E-2</v>
      </c>
      <c r="AG1609">
        <v>1742960</v>
      </c>
      <c r="AH1609">
        <v>0</v>
      </c>
      <c r="AI1609">
        <v>1742960</v>
      </c>
      <c r="AJ1609">
        <v>1742960</v>
      </c>
      <c r="AK1609">
        <v>0</v>
      </c>
    </row>
    <row r="1610" spans="1:37" ht="19" customHeight="1">
      <c r="A1610" t="s">
        <v>1015</v>
      </c>
      <c r="B1610" t="s">
        <v>1016</v>
      </c>
      <c r="C1610" t="s">
        <v>1017</v>
      </c>
      <c r="D1610">
        <v>7</v>
      </c>
      <c r="E1610" t="s">
        <v>315</v>
      </c>
      <c r="F1610" t="s">
        <v>315</v>
      </c>
      <c r="G1610" t="s">
        <v>309</v>
      </c>
      <c r="H1610" t="s">
        <v>310</v>
      </c>
      <c r="I1610" t="s">
        <v>301</v>
      </c>
      <c r="J1610" t="s">
        <v>248</v>
      </c>
      <c r="K1610">
        <v>1041684</v>
      </c>
      <c r="L1610">
        <v>0</v>
      </c>
      <c r="M1610">
        <v>1041684</v>
      </c>
      <c r="N1610">
        <v>1041684</v>
      </c>
      <c r="O1610">
        <v>0</v>
      </c>
      <c r="R1610">
        <v>236.28569999999999</v>
      </c>
      <c r="S1610">
        <v>7172.2857000000004</v>
      </c>
      <c r="T1610">
        <v>833.14290000000005</v>
      </c>
      <c r="U1610">
        <f t="shared" si="25"/>
        <v>0.1161614211770733</v>
      </c>
      <c r="V1610">
        <f t="shared" si="26"/>
        <v>20.748197467928527</v>
      </c>
      <c r="W1610">
        <f t="shared" si="27"/>
        <v>178.61521714942296</v>
      </c>
      <c r="X1610">
        <f t="shared" si="28"/>
        <v>20.748197467928527</v>
      </c>
      <c r="Y1610">
        <f t="shared" si="29"/>
        <v>178.61521714942296</v>
      </c>
      <c r="AC1610">
        <v>236.28569999999999</v>
      </c>
      <c r="AD1610">
        <v>7172.2857000000004</v>
      </c>
      <c r="AE1610">
        <v>833.14290000000005</v>
      </c>
      <c r="AF1610">
        <v>0.11617482</v>
      </c>
      <c r="AG1610">
        <v>1041684</v>
      </c>
      <c r="AH1610">
        <v>0</v>
      </c>
      <c r="AI1610">
        <v>1041684</v>
      </c>
      <c r="AJ1610">
        <v>1041684</v>
      </c>
      <c r="AK1610">
        <v>0</v>
      </c>
    </row>
    <row r="1611" spans="1:37" ht="19" customHeight="1">
      <c r="A1611" t="s">
        <v>1015</v>
      </c>
      <c r="B1611" t="s">
        <v>1016</v>
      </c>
      <c r="C1611" t="s">
        <v>1017</v>
      </c>
      <c r="D1611">
        <v>7</v>
      </c>
      <c r="E1611" t="s">
        <v>316</v>
      </c>
      <c r="F1611" t="s">
        <v>317</v>
      </c>
      <c r="G1611" t="s">
        <v>317</v>
      </c>
      <c r="H1611" t="s">
        <v>307</v>
      </c>
      <c r="I1611" t="s">
        <v>301</v>
      </c>
      <c r="J1611" t="s">
        <v>281</v>
      </c>
      <c r="K1611">
        <v>33635.58</v>
      </c>
      <c r="L1611">
        <v>0</v>
      </c>
      <c r="M1611">
        <v>229479.5986</v>
      </c>
      <c r="N1611">
        <v>229479.5986</v>
      </c>
      <c r="O1611">
        <v>0</v>
      </c>
      <c r="R1611">
        <v>2673.7143000000001</v>
      </c>
      <c r="S1611">
        <v>13998.142900000001</v>
      </c>
      <c r="T1611">
        <v>1217.1429000000001</v>
      </c>
      <c r="U1611">
        <f t="shared" si="25"/>
        <v>8.6950312530385723E-2</v>
      </c>
      <c r="V1611">
        <f t="shared" si="26"/>
        <v>0.34326573828181572</v>
      </c>
      <c r="W1611">
        <f t="shared" si="27"/>
        <v>3.9478378891606378</v>
      </c>
      <c r="X1611">
        <f t="shared" si="28"/>
        <v>2.3419392153797771</v>
      </c>
      <c r="Y1611">
        <f t="shared" si="29"/>
        <v>26.93422423940525</v>
      </c>
      <c r="AC1611">
        <v>2673.7143000000001</v>
      </c>
      <c r="AD1611">
        <v>13998.142900000001</v>
      </c>
      <c r="AE1611">
        <v>1217.1429000000001</v>
      </c>
      <c r="AF1611">
        <v>8.6908299999999994E-2</v>
      </c>
      <c r="AG1611">
        <v>33635.58</v>
      </c>
      <c r="AH1611">
        <v>0</v>
      </c>
      <c r="AI1611">
        <v>229479.5986</v>
      </c>
      <c r="AJ1611">
        <v>229479.5986</v>
      </c>
      <c r="AK1611">
        <v>0</v>
      </c>
    </row>
    <row r="1612" spans="1:37" ht="19" customHeight="1">
      <c r="A1612" t="s">
        <v>1015</v>
      </c>
      <c r="B1612" t="s">
        <v>1016</v>
      </c>
      <c r="C1612" t="s">
        <v>1017</v>
      </c>
      <c r="D1612">
        <v>7</v>
      </c>
      <c r="E1612" t="s">
        <v>318</v>
      </c>
      <c r="F1612" t="s">
        <v>318</v>
      </c>
      <c r="G1612" t="s">
        <v>317</v>
      </c>
      <c r="H1612" t="s">
        <v>307</v>
      </c>
      <c r="I1612" t="s">
        <v>301</v>
      </c>
      <c r="J1612" t="s">
        <v>281</v>
      </c>
      <c r="K1612">
        <v>13261.9</v>
      </c>
      <c r="L1612">
        <v>0</v>
      </c>
      <c r="M1612">
        <v>90479.184599999993</v>
      </c>
      <c r="N1612">
        <v>90479.184599999993</v>
      </c>
      <c r="O1612">
        <v>0</v>
      </c>
      <c r="R1612">
        <v>1848.4286</v>
      </c>
      <c r="S1612">
        <v>11698.857099999999</v>
      </c>
      <c r="T1612">
        <v>435.57139999999998</v>
      </c>
      <c r="U1612">
        <f t="shared" si="25"/>
        <v>3.7231961744365612E-2</v>
      </c>
      <c r="V1612">
        <f t="shared" si="26"/>
        <v>0.16194378020543074</v>
      </c>
      <c r="W1612">
        <f t="shared" si="27"/>
        <v>4.3495903148304569</v>
      </c>
      <c r="X1612">
        <f t="shared" si="28"/>
        <v>1.1048598755856245</v>
      </c>
      <c r="Y1612">
        <f t="shared" si="29"/>
        <v>29.675037892754208</v>
      </c>
      <c r="AC1612">
        <v>1848.4286</v>
      </c>
      <c r="AD1612">
        <v>11698.857099999999</v>
      </c>
      <c r="AE1612">
        <v>435.57139999999998</v>
      </c>
      <c r="AF1612">
        <v>3.7413969999999998E-2</v>
      </c>
      <c r="AG1612">
        <v>13261.9</v>
      </c>
      <c r="AH1612">
        <v>0</v>
      </c>
      <c r="AI1612">
        <v>90479.184599999993</v>
      </c>
      <c r="AJ1612">
        <v>90479.184599999993</v>
      </c>
      <c r="AK1612">
        <v>0</v>
      </c>
    </row>
    <row r="1613" spans="1:37" ht="19" customHeight="1">
      <c r="A1613" t="s">
        <v>1015</v>
      </c>
      <c r="B1613" t="s">
        <v>1016</v>
      </c>
      <c r="C1613" t="s">
        <v>1017</v>
      </c>
      <c r="D1613">
        <v>7</v>
      </c>
      <c r="E1613" t="s">
        <v>319</v>
      </c>
      <c r="F1613" t="s">
        <v>319</v>
      </c>
      <c r="G1613" t="s">
        <v>319</v>
      </c>
      <c r="H1613" t="s">
        <v>320</v>
      </c>
      <c r="I1613" t="s">
        <v>301</v>
      </c>
      <c r="J1613" t="s">
        <v>248</v>
      </c>
      <c r="K1613">
        <v>14238</v>
      </c>
      <c r="L1613">
        <v>0</v>
      </c>
      <c r="M1613">
        <v>14238</v>
      </c>
      <c r="N1613">
        <v>14238</v>
      </c>
      <c r="O1613">
        <v>0</v>
      </c>
      <c r="Q1613">
        <v>793.14290000000005</v>
      </c>
      <c r="R1613">
        <v>10.2857</v>
      </c>
      <c r="S1613">
        <v>785.71429999999998</v>
      </c>
      <c r="T1613">
        <v>16</v>
      </c>
      <c r="U1613">
        <f t="shared" si="25"/>
        <v>2.0363635993388435E-2</v>
      </c>
      <c r="V1613">
        <f t="shared" si="26"/>
        <v>2.5887272256595049</v>
      </c>
      <c r="W1613">
        <f t="shared" si="27"/>
        <v>127.125</v>
      </c>
      <c r="X1613">
        <f t="shared" si="28"/>
        <v>2.5887272256595049</v>
      </c>
      <c r="Y1613">
        <f t="shared" si="29"/>
        <v>127.125</v>
      </c>
      <c r="AB1613">
        <v>793.14290000000005</v>
      </c>
      <c r="AC1613">
        <v>10.2857</v>
      </c>
      <c r="AD1613">
        <v>785.71429999999998</v>
      </c>
      <c r="AE1613">
        <v>16</v>
      </c>
      <c r="AF1613">
        <v>2.0353400000000001E-2</v>
      </c>
      <c r="AG1613">
        <v>14238</v>
      </c>
      <c r="AH1613">
        <v>0</v>
      </c>
      <c r="AI1613">
        <v>14238</v>
      </c>
      <c r="AJ1613">
        <v>14238</v>
      </c>
      <c r="AK1613">
        <v>0</v>
      </c>
    </row>
    <row r="1614" spans="1:37" ht="19" customHeight="1">
      <c r="A1614" t="s">
        <v>1015</v>
      </c>
      <c r="B1614" t="s">
        <v>1016</v>
      </c>
      <c r="C1614" t="s">
        <v>1017</v>
      </c>
      <c r="D1614">
        <v>7</v>
      </c>
      <c r="E1614" t="s">
        <v>321</v>
      </c>
      <c r="F1614" t="s">
        <v>322</v>
      </c>
      <c r="G1614" t="s">
        <v>322</v>
      </c>
      <c r="H1614" t="s">
        <v>323</v>
      </c>
      <c r="I1614" t="s">
        <v>324</v>
      </c>
      <c r="J1614" t="s">
        <v>281</v>
      </c>
      <c r="K1614">
        <v>3916826</v>
      </c>
      <c r="L1614">
        <v>0</v>
      </c>
      <c r="M1614">
        <v>26722456.399999999</v>
      </c>
      <c r="N1614">
        <v>26722456.399999999</v>
      </c>
      <c r="O1614">
        <v>0</v>
      </c>
      <c r="P1614">
        <v>779355.42859999998</v>
      </c>
      <c r="Q1614">
        <v>7297369.8569999998</v>
      </c>
      <c r="R1614">
        <v>259450.42860000001</v>
      </c>
      <c r="S1614">
        <v>18834701.140000001</v>
      </c>
      <c r="T1614">
        <v>153713</v>
      </c>
      <c r="U1614">
        <f t="shared" si="25"/>
        <v>8.1611594926533568E-3</v>
      </c>
      <c r="V1614">
        <f t="shared" si="26"/>
        <v>2.9708279800640971E-2</v>
      </c>
      <c r="W1614">
        <f t="shared" si="27"/>
        <v>3.6402033102507367</v>
      </c>
      <c r="X1614">
        <f t="shared" si="28"/>
        <v>0.20268406400785455</v>
      </c>
      <c r="Y1614">
        <f t="shared" si="29"/>
        <v>24.835204383679788</v>
      </c>
      <c r="AA1614">
        <v>779355.42859999998</v>
      </c>
      <c r="AB1614">
        <v>7297369.8569999998</v>
      </c>
      <c r="AC1614">
        <v>259450.42860000001</v>
      </c>
      <c r="AD1614">
        <v>18834701.140000001</v>
      </c>
      <c r="AE1614">
        <v>153713</v>
      </c>
      <c r="AF1614">
        <v>8.1616599999999994E-3</v>
      </c>
      <c r="AG1614">
        <v>3916826</v>
      </c>
      <c r="AH1614">
        <v>0</v>
      </c>
      <c r="AI1614">
        <v>26722456.399999999</v>
      </c>
      <c r="AJ1614">
        <v>26722456.399999999</v>
      </c>
      <c r="AK1614">
        <v>0</v>
      </c>
    </row>
    <row r="1615" spans="1:37" ht="19" customHeight="1">
      <c r="A1615" t="s">
        <v>1015</v>
      </c>
      <c r="B1615" t="s">
        <v>1016</v>
      </c>
      <c r="C1615" t="s">
        <v>1017</v>
      </c>
      <c r="D1615">
        <v>7</v>
      </c>
      <c r="E1615" t="s">
        <v>331</v>
      </c>
      <c r="F1615" t="s">
        <v>332</v>
      </c>
      <c r="G1615" t="s">
        <v>332</v>
      </c>
      <c r="H1615" t="s">
        <v>333</v>
      </c>
      <c r="I1615" t="s">
        <v>324</v>
      </c>
      <c r="J1615" t="s">
        <v>334</v>
      </c>
      <c r="K1615">
        <v>30971516</v>
      </c>
      <c r="L1615">
        <v>0</v>
      </c>
      <c r="M1615">
        <v>6677538.307</v>
      </c>
      <c r="N1615">
        <v>6677538.307</v>
      </c>
      <c r="O1615">
        <v>0</v>
      </c>
      <c r="P1615">
        <v>483</v>
      </c>
      <c r="Q1615">
        <v>20272.857100000001</v>
      </c>
      <c r="R1615">
        <v>542.85709999999995</v>
      </c>
      <c r="S1615">
        <v>24520.2857</v>
      </c>
      <c r="T1615">
        <v>2076.7143000000001</v>
      </c>
      <c r="U1615">
        <f t="shared" si="25"/>
        <v>8.4693723613505856E-2</v>
      </c>
      <c r="V1615">
        <f t="shared" si="26"/>
        <v>180.44252582726983</v>
      </c>
      <c r="W1615">
        <f t="shared" si="27"/>
        <v>2130.5300809621649</v>
      </c>
      <c r="X1615">
        <f t="shared" si="28"/>
        <v>38.903871493517833</v>
      </c>
      <c r="Y1615">
        <f t="shared" si="29"/>
        <v>459.34775132869402</v>
      </c>
      <c r="AA1615">
        <v>483</v>
      </c>
      <c r="AB1615">
        <v>20272.857100000001</v>
      </c>
      <c r="AC1615">
        <v>542.85709999999995</v>
      </c>
      <c r="AD1615">
        <v>24520.2857</v>
      </c>
      <c r="AE1615">
        <v>2076.7143000000001</v>
      </c>
      <c r="AF1615">
        <v>8.4770250000000005E-2</v>
      </c>
      <c r="AG1615">
        <v>30971516</v>
      </c>
      <c r="AH1615">
        <v>0</v>
      </c>
      <c r="AI1615">
        <v>6677538.307</v>
      </c>
      <c r="AJ1615">
        <v>6677538.307</v>
      </c>
      <c r="AK1615">
        <v>0</v>
      </c>
    </row>
    <row r="1616" spans="1:37" ht="19" customHeight="1">
      <c r="A1616" t="s">
        <v>1015</v>
      </c>
      <c r="B1616" t="s">
        <v>1016</v>
      </c>
      <c r="C1616" t="s">
        <v>1017</v>
      </c>
      <c r="D1616">
        <v>7</v>
      </c>
      <c r="E1616" t="s">
        <v>339</v>
      </c>
      <c r="F1616" t="s">
        <v>339</v>
      </c>
      <c r="G1616" t="s">
        <v>339</v>
      </c>
      <c r="H1616" t="s">
        <v>340</v>
      </c>
      <c r="I1616" t="s">
        <v>324</v>
      </c>
      <c r="J1616" t="s">
        <v>248</v>
      </c>
      <c r="K1616">
        <v>6026293</v>
      </c>
      <c r="L1616">
        <v>0</v>
      </c>
      <c r="M1616">
        <v>6026293</v>
      </c>
      <c r="N1616">
        <v>6026293</v>
      </c>
      <c r="O1616">
        <v>0</v>
      </c>
      <c r="P1616">
        <v>13579.2857</v>
      </c>
      <c r="Q1616">
        <v>468818.28570000001</v>
      </c>
      <c r="R1616">
        <v>9492.2857000000004</v>
      </c>
      <c r="S1616">
        <v>501218</v>
      </c>
      <c r="T1616">
        <v>6066.1428999999998</v>
      </c>
      <c r="U1616">
        <f t="shared" si="25"/>
        <v>1.2102803370988272E-2</v>
      </c>
      <c r="V1616">
        <f t="shared" si="26"/>
        <v>1.7176138925577293</v>
      </c>
      <c r="W1616">
        <f t="shared" si="27"/>
        <v>141.91868114415834</v>
      </c>
      <c r="X1616">
        <f t="shared" si="28"/>
        <v>1.7176138925577293</v>
      </c>
      <c r="Y1616">
        <f t="shared" si="29"/>
        <v>141.91868114415834</v>
      </c>
      <c r="AA1616">
        <v>13579.2857</v>
      </c>
      <c r="AB1616">
        <v>468818.28570000001</v>
      </c>
      <c r="AC1616">
        <v>9492.2857000000004</v>
      </c>
      <c r="AD1616">
        <v>501218</v>
      </c>
      <c r="AE1616">
        <v>6066.1428999999998</v>
      </c>
      <c r="AF1616">
        <v>1.2104200000000001E-2</v>
      </c>
      <c r="AG1616">
        <v>6026293</v>
      </c>
      <c r="AH1616">
        <v>0</v>
      </c>
      <c r="AI1616">
        <v>6026293</v>
      </c>
      <c r="AJ1616">
        <v>6026293</v>
      </c>
      <c r="AK1616">
        <v>0</v>
      </c>
    </row>
    <row r="1617" spans="1:37" ht="19" customHeight="1">
      <c r="A1617" t="s">
        <v>1015</v>
      </c>
      <c r="B1617" t="s">
        <v>1016</v>
      </c>
      <c r="C1617" t="s">
        <v>1017</v>
      </c>
      <c r="D1617">
        <v>7</v>
      </c>
      <c r="E1617" t="s">
        <v>336</v>
      </c>
      <c r="F1617" t="s">
        <v>336</v>
      </c>
      <c r="G1617" t="s">
        <v>336</v>
      </c>
      <c r="H1617" t="s">
        <v>337</v>
      </c>
      <c r="I1617" t="s">
        <v>324</v>
      </c>
      <c r="J1617" t="s">
        <v>334</v>
      </c>
      <c r="K1617">
        <v>20847744</v>
      </c>
      <c r="L1617">
        <v>0</v>
      </c>
      <c r="M1617">
        <v>4494198.2510000002</v>
      </c>
      <c r="N1617">
        <v>4494198.2510000002</v>
      </c>
      <c r="O1617">
        <v>0</v>
      </c>
      <c r="P1617">
        <v>803.57140000000004</v>
      </c>
      <c r="Q1617">
        <v>21816.142899999999</v>
      </c>
      <c r="R1617">
        <v>962.85709999999995</v>
      </c>
      <c r="S1617">
        <v>22665</v>
      </c>
      <c r="T1617">
        <v>2327.2856999999999</v>
      </c>
      <c r="U1617">
        <f t="shared" si="25"/>
        <v>0.10268191925876902</v>
      </c>
      <c r="V1617">
        <f t="shared" si="26"/>
        <v>131.40300652358891</v>
      </c>
      <c r="W1617">
        <f t="shared" si="27"/>
        <v>1279.7092951918808</v>
      </c>
      <c r="X1617">
        <f t="shared" si="28"/>
        <v>28.326861750338786</v>
      </c>
      <c r="Y1617">
        <f t="shared" si="29"/>
        <v>275.87000666545953</v>
      </c>
      <c r="AA1617">
        <v>803.57140000000004</v>
      </c>
      <c r="AB1617">
        <v>21816.142899999999</v>
      </c>
      <c r="AC1617">
        <v>962.85709999999995</v>
      </c>
      <c r="AD1617">
        <v>22665</v>
      </c>
      <c r="AE1617">
        <v>2327.2856999999999</v>
      </c>
      <c r="AF1617">
        <v>0.10268262</v>
      </c>
      <c r="AG1617">
        <v>20847744</v>
      </c>
      <c r="AH1617">
        <v>0</v>
      </c>
      <c r="AI1617">
        <v>4494198.2510000002</v>
      </c>
      <c r="AJ1617">
        <v>4494198.2510000002</v>
      </c>
      <c r="AK1617">
        <v>0</v>
      </c>
    </row>
    <row r="1618" spans="1:37" ht="19" customHeight="1">
      <c r="A1618" t="s">
        <v>1015</v>
      </c>
      <c r="B1618" t="s">
        <v>1016</v>
      </c>
      <c r="C1618" t="s">
        <v>1017</v>
      </c>
      <c r="D1618">
        <v>7</v>
      </c>
      <c r="E1618" t="s">
        <v>348</v>
      </c>
      <c r="F1618" t="s">
        <v>348</v>
      </c>
      <c r="G1618" t="s">
        <v>348</v>
      </c>
      <c r="H1618" t="s">
        <v>349</v>
      </c>
      <c r="I1618" t="s">
        <v>324</v>
      </c>
      <c r="J1618" t="s">
        <v>281</v>
      </c>
      <c r="K1618">
        <v>449087.72710000002</v>
      </c>
      <c r="L1618">
        <v>0</v>
      </c>
      <c r="M1618">
        <v>3064497.5</v>
      </c>
      <c r="N1618">
        <v>3064497.5</v>
      </c>
      <c r="O1618">
        <v>0</v>
      </c>
      <c r="P1618">
        <v>11006.857099999999</v>
      </c>
      <c r="Q1618">
        <v>203193.57139999999</v>
      </c>
      <c r="R1618">
        <v>15717.571400000001</v>
      </c>
      <c r="S1618">
        <v>268541.14289999998</v>
      </c>
      <c r="T1618">
        <v>1041.2856999999999</v>
      </c>
      <c r="U1618">
        <f t="shared" si="25"/>
        <v>3.8775648630785657E-3</v>
      </c>
      <c r="V1618">
        <f t="shared" si="26"/>
        <v>0.23890339071657496</v>
      </c>
      <c r="W1618">
        <f t="shared" si="27"/>
        <v>61.611707128710485</v>
      </c>
      <c r="X1618">
        <f t="shared" si="28"/>
        <v>1.6302356965311671</v>
      </c>
      <c r="Y1618">
        <f t="shared" si="29"/>
        <v>420.42770504085212</v>
      </c>
      <c r="AA1618">
        <v>11006.857099999999</v>
      </c>
      <c r="AB1618">
        <v>203193.57139999999</v>
      </c>
      <c r="AC1618">
        <v>15717.571400000001</v>
      </c>
      <c r="AD1618">
        <v>268541.14289999998</v>
      </c>
      <c r="AE1618">
        <v>1041.2856999999999</v>
      </c>
      <c r="AF1618">
        <v>3.8783899999999998E-3</v>
      </c>
      <c r="AG1618">
        <v>449087.72710000002</v>
      </c>
      <c r="AH1618">
        <v>0</v>
      </c>
      <c r="AI1618">
        <v>3064497.5</v>
      </c>
      <c r="AJ1618">
        <v>3064497.5</v>
      </c>
      <c r="AK1618">
        <v>0</v>
      </c>
    </row>
    <row r="1619" spans="1:37" ht="19" customHeight="1">
      <c r="A1619" t="s">
        <v>1015</v>
      </c>
      <c r="B1619" t="s">
        <v>1016</v>
      </c>
      <c r="C1619" t="s">
        <v>1017</v>
      </c>
      <c r="D1619">
        <v>7</v>
      </c>
      <c r="E1619" t="s">
        <v>343</v>
      </c>
      <c r="F1619" t="s">
        <v>343</v>
      </c>
      <c r="G1619" t="s">
        <v>344</v>
      </c>
      <c r="H1619" t="s">
        <v>345</v>
      </c>
      <c r="I1619" t="s">
        <v>324</v>
      </c>
      <c r="J1619" t="s">
        <v>248</v>
      </c>
      <c r="K1619">
        <v>2549049</v>
      </c>
      <c r="L1619">
        <v>0</v>
      </c>
      <c r="M1619">
        <v>2549049</v>
      </c>
      <c r="N1619">
        <v>2549049</v>
      </c>
      <c r="O1619">
        <v>0</v>
      </c>
      <c r="P1619">
        <v>3102.2856999999999</v>
      </c>
      <c r="Q1619">
        <v>346097.57140000002</v>
      </c>
      <c r="R1619">
        <v>1159.2856999999999</v>
      </c>
      <c r="S1619">
        <v>350461.14289999998</v>
      </c>
      <c r="T1619">
        <v>4516.8571000000002</v>
      </c>
      <c r="U1619">
        <f t="shared" si="25"/>
        <v>1.2888324972702703E-2</v>
      </c>
      <c r="V1619">
        <f t="shared" si="26"/>
        <v>1.0390591496951294</v>
      </c>
      <c r="W1619">
        <f t="shared" si="27"/>
        <v>80.620185469860701</v>
      </c>
      <c r="X1619">
        <f t="shared" si="28"/>
        <v>1.0390591496951294</v>
      </c>
      <c r="Y1619">
        <f t="shared" si="29"/>
        <v>80.620185469860701</v>
      </c>
      <c r="AA1619">
        <v>3102.2856999999999</v>
      </c>
      <c r="AB1619">
        <v>346097.57140000002</v>
      </c>
      <c r="AC1619">
        <v>1159.2856999999999</v>
      </c>
      <c r="AD1619">
        <v>350461.14289999998</v>
      </c>
      <c r="AE1619">
        <v>4516.8571000000002</v>
      </c>
      <c r="AF1619">
        <v>1.2878219999999999E-2</v>
      </c>
      <c r="AG1619">
        <v>2549049</v>
      </c>
      <c r="AH1619">
        <v>0</v>
      </c>
      <c r="AI1619">
        <v>2549049</v>
      </c>
      <c r="AJ1619">
        <v>2549049</v>
      </c>
      <c r="AK1619">
        <v>0</v>
      </c>
    </row>
    <row r="1620" spans="1:37" ht="19" customHeight="1">
      <c r="A1620" t="s">
        <v>1015</v>
      </c>
      <c r="B1620" t="s">
        <v>1016</v>
      </c>
      <c r="C1620" t="s">
        <v>1017</v>
      </c>
      <c r="D1620">
        <v>7</v>
      </c>
      <c r="E1620" t="s">
        <v>353</v>
      </c>
      <c r="F1620" t="s">
        <v>353</v>
      </c>
      <c r="G1620" t="s">
        <v>353</v>
      </c>
      <c r="H1620" t="s">
        <v>354</v>
      </c>
      <c r="I1620" t="s">
        <v>324</v>
      </c>
      <c r="J1620" t="s">
        <v>281</v>
      </c>
      <c r="K1620">
        <v>74139.259999999995</v>
      </c>
      <c r="L1620">
        <v>0</v>
      </c>
      <c r="M1620">
        <v>505825.11310000002</v>
      </c>
      <c r="N1620">
        <v>505825.11310000002</v>
      </c>
      <c r="O1620">
        <v>0</v>
      </c>
      <c r="P1620">
        <v>13970.857099999999</v>
      </c>
      <c r="Q1620">
        <v>195904.42860000001</v>
      </c>
      <c r="R1620">
        <v>73311.571400000001</v>
      </c>
      <c r="S1620">
        <v>604057.42859999998</v>
      </c>
      <c r="T1620">
        <v>6436.1428999999998</v>
      </c>
      <c r="U1620">
        <f t="shared" si="25"/>
        <v>1.0654852660146558E-2</v>
      </c>
      <c r="V1620">
        <f t="shared" si="26"/>
        <v>1.7533635637409423E-2</v>
      </c>
      <c r="W1620">
        <f t="shared" si="27"/>
        <v>1.6456009479128964</v>
      </c>
      <c r="X1620">
        <f t="shared" si="28"/>
        <v>0.11962559687467629</v>
      </c>
      <c r="Y1620">
        <f t="shared" si="29"/>
        <v>11.227334688739921</v>
      </c>
      <c r="AA1620">
        <v>13970.857099999999</v>
      </c>
      <c r="AB1620">
        <v>195904.42860000001</v>
      </c>
      <c r="AC1620">
        <v>73311.571400000001</v>
      </c>
      <c r="AD1620">
        <v>604057.42859999998</v>
      </c>
      <c r="AE1620">
        <v>6436.1428999999998</v>
      </c>
      <c r="AF1620">
        <v>1.0654179999999999E-2</v>
      </c>
      <c r="AG1620">
        <v>74139.259999999995</v>
      </c>
      <c r="AH1620">
        <v>0</v>
      </c>
      <c r="AI1620">
        <v>505825.11310000002</v>
      </c>
      <c r="AJ1620">
        <v>505825.11310000002</v>
      </c>
      <c r="AK1620">
        <v>0</v>
      </c>
    </row>
    <row r="1621" spans="1:37" ht="19" customHeight="1">
      <c r="A1621" t="s">
        <v>1015</v>
      </c>
      <c r="B1621" t="s">
        <v>1016</v>
      </c>
      <c r="C1621" t="s">
        <v>1017</v>
      </c>
      <c r="D1621">
        <v>7</v>
      </c>
      <c r="E1621" t="s">
        <v>357</v>
      </c>
      <c r="F1621" t="s">
        <v>357</v>
      </c>
      <c r="G1621" t="s">
        <v>357</v>
      </c>
      <c r="H1621" t="s">
        <v>354</v>
      </c>
      <c r="I1621" t="s">
        <v>324</v>
      </c>
      <c r="J1621" t="s">
        <v>281</v>
      </c>
      <c r="K1621">
        <v>52548.81</v>
      </c>
      <c r="L1621">
        <v>0</v>
      </c>
      <c r="M1621">
        <v>358515.97529999999</v>
      </c>
      <c r="N1621">
        <v>358515.97529999999</v>
      </c>
      <c r="O1621">
        <v>0</v>
      </c>
      <c r="P1621">
        <v>4157.1428999999998</v>
      </c>
      <c r="Q1621">
        <v>170702.14290000001</v>
      </c>
      <c r="R1621">
        <v>15176</v>
      </c>
      <c r="S1621">
        <v>281898.28570000001</v>
      </c>
      <c r="T1621">
        <v>4836.1428999999998</v>
      </c>
      <c r="U1621">
        <f t="shared" si="25"/>
        <v>1.7155630755224558E-2</v>
      </c>
      <c r="V1621">
        <f t="shared" si="26"/>
        <v>2.6630076300399638E-2</v>
      </c>
      <c r="W1621">
        <f t="shared" si="27"/>
        <v>1.5522644827436463</v>
      </c>
      <c r="X1621">
        <f t="shared" si="28"/>
        <v>0.18168456673236166</v>
      </c>
      <c r="Y1621">
        <f t="shared" si="29"/>
        <v>10.590375214098824</v>
      </c>
      <c r="AA1621">
        <v>4157.1428999999998</v>
      </c>
      <c r="AB1621">
        <v>170702.14290000001</v>
      </c>
      <c r="AC1621">
        <v>15176</v>
      </c>
      <c r="AD1621">
        <v>281898.28570000001</v>
      </c>
      <c r="AE1621">
        <v>4836.1428999999998</v>
      </c>
      <c r="AF1621">
        <v>1.715651E-2</v>
      </c>
      <c r="AG1621">
        <v>52548.81</v>
      </c>
      <c r="AH1621">
        <v>0</v>
      </c>
      <c r="AI1621">
        <v>358515.97529999999</v>
      </c>
      <c r="AJ1621">
        <v>358515.97529999999</v>
      </c>
      <c r="AK1621">
        <v>0</v>
      </c>
    </row>
    <row r="1622" spans="1:37" ht="19" customHeight="1">
      <c r="A1622" t="s">
        <v>1015</v>
      </c>
      <c r="B1622" t="s">
        <v>1016</v>
      </c>
      <c r="C1622" t="s">
        <v>1017</v>
      </c>
      <c r="D1622">
        <v>7</v>
      </c>
      <c r="E1622" t="s">
        <v>362</v>
      </c>
      <c r="F1622" t="s">
        <v>363</v>
      </c>
      <c r="G1622" t="s">
        <v>344</v>
      </c>
      <c r="H1622" t="s">
        <v>345</v>
      </c>
      <c r="I1622" t="s">
        <v>324</v>
      </c>
      <c r="J1622" t="s">
        <v>248</v>
      </c>
      <c r="K1622">
        <v>336388</v>
      </c>
      <c r="L1622">
        <v>0</v>
      </c>
      <c r="M1622">
        <v>336388</v>
      </c>
      <c r="N1622">
        <v>336388</v>
      </c>
      <c r="O1622">
        <v>0</v>
      </c>
      <c r="P1622">
        <v>1565.4286</v>
      </c>
      <c r="Q1622">
        <v>168538.14290000001</v>
      </c>
      <c r="R1622">
        <v>1369.1429000000001</v>
      </c>
      <c r="S1622">
        <v>176451.28570000001</v>
      </c>
      <c r="T1622">
        <v>1565.2856999999999</v>
      </c>
      <c r="U1622">
        <f t="shared" si="25"/>
        <v>8.8709226106817758E-3</v>
      </c>
      <c r="V1622">
        <f t="shared" si="26"/>
        <v>0.27234388449360314</v>
      </c>
      <c r="W1622">
        <f t="shared" si="27"/>
        <v>30.70073953363822</v>
      </c>
      <c r="X1622">
        <f t="shared" si="28"/>
        <v>0.27234388449360314</v>
      </c>
      <c r="Y1622">
        <f t="shared" si="29"/>
        <v>30.70073953363822</v>
      </c>
      <c r="AA1622">
        <v>1565.4286</v>
      </c>
      <c r="AB1622">
        <v>168538.14290000001</v>
      </c>
      <c r="AC1622">
        <v>1369.1429000000001</v>
      </c>
      <c r="AD1622">
        <v>176451.28570000001</v>
      </c>
      <c r="AE1622">
        <v>1565.2856999999999</v>
      </c>
      <c r="AF1622">
        <v>8.8693599999999997E-3</v>
      </c>
      <c r="AG1622">
        <v>336388</v>
      </c>
      <c r="AH1622">
        <v>0</v>
      </c>
      <c r="AI1622">
        <v>336388</v>
      </c>
      <c r="AJ1622">
        <v>336388</v>
      </c>
      <c r="AK1622">
        <v>0</v>
      </c>
    </row>
    <row r="1623" spans="1:37" ht="19" customHeight="1">
      <c r="A1623" t="s">
        <v>1015</v>
      </c>
      <c r="B1623" t="s">
        <v>1016</v>
      </c>
      <c r="C1623" t="s">
        <v>1017</v>
      </c>
      <c r="D1623">
        <v>7</v>
      </c>
      <c r="E1623" t="s">
        <v>360</v>
      </c>
      <c r="F1623" t="s">
        <v>361</v>
      </c>
      <c r="G1623" t="s">
        <v>361</v>
      </c>
      <c r="H1623" t="s">
        <v>333</v>
      </c>
      <c r="I1623" t="s">
        <v>324</v>
      </c>
      <c r="J1623" t="s">
        <v>281</v>
      </c>
      <c r="K1623">
        <v>40212.629999999997</v>
      </c>
      <c r="L1623">
        <v>0</v>
      </c>
      <c r="M1623">
        <v>274350.04489999998</v>
      </c>
      <c r="N1623">
        <v>274350.04489999998</v>
      </c>
      <c r="O1623">
        <v>0</v>
      </c>
      <c r="P1623">
        <v>790.71429999999998</v>
      </c>
      <c r="Q1623">
        <v>13601.428599999999</v>
      </c>
      <c r="R1623">
        <v>720.57140000000004</v>
      </c>
      <c r="S1623">
        <v>13575.2857</v>
      </c>
      <c r="T1623">
        <v>192.1429</v>
      </c>
      <c r="U1623">
        <f t="shared" si="25"/>
        <v>1.4153875229307328E-2</v>
      </c>
      <c r="V1623">
        <f t="shared" si="26"/>
        <v>0.42317057301942668</v>
      </c>
      <c r="W1623">
        <f t="shared" si="27"/>
        <v>29.897859502336171</v>
      </c>
      <c r="X1623">
        <f t="shared" si="28"/>
        <v>2.8870746754996732</v>
      </c>
      <c r="Y1623">
        <f t="shared" si="29"/>
        <v>203.97768305330487</v>
      </c>
      <c r="AA1623">
        <v>790.71429999999998</v>
      </c>
      <c r="AB1623">
        <v>13601.428599999999</v>
      </c>
      <c r="AC1623">
        <v>720.57140000000004</v>
      </c>
      <c r="AD1623">
        <v>13575.2857</v>
      </c>
      <c r="AE1623">
        <v>192.1429</v>
      </c>
      <c r="AF1623">
        <v>1.4161709999999999E-2</v>
      </c>
      <c r="AG1623">
        <v>40212.629999999997</v>
      </c>
      <c r="AH1623">
        <v>0</v>
      </c>
      <c r="AI1623">
        <v>274350.04489999998</v>
      </c>
      <c r="AJ1623">
        <v>274350.04489999998</v>
      </c>
      <c r="AK1623">
        <v>0</v>
      </c>
    </row>
    <row r="1624" spans="1:37" ht="19" customHeight="1">
      <c r="A1624" t="s">
        <v>1015</v>
      </c>
      <c r="B1624" t="s">
        <v>1016</v>
      </c>
      <c r="C1624" t="s">
        <v>1017</v>
      </c>
      <c r="D1624">
        <v>7</v>
      </c>
      <c r="E1624" t="s">
        <v>365</v>
      </c>
      <c r="F1624" t="s">
        <v>366</v>
      </c>
      <c r="G1624" t="s">
        <v>366</v>
      </c>
      <c r="H1624" t="s">
        <v>367</v>
      </c>
      <c r="I1624" t="s">
        <v>324</v>
      </c>
      <c r="J1624" t="s">
        <v>368</v>
      </c>
      <c r="K1624">
        <v>1031745</v>
      </c>
      <c r="L1624">
        <v>0</v>
      </c>
      <c r="M1624">
        <v>157358.20759999999</v>
      </c>
      <c r="N1624">
        <v>157358.20759999999</v>
      </c>
      <c r="O1624">
        <v>0</v>
      </c>
      <c r="R1624">
        <v>691.71429999999998</v>
      </c>
      <c r="S1624">
        <v>14884.428599999999</v>
      </c>
      <c r="T1624">
        <v>502</v>
      </c>
      <c r="U1624">
        <f t="shared" si="25"/>
        <v>3.3726521419841407E-2</v>
      </c>
      <c r="V1624">
        <f t="shared" si="26"/>
        <v>9.9024387712903454</v>
      </c>
      <c r="W1624">
        <f t="shared" si="27"/>
        <v>293.60984632896987</v>
      </c>
      <c r="X1624">
        <f t="shared" si="28"/>
        <v>1.5102859872536285</v>
      </c>
      <c r="Y1624">
        <f t="shared" si="29"/>
        <v>44.780366420034149</v>
      </c>
      <c r="AC1624">
        <v>691.71429999999998</v>
      </c>
      <c r="AD1624">
        <v>14884.428599999999</v>
      </c>
      <c r="AE1624">
        <v>502</v>
      </c>
      <c r="AF1624">
        <v>3.3723599999999999E-2</v>
      </c>
      <c r="AG1624">
        <v>1031745</v>
      </c>
      <c r="AH1624">
        <v>0</v>
      </c>
      <c r="AI1624">
        <v>157358.20759999999</v>
      </c>
      <c r="AJ1624">
        <v>157358.20759999999</v>
      </c>
      <c r="AK1624">
        <v>0</v>
      </c>
    </row>
    <row r="1625" spans="1:37" ht="19" customHeight="1">
      <c r="A1625" t="s">
        <v>1015</v>
      </c>
      <c r="B1625" t="s">
        <v>1016</v>
      </c>
      <c r="C1625" t="s">
        <v>1017</v>
      </c>
      <c r="D1625">
        <v>7</v>
      </c>
      <c r="E1625" t="s">
        <v>369</v>
      </c>
      <c r="F1625" t="s">
        <v>369</v>
      </c>
      <c r="G1625" t="s">
        <v>369</v>
      </c>
      <c r="H1625" t="s">
        <v>354</v>
      </c>
      <c r="I1625" t="s">
        <v>324</v>
      </c>
      <c r="J1625" t="s">
        <v>281</v>
      </c>
      <c r="K1625">
        <v>21931.119999999999</v>
      </c>
      <c r="L1625">
        <v>0</v>
      </c>
      <c r="M1625">
        <v>149631.4583</v>
      </c>
      <c r="N1625">
        <v>149631.4583</v>
      </c>
      <c r="O1625">
        <v>0</v>
      </c>
      <c r="P1625">
        <v>334.71429999999998</v>
      </c>
      <c r="Q1625">
        <v>2036.8570999999999</v>
      </c>
      <c r="R1625">
        <v>521.28570000000002</v>
      </c>
      <c r="S1625">
        <v>2925.4286000000002</v>
      </c>
      <c r="T1625">
        <v>307.57139999999998</v>
      </c>
      <c r="U1625">
        <f t="shared" si="25"/>
        <v>0.10513720963827317</v>
      </c>
      <c r="V1625">
        <f t="shared" si="26"/>
        <v>1.0709600442332252</v>
      </c>
      <c r="W1625">
        <f t="shared" si="27"/>
        <v>10.186308424180996</v>
      </c>
      <c r="X1625">
        <f t="shared" si="28"/>
        <v>7.3069370465188292</v>
      </c>
      <c r="Y1625">
        <f t="shared" si="29"/>
        <v>69.499058151329137</v>
      </c>
      <c r="AA1625">
        <v>334.71429999999998</v>
      </c>
      <c r="AB1625">
        <v>2036.8570999999999</v>
      </c>
      <c r="AC1625">
        <v>521.28570000000002</v>
      </c>
      <c r="AD1625">
        <v>2925.4286000000002</v>
      </c>
      <c r="AE1625">
        <v>307.57139999999998</v>
      </c>
      <c r="AF1625">
        <v>0.10514595</v>
      </c>
      <c r="AG1625">
        <v>21931.119999999999</v>
      </c>
      <c r="AH1625">
        <v>0</v>
      </c>
      <c r="AI1625">
        <v>149631.4583</v>
      </c>
      <c r="AJ1625">
        <v>149631.4583</v>
      </c>
      <c r="AK1625">
        <v>0</v>
      </c>
    </row>
    <row r="1626" spans="1:37" ht="19" customHeight="1">
      <c r="A1626" t="s">
        <v>1015</v>
      </c>
      <c r="B1626" t="s">
        <v>1016</v>
      </c>
      <c r="C1626" t="s">
        <v>1017</v>
      </c>
      <c r="D1626">
        <v>7</v>
      </c>
      <c r="E1626" t="s">
        <v>374</v>
      </c>
      <c r="F1626" t="s">
        <v>374</v>
      </c>
      <c r="G1626" t="s">
        <v>374</v>
      </c>
      <c r="H1626" t="s">
        <v>349</v>
      </c>
      <c r="I1626" t="s">
        <v>324</v>
      </c>
      <c r="J1626" t="s">
        <v>281</v>
      </c>
      <c r="K1626">
        <v>17999.395100000002</v>
      </c>
      <c r="L1626">
        <v>0</v>
      </c>
      <c r="M1626">
        <v>122823.9345</v>
      </c>
      <c r="N1626">
        <v>122823.9345</v>
      </c>
      <c r="O1626">
        <v>0</v>
      </c>
      <c r="Q1626">
        <v>1714.1429000000001</v>
      </c>
      <c r="R1626">
        <v>1407.8570999999999</v>
      </c>
      <c r="S1626">
        <v>6106.5713999999998</v>
      </c>
      <c r="T1626">
        <v>15.428599999999999</v>
      </c>
      <c r="U1626">
        <f t="shared" si="25"/>
        <v>2.5265568826395774E-3</v>
      </c>
      <c r="V1626">
        <f t="shared" si="26"/>
        <v>0.42107788294145837</v>
      </c>
      <c r="W1626">
        <f t="shared" si="27"/>
        <v>166.6607571097091</v>
      </c>
      <c r="X1626">
        <f t="shared" si="28"/>
        <v>2.8733433555108943</v>
      </c>
      <c r="Y1626">
        <f t="shared" si="29"/>
        <v>1137.2565467471359</v>
      </c>
      <c r="AB1626">
        <v>1714.1429000000001</v>
      </c>
      <c r="AC1626">
        <v>1407.8570999999999</v>
      </c>
      <c r="AD1626">
        <v>6106.5713999999998</v>
      </c>
      <c r="AE1626">
        <v>15.428599999999999</v>
      </c>
      <c r="AF1626">
        <v>2.5381100000000001E-3</v>
      </c>
      <c r="AG1626">
        <v>17999.395100000002</v>
      </c>
      <c r="AH1626">
        <v>0</v>
      </c>
      <c r="AI1626">
        <v>122823.9345</v>
      </c>
      <c r="AJ1626">
        <v>122823.9345</v>
      </c>
      <c r="AK1626">
        <v>0</v>
      </c>
    </row>
    <row r="1627" spans="1:37" ht="19" customHeight="1">
      <c r="A1627" t="s">
        <v>1015</v>
      </c>
      <c r="B1627" t="s">
        <v>1016</v>
      </c>
      <c r="C1627" t="s">
        <v>1017</v>
      </c>
      <c r="D1627">
        <v>7</v>
      </c>
      <c r="E1627" t="s">
        <v>370</v>
      </c>
      <c r="F1627" t="s">
        <v>371</v>
      </c>
      <c r="G1627" t="s">
        <v>371</v>
      </c>
      <c r="H1627" t="s">
        <v>345</v>
      </c>
      <c r="I1627" t="s">
        <v>324</v>
      </c>
      <c r="J1627" t="s">
        <v>268</v>
      </c>
      <c r="K1627">
        <v>963740</v>
      </c>
      <c r="L1627">
        <v>0</v>
      </c>
      <c r="M1627">
        <v>65750.888200000001</v>
      </c>
      <c r="N1627">
        <v>65750.888200000001</v>
      </c>
      <c r="O1627">
        <v>0</v>
      </c>
      <c r="P1627">
        <v>1499.8570999999999</v>
      </c>
      <c r="Q1627">
        <v>120551.5714</v>
      </c>
      <c r="R1627">
        <v>32908.142899999999</v>
      </c>
      <c r="S1627">
        <v>170092.57139999999</v>
      </c>
      <c r="T1627">
        <v>1038.4286</v>
      </c>
      <c r="U1627">
        <f t="shared" si="25"/>
        <v>6.1050790840122488E-3</v>
      </c>
      <c r="V1627">
        <f t="shared" si="26"/>
        <v>0.80942478395116368</v>
      </c>
      <c r="W1627">
        <f t="shared" si="27"/>
        <v>132.58219472878815</v>
      </c>
      <c r="X1627">
        <f t="shared" si="28"/>
        <v>5.522277634619515E-2</v>
      </c>
      <c r="Y1627">
        <f t="shared" si="29"/>
        <v>9.0453826373536224</v>
      </c>
      <c r="AA1627">
        <v>1499.8570999999999</v>
      </c>
      <c r="AB1627">
        <v>120551.5714</v>
      </c>
      <c r="AC1627">
        <v>32908.142899999999</v>
      </c>
      <c r="AD1627">
        <v>170092.57139999999</v>
      </c>
      <c r="AE1627">
        <v>1038.4286</v>
      </c>
      <c r="AF1627">
        <v>6.1071199999999997E-3</v>
      </c>
      <c r="AG1627">
        <v>963740</v>
      </c>
      <c r="AH1627">
        <v>0</v>
      </c>
      <c r="AI1627">
        <v>65750.888200000001</v>
      </c>
      <c r="AJ1627">
        <v>65750.888200000001</v>
      </c>
      <c r="AK1627">
        <v>0</v>
      </c>
    </row>
    <row r="1628" spans="1:37" ht="19" customHeight="1">
      <c r="A1628" t="s">
        <v>1015</v>
      </c>
      <c r="B1628" t="s">
        <v>1016</v>
      </c>
      <c r="C1628" t="s">
        <v>1017</v>
      </c>
      <c r="D1628">
        <v>7</v>
      </c>
      <c r="E1628" t="s">
        <v>375</v>
      </c>
      <c r="F1628" t="s">
        <v>376</v>
      </c>
      <c r="G1628" t="s">
        <v>376</v>
      </c>
      <c r="H1628" t="s">
        <v>323</v>
      </c>
      <c r="I1628" t="s">
        <v>324</v>
      </c>
      <c r="J1628" t="s">
        <v>281</v>
      </c>
      <c r="K1628">
        <v>4653.22</v>
      </c>
      <c r="L1628">
        <v>0</v>
      </c>
      <c r="M1628">
        <v>31747.922500000001</v>
      </c>
      <c r="N1628">
        <v>31747.922500000001</v>
      </c>
      <c r="O1628">
        <v>0</v>
      </c>
      <c r="P1628">
        <v>535.28570000000002</v>
      </c>
      <c r="Q1628">
        <v>32813.571400000001</v>
      </c>
      <c r="R1628">
        <v>2497.8571000000002</v>
      </c>
      <c r="S1628">
        <v>36794</v>
      </c>
      <c r="T1628">
        <v>331.42860000000002</v>
      </c>
      <c r="U1628">
        <f t="shared" si="25"/>
        <v>9.0076806000978418E-3</v>
      </c>
      <c r="V1628">
        <f t="shared" si="26"/>
        <v>1.8066687891659355E-2</v>
      </c>
      <c r="W1628">
        <f t="shared" si="27"/>
        <v>2.0056981029570604</v>
      </c>
      <c r="X1628">
        <f t="shared" si="28"/>
        <v>0.12326513833777247</v>
      </c>
      <c r="Y1628">
        <f t="shared" si="29"/>
        <v>13.684448173754468</v>
      </c>
      <c r="AA1628">
        <v>535.28570000000002</v>
      </c>
      <c r="AB1628">
        <v>32813.571400000001</v>
      </c>
      <c r="AC1628">
        <v>2497.8571000000002</v>
      </c>
      <c r="AD1628">
        <v>36794</v>
      </c>
      <c r="AE1628">
        <v>331.42860000000002</v>
      </c>
      <c r="AF1628">
        <v>9.0126900000000003E-3</v>
      </c>
      <c r="AG1628">
        <v>4653.22</v>
      </c>
      <c r="AH1628">
        <v>0</v>
      </c>
      <c r="AI1628">
        <v>31747.922500000001</v>
      </c>
      <c r="AJ1628">
        <v>31747.922500000001</v>
      </c>
      <c r="AK1628">
        <v>0</v>
      </c>
    </row>
    <row r="1629" spans="1:37" ht="19" customHeight="1">
      <c r="A1629" t="s">
        <v>1015</v>
      </c>
      <c r="B1629" t="s">
        <v>1016</v>
      </c>
      <c r="C1629" t="s">
        <v>1017</v>
      </c>
      <c r="D1629">
        <v>7</v>
      </c>
      <c r="E1629" t="s">
        <v>377</v>
      </c>
      <c r="F1629" t="s">
        <v>378</v>
      </c>
      <c r="G1629" t="s">
        <v>378</v>
      </c>
      <c r="H1629" t="s">
        <v>345</v>
      </c>
      <c r="I1629" t="s">
        <v>324</v>
      </c>
      <c r="J1629" t="s">
        <v>268</v>
      </c>
      <c r="K1629">
        <v>298573</v>
      </c>
      <c r="L1629">
        <v>0</v>
      </c>
      <c r="M1629">
        <v>20369.018800000002</v>
      </c>
      <c r="N1629">
        <v>20369.018800000002</v>
      </c>
      <c r="O1629">
        <v>0</v>
      </c>
      <c r="P1629">
        <v>1504.5714</v>
      </c>
      <c r="Q1629">
        <v>32720</v>
      </c>
      <c r="R1629">
        <v>7484</v>
      </c>
      <c r="S1629">
        <v>646574.42859999998</v>
      </c>
      <c r="U1629">
        <f t="shared" si="25"/>
        <v>0</v>
      </c>
      <c r="V1629">
        <f t="shared" si="26"/>
        <v>6.5968098686861237E-2</v>
      </c>
      <c r="W1629" t="str">
        <f t="shared" si="27"/>
        <v/>
      </c>
      <c r="X1629">
        <f t="shared" si="28"/>
        <v>4.5004251635376675E-3</v>
      </c>
      <c r="Y1629" t="str">
        <f t="shared" si="29"/>
        <v/>
      </c>
      <c r="AA1629">
        <v>1504.5714</v>
      </c>
      <c r="AB1629">
        <v>32720</v>
      </c>
      <c r="AC1629">
        <v>7484</v>
      </c>
      <c r="AD1629">
        <v>646574.42859999998</v>
      </c>
      <c r="AF1629">
        <v>0</v>
      </c>
      <c r="AG1629">
        <v>298573</v>
      </c>
      <c r="AH1629">
        <v>0</v>
      </c>
      <c r="AI1629">
        <v>20369.018800000002</v>
      </c>
      <c r="AJ1629">
        <v>20369.018800000002</v>
      </c>
      <c r="AK1629">
        <v>0</v>
      </c>
    </row>
    <row r="1630" spans="1:37" ht="19" customHeight="1">
      <c r="A1630" t="s">
        <v>1015</v>
      </c>
      <c r="B1630" t="s">
        <v>1016</v>
      </c>
      <c r="C1630" t="s">
        <v>1017</v>
      </c>
      <c r="D1630">
        <v>7</v>
      </c>
      <c r="E1630" t="s">
        <v>380</v>
      </c>
      <c r="F1630" t="s">
        <v>380</v>
      </c>
      <c r="G1630" t="s">
        <v>380</v>
      </c>
      <c r="H1630" t="s">
        <v>340</v>
      </c>
      <c r="I1630" t="s">
        <v>324</v>
      </c>
      <c r="J1630" t="s">
        <v>381</v>
      </c>
      <c r="K1630">
        <v>181997</v>
      </c>
      <c r="L1630">
        <v>0</v>
      </c>
      <c r="M1630">
        <v>16261.433999999999</v>
      </c>
      <c r="N1630">
        <v>16261.433999999999</v>
      </c>
      <c r="O1630">
        <v>0</v>
      </c>
      <c r="P1630">
        <v>138.71430000000001</v>
      </c>
      <c r="Q1630">
        <v>10255</v>
      </c>
      <c r="R1630">
        <v>247.8571</v>
      </c>
      <c r="S1630">
        <v>10807.2857</v>
      </c>
      <c r="T1630">
        <v>163.71430000000001</v>
      </c>
      <c r="U1630">
        <f t="shared" si="25"/>
        <v>1.5148512267053327E-2</v>
      </c>
      <c r="V1630">
        <f t="shared" si="26"/>
        <v>2.405744804967211</v>
      </c>
      <c r="W1630">
        <f t="shared" si="27"/>
        <v>158.81063186643701</v>
      </c>
      <c r="X1630">
        <f t="shared" si="28"/>
        <v>0.21495332542194195</v>
      </c>
      <c r="Y1630">
        <f t="shared" si="29"/>
        <v>14.189731746096705</v>
      </c>
      <c r="AA1630">
        <v>138.71430000000001</v>
      </c>
      <c r="AB1630">
        <v>10255</v>
      </c>
      <c r="AC1630">
        <v>247.8571</v>
      </c>
      <c r="AD1630">
        <v>10807.2857</v>
      </c>
      <c r="AE1630">
        <v>163.71430000000001</v>
      </c>
      <c r="AF1630">
        <v>1.514602E-2</v>
      </c>
      <c r="AG1630">
        <v>181997</v>
      </c>
      <c r="AH1630">
        <v>0</v>
      </c>
      <c r="AI1630">
        <v>16261.433999999999</v>
      </c>
      <c r="AJ1630">
        <v>16261.433999999999</v>
      </c>
      <c r="AK1630">
        <v>0</v>
      </c>
    </row>
    <row r="1631" spans="1:37" ht="19" customHeight="1">
      <c r="A1631" t="s">
        <v>1015</v>
      </c>
      <c r="B1631" t="s">
        <v>1016</v>
      </c>
      <c r="C1631" t="s">
        <v>1017</v>
      </c>
      <c r="D1631">
        <v>7</v>
      </c>
      <c r="E1631" t="s">
        <v>382</v>
      </c>
      <c r="F1631" t="s">
        <v>382</v>
      </c>
      <c r="G1631" t="s">
        <v>382</v>
      </c>
      <c r="H1631" t="s">
        <v>276</v>
      </c>
      <c r="I1631" t="s">
        <v>383</v>
      </c>
      <c r="J1631" t="s">
        <v>281</v>
      </c>
      <c r="K1631">
        <v>863739.22</v>
      </c>
      <c r="L1631">
        <v>381993.94</v>
      </c>
      <c r="M1631">
        <v>8498943.7259999998</v>
      </c>
      <c r="N1631">
        <v>5892715.8609999996</v>
      </c>
      <c r="O1631">
        <v>2606227.8659999999</v>
      </c>
      <c r="Q1631">
        <v>633289.85710000002</v>
      </c>
      <c r="R1631">
        <v>30045.142899999999</v>
      </c>
      <c r="S1631">
        <v>634247</v>
      </c>
      <c r="T1631">
        <v>17595.142899999999</v>
      </c>
      <c r="U1631">
        <f t="shared" si="25"/>
        <v>2.7741783406149339E-2</v>
      </c>
      <c r="V1631">
        <f t="shared" si="26"/>
        <v>0.28058765748990533</v>
      </c>
      <c r="W1631">
        <f t="shared" si="27"/>
        <v>10.114261703438622</v>
      </c>
      <c r="X1631">
        <f t="shared" si="28"/>
        <v>1.9142933557431094</v>
      </c>
      <c r="Y1631">
        <f t="shared" si="29"/>
        <v>69.003975977938779</v>
      </c>
      <c r="AB1631">
        <v>633289.85710000002</v>
      </c>
      <c r="AC1631">
        <v>30045.142899999999</v>
      </c>
      <c r="AD1631">
        <v>634247</v>
      </c>
      <c r="AE1631">
        <v>17595.142899999999</v>
      </c>
      <c r="AF1631">
        <v>2.7730439999999999E-2</v>
      </c>
      <c r="AG1631">
        <v>863739.22</v>
      </c>
      <c r="AH1631">
        <v>381993.94</v>
      </c>
      <c r="AI1631">
        <v>8498943.7259999998</v>
      </c>
      <c r="AJ1631">
        <v>5892715.8609999996</v>
      </c>
      <c r="AK1631">
        <v>2606227.8659999999</v>
      </c>
    </row>
    <row r="1632" spans="1:37" ht="19" customHeight="1">
      <c r="A1632" t="s">
        <v>1015</v>
      </c>
      <c r="B1632" t="s">
        <v>1016</v>
      </c>
      <c r="C1632" t="s">
        <v>1017</v>
      </c>
      <c r="D1632">
        <v>7</v>
      </c>
      <c r="E1632" t="s">
        <v>386</v>
      </c>
      <c r="G1632" t="s">
        <v>387</v>
      </c>
      <c r="H1632" t="s">
        <v>388</v>
      </c>
      <c r="I1632" t="s">
        <v>383</v>
      </c>
      <c r="J1632" t="s">
        <v>268</v>
      </c>
      <c r="K1632">
        <v>12070881</v>
      </c>
      <c r="L1632">
        <v>31287316.77</v>
      </c>
      <c r="M1632">
        <v>2958208.088</v>
      </c>
      <c r="N1632">
        <v>823550.92760000005</v>
      </c>
      <c r="O1632">
        <v>2134657.1609999998</v>
      </c>
      <c r="P1632">
        <v>24275.571400000001</v>
      </c>
      <c r="R1632">
        <v>0</v>
      </c>
      <c r="S1632">
        <v>213615</v>
      </c>
      <c r="U1632">
        <f t="shared" si="25"/>
        <v>0</v>
      </c>
      <c r="V1632">
        <f t="shared" si="26"/>
        <v>28.996223359114023</v>
      </c>
      <c r="W1632" t="str">
        <f t="shared" si="27"/>
        <v/>
      </c>
      <c r="X1632">
        <f t="shared" si="28"/>
        <v>1.9783309010536314</v>
      </c>
      <c r="Y1632" t="str">
        <f t="shared" si="29"/>
        <v/>
      </c>
      <c r="AA1632">
        <v>24275.571400000001</v>
      </c>
      <c r="AC1632">
        <v>0</v>
      </c>
      <c r="AD1632">
        <v>213615</v>
      </c>
      <c r="AF1632">
        <v>0</v>
      </c>
      <c r="AG1632">
        <v>12070881</v>
      </c>
      <c r="AH1632">
        <v>31287316.77</v>
      </c>
      <c r="AI1632">
        <v>2958208.088</v>
      </c>
      <c r="AJ1632">
        <v>823550.92760000005</v>
      </c>
      <c r="AK1632">
        <v>2134657.1609999998</v>
      </c>
    </row>
    <row r="1633" spans="1:37" ht="19" customHeight="1">
      <c r="A1633" t="s">
        <v>1015</v>
      </c>
      <c r="B1633" t="s">
        <v>1016</v>
      </c>
      <c r="C1633" t="s">
        <v>1017</v>
      </c>
      <c r="D1633">
        <v>7</v>
      </c>
      <c r="E1633" t="s">
        <v>394</v>
      </c>
      <c r="G1633" t="s">
        <v>395</v>
      </c>
      <c r="H1633" t="s">
        <v>388</v>
      </c>
      <c r="I1633" t="s">
        <v>383</v>
      </c>
      <c r="J1633" t="s">
        <v>268</v>
      </c>
      <c r="K1633">
        <v>28068360</v>
      </c>
      <c r="L1633">
        <v>3335923.1</v>
      </c>
      <c r="M1633">
        <v>2142891.9569999999</v>
      </c>
      <c r="N1633">
        <v>1915284.89</v>
      </c>
      <c r="O1633">
        <v>227607.06789999999</v>
      </c>
      <c r="P1633">
        <v>1975.4286</v>
      </c>
      <c r="R1633">
        <v>0</v>
      </c>
      <c r="S1633">
        <v>42087.857100000001</v>
      </c>
      <c r="U1633">
        <f t="shared" si="25"/>
        <v>0</v>
      </c>
      <c r="V1633">
        <f t="shared" si="26"/>
        <v>106.59431166769612</v>
      </c>
      <c r="W1633" t="str">
        <f t="shared" si="27"/>
        <v/>
      </c>
      <c r="X1633">
        <f t="shared" si="28"/>
        <v>7.2735331167186326</v>
      </c>
      <c r="Y1633" t="str">
        <f t="shared" si="29"/>
        <v/>
      </c>
      <c r="AA1633">
        <v>1975.4286</v>
      </c>
      <c r="AC1633">
        <v>0</v>
      </c>
      <c r="AD1633">
        <v>42087.857100000001</v>
      </c>
      <c r="AF1633">
        <v>0</v>
      </c>
      <c r="AG1633">
        <v>28068360</v>
      </c>
      <c r="AH1633">
        <v>3335923.1</v>
      </c>
      <c r="AI1633">
        <v>2142891.9569999999</v>
      </c>
      <c r="AJ1633">
        <v>1915284.89</v>
      </c>
      <c r="AK1633">
        <v>227607.06789999999</v>
      </c>
    </row>
    <row r="1634" spans="1:37" ht="19" customHeight="1">
      <c r="A1634" t="s">
        <v>1015</v>
      </c>
      <c r="B1634" t="s">
        <v>1016</v>
      </c>
      <c r="C1634" t="s">
        <v>1017</v>
      </c>
      <c r="D1634">
        <v>7</v>
      </c>
      <c r="E1634" t="s">
        <v>391</v>
      </c>
      <c r="G1634" t="s">
        <v>392</v>
      </c>
      <c r="H1634" t="s">
        <v>393</v>
      </c>
      <c r="I1634" t="s">
        <v>383</v>
      </c>
      <c r="J1634" t="s">
        <v>268</v>
      </c>
      <c r="K1634">
        <v>28305438</v>
      </c>
      <c r="L1634">
        <v>2290676.69</v>
      </c>
      <c r="M1634">
        <v>2087352.3130000001</v>
      </c>
      <c r="N1634">
        <v>1931071.399</v>
      </c>
      <c r="O1634">
        <v>156280.9136</v>
      </c>
      <c r="P1634">
        <v>4193.2857000000004</v>
      </c>
      <c r="R1634">
        <v>0</v>
      </c>
      <c r="S1634">
        <v>49331.2857</v>
      </c>
      <c r="U1634">
        <f t="shared" si="25"/>
        <v>0</v>
      </c>
      <c r="V1634">
        <f t="shared" si="26"/>
        <v>88.602465253462</v>
      </c>
      <c r="W1634" t="str">
        <f t="shared" si="27"/>
        <v/>
      </c>
      <c r="X1634">
        <f t="shared" si="28"/>
        <v>6.0447073969415843</v>
      </c>
      <c r="Y1634" t="str">
        <f t="shared" si="29"/>
        <v/>
      </c>
      <c r="AA1634">
        <v>4193.2857000000004</v>
      </c>
      <c r="AC1634">
        <v>0</v>
      </c>
      <c r="AD1634">
        <v>49331.2857</v>
      </c>
      <c r="AF1634">
        <v>0</v>
      </c>
      <c r="AG1634">
        <v>28305438</v>
      </c>
      <c r="AH1634">
        <v>2290676.69</v>
      </c>
      <c r="AI1634">
        <v>2087352.3130000001</v>
      </c>
      <c r="AJ1634">
        <v>1931071.399</v>
      </c>
      <c r="AK1634">
        <v>156280.9136</v>
      </c>
    </row>
    <row r="1635" spans="1:37" ht="19" customHeight="1">
      <c r="A1635" t="s">
        <v>1015</v>
      </c>
      <c r="B1635" t="s">
        <v>1016</v>
      </c>
      <c r="C1635" t="s">
        <v>1017</v>
      </c>
      <c r="D1635">
        <v>7</v>
      </c>
      <c r="E1635" t="s">
        <v>397</v>
      </c>
      <c r="G1635" t="s">
        <v>398</v>
      </c>
      <c r="H1635" t="s">
        <v>388</v>
      </c>
      <c r="I1635" t="s">
        <v>383</v>
      </c>
      <c r="J1635" t="s">
        <v>268</v>
      </c>
      <c r="K1635">
        <v>2065779</v>
      </c>
      <c r="L1635">
        <v>16656924.43</v>
      </c>
      <c r="M1635">
        <v>1277390.0279999999</v>
      </c>
      <c r="N1635">
        <v>140936.3175</v>
      </c>
      <c r="O1635">
        <v>1136453.7109999999</v>
      </c>
      <c r="P1635">
        <v>21371.142899999999</v>
      </c>
      <c r="R1635">
        <v>0</v>
      </c>
      <c r="S1635">
        <v>173992.85709999999</v>
      </c>
      <c r="U1635">
        <f t="shared" si="25"/>
        <v>0</v>
      </c>
      <c r="V1635">
        <f t="shared" si="26"/>
        <v>15.372308743882501</v>
      </c>
      <c r="W1635" t="str">
        <f t="shared" si="27"/>
        <v/>
      </c>
      <c r="X1635">
        <f t="shared" si="28"/>
        <v>1.0488033402969259</v>
      </c>
      <c r="Y1635" t="str">
        <f t="shared" si="29"/>
        <v/>
      </c>
      <c r="AA1635">
        <v>21371.142899999999</v>
      </c>
      <c r="AC1635">
        <v>0</v>
      </c>
      <c r="AD1635">
        <v>173992.85709999999</v>
      </c>
      <c r="AF1635">
        <v>0</v>
      </c>
      <c r="AG1635">
        <v>2065779</v>
      </c>
      <c r="AH1635">
        <v>16656924.43</v>
      </c>
      <c r="AI1635">
        <v>1277390.0279999999</v>
      </c>
      <c r="AJ1635">
        <v>140936.3175</v>
      </c>
      <c r="AK1635">
        <v>1136453.7109999999</v>
      </c>
    </row>
    <row r="1636" spans="1:37" ht="19" customHeight="1">
      <c r="A1636" t="s">
        <v>1015</v>
      </c>
      <c r="B1636" t="s">
        <v>1016</v>
      </c>
      <c r="C1636" t="s">
        <v>1017</v>
      </c>
      <c r="D1636">
        <v>7</v>
      </c>
      <c r="E1636" t="s">
        <v>399</v>
      </c>
      <c r="G1636" t="s">
        <v>400</v>
      </c>
      <c r="H1636" t="s">
        <v>393</v>
      </c>
      <c r="I1636" t="s">
        <v>383</v>
      </c>
      <c r="J1636" t="s">
        <v>268</v>
      </c>
      <c r="K1636">
        <v>0</v>
      </c>
      <c r="L1636">
        <v>18712557.059999999</v>
      </c>
      <c r="M1636">
        <v>1276652.3629999999</v>
      </c>
      <c r="N1636">
        <v>0</v>
      </c>
      <c r="O1636">
        <v>1276652.3629999999</v>
      </c>
      <c r="P1636">
        <v>38581.7143</v>
      </c>
      <c r="R1636">
        <v>0</v>
      </c>
      <c r="S1636">
        <v>139285.14290000001</v>
      </c>
      <c r="U1636">
        <f t="shared" si="25"/>
        <v>0</v>
      </c>
      <c r="V1636">
        <f t="shared" si="26"/>
        <v>19.192444947714929</v>
      </c>
      <c r="W1636" t="str">
        <f t="shared" si="27"/>
        <v/>
      </c>
      <c r="X1636">
        <f t="shared" si="28"/>
        <v>1.3093924104377681</v>
      </c>
      <c r="Y1636" t="str">
        <f t="shared" si="29"/>
        <v/>
      </c>
      <c r="AA1636">
        <v>38581.7143</v>
      </c>
      <c r="AC1636">
        <v>0</v>
      </c>
      <c r="AD1636">
        <v>139285.14290000001</v>
      </c>
      <c r="AF1636">
        <v>0</v>
      </c>
      <c r="AG1636">
        <v>0</v>
      </c>
      <c r="AH1636">
        <v>18712557.059999999</v>
      </c>
      <c r="AI1636">
        <v>1276652.3629999999</v>
      </c>
      <c r="AJ1636">
        <v>0</v>
      </c>
      <c r="AK1636">
        <v>1276652.3629999999</v>
      </c>
    </row>
    <row r="1637" spans="1:37" ht="19" customHeight="1">
      <c r="A1637" t="s">
        <v>1015</v>
      </c>
      <c r="B1637" t="s">
        <v>1016</v>
      </c>
      <c r="C1637" t="s">
        <v>1017</v>
      </c>
      <c r="D1637">
        <v>7</v>
      </c>
      <c r="E1637" t="s">
        <v>403</v>
      </c>
      <c r="G1637" t="s">
        <v>404</v>
      </c>
      <c r="H1637" t="s">
        <v>393</v>
      </c>
      <c r="I1637" t="s">
        <v>383</v>
      </c>
      <c r="J1637" t="s">
        <v>268</v>
      </c>
      <c r="K1637">
        <v>82026</v>
      </c>
      <c r="L1637">
        <v>14102441.640000001</v>
      </c>
      <c r="M1637">
        <v>967743.67610000004</v>
      </c>
      <c r="N1637">
        <v>5596.5030999999999</v>
      </c>
      <c r="O1637">
        <v>962147.17310000001</v>
      </c>
      <c r="P1637">
        <v>9733.4285999999993</v>
      </c>
      <c r="R1637">
        <v>0</v>
      </c>
      <c r="S1637">
        <v>81833.857099999994</v>
      </c>
      <c r="U1637">
        <f t="shared" si="25"/>
        <v>0</v>
      </c>
      <c r="V1637">
        <f t="shared" si="26"/>
        <v>24.761786769060897</v>
      </c>
      <c r="W1637" t="str">
        <f t="shared" si="27"/>
        <v/>
      </c>
      <c r="X1637">
        <f t="shared" si="28"/>
        <v>1.6893875161814205</v>
      </c>
      <c r="Y1637" t="str">
        <f t="shared" si="29"/>
        <v/>
      </c>
      <c r="AA1637">
        <v>9733.4285999999993</v>
      </c>
      <c r="AC1637">
        <v>0</v>
      </c>
      <c r="AD1637">
        <v>81833.857099999994</v>
      </c>
      <c r="AF1637">
        <v>0</v>
      </c>
      <c r="AG1637">
        <v>82026</v>
      </c>
      <c r="AH1637">
        <v>14102441.640000001</v>
      </c>
      <c r="AI1637">
        <v>967743.67610000004</v>
      </c>
      <c r="AJ1637">
        <v>5596.5030999999999</v>
      </c>
      <c r="AK1637">
        <v>962147.17310000001</v>
      </c>
    </row>
    <row r="1638" spans="1:37" ht="19" customHeight="1">
      <c r="A1638" t="s">
        <v>1015</v>
      </c>
      <c r="B1638" t="s">
        <v>1016</v>
      </c>
      <c r="C1638" t="s">
        <v>1017</v>
      </c>
      <c r="D1638">
        <v>7</v>
      </c>
      <c r="E1638" t="s">
        <v>405</v>
      </c>
      <c r="G1638" t="s">
        <v>406</v>
      </c>
      <c r="H1638" t="s">
        <v>393</v>
      </c>
      <c r="I1638" t="s">
        <v>383</v>
      </c>
      <c r="J1638" t="s">
        <v>268</v>
      </c>
      <c r="K1638">
        <v>1895042</v>
      </c>
      <c r="L1638">
        <v>9876466.7699999996</v>
      </c>
      <c r="M1638">
        <v>803107.91460000002</v>
      </c>
      <c r="N1638">
        <v>129288.4975</v>
      </c>
      <c r="O1638">
        <v>673819.41709999996</v>
      </c>
      <c r="P1638">
        <v>8427.4285999999993</v>
      </c>
      <c r="R1638">
        <v>0</v>
      </c>
      <c r="S1638">
        <v>53352.571400000001</v>
      </c>
      <c r="U1638">
        <f t="shared" si="25"/>
        <v>0</v>
      </c>
      <c r="V1638">
        <f t="shared" si="26"/>
        <v>31.519457560765289</v>
      </c>
      <c r="W1638" t="str">
        <f t="shared" si="27"/>
        <v/>
      </c>
      <c r="X1638">
        <f t="shared" si="28"/>
        <v>2.1504062330108105</v>
      </c>
      <c r="Y1638" t="str">
        <f t="shared" si="29"/>
        <v/>
      </c>
      <c r="AA1638">
        <v>8427.4285999999993</v>
      </c>
      <c r="AC1638">
        <v>0</v>
      </c>
      <c r="AD1638">
        <v>53352.571400000001</v>
      </c>
      <c r="AF1638">
        <v>0</v>
      </c>
      <c r="AG1638">
        <v>1895042</v>
      </c>
      <c r="AH1638">
        <v>9876466.7699999996</v>
      </c>
      <c r="AI1638">
        <v>803107.91460000002</v>
      </c>
      <c r="AJ1638">
        <v>129288.4975</v>
      </c>
      <c r="AK1638">
        <v>673819.41709999996</v>
      </c>
    </row>
    <row r="1639" spans="1:37" ht="19" customHeight="1">
      <c r="A1639" t="s">
        <v>1015</v>
      </c>
      <c r="B1639" t="s">
        <v>1016</v>
      </c>
      <c r="C1639" t="s">
        <v>1017</v>
      </c>
      <c r="D1639">
        <v>7</v>
      </c>
      <c r="E1639" t="s">
        <v>413</v>
      </c>
      <c r="G1639" t="s">
        <v>414</v>
      </c>
      <c r="H1639" t="s">
        <v>388</v>
      </c>
      <c r="I1639" t="s">
        <v>383</v>
      </c>
      <c r="J1639" t="s">
        <v>268</v>
      </c>
      <c r="K1639">
        <v>3197012</v>
      </c>
      <c r="L1639">
        <v>5212933.5</v>
      </c>
      <c r="M1639">
        <v>573780.96120000002</v>
      </c>
      <c r="N1639">
        <v>218114.37909999999</v>
      </c>
      <c r="O1639">
        <v>355666.5821</v>
      </c>
      <c r="P1639">
        <v>15332.2857</v>
      </c>
      <c r="R1639">
        <v>0</v>
      </c>
      <c r="S1639">
        <v>114414.14290000001</v>
      </c>
      <c r="U1639">
        <f t="shared" si="25"/>
        <v>0</v>
      </c>
      <c r="V1639">
        <f t="shared" si="26"/>
        <v>10.50063178609264</v>
      </c>
      <c r="W1639" t="str">
        <f t="shared" si="27"/>
        <v/>
      </c>
      <c r="X1639">
        <f t="shared" si="28"/>
        <v>0.7164211229943771</v>
      </c>
      <c r="Y1639" t="str">
        <f t="shared" si="29"/>
        <v/>
      </c>
      <c r="AA1639">
        <v>15332.2857</v>
      </c>
      <c r="AC1639">
        <v>0</v>
      </c>
      <c r="AD1639">
        <v>114414.14290000001</v>
      </c>
      <c r="AF1639">
        <v>0</v>
      </c>
      <c r="AG1639">
        <v>3197012</v>
      </c>
      <c r="AH1639">
        <v>5212933.5</v>
      </c>
      <c r="AI1639">
        <v>573780.96120000002</v>
      </c>
      <c r="AJ1639">
        <v>218114.37909999999</v>
      </c>
      <c r="AK1639">
        <v>355666.5821</v>
      </c>
    </row>
    <row r="1640" spans="1:37" ht="19" customHeight="1">
      <c r="A1640" t="s">
        <v>1015</v>
      </c>
      <c r="B1640" t="s">
        <v>1016</v>
      </c>
      <c r="C1640" t="s">
        <v>1017</v>
      </c>
      <c r="D1640">
        <v>7</v>
      </c>
      <c r="E1640" t="s">
        <v>407</v>
      </c>
      <c r="F1640" t="s">
        <v>408</v>
      </c>
      <c r="G1640" t="s">
        <v>408</v>
      </c>
      <c r="H1640" t="s">
        <v>388</v>
      </c>
      <c r="I1640" t="s">
        <v>383</v>
      </c>
      <c r="J1640" t="s">
        <v>281</v>
      </c>
      <c r="K1640">
        <v>18683.580000000002</v>
      </c>
      <c r="L1640">
        <v>59509.622900000002</v>
      </c>
      <c r="M1640">
        <v>533476.17630000005</v>
      </c>
      <c r="N1640">
        <v>127468.72809999999</v>
      </c>
      <c r="O1640">
        <v>406007.44809999998</v>
      </c>
      <c r="P1640">
        <v>35081.857100000001</v>
      </c>
      <c r="Q1640">
        <v>213698.85709999999</v>
      </c>
      <c r="S1640">
        <v>213698.85709999999</v>
      </c>
      <c r="U1640">
        <f t="shared" si="25"/>
        <v>0</v>
      </c>
      <c r="V1640">
        <f t="shared" si="26"/>
        <v>5.2271957411151065E-2</v>
      </c>
      <c r="W1640" t="str">
        <f t="shared" si="27"/>
        <v/>
      </c>
      <c r="X1640">
        <f t="shared" si="28"/>
        <v>0.35662746803043821</v>
      </c>
      <c r="Y1640" t="str">
        <f t="shared" si="29"/>
        <v/>
      </c>
      <c r="AA1640">
        <v>35081.857100000001</v>
      </c>
      <c r="AB1640">
        <v>213698.85709999999</v>
      </c>
      <c r="AD1640">
        <v>213698.85709999999</v>
      </c>
      <c r="AF1640">
        <v>0</v>
      </c>
      <c r="AG1640">
        <v>18683.580000000002</v>
      </c>
      <c r="AH1640">
        <v>59509.622900000002</v>
      </c>
      <c r="AI1640">
        <v>533476.17630000005</v>
      </c>
      <c r="AJ1640">
        <v>127468.72809999999</v>
      </c>
      <c r="AK1640">
        <v>406007.44809999998</v>
      </c>
    </row>
    <row r="1641" spans="1:37" ht="19" customHeight="1">
      <c r="A1641" t="s">
        <v>1015</v>
      </c>
      <c r="B1641" t="s">
        <v>1016</v>
      </c>
      <c r="C1641" t="s">
        <v>1017</v>
      </c>
      <c r="D1641">
        <v>7</v>
      </c>
      <c r="E1641" t="s">
        <v>416</v>
      </c>
      <c r="G1641" t="s">
        <v>417</v>
      </c>
      <c r="H1641" t="s">
        <v>393</v>
      </c>
      <c r="I1641" t="s">
        <v>383</v>
      </c>
      <c r="J1641" t="s">
        <v>268</v>
      </c>
      <c r="K1641">
        <v>1002808</v>
      </c>
      <c r="L1641">
        <v>6728708.0300000003</v>
      </c>
      <c r="M1641">
        <v>527495.17599999998</v>
      </c>
      <c r="N1641">
        <v>68417.319600000003</v>
      </c>
      <c r="O1641">
        <v>459077.85639999999</v>
      </c>
      <c r="P1641">
        <v>3156.1428999999998</v>
      </c>
      <c r="R1641">
        <v>0</v>
      </c>
      <c r="S1641">
        <v>56522.142899999999</v>
      </c>
      <c r="U1641">
        <f t="shared" si="25"/>
        <v>0</v>
      </c>
      <c r="V1641">
        <f t="shared" si="26"/>
        <v>19.541054767758993</v>
      </c>
      <c r="W1641" t="str">
        <f t="shared" si="27"/>
        <v/>
      </c>
      <c r="X1641">
        <f t="shared" si="28"/>
        <v>1.3332200417030848</v>
      </c>
      <c r="Y1641" t="str">
        <f t="shared" si="29"/>
        <v/>
      </c>
      <c r="AA1641">
        <v>3156.1428999999998</v>
      </c>
      <c r="AC1641">
        <v>0</v>
      </c>
      <c r="AD1641">
        <v>56522.142899999999</v>
      </c>
      <c r="AF1641">
        <v>0</v>
      </c>
      <c r="AG1641">
        <v>1002808</v>
      </c>
      <c r="AH1641">
        <v>6728708.0300000003</v>
      </c>
      <c r="AI1641">
        <v>527495.17599999998</v>
      </c>
      <c r="AJ1641">
        <v>68417.319600000003</v>
      </c>
      <c r="AK1641">
        <v>459077.85639999999</v>
      </c>
    </row>
    <row r="1642" spans="1:37" ht="19" customHeight="1">
      <c r="A1642" t="s">
        <v>1015</v>
      </c>
      <c r="B1642" t="s">
        <v>1016</v>
      </c>
      <c r="C1642" t="s">
        <v>1017</v>
      </c>
      <c r="D1642">
        <v>7</v>
      </c>
      <c r="E1642" t="s">
        <v>421</v>
      </c>
      <c r="G1642" t="s">
        <v>422</v>
      </c>
      <c r="H1642" t="s">
        <v>393</v>
      </c>
      <c r="I1642" t="s">
        <v>383</v>
      </c>
      <c r="J1642" t="s">
        <v>268</v>
      </c>
      <c r="K1642">
        <v>72349</v>
      </c>
      <c r="L1642">
        <v>6592093.6299999999</v>
      </c>
      <c r="M1642">
        <v>454710.58429999999</v>
      </c>
      <c r="N1642">
        <v>4936.8633</v>
      </c>
      <c r="O1642">
        <v>449773.72100000002</v>
      </c>
      <c r="P1642">
        <v>15919.571400000001</v>
      </c>
      <c r="R1642">
        <v>0</v>
      </c>
      <c r="S1642">
        <v>101616</v>
      </c>
      <c r="U1642">
        <f t="shared" si="25"/>
        <v>0</v>
      </c>
      <c r="V1642">
        <f t="shared" si="26"/>
        <v>9.3692256421935802</v>
      </c>
      <c r="W1642" t="str">
        <f t="shared" si="27"/>
        <v/>
      </c>
      <c r="X1642">
        <f t="shared" si="28"/>
        <v>0.63925616930404661</v>
      </c>
      <c r="Y1642" t="str">
        <f t="shared" si="29"/>
        <v/>
      </c>
      <c r="AA1642">
        <v>15919.571400000001</v>
      </c>
      <c r="AC1642">
        <v>0</v>
      </c>
      <c r="AD1642">
        <v>101616</v>
      </c>
      <c r="AF1642">
        <v>0</v>
      </c>
      <c r="AG1642">
        <v>72349</v>
      </c>
      <c r="AH1642">
        <v>6592093.6299999999</v>
      </c>
      <c r="AI1642">
        <v>454710.58429999999</v>
      </c>
      <c r="AJ1642">
        <v>4936.8633</v>
      </c>
      <c r="AK1642">
        <v>449773.72100000002</v>
      </c>
    </row>
    <row r="1643" spans="1:37" ht="19" customHeight="1">
      <c r="A1643" t="s">
        <v>1015</v>
      </c>
      <c r="B1643" t="s">
        <v>1016</v>
      </c>
      <c r="C1643" t="s">
        <v>1017</v>
      </c>
      <c r="D1643">
        <v>7</v>
      </c>
      <c r="E1643" t="s">
        <v>419</v>
      </c>
      <c r="G1643" t="s">
        <v>420</v>
      </c>
      <c r="H1643" t="s">
        <v>393</v>
      </c>
      <c r="I1643" t="s">
        <v>383</v>
      </c>
      <c r="J1643" t="s">
        <v>268</v>
      </c>
      <c r="K1643">
        <v>485283</v>
      </c>
      <c r="L1643">
        <v>5411543.5</v>
      </c>
      <c r="M1643">
        <v>402325.91859999998</v>
      </c>
      <c r="N1643">
        <v>33107.398300000001</v>
      </c>
      <c r="O1643">
        <v>369218.52029999997</v>
      </c>
      <c r="P1643">
        <v>8324.7142999999996</v>
      </c>
      <c r="R1643">
        <v>0</v>
      </c>
      <c r="S1643">
        <v>62249.2857</v>
      </c>
      <c r="U1643">
        <f t="shared" si="25"/>
        <v>0</v>
      </c>
      <c r="V1643">
        <f t="shared" si="26"/>
        <v>13.532746219355987</v>
      </c>
      <c r="W1643" t="str">
        <f t="shared" si="27"/>
        <v/>
      </c>
      <c r="X1643">
        <f t="shared" si="28"/>
        <v>0.92330587543708031</v>
      </c>
      <c r="Y1643" t="str">
        <f t="shared" si="29"/>
        <v/>
      </c>
      <c r="AA1643">
        <v>8324.7142999999996</v>
      </c>
      <c r="AC1643">
        <v>0</v>
      </c>
      <c r="AD1643">
        <v>62249.2857</v>
      </c>
      <c r="AF1643">
        <v>0</v>
      </c>
      <c r="AG1643">
        <v>485283</v>
      </c>
      <c r="AH1643">
        <v>5411543.5</v>
      </c>
      <c r="AI1643">
        <v>402325.91859999998</v>
      </c>
      <c r="AJ1643">
        <v>33107.398300000001</v>
      </c>
      <c r="AK1643">
        <v>369218.52029999997</v>
      </c>
    </row>
    <row r="1644" spans="1:37" ht="19" customHeight="1">
      <c r="A1644" t="s">
        <v>1015</v>
      </c>
      <c r="B1644" t="s">
        <v>1016</v>
      </c>
      <c r="C1644" t="s">
        <v>1017</v>
      </c>
      <c r="D1644">
        <v>7</v>
      </c>
      <c r="E1644" t="s">
        <v>435</v>
      </c>
      <c r="F1644" t="s">
        <v>436</v>
      </c>
      <c r="G1644" t="s">
        <v>436</v>
      </c>
      <c r="H1644" t="s">
        <v>388</v>
      </c>
      <c r="I1644" t="s">
        <v>383</v>
      </c>
      <c r="J1644" t="s">
        <v>281</v>
      </c>
      <c r="K1644">
        <v>3303.22</v>
      </c>
      <c r="L1644">
        <v>36763.353799999997</v>
      </c>
      <c r="M1644">
        <v>273349.19589999999</v>
      </c>
      <c r="N1644">
        <v>22536.1587</v>
      </c>
      <c r="O1644">
        <v>250813.0373</v>
      </c>
      <c r="P1644">
        <v>4005</v>
      </c>
      <c r="Q1644">
        <v>55271.571400000001</v>
      </c>
      <c r="S1644">
        <v>55271.571400000001</v>
      </c>
      <c r="U1644">
        <f t="shared" si="25"/>
        <v>0</v>
      </c>
      <c r="V1644">
        <f t="shared" si="26"/>
        <v>0.10355769000522494</v>
      </c>
      <c r="W1644" t="str">
        <f t="shared" si="27"/>
        <v/>
      </c>
      <c r="X1644">
        <f t="shared" si="28"/>
        <v>0.7065094069059058</v>
      </c>
      <c r="Y1644" t="str">
        <f t="shared" si="29"/>
        <v/>
      </c>
      <c r="AA1644">
        <v>4005</v>
      </c>
      <c r="AB1644">
        <v>55271.571400000001</v>
      </c>
      <c r="AD1644">
        <v>55271.571400000001</v>
      </c>
      <c r="AF1644">
        <v>0</v>
      </c>
      <c r="AG1644">
        <v>3303.22</v>
      </c>
      <c r="AH1644">
        <v>36763.353799999997</v>
      </c>
      <c r="AI1644">
        <v>273349.19589999999</v>
      </c>
      <c r="AJ1644">
        <v>22536.1587</v>
      </c>
      <c r="AK1644">
        <v>250813.0373</v>
      </c>
    </row>
    <row r="1645" spans="1:37" ht="19" customHeight="1">
      <c r="A1645" t="s">
        <v>1015</v>
      </c>
      <c r="B1645" t="s">
        <v>1016</v>
      </c>
      <c r="C1645" t="s">
        <v>1017</v>
      </c>
      <c r="D1645">
        <v>7</v>
      </c>
      <c r="E1645" t="s">
        <v>429</v>
      </c>
      <c r="G1645" t="s">
        <v>430</v>
      </c>
      <c r="H1645" t="s">
        <v>388</v>
      </c>
      <c r="I1645" t="s">
        <v>383</v>
      </c>
      <c r="J1645" t="s">
        <v>268</v>
      </c>
      <c r="K1645">
        <v>558553</v>
      </c>
      <c r="L1645">
        <v>3331720.61</v>
      </c>
      <c r="M1645">
        <v>265416.96429999999</v>
      </c>
      <c r="N1645">
        <v>38102.3799</v>
      </c>
      <c r="O1645">
        <v>227314.58429999999</v>
      </c>
      <c r="P1645">
        <v>5108.5713999999998</v>
      </c>
      <c r="R1645">
        <v>0</v>
      </c>
      <c r="S1645">
        <v>66977.714300000007</v>
      </c>
      <c r="U1645">
        <f t="shared" si="25"/>
        <v>0</v>
      </c>
      <c r="V1645">
        <f t="shared" si="26"/>
        <v>8.2975864235657077</v>
      </c>
      <c r="W1645" t="str">
        <f t="shared" si="27"/>
        <v/>
      </c>
      <c r="X1645">
        <f t="shared" si="28"/>
        <v>0.56610933326093338</v>
      </c>
      <c r="Y1645" t="str">
        <f t="shared" si="29"/>
        <v/>
      </c>
      <c r="AA1645">
        <v>5108.5713999999998</v>
      </c>
      <c r="AC1645">
        <v>0</v>
      </c>
      <c r="AD1645">
        <v>66977.714300000007</v>
      </c>
      <c r="AF1645">
        <v>0</v>
      </c>
      <c r="AG1645">
        <v>558553</v>
      </c>
      <c r="AH1645">
        <v>3331720.61</v>
      </c>
      <c r="AI1645">
        <v>265416.96429999999</v>
      </c>
      <c r="AJ1645">
        <v>38102.3799</v>
      </c>
      <c r="AK1645">
        <v>227314.58429999999</v>
      </c>
    </row>
    <row r="1646" spans="1:37" ht="19" customHeight="1">
      <c r="A1646" t="s">
        <v>1015</v>
      </c>
      <c r="B1646" t="s">
        <v>1016</v>
      </c>
      <c r="C1646" t="s">
        <v>1017</v>
      </c>
      <c r="D1646">
        <v>7</v>
      </c>
      <c r="E1646" t="s">
        <v>427</v>
      </c>
      <c r="G1646" t="s">
        <v>428</v>
      </c>
      <c r="H1646" t="s">
        <v>388</v>
      </c>
      <c r="I1646" t="s">
        <v>383</v>
      </c>
      <c r="J1646" t="s">
        <v>268</v>
      </c>
      <c r="K1646">
        <v>0</v>
      </c>
      <c r="L1646">
        <v>3198081.47</v>
      </c>
      <c r="M1646">
        <v>218173.31640000001</v>
      </c>
      <c r="N1646">
        <v>0</v>
      </c>
      <c r="O1646">
        <v>218173.31640000001</v>
      </c>
      <c r="P1646">
        <v>25522.7143</v>
      </c>
      <c r="R1646">
        <v>0</v>
      </c>
      <c r="S1646">
        <v>123536.28569999999</v>
      </c>
      <c r="U1646">
        <f t="shared" si="25"/>
        <v>0</v>
      </c>
      <c r="V1646">
        <f t="shared" si="26"/>
        <v>3.6982557702766634</v>
      </c>
      <c r="W1646" t="str">
        <f t="shared" si="27"/>
        <v/>
      </c>
      <c r="X1646">
        <f t="shared" si="28"/>
        <v>0.25229523821252003</v>
      </c>
      <c r="Y1646" t="str">
        <f t="shared" si="29"/>
        <v/>
      </c>
      <c r="AA1646">
        <v>25522.7143</v>
      </c>
      <c r="AC1646">
        <v>0</v>
      </c>
      <c r="AD1646">
        <v>123536.28569999999</v>
      </c>
      <c r="AF1646">
        <v>0</v>
      </c>
      <c r="AG1646">
        <v>0</v>
      </c>
      <c r="AH1646">
        <v>3198081.47</v>
      </c>
      <c r="AI1646">
        <v>218173.31640000001</v>
      </c>
      <c r="AJ1646">
        <v>0</v>
      </c>
      <c r="AK1646">
        <v>218173.31640000001</v>
      </c>
    </row>
    <row r="1647" spans="1:37" ht="19" customHeight="1">
      <c r="A1647" t="s">
        <v>1015</v>
      </c>
      <c r="B1647" t="s">
        <v>1016</v>
      </c>
      <c r="C1647" t="s">
        <v>1017</v>
      </c>
      <c r="D1647">
        <v>7</v>
      </c>
      <c r="E1647" t="s">
        <v>437</v>
      </c>
      <c r="F1647" t="s">
        <v>438</v>
      </c>
      <c r="G1647" t="s">
        <v>438</v>
      </c>
      <c r="H1647" t="s">
        <v>388</v>
      </c>
      <c r="I1647" t="s">
        <v>383</v>
      </c>
      <c r="J1647" t="s">
        <v>281</v>
      </c>
      <c r="K1647">
        <v>2422.46</v>
      </c>
      <c r="L1647">
        <v>23903.001499999998</v>
      </c>
      <c r="M1647">
        <v>179605.83240000001</v>
      </c>
      <c r="N1647">
        <v>16527.259099999999</v>
      </c>
      <c r="O1647">
        <v>163078.57329999999</v>
      </c>
      <c r="P1647">
        <v>10064</v>
      </c>
      <c r="Q1647">
        <v>60425.571400000001</v>
      </c>
      <c r="S1647">
        <v>60425.571400000001</v>
      </c>
      <c r="U1647">
        <f t="shared" si="25"/>
        <v>0</v>
      </c>
      <c r="V1647">
        <f t="shared" si="26"/>
        <v>6.2238223440047008E-2</v>
      </c>
      <c r="W1647" t="str">
        <f t="shared" si="27"/>
        <v/>
      </c>
      <c r="X1647">
        <f t="shared" si="28"/>
        <v>0.42462115727949673</v>
      </c>
      <c r="Y1647" t="str">
        <f t="shared" si="29"/>
        <v/>
      </c>
      <c r="AA1647">
        <v>10064</v>
      </c>
      <c r="AB1647">
        <v>60425.571400000001</v>
      </c>
      <c r="AD1647">
        <v>60425.571400000001</v>
      </c>
      <c r="AF1647">
        <v>0</v>
      </c>
      <c r="AG1647">
        <v>2422.46</v>
      </c>
      <c r="AH1647">
        <v>23903.001499999998</v>
      </c>
      <c r="AI1647">
        <v>179605.83240000001</v>
      </c>
      <c r="AJ1647">
        <v>16527.259099999999</v>
      </c>
      <c r="AK1647">
        <v>163078.57329999999</v>
      </c>
    </row>
    <row r="1648" spans="1:37" ht="19" customHeight="1">
      <c r="A1648" t="s">
        <v>1015</v>
      </c>
      <c r="B1648" t="s">
        <v>1016</v>
      </c>
      <c r="C1648" t="s">
        <v>1017</v>
      </c>
      <c r="D1648">
        <v>7</v>
      </c>
      <c r="E1648" t="s">
        <v>443</v>
      </c>
      <c r="G1648" t="s">
        <v>444</v>
      </c>
      <c r="H1648" t="s">
        <v>393</v>
      </c>
      <c r="I1648" t="s">
        <v>383</v>
      </c>
      <c r="J1648" t="s">
        <v>268</v>
      </c>
      <c r="K1648">
        <v>0</v>
      </c>
      <c r="L1648">
        <v>2134723.12</v>
      </c>
      <c r="M1648">
        <v>145644.6746</v>
      </c>
      <c r="N1648">
        <v>0</v>
      </c>
      <c r="O1648">
        <v>145644.6746</v>
      </c>
      <c r="P1648">
        <v>4973.4286000000002</v>
      </c>
      <c r="R1648">
        <v>0</v>
      </c>
      <c r="S1648">
        <v>33997.428599999999</v>
      </c>
      <c r="U1648">
        <f t="shared" si="25"/>
        <v>0</v>
      </c>
      <c r="V1648">
        <f t="shared" si="26"/>
        <v>8.9701032775839327</v>
      </c>
      <c r="W1648" t="str">
        <f t="shared" si="27"/>
        <v/>
      </c>
      <c r="X1648">
        <f t="shared" si="28"/>
        <v>0.61199869938734974</v>
      </c>
      <c r="Y1648" t="str">
        <f t="shared" si="29"/>
        <v/>
      </c>
      <c r="AA1648">
        <v>4973.4286000000002</v>
      </c>
      <c r="AC1648">
        <v>0</v>
      </c>
      <c r="AD1648">
        <v>33997.428599999999</v>
      </c>
      <c r="AF1648">
        <v>0</v>
      </c>
      <c r="AG1648">
        <v>0</v>
      </c>
      <c r="AH1648">
        <v>2134723.12</v>
      </c>
      <c r="AI1648">
        <v>145644.6746</v>
      </c>
      <c r="AJ1648">
        <v>0</v>
      </c>
      <c r="AK1648">
        <v>145644.6746</v>
      </c>
    </row>
    <row r="1649" spans="1:37" ht="19" customHeight="1">
      <c r="A1649" t="s">
        <v>1015</v>
      </c>
      <c r="B1649" t="s">
        <v>1016</v>
      </c>
      <c r="C1649" t="s">
        <v>1017</v>
      </c>
      <c r="D1649">
        <v>7</v>
      </c>
      <c r="E1649" t="s">
        <v>447</v>
      </c>
      <c r="G1649" t="s">
        <v>448</v>
      </c>
      <c r="H1649" t="s">
        <v>388</v>
      </c>
      <c r="I1649" t="s">
        <v>383</v>
      </c>
      <c r="J1649" t="s">
        <v>268</v>
      </c>
      <c r="K1649">
        <v>0</v>
      </c>
      <c r="L1649">
        <v>2040642.11</v>
      </c>
      <c r="M1649">
        <v>139207.9571</v>
      </c>
      <c r="N1649">
        <v>0</v>
      </c>
      <c r="O1649">
        <v>139207.9571</v>
      </c>
      <c r="P1649">
        <v>3393.2856999999999</v>
      </c>
      <c r="R1649">
        <v>0</v>
      </c>
      <c r="S1649">
        <v>16947.857100000001</v>
      </c>
      <c r="U1649">
        <f t="shared" si="25"/>
        <v>0</v>
      </c>
      <c r="V1649">
        <f t="shared" si="26"/>
        <v>17.201012476590414</v>
      </c>
      <c r="W1649" t="str">
        <f t="shared" si="27"/>
        <v/>
      </c>
      <c r="X1649">
        <f t="shared" si="28"/>
        <v>1.1734138951576194</v>
      </c>
      <c r="Y1649" t="str">
        <f t="shared" si="29"/>
        <v/>
      </c>
      <c r="AA1649">
        <v>3393.2856999999999</v>
      </c>
      <c r="AC1649">
        <v>0</v>
      </c>
      <c r="AD1649">
        <v>16947.857100000001</v>
      </c>
      <c r="AF1649">
        <v>0</v>
      </c>
      <c r="AG1649">
        <v>0</v>
      </c>
      <c r="AH1649">
        <v>2040642.11</v>
      </c>
      <c r="AI1649">
        <v>139207.9571</v>
      </c>
      <c r="AJ1649">
        <v>0</v>
      </c>
      <c r="AK1649">
        <v>139207.9571</v>
      </c>
    </row>
    <row r="1650" spans="1:37" ht="19" customHeight="1">
      <c r="A1650" t="s">
        <v>1015</v>
      </c>
      <c r="B1650" t="s">
        <v>1016</v>
      </c>
      <c r="C1650" t="s">
        <v>1017</v>
      </c>
      <c r="D1650">
        <v>7</v>
      </c>
      <c r="E1650" t="s">
        <v>441</v>
      </c>
      <c r="G1650" t="s">
        <v>442</v>
      </c>
      <c r="H1650" t="s">
        <v>388</v>
      </c>
      <c r="I1650" t="s">
        <v>383</v>
      </c>
      <c r="J1650" t="s">
        <v>268</v>
      </c>
      <c r="K1650">
        <v>0</v>
      </c>
      <c r="L1650">
        <v>2036692.88</v>
      </c>
      <c r="M1650">
        <v>138935.6574</v>
      </c>
      <c r="N1650">
        <v>0</v>
      </c>
      <c r="O1650">
        <v>138935.6574</v>
      </c>
      <c r="P1650">
        <v>4504.8571000000002</v>
      </c>
      <c r="R1650">
        <v>0</v>
      </c>
      <c r="S1650">
        <v>33817.2857</v>
      </c>
      <c r="U1650">
        <f t="shared" si="25"/>
        <v>0</v>
      </c>
      <c r="V1650">
        <f t="shared" si="26"/>
        <v>8.6037693354640137</v>
      </c>
      <c r="W1650" t="str">
        <f t="shared" si="27"/>
        <v/>
      </c>
      <c r="X1650">
        <f t="shared" si="28"/>
        <v>0.58691733077627983</v>
      </c>
      <c r="Y1650" t="str">
        <f t="shared" si="29"/>
        <v/>
      </c>
      <c r="AA1650">
        <v>4504.8571000000002</v>
      </c>
      <c r="AC1650">
        <v>0</v>
      </c>
      <c r="AD1650">
        <v>33817.2857</v>
      </c>
      <c r="AF1650">
        <v>0</v>
      </c>
      <c r="AG1650">
        <v>0</v>
      </c>
      <c r="AH1650">
        <v>2036692.88</v>
      </c>
      <c r="AI1650">
        <v>138935.6574</v>
      </c>
      <c r="AJ1650">
        <v>0</v>
      </c>
      <c r="AK1650">
        <v>138935.6574</v>
      </c>
    </row>
    <row r="1651" spans="1:37" ht="19" customHeight="1">
      <c r="A1651" t="s">
        <v>1015</v>
      </c>
      <c r="B1651" t="s">
        <v>1016</v>
      </c>
      <c r="C1651" t="s">
        <v>1017</v>
      </c>
      <c r="D1651">
        <v>7</v>
      </c>
      <c r="E1651" t="s">
        <v>439</v>
      </c>
      <c r="G1651" t="s">
        <v>440</v>
      </c>
      <c r="H1651" t="s">
        <v>388</v>
      </c>
      <c r="I1651" t="s">
        <v>383</v>
      </c>
      <c r="J1651" t="s">
        <v>268</v>
      </c>
      <c r="K1651">
        <v>0</v>
      </c>
      <c r="L1651">
        <v>1751187.15</v>
      </c>
      <c r="M1651">
        <v>119468.337</v>
      </c>
      <c r="N1651">
        <v>0</v>
      </c>
      <c r="O1651">
        <v>119468.337</v>
      </c>
      <c r="P1651">
        <v>3904.2856999999999</v>
      </c>
      <c r="R1651">
        <v>0</v>
      </c>
      <c r="S1651">
        <v>88308.714300000007</v>
      </c>
      <c r="U1651">
        <f t="shared" si="25"/>
        <v>0</v>
      </c>
      <c r="V1651">
        <f t="shared" si="26"/>
        <v>2.8328981441998282</v>
      </c>
      <c r="W1651" t="str">
        <f t="shared" si="27"/>
        <v/>
      </c>
      <c r="X1651">
        <f t="shared" si="28"/>
        <v>0.19326411239252164</v>
      </c>
      <c r="Y1651" t="str">
        <f t="shared" si="29"/>
        <v/>
      </c>
      <c r="AA1651">
        <v>3904.2856999999999</v>
      </c>
      <c r="AC1651">
        <v>0</v>
      </c>
      <c r="AD1651">
        <v>88308.714300000007</v>
      </c>
      <c r="AF1651">
        <v>0</v>
      </c>
      <c r="AG1651">
        <v>0</v>
      </c>
      <c r="AH1651">
        <v>1751187.15</v>
      </c>
      <c r="AI1651">
        <v>119468.337</v>
      </c>
      <c r="AJ1651">
        <v>0</v>
      </c>
      <c r="AK1651">
        <v>119468.337</v>
      </c>
    </row>
    <row r="1652" spans="1:37" ht="19" customHeight="1">
      <c r="A1652" t="s">
        <v>1015</v>
      </c>
      <c r="B1652" t="s">
        <v>1016</v>
      </c>
      <c r="C1652" t="s">
        <v>1017</v>
      </c>
      <c r="D1652">
        <v>7</v>
      </c>
      <c r="E1652" t="s">
        <v>433</v>
      </c>
      <c r="G1652" t="s">
        <v>434</v>
      </c>
      <c r="H1652" t="s">
        <v>388</v>
      </c>
      <c r="I1652" t="s">
        <v>383</v>
      </c>
      <c r="J1652" t="s">
        <v>268</v>
      </c>
      <c r="K1652">
        <v>33</v>
      </c>
      <c r="L1652">
        <v>1727691.19</v>
      </c>
      <c r="M1652">
        <v>117866.484</v>
      </c>
      <c r="N1652">
        <v>2.2530000000000001</v>
      </c>
      <c r="O1652">
        <v>117864.231</v>
      </c>
      <c r="P1652">
        <v>14347.428599999999</v>
      </c>
      <c r="R1652">
        <v>0</v>
      </c>
      <c r="S1652">
        <v>41504.428599999999</v>
      </c>
      <c r="U1652">
        <f t="shared" si="25"/>
        <v>0</v>
      </c>
      <c r="V1652">
        <f t="shared" si="26"/>
        <v>5.9467808557800854</v>
      </c>
      <c r="W1652" t="str">
        <f t="shared" si="27"/>
        <v/>
      </c>
      <c r="X1652">
        <f t="shared" si="28"/>
        <v>0.40569331299882394</v>
      </c>
      <c r="Y1652" t="str">
        <f t="shared" si="29"/>
        <v/>
      </c>
      <c r="AA1652">
        <v>14347.428599999999</v>
      </c>
      <c r="AC1652">
        <v>0</v>
      </c>
      <c r="AD1652">
        <v>41504.428599999999</v>
      </c>
      <c r="AF1652">
        <v>0</v>
      </c>
      <c r="AG1652">
        <v>33</v>
      </c>
      <c r="AH1652">
        <v>1727691.19</v>
      </c>
      <c r="AI1652">
        <v>117866.484</v>
      </c>
      <c r="AJ1652">
        <v>2.2530000000000001</v>
      </c>
      <c r="AK1652">
        <v>117864.231</v>
      </c>
    </row>
    <row r="1653" spans="1:37" ht="19" customHeight="1">
      <c r="A1653" t="s">
        <v>1015</v>
      </c>
      <c r="B1653" t="s">
        <v>1016</v>
      </c>
      <c r="C1653" t="s">
        <v>1017</v>
      </c>
      <c r="D1653">
        <v>7</v>
      </c>
      <c r="E1653" t="s">
        <v>445</v>
      </c>
      <c r="G1653" t="s">
        <v>446</v>
      </c>
      <c r="H1653" t="s">
        <v>388</v>
      </c>
      <c r="I1653" t="s">
        <v>383</v>
      </c>
      <c r="J1653" t="s">
        <v>268</v>
      </c>
      <c r="K1653">
        <v>155740</v>
      </c>
      <c r="L1653">
        <v>1148464.5900000001</v>
      </c>
      <c r="M1653">
        <v>88983.064799999993</v>
      </c>
      <c r="N1653">
        <v>10625.092199999999</v>
      </c>
      <c r="O1653">
        <v>78357.972599999994</v>
      </c>
      <c r="P1653">
        <v>793</v>
      </c>
      <c r="R1653">
        <v>0</v>
      </c>
      <c r="S1653">
        <v>10040.2857</v>
      </c>
      <c r="U1653">
        <f t="shared" si="25"/>
        <v>0</v>
      </c>
      <c r="V1653">
        <f t="shared" si="26"/>
        <v>18.55673702876517</v>
      </c>
      <c r="W1653" t="str">
        <f t="shared" si="27"/>
        <v/>
      </c>
      <c r="X1653">
        <f t="shared" si="28"/>
        <v>1.2660861234257506</v>
      </c>
      <c r="Y1653" t="str">
        <f t="shared" si="29"/>
        <v/>
      </c>
      <c r="AA1653">
        <v>793</v>
      </c>
      <c r="AC1653">
        <v>0</v>
      </c>
      <c r="AD1653">
        <v>10040.2857</v>
      </c>
      <c r="AF1653">
        <v>0</v>
      </c>
      <c r="AG1653">
        <v>155740</v>
      </c>
      <c r="AH1653">
        <v>1148464.5900000001</v>
      </c>
      <c r="AI1653">
        <v>88983.064799999993</v>
      </c>
      <c r="AJ1653">
        <v>10625.092199999999</v>
      </c>
      <c r="AK1653">
        <v>78357.972599999994</v>
      </c>
    </row>
    <row r="1654" spans="1:37" ht="19" customHeight="1">
      <c r="A1654" t="s">
        <v>1015</v>
      </c>
      <c r="B1654" t="s">
        <v>1016</v>
      </c>
      <c r="C1654" t="s">
        <v>1017</v>
      </c>
      <c r="D1654">
        <v>7</v>
      </c>
      <c r="E1654" t="s">
        <v>449</v>
      </c>
      <c r="G1654" t="s">
        <v>450</v>
      </c>
      <c r="H1654" t="s">
        <v>393</v>
      </c>
      <c r="I1654" t="s">
        <v>383</v>
      </c>
      <c r="J1654" t="s">
        <v>268</v>
      </c>
      <c r="K1654">
        <v>0</v>
      </c>
      <c r="L1654">
        <v>1014170.84</v>
      </c>
      <c r="M1654">
        <v>69193.804300000003</v>
      </c>
      <c r="N1654">
        <v>0</v>
      </c>
      <c r="O1654">
        <v>69193.804300000003</v>
      </c>
      <c r="P1654">
        <v>2451.5713999999998</v>
      </c>
      <c r="R1654">
        <v>0</v>
      </c>
      <c r="S1654">
        <v>18102.428599999999</v>
      </c>
      <c r="U1654">
        <f t="shared" si="25"/>
        <v>0</v>
      </c>
      <c r="V1654">
        <f t="shared" si="26"/>
        <v>8.0034315711334205</v>
      </c>
      <c r="W1654" t="str">
        <f t="shared" si="27"/>
        <v/>
      </c>
      <c r="X1654">
        <f t="shared" si="28"/>
        <v>0.54604989220696543</v>
      </c>
      <c r="Y1654" t="str">
        <f t="shared" si="29"/>
        <v/>
      </c>
      <c r="AA1654">
        <v>2451.5713999999998</v>
      </c>
      <c r="AC1654">
        <v>0</v>
      </c>
      <c r="AD1654">
        <v>18102.428599999999</v>
      </c>
      <c r="AF1654">
        <v>0</v>
      </c>
      <c r="AG1654">
        <v>0</v>
      </c>
      <c r="AH1654">
        <v>1014170.84</v>
      </c>
      <c r="AI1654">
        <v>69193.804300000003</v>
      </c>
      <c r="AJ1654">
        <v>0</v>
      </c>
      <c r="AK1654">
        <v>69193.804300000003</v>
      </c>
    </row>
    <row r="1655" spans="1:37" ht="19" customHeight="1">
      <c r="A1655" t="s">
        <v>1015</v>
      </c>
      <c r="B1655" t="s">
        <v>1016</v>
      </c>
      <c r="C1655" t="s">
        <v>1017</v>
      </c>
      <c r="D1655">
        <v>7</v>
      </c>
      <c r="E1655" t="s">
        <v>452</v>
      </c>
      <c r="G1655" t="s">
        <v>453</v>
      </c>
      <c r="H1655" t="s">
        <v>393</v>
      </c>
      <c r="I1655" t="s">
        <v>383</v>
      </c>
      <c r="J1655" t="s">
        <v>268</v>
      </c>
      <c r="K1655">
        <v>0</v>
      </c>
      <c r="L1655">
        <v>775651.36</v>
      </c>
      <c r="M1655">
        <v>52918.459900000002</v>
      </c>
      <c r="N1655">
        <v>0</v>
      </c>
      <c r="O1655">
        <v>52918.459900000002</v>
      </c>
      <c r="P1655">
        <v>255.71430000000001</v>
      </c>
      <c r="R1655">
        <v>0</v>
      </c>
      <c r="S1655">
        <v>13746</v>
      </c>
      <c r="U1655">
        <f t="shared" si="25"/>
        <v>0</v>
      </c>
      <c r="V1655">
        <f t="shared" si="26"/>
        <v>8.0610604643428729</v>
      </c>
      <c r="W1655" t="str">
        <f t="shared" si="27"/>
        <v/>
      </c>
      <c r="X1655">
        <f t="shared" si="28"/>
        <v>0.5499621697740642</v>
      </c>
      <c r="Y1655" t="str">
        <f t="shared" si="29"/>
        <v/>
      </c>
      <c r="AA1655">
        <v>255.71430000000001</v>
      </c>
      <c r="AC1655">
        <v>0</v>
      </c>
      <c r="AD1655">
        <v>13746</v>
      </c>
      <c r="AF1655">
        <v>0</v>
      </c>
      <c r="AG1655">
        <v>0</v>
      </c>
      <c r="AH1655">
        <v>775651.36</v>
      </c>
      <c r="AI1655">
        <v>52918.459900000002</v>
      </c>
      <c r="AJ1655">
        <v>0</v>
      </c>
      <c r="AK1655">
        <v>52918.459900000002</v>
      </c>
    </row>
    <row r="1656" spans="1:37" ht="19" customHeight="1">
      <c r="A1656" t="s">
        <v>1015</v>
      </c>
      <c r="B1656" t="s">
        <v>1016</v>
      </c>
      <c r="C1656" t="s">
        <v>1017</v>
      </c>
      <c r="D1656">
        <v>7</v>
      </c>
      <c r="E1656" t="s">
        <v>454</v>
      </c>
      <c r="G1656" t="s">
        <v>455</v>
      </c>
      <c r="H1656" t="s">
        <v>388</v>
      </c>
      <c r="I1656" t="s">
        <v>383</v>
      </c>
      <c r="J1656" t="s">
        <v>268</v>
      </c>
      <c r="K1656">
        <v>129777</v>
      </c>
      <c r="L1656">
        <v>619075.75</v>
      </c>
      <c r="M1656">
        <v>51090.767500000002</v>
      </c>
      <c r="N1656">
        <v>8853.7535000000007</v>
      </c>
      <c r="O1656">
        <v>42237.014000000003</v>
      </c>
      <c r="P1656">
        <v>1218.2856999999999</v>
      </c>
      <c r="R1656">
        <v>0</v>
      </c>
      <c r="S1656">
        <v>13423.857099999999</v>
      </c>
      <c r="U1656">
        <f t="shared" si="25"/>
        <v>0</v>
      </c>
      <c r="V1656">
        <f t="shared" si="26"/>
        <v>7.9693163811848304</v>
      </c>
      <c r="W1656" t="str">
        <f t="shared" si="27"/>
        <v/>
      </c>
      <c r="X1656">
        <f t="shared" si="28"/>
        <v>0.54370968172989365</v>
      </c>
      <c r="Y1656" t="str">
        <f t="shared" si="29"/>
        <v/>
      </c>
      <c r="AA1656">
        <v>1218.2856999999999</v>
      </c>
      <c r="AC1656">
        <v>0</v>
      </c>
      <c r="AD1656">
        <v>13423.857099999999</v>
      </c>
      <c r="AF1656">
        <v>0</v>
      </c>
      <c r="AG1656">
        <v>129777</v>
      </c>
      <c r="AH1656">
        <v>619075.75</v>
      </c>
      <c r="AI1656">
        <v>51090.767500000002</v>
      </c>
      <c r="AJ1656">
        <v>8853.7535000000007</v>
      </c>
      <c r="AK1656">
        <v>42237.014000000003</v>
      </c>
    </row>
    <row r="1657" spans="1:37" ht="19" customHeight="1">
      <c r="A1657" t="s">
        <v>1015</v>
      </c>
      <c r="B1657" t="s">
        <v>1016</v>
      </c>
      <c r="C1657" t="s">
        <v>1017</v>
      </c>
      <c r="D1657">
        <v>7</v>
      </c>
      <c r="E1657" t="s">
        <v>410</v>
      </c>
      <c r="G1657" t="s">
        <v>411</v>
      </c>
      <c r="H1657" t="s">
        <v>393</v>
      </c>
      <c r="I1657" t="s">
        <v>383</v>
      </c>
      <c r="J1657" t="s">
        <v>268</v>
      </c>
      <c r="K1657">
        <v>58</v>
      </c>
      <c r="L1657">
        <v>742545.6</v>
      </c>
      <c r="M1657">
        <v>50661.4539</v>
      </c>
      <c r="N1657">
        <v>3.9599000000000002</v>
      </c>
      <c r="O1657">
        <v>50657.493999999999</v>
      </c>
      <c r="P1657">
        <v>5237.8571000000002</v>
      </c>
      <c r="R1657">
        <v>0</v>
      </c>
      <c r="S1657">
        <v>37618.428599999999</v>
      </c>
      <c r="U1657">
        <f t="shared" si="25"/>
        <v>0</v>
      </c>
      <c r="V1657">
        <f t="shared" si="26"/>
        <v>2.820060074796122</v>
      </c>
      <c r="W1657" t="str">
        <f t="shared" si="27"/>
        <v/>
      </c>
      <c r="X1657">
        <f t="shared" si="28"/>
        <v>0.19238843371418382</v>
      </c>
      <c r="Y1657" t="str">
        <f t="shared" si="29"/>
        <v/>
      </c>
      <c r="AA1657">
        <v>5237.8571000000002</v>
      </c>
      <c r="AC1657">
        <v>0</v>
      </c>
      <c r="AD1657">
        <v>37618.428599999999</v>
      </c>
      <c r="AF1657">
        <v>0</v>
      </c>
      <c r="AG1657">
        <v>58</v>
      </c>
      <c r="AH1657">
        <v>742545.6</v>
      </c>
      <c r="AI1657">
        <v>50661.4539</v>
      </c>
      <c r="AJ1657">
        <v>3.9599000000000002</v>
      </c>
      <c r="AK1657">
        <v>50657.493999999999</v>
      </c>
    </row>
    <row r="1658" spans="1:37" ht="19" customHeight="1">
      <c r="A1658" t="s">
        <v>1015</v>
      </c>
      <c r="B1658" t="s">
        <v>1016</v>
      </c>
      <c r="C1658" t="s">
        <v>1017</v>
      </c>
      <c r="D1658">
        <v>7</v>
      </c>
      <c r="E1658" t="s">
        <v>468</v>
      </c>
      <c r="G1658" t="s">
        <v>469</v>
      </c>
      <c r="H1658" t="s">
        <v>393</v>
      </c>
      <c r="I1658" t="s">
        <v>383</v>
      </c>
      <c r="J1658" t="s">
        <v>268</v>
      </c>
      <c r="K1658">
        <v>544997</v>
      </c>
      <c r="L1658">
        <v>137860.62</v>
      </c>
      <c r="M1658">
        <v>46589.105499999998</v>
      </c>
      <c r="N1658">
        <v>37184.299200000001</v>
      </c>
      <c r="O1658">
        <v>9404.8063999999995</v>
      </c>
      <c r="P1658">
        <v>372.28570000000002</v>
      </c>
      <c r="R1658">
        <v>0</v>
      </c>
      <c r="S1658">
        <v>4021.2856999999999</v>
      </c>
      <c r="U1658">
        <f t="shared" si="25"/>
        <v>0</v>
      </c>
      <c r="V1658">
        <f t="shared" si="26"/>
        <v>24.258681389245378</v>
      </c>
      <c r="W1658" t="str">
        <f t="shared" si="27"/>
        <v/>
      </c>
      <c r="X1658">
        <f t="shared" si="28"/>
        <v>1.6550891919964801</v>
      </c>
      <c r="Y1658" t="str">
        <f t="shared" si="29"/>
        <v/>
      </c>
      <c r="AA1658">
        <v>372.28570000000002</v>
      </c>
      <c r="AC1658">
        <v>0</v>
      </c>
      <c r="AD1658">
        <v>4021.2856999999999</v>
      </c>
      <c r="AF1658">
        <v>0</v>
      </c>
      <c r="AG1658">
        <v>544997</v>
      </c>
      <c r="AH1658">
        <v>137860.62</v>
      </c>
      <c r="AI1658">
        <v>46589.105499999998</v>
      </c>
      <c r="AJ1658">
        <v>37184.299200000001</v>
      </c>
      <c r="AK1658">
        <v>9404.8063999999995</v>
      </c>
    </row>
    <row r="1659" spans="1:37" ht="19" customHeight="1">
      <c r="A1659" t="s">
        <v>1015</v>
      </c>
      <c r="B1659" t="s">
        <v>1016</v>
      </c>
      <c r="C1659" t="s">
        <v>1017</v>
      </c>
      <c r="D1659">
        <v>7</v>
      </c>
      <c r="E1659" t="s">
        <v>456</v>
      </c>
      <c r="G1659" t="s">
        <v>457</v>
      </c>
      <c r="H1659" t="s">
        <v>393</v>
      </c>
      <c r="I1659" t="s">
        <v>383</v>
      </c>
      <c r="J1659" t="s">
        <v>268</v>
      </c>
      <c r="K1659">
        <v>316527</v>
      </c>
      <c r="L1659">
        <v>147132.96</v>
      </c>
      <c r="M1659">
        <v>31632.3122</v>
      </c>
      <c r="N1659">
        <v>21593.4764</v>
      </c>
      <c r="O1659">
        <v>10038.835800000001</v>
      </c>
      <c r="P1659">
        <v>96.714299999999994</v>
      </c>
      <c r="R1659">
        <v>0</v>
      </c>
      <c r="S1659">
        <v>2551.1428999999998</v>
      </c>
      <c r="U1659">
        <f t="shared" si="25"/>
        <v>0</v>
      </c>
      <c r="V1659">
        <f t="shared" si="26"/>
        <v>25.963711065678503</v>
      </c>
      <c r="W1659" t="str">
        <f t="shared" si="27"/>
        <v/>
      </c>
      <c r="X1659">
        <f t="shared" si="28"/>
        <v>1.7713244298691162</v>
      </c>
      <c r="Y1659" t="str">
        <f t="shared" si="29"/>
        <v/>
      </c>
      <c r="AA1659">
        <v>96.714299999999994</v>
      </c>
      <c r="AC1659">
        <v>0</v>
      </c>
      <c r="AD1659">
        <v>2551.1428999999998</v>
      </c>
      <c r="AF1659">
        <v>0</v>
      </c>
      <c r="AG1659">
        <v>316527</v>
      </c>
      <c r="AH1659">
        <v>147132.96</v>
      </c>
      <c r="AI1659">
        <v>31632.3122</v>
      </c>
      <c r="AJ1659">
        <v>21593.4764</v>
      </c>
      <c r="AK1659">
        <v>10038.835800000001</v>
      </c>
    </row>
    <row r="1660" spans="1:37" ht="19" customHeight="1">
      <c r="A1660" t="s">
        <v>1015</v>
      </c>
      <c r="B1660" t="s">
        <v>1016</v>
      </c>
      <c r="C1660" t="s">
        <v>1017</v>
      </c>
      <c r="D1660">
        <v>7</v>
      </c>
      <c r="E1660" t="s">
        <v>460</v>
      </c>
      <c r="G1660" t="s">
        <v>461</v>
      </c>
      <c r="H1660" t="s">
        <v>388</v>
      </c>
      <c r="I1660" t="s">
        <v>383</v>
      </c>
      <c r="J1660" t="s">
        <v>268</v>
      </c>
      <c r="K1660">
        <v>0</v>
      </c>
      <c r="L1660">
        <v>448788.97</v>
      </c>
      <c r="M1660">
        <v>30616.1155</v>
      </c>
      <c r="N1660">
        <v>0</v>
      </c>
      <c r="O1660">
        <v>30616.1155</v>
      </c>
      <c r="P1660">
        <v>7891.1428999999998</v>
      </c>
      <c r="R1660">
        <v>0</v>
      </c>
      <c r="S1660">
        <v>27509.2857</v>
      </c>
      <c r="U1660">
        <f t="shared" si="25"/>
        <v>0</v>
      </c>
      <c r="V1660">
        <f t="shared" si="26"/>
        <v>2.3305843233872117</v>
      </c>
      <c r="W1660" t="str">
        <f t="shared" si="27"/>
        <v/>
      </c>
      <c r="X1660">
        <f t="shared" si="28"/>
        <v>0.1589910706301722</v>
      </c>
      <c r="Y1660" t="str">
        <f t="shared" si="29"/>
        <v/>
      </c>
      <c r="AA1660">
        <v>7891.1428999999998</v>
      </c>
      <c r="AC1660">
        <v>0</v>
      </c>
      <c r="AD1660">
        <v>27509.2857</v>
      </c>
      <c r="AF1660">
        <v>0</v>
      </c>
      <c r="AG1660">
        <v>0</v>
      </c>
      <c r="AH1660">
        <v>448788.97</v>
      </c>
      <c r="AI1660">
        <v>30616.1155</v>
      </c>
      <c r="AJ1660">
        <v>0</v>
      </c>
      <c r="AK1660">
        <v>30616.1155</v>
      </c>
    </row>
    <row r="1661" spans="1:37" ht="19" customHeight="1">
      <c r="A1661" t="s">
        <v>1015</v>
      </c>
      <c r="B1661" t="s">
        <v>1016</v>
      </c>
      <c r="C1661" t="s">
        <v>1017</v>
      </c>
      <c r="D1661">
        <v>7</v>
      </c>
      <c r="E1661" t="s">
        <v>458</v>
      </c>
      <c r="G1661" t="s">
        <v>459</v>
      </c>
      <c r="H1661" t="s">
        <v>388</v>
      </c>
      <c r="I1661" t="s">
        <v>383</v>
      </c>
      <c r="J1661" t="s">
        <v>268</v>
      </c>
      <c r="K1661">
        <v>194817</v>
      </c>
      <c r="L1661">
        <v>244120.08</v>
      </c>
      <c r="M1661">
        <v>29945.879499999999</v>
      </c>
      <c r="N1661">
        <v>13290.564899999999</v>
      </c>
      <c r="O1661">
        <v>16655.314600000002</v>
      </c>
      <c r="P1661">
        <v>76.857100000000003</v>
      </c>
      <c r="R1661">
        <v>0</v>
      </c>
      <c r="S1661">
        <v>2423.5713999999998</v>
      </c>
      <c r="U1661">
        <f t="shared" si="25"/>
        <v>0</v>
      </c>
      <c r="V1661">
        <f t="shared" si="26"/>
        <v>25.87309667990683</v>
      </c>
      <c r="W1661" t="str">
        <f t="shared" si="27"/>
        <v/>
      </c>
      <c r="X1661">
        <f t="shared" si="28"/>
        <v>1.7651564900106866</v>
      </c>
      <c r="Y1661" t="str">
        <f t="shared" si="29"/>
        <v/>
      </c>
      <c r="AA1661">
        <v>76.857100000000003</v>
      </c>
      <c r="AC1661">
        <v>0</v>
      </c>
      <c r="AD1661">
        <v>2423.5713999999998</v>
      </c>
      <c r="AF1661">
        <v>0</v>
      </c>
      <c r="AG1661">
        <v>194817</v>
      </c>
      <c r="AH1661">
        <v>244120.08</v>
      </c>
      <c r="AI1661">
        <v>29945.879499999999</v>
      </c>
      <c r="AJ1661">
        <v>13290.564899999999</v>
      </c>
      <c r="AK1661">
        <v>16655.314600000002</v>
      </c>
    </row>
    <row r="1662" spans="1:37" ht="19" customHeight="1">
      <c r="A1662" t="s">
        <v>1015</v>
      </c>
      <c r="B1662" t="s">
        <v>1016</v>
      </c>
      <c r="C1662" t="s">
        <v>1017</v>
      </c>
      <c r="D1662">
        <v>7</v>
      </c>
      <c r="E1662" t="s">
        <v>481</v>
      </c>
      <c r="G1662" t="s">
        <v>482</v>
      </c>
      <c r="H1662" t="s">
        <v>388</v>
      </c>
      <c r="I1662" t="s">
        <v>383</v>
      </c>
      <c r="J1662" t="s">
        <v>268</v>
      </c>
      <c r="K1662">
        <v>78893</v>
      </c>
      <c r="L1662">
        <v>359462.33</v>
      </c>
      <c r="M1662">
        <v>29907.096399999999</v>
      </c>
      <c r="N1662">
        <v>5382.5541999999996</v>
      </c>
      <c r="O1662">
        <v>24524.5422</v>
      </c>
      <c r="P1662">
        <v>191.28569999999999</v>
      </c>
      <c r="R1662">
        <v>0</v>
      </c>
      <c r="S1662">
        <v>2400.2856999999999</v>
      </c>
      <c r="U1662">
        <f t="shared" si="25"/>
        <v>0</v>
      </c>
      <c r="V1662">
        <f t="shared" si="26"/>
        <v>26.089473432266836</v>
      </c>
      <c r="W1662" t="str">
        <f t="shared" si="27"/>
        <v/>
      </c>
      <c r="X1662">
        <f t="shared" si="28"/>
        <v>1.779972418640474</v>
      </c>
      <c r="Y1662" t="str">
        <f t="shared" si="29"/>
        <v/>
      </c>
      <c r="AA1662">
        <v>191.28569999999999</v>
      </c>
      <c r="AC1662">
        <v>0</v>
      </c>
      <c r="AD1662">
        <v>2400.2856999999999</v>
      </c>
      <c r="AF1662">
        <v>0</v>
      </c>
      <c r="AG1662">
        <v>78893</v>
      </c>
      <c r="AH1662">
        <v>359462.33</v>
      </c>
      <c r="AI1662">
        <v>29907.096399999999</v>
      </c>
      <c r="AJ1662">
        <v>5382.5541999999996</v>
      </c>
      <c r="AK1662">
        <v>24524.5422</v>
      </c>
    </row>
    <row r="1663" spans="1:37" ht="19" customHeight="1">
      <c r="A1663" t="s">
        <v>1015</v>
      </c>
      <c r="B1663" t="s">
        <v>1016</v>
      </c>
      <c r="C1663" t="s">
        <v>1017</v>
      </c>
      <c r="D1663">
        <v>7</v>
      </c>
      <c r="E1663" t="s">
        <v>472</v>
      </c>
      <c r="G1663" t="s">
        <v>473</v>
      </c>
      <c r="H1663" t="s">
        <v>393</v>
      </c>
      <c r="I1663" t="s">
        <v>383</v>
      </c>
      <c r="J1663" t="s">
        <v>268</v>
      </c>
      <c r="K1663">
        <v>203147</v>
      </c>
      <c r="L1663">
        <v>213617.11</v>
      </c>
      <c r="M1663">
        <v>28434.570500000002</v>
      </c>
      <c r="N1663">
        <v>13860.393400000001</v>
      </c>
      <c r="O1663">
        <v>14574.1772</v>
      </c>
      <c r="P1663">
        <v>207.57140000000001</v>
      </c>
      <c r="R1663">
        <v>0</v>
      </c>
      <c r="S1663">
        <v>1932.8570999999999</v>
      </c>
      <c r="U1663">
        <f t="shared" si="25"/>
        <v>0</v>
      </c>
      <c r="V1663">
        <f t="shared" si="26"/>
        <v>30.802965206274173</v>
      </c>
      <c r="W1663" t="str">
        <f t="shared" si="27"/>
        <v/>
      </c>
      <c r="X1663">
        <f t="shared" si="28"/>
        <v>2.1015943185867183</v>
      </c>
      <c r="Y1663" t="str">
        <f t="shared" si="29"/>
        <v/>
      </c>
      <c r="AA1663">
        <v>207.57140000000001</v>
      </c>
      <c r="AC1663">
        <v>0</v>
      </c>
      <c r="AD1663">
        <v>1932.8570999999999</v>
      </c>
      <c r="AF1663">
        <v>0</v>
      </c>
      <c r="AG1663">
        <v>203147</v>
      </c>
      <c r="AH1663">
        <v>213617.11</v>
      </c>
      <c r="AI1663">
        <v>28434.570500000002</v>
      </c>
      <c r="AJ1663">
        <v>13860.393400000001</v>
      </c>
      <c r="AK1663">
        <v>14574.1772</v>
      </c>
    </row>
    <row r="1664" spans="1:37" ht="19" customHeight="1">
      <c r="A1664" t="s">
        <v>1015</v>
      </c>
      <c r="B1664" t="s">
        <v>1016</v>
      </c>
      <c r="C1664" t="s">
        <v>1017</v>
      </c>
      <c r="D1664">
        <v>7</v>
      </c>
      <c r="E1664" t="s">
        <v>470</v>
      </c>
      <c r="G1664" t="s">
        <v>471</v>
      </c>
      <c r="H1664" t="s">
        <v>388</v>
      </c>
      <c r="I1664" t="s">
        <v>383</v>
      </c>
      <c r="J1664" t="s">
        <v>268</v>
      </c>
      <c r="K1664">
        <v>227581</v>
      </c>
      <c r="L1664">
        <v>123774.93</v>
      </c>
      <c r="M1664">
        <v>23969.081900000001</v>
      </c>
      <c r="N1664">
        <v>15524.8505</v>
      </c>
      <c r="O1664">
        <v>8444.2314000000006</v>
      </c>
      <c r="P1664">
        <v>487.8571</v>
      </c>
      <c r="R1664">
        <v>0</v>
      </c>
      <c r="S1664">
        <v>3580.1428999999998</v>
      </c>
      <c r="U1664">
        <f t="shared" si="25"/>
        <v>0</v>
      </c>
      <c r="V1664">
        <f t="shared" si="26"/>
        <v>14.020028163041841</v>
      </c>
      <c r="W1664" t="str">
        <f t="shared" si="27"/>
        <v/>
      </c>
      <c r="X1664">
        <f t="shared" si="28"/>
        <v>0.95642957635653525</v>
      </c>
      <c r="Y1664" t="str">
        <f t="shared" si="29"/>
        <v/>
      </c>
      <c r="AA1664">
        <v>487.8571</v>
      </c>
      <c r="AC1664">
        <v>0</v>
      </c>
      <c r="AD1664">
        <v>3580.1428999999998</v>
      </c>
      <c r="AF1664">
        <v>0</v>
      </c>
      <c r="AG1664">
        <v>227581</v>
      </c>
      <c r="AH1664">
        <v>123774.93</v>
      </c>
      <c r="AI1664">
        <v>23969.081900000001</v>
      </c>
      <c r="AJ1664">
        <v>15524.8505</v>
      </c>
      <c r="AK1664">
        <v>8444.2314000000006</v>
      </c>
    </row>
    <row r="1665" spans="1:37" ht="19" customHeight="1">
      <c r="A1665" t="s">
        <v>1015</v>
      </c>
      <c r="B1665" t="s">
        <v>1016</v>
      </c>
      <c r="C1665" t="s">
        <v>1017</v>
      </c>
      <c r="D1665">
        <v>7</v>
      </c>
      <c r="E1665" t="s">
        <v>462</v>
      </c>
      <c r="G1665" t="s">
        <v>463</v>
      </c>
      <c r="H1665" t="s">
        <v>393</v>
      </c>
      <c r="I1665" t="s">
        <v>383</v>
      </c>
      <c r="J1665" t="s">
        <v>268</v>
      </c>
      <c r="K1665">
        <v>101779</v>
      </c>
      <c r="L1665">
        <v>212696.25</v>
      </c>
      <c r="M1665">
        <v>21454.401900000001</v>
      </c>
      <c r="N1665">
        <v>6943.1477000000004</v>
      </c>
      <c r="O1665">
        <v>14511.254199999999</v>
      </c>
      <c r="P1665">
        <v>225.8571</v>
      </c>
      <c r="R1665">
        <v>0</v>
      </c>
      <c r="S1665">
        <v>2692.2856999999999</v>
      </c>
      <c r="U1665">
        <f t="shared" si="25"/>
        <v>0</v>
      </c>
      <c r="V1665">
        <f t="shared" si="26"/>
        <v>16.686578142240148</v>
      </c>
      <c r="W1665" t="str">
        <f t="shared" si="27"/>
        <v/>
      </c>
      <c r="X1665">
        <f t="shared" si="28"/>
        <v>1.1384061346620298</v>
      </c>
      <c r="Y1665" t="str">
        <f t="shared" si="29"/>
        <v/>
      </c>
      <c r="AA1665">
        <v>225.8571</v>
      </c>
      <c r="AC1665">
        <v>0</v>
      </c>
      <c r="AD1665">
        <v>2692.2856999999999</v>
      </c>
      <c r="AF1665">
        <v>0</v>
      </c>
      <c r="AG1665">
        <v>101779</v>
      </c>
      <c r="AH1665">
        <v>212696.25</v>
      </c>
      <c r="AI1665">
        <v>21454.401900000001</v>
      </c>
      <c r="AJ1665">
        <v>6943.1477000000004</v>
      </c>
      <c r="AK1665">
        <v>14511.254199999999</v>
      </c>
    </row>
    <row r="1666" spans="1:37" ht="19" customHeight="1">
      <c r="A1666" t="s">
        <v>1015</v>
      </c>
      <c r="B1666" t="s">
        <v>1016</v>
      </c>
      <c r="C1666" t="s">
        <v>1017</v>
      </c>
      <c r="D1666">
        <v>7</v>
      </c>
      <c r="E1666" t="s">
        <v>467</v>
      </c>
      <c r="G1666" t="s">
        <v>1311</v>
      </c>
      <c r="H1666" t="s">
        <v>1311</v>
      </c>
      <c r="I1666" t="s">
        <v>465</v>
      </c>
      <c r="J1666" t="s">
        <v>268</v>
      </c>
      <c r="K1666">
        <v>204988</v>
      </c>
      <c r="L1666">
        <v>494994.76</v>
      </c>
      <c r="M1666">
        <v>47753.913099999998</v>
      </c>
      <c r="N1666">
        <v>13984.1158</v>
      </c>
      <c r="O1666">
        <v>33769.797200000001</v>
      </c>
      <c r="P1666">
        <v>215.71430000000001</v>
      </c>
      <c r="R1666">
        <v>0</v>
      </c>
      <c r="S1666">
        <v>1515.4286</v>
      </c>
      <c r="U1666">
        <f t="shared" si="25"/>
        <v>0</v>
      </c>
      <c r="V1666">
        <f t="shared" si="26"/>
        <v>65.986307202369773</v>
      </c>
      <c r="W1666" t="str">
        <f t="shared" si="27"/>
        <v/>
      </c>
      <c r="X1666">
        <f t="shared" si="28"/>
        <v>4.5016885557751021</v>
      </c>
      <c r="Y1666" t="str">
        <f t="shared" si="29"/>
        <v/>
      </c>
      <c r="AA1666">
        <v>215.71430000000001</v>
      </c>
      <c r="AC1666">
        <v>0</v>
      </c>
      <c r="AD1666">
        <v>1515.4286</v>
      </c>
      <c r="AF1666">
        <v>0</v>
      </c>
      <c r="AG1666">
        <v>204988</v>
      </c>
      <c r="AH1666">
        <v>494994.76</v>
      </c>
      <c r="AI1666">
        <v>47753.913099999998</v>
      </c>
      <c r="AJ1666">
        <v>13984.1158</v>
      </c>
      <c r="AK1666">
        <v>33769.797200000001</v>
      </c>
    </row>
    <row r="1667" spans="1:37" ht="19" customHeight="1">
      <c r="A1667" t="s">
        <v>1015</v>
      </c>
      <c r="B1667" t="s">
        <v>1016</v>
      </c>
      <c r="C1667" t="s">
        <v>1017</v>
      </c>
      <c r="D1667">
        <v>7</v>
      </c>
      <c r="E1667" t="s">
        <v>476</v>
      </c>
      <c r="G1667" t="s">
        <v>1311</v>
      </c>
      <c r="H1667" t="s">
        <v>1311</v>
      </c>
      <c r="I1667" t="s">
        <v>465</v>
      </c>
      <c r="J1667" t="s">
        <v>268</v>
      </c>
      <c r="K1667">
        <v>0</v>
      </c>
      <c r="L1667">
        <v>364941.32</v>
      </c>
      <c r="M1667">
        <v>24897.313600000001</v>
      </c>
      <c r="N1667">
        <v>0</v>
      </c>
      <c r="O1667">
        <v>24897.313600000001</v>
      </c>
      <c r="P1667">
        <v>5401.1428999999998</v>
      </c>
      <c r="R1667">
        <v>0</v>
      </c>
      <c r="S1667">
        <v>18810.857100000001</v>
      </c>
      <c r="U1667">
        <f t="shared" si="25"/>
        <v>0</v>
      </c>
      <c r="V1667">
        <f t="shared" si="26"/>
        <v>2.7715097727106905</v>
      </c>
      <c r="W1667" t="str">
        <f t="shared" si="27"/>
        <v/>
      </c>
      <c r="X1667">
        <f t="shared" si="28"/>
        <v>0.18908011829584764</v>
      </c>
      <c r="Y1667" t="str">
        <f t="shared" si="29"/>
        <v/>
      </c>
      <c r="AA1667">
        <v>5401.1428999999998</v>
      </c>
      <c r="AC1667">
        <v>0</v>
      </c>
      <c r="AD1667">
        <v>18810.857100000001</v>
      </c>
      <c r="AF1667">
        <v>0</v>
      </c>
      <c r="AG1667">
        <v>0</v>
      </c>
      <c r="AH1667">
        <v>364941.32</v>
      </c>
      <c r="AI1667">
        <v>24897.313600000001</v>
      </c>
      <c r="AJ1667">
        <v>0</v>
      </c>
      <c r="AK1667">
        <v>24897.313600000001</v>
      </c>
    </row>
    <row r="1668" spans="1:37" ht="19" customHeight="1">
      <c r="A1668" t="s">
        <v>1015</v>
      </c>
      <c r="B1668" t="s">
        <v>1016</v>
      </c>
      <c r="C1668" t="s">
        <v>1017</v>
      </c>
      <c r="D1668">
        <v>7</v>
      </c>
      <c r="E1668" t="s">
        <v>478</v>
      </c>
      <c r="G1668" t="s">
        <v>1311</v>
      </c>
      <c r="H1668" t="s">
        <v>1311</v>
      </c>
      <c r="I1668" t="s">
        <v>465</v>
      </c>
      <c r="J1668" t="s">
        <v>268</v>
      </c>
      <c r="K1668">
        <v>0</v>
      </c>
      <c r="L1668">
        <v>297453.48</v>
      </c>
      <c r="M1668">
        <v>20291.900600000001</v>
      </c>
      <c r="N1668">
        <v>0</v>
      </c>
      <c r="O1668">
        <v>20291.900600000001</v>
      </c>
      <c r="P1668">
        <v>8974.7142999999996</v>
      </c>
      <c r="R1668">
        <v>0</v>
      </c>
      <c r="S1668">
        <v>33547.857100000001</v>
      </c>
      <c r="U1668">
        <f t="shared" si="25"/>
        <v>0</v>
      </c>
      <c r="V1668">
        <f t="shared" si="26"/>
        <v>1.2666488401643479</v>
      </c>
      <c r="W1668" t="str">
        <f t="shared" si="27"/>
        <v/>
      </c>
      <c r="X1668">
        <f t="shared" si="28"/>
        <v>8.6409183579631468E-2</v>
      </c>
      <c r="Y1668" t="str">
        <f t="shared" si="29"/>
        <v/>
      </c>
      <c r="AA1668">
        <v>8974.7142999999996</v>
      </c>
      <c r="AC1668">
        <v>0</v>
      </c>
      <c r="AD1668">
        <v>33547.857100000001</v>
      </c>
      <c r="AF1668">
        <v>0</v>
      </c>
      <c r="AG1668">
        <v>0</v>
      </c>
      <c r="AH1668">
        <v>297453.48</v>
      </c>
      <c r="AI1668">
        <v>20291.900600000001</v>
      </c>
      <c r="AJ1668">
        <v>0</v>
      </c>
      <c r="AK1668">
        <v>20291.900600000001</v>
      </c>
    </row>
    <row r="1669" spans="1:37" ht="19" customHeight="1">
      <c r="A1669" t="s">
        <v>1015</v>
      </c>
      <c r="B1669" t="s">
        <v>1016</v>
      </c>
      <c r="C1669" t="s">
        <v>1017</v>
      </c>
      <c r="D1669">
        <v>7</v>
      </c>
      <c r="E1669" t="s">
        <v>483</v>
      </c>
      <c r="G1669" t="s">
        <v>1311</v>
      </c>
      <c r="H1669" t="s">
        <v>1311</v>
      </c>
      <c r="I1669" t="s">
        <v>465</v>
      </c>
      <c r="J1669" t="s">
        <v>268</v>
      </c>
      <c r="K1669">
        <v>0</v>
      </c>
      <c r="L1669">
        <v>232798.84</v>
      </c>
      <c r="M1669">
        <v>15880.334000000001</v>
      </c>
      <c r="N1669">
        <v>0</v>
      </c>
      <c r="O1669">
        <v>15880.334000000001</v>
      </c>
      <c r="P1669">
        <v>177.57140000000001</v>
      </c>
      <c r="R1669">
        <v>0</v>
      </c>
      <c r="S1669">
        <v>571</v>
      </c>
      <c r="U1669">
        <f t="shared" si="25"/>
        <v>0</v>
      </c>
      <c r="V1669">
        <f t="shared" si="26"/>
        <v>58.243392544408302</v>
      </c>
      <c r="W1669" t="str">
        <f t="shared" si="27"/>
        <v/>
      </c>
      <c r="X1669">
        <f t="shared" si="28"/>
        <v>3.9730632974731046</v>
      </c>
      <c r="Y1669" t="str">
        <f t="shared" si="29"/>
        <v/>
      </c>
      <c r="AA1669">
        <v>177.57140000000001</v>
      </c>
      <c r="AC1669">
        <v>0</v>
      </c>
      <c r="AD1669">
        <v>571</v>
      </c>
      <c r="AF1669">
        <v>0</v>
      </c>
      <c r="AG1669">
        <v>0</v>
      </c>
      <c r="AH1669">
        <v>232798.84</v>
      </c>
      <c r="AI1669">
        <v>15880.334000000001</v>
      </c>
      <c r="AJ1669">
        <v>0</v>
      </c>
      <c r="AK1669">
        <v>15880.334000000001</v>
      </c>
    </row>
    <row r="1670" spans="1:37" ht="19" customHeight="1">
      <c r="A1670" t="s">
        <v>1015</v>
      </c>
      <c r="B1670" t="s">
        <v>1016</v>
      </c>
      <c r="C1670" t="s">
        <v>1017</v>
      </c>
      <c r="D1670">
        <v>7</v>
      </c>
      <c r="E1670" t="s">
        <v>474</v>
      </c>
      <c r="G1670" t="s">
        <v>1311</v>
      </c>
      <c r="H1670" t="s">
        <v>1311</v>
      </c>
      <c r="I1670" t="s">
        <v>465</v>
      </c>
      <c r="J1670" t="s">
        <v>268</v>
      </c>
      <c r="K1670">
        <v>0</v>
      </c>
      <c r="L1670">
        <v>230859.8</v>
      </c>
      <c r="M1670">
        <v>15748.644700000001</v>
      </c>
      <c r="N1670">
        <v>0</v>
      </c>
      <c r="O1670">
        <v>15748.644700000001</v>
      </c>
      <c r="P1670">
        <v>823</v>
      </c>
      <c r="R1670">
        <v>0</v>
      </c>
      <c r="S1670">
        <v>4192.2857000000004</v>
      </c>
      <c r="U1670">
        <f t="shared" si="25"/>
        <v>0</v>
      </c>
      <c r="V1670">
        <f t="shared" si="26"/>
        <v>7.8668234439679114</v>
      </c>
      <c r="W1670" t="str">
        <f t="shared" si="27"/>
        <v/>
      </c>
      <c r="X1670">
        <f t="shared" si="28"/>
        <v>0.53665387969963152</v>
      </c>
      <c r="Y1670" t="str">
        <f t="shared" si="29"/>
        <v/>
      </c>
      <c r="AA1670">
        <v>823</v>
      </c>
      <c r="AC1670">
        <v>0</v>
      </c>
      <c r="AD1670">
        <v>4192.2857000000004</v>
      </c>
      <c r="AF1670">
        <v>0</v>
      </c>
      <c r="AG1670">
        <v>0</v>
      </c>
      <c r="AH1670">
        <v>230859.8</v>
      </c>
      <c r="AI1670">
        <v>15748.644700000001</v>
      </c>
      <c r="AJ1670">
        <v>0</v>
      </c>
      <c r="AK1670">
        <v>15748.644700000001</v>
      </c>
    </row>
    <row r="1671" spans="1:37" ht="19" customHeight="1">
      <c r="A1671" t="s">
        <v>1015</v>
      </c>
      <c r="B1671" t="s">
        <v>1016</v>
      </c>
      <c r="C1671" t="s">
        <v>1017</v>
      </c>
      <c r="D1671">
        <v>7</v>
      </c>
      <c r="E1671" t="s">
        <v>484</v>
      </c>
      <c r="G1671" t="s">
        <v>1311</v>
      </c>
      <c r="H1671" t="s">
        <v>1311</v>
      </c>
      <c r="I1671" t="s">
        <v>465</v>
      </c>
      <c r="J1671" t="s">
        <v>268</v>
      </c>
      <c r="K1671">
        <v>47170</v>
      </c>
      <c r="L1671">
        <v>163086.59</v>
      </c>
      <c r="M1671">
        <v>14343.0185</v>
      </c>
      <c r="N1671">
        <v>3216.3523</v>
      </c>
      <c r="O1671">
        <v>11126.6662</v>
      </c>
      <c r="P1671">
        <v>492.28570000000002</v>
      </c>
      <c r="R1671">
        <v>0</v>
      </c>
      <c r="S1671">
        <v>9293.4285999999993</v>
      </c>
      <c r="U1671">
        <f t="shared" si="25"/>
        <v>0</v>
      </c>
      <c r="V1671">
        <f t="shared" si="26"/>
        <v>3.2320316868077854</v>
      </c>
      <c r="W1671" t="str">
        <f t="shared" si="27"/>
        <v/>
      </c>
      <c r="X1671">
        <f t="shared" si="28"/>
        <v>0.2204786555154836</v>
      </c>
      <c r="Y1671" t="str">
        <f t="shared" si="29"/>
        <v/>
      </c>
      <c r="AA1671">
        <v>492.28570000000002</v>
      </c>
      <c r="AC1671">
        <v>0</v>
      </c>
      <c r="AD1671">
        <v>9293.4285999999993</v>
      </c>
      <c r="AF1671">
        <v>0</v>
      </c>
      <c r="AG1671">
        <v>47170</v>
      </c>
      <c r="AH1671">
        <v>163086.59</v>
      </c>
      <c r="AI1671">
        <v>14343.0185</v>
      </c>
      <c r="AJ1671">
        <v>3216.3523</v>
      </c>
      <c r="AK1671">
        <v>11126.6662</v>
      </c>
    </row>
    <row r="1672" spans="1:37" ht="19" customHeight="1">
      <c r="A1672" t="s">
        <v>1015</v>
      </c>
      <c r="B1672" t="s">
        <v>1016</v>
      </c>
      <c r="C1672" t="s">
        <v>1017</v>
      </c>
      <c r="D1672">
        <v>7</v>
      </c>
      <c r="E1672" t="s">
        <v>485</v>
      </c>
      <c r="G1672" t="s">
        <v>1311</v>
      </c>
      <c r="H1672" t="s">
        <v>1311</v>
      </c>
      <c r="I1672" t="s">
        <v>465</v>
      </c>
      <c r="J1672" t="s">
        <v>268</v>
      </c>
      <c r="K1672">
        <v>0</v>
      </c>
      <c r="L1672">
        <v>130239.57</v>
      </c>
      <c r="M1672">
        <v>8886.6937999999991</v>
      </c>
      <c r="N1672">
        <v>0</v>
      </c>
      <c r="O1672">
        <v>8886.6937999999991</v>
      </c>
      <c r="P1672">
        <v>77.571399999999997</v>
      </c>
      <c r="R1672">
        <v>0</v>
      </c>
      <c r="S1672">
        <v>676.71429999999998</v>
      </c>
      <c r="U1672">
        <f t="shared" si="25"/>
        <v>0</v>
      </c>
      <c r="V1672">
        <f t="shared" si="26"/>
        <v>27.494103282792839</v>
      </c>
      <c r="W1672" t="str">
        <f t="shared" si="27"/>
        <v/>
      </c>
      <c r="X1672">
        <f t="shared" si="28"/>
        <v>1.8760172287097903</v>
      </c>
      <c r="Y1672" t="str">
        <f t="shared" si="29"/>
        <v/>
      </c>
      <c r="AA1672">
        <v>77.571399999999997</v>
      </c>
      <c r="AC1672">
        <v>0</v>
      </c>
      <c r="AD1672">
        <v>676.71429999999998</v>
      </c>
      <c r="AF1672">
        <v>0</v>
      </c>
      <c r="AG1672">
        <v>0</v>
      </c>
      <c r="AH1672">
        <v>130239.57</v>
      </c>
      <c r="AI1672">
        <v>8886.6937999999991</v>
      </c>
      <c r="AJ1672">
        <v>0</v>
      </c>
      <c r="AK1672">
        <v>8886.6937999999991</v>
      </c>
    </row>
    <row r="1673" spans="1:37" ht="19" customHeight="1">
      <c r="A1673" t="s">
        <v>1015</v>
      </c>
      <c r="B1673" t="s">
        <v>1016</v>
      </c>
      <c r="C1673" t="s">
        <v>1017</v>
      </c>
      <c r="D1673">
        <v>7</v>
      </c>
      <c r="E1673" t="s">
        <v>488</v>
      </c>
      <c r="G1673" t="s">
        <v>1311</v>
      </c>
      <c r="H1673" t="s">
        <v>1311</v>
      </c>
      <c r="I1673" t="s">
        <v>465</v>
      </c>
      <c r="J1673" t="s">
        <v>268</v>
      </c>
      <c r="K1673">
        <v>26325</v>
      </c>
      <c r="L1673">
        <v>55218.69</v>
      </c>
      <c r="M1673">
        <v>5563.0572000000002</v>
      </c>
      <c r="N1673">
        <v>1795.9049</v>
      </c>
      <c r="O1673">
        <v>3767.1523000000002</v>
      </c>
      <c r="P1673">
        <v>249</v>
      </c>
      <c r="R1673">
        <v>0</v>
      </c>
      <c r="S1673">
        <v>1851.7143000000001</v>
      </c>
      <c r="U1673">
        <f t="shared" si="25"/>
        <v>0</v>
      </c>
      <c r="V1673">
        <f t="shared" si="26"/>
        <v>6.2909805100217522</v>
      </c>
      <c r="W1673" t="str">
        <f t="shared" si="27"/>
        <v/>
      </c>
      <c r="X1673">
        <f t="shared" si="28"/>
        <v>0.42918200563815762</v>
      </c>
      <c r="Y1673" t="str">
        <f t="shared" si="29"/>
        <v/>
      </c>
      <c r="AA1673">
        <v>249</v>
      </c>
      <c r="AC1673">
        <v>0</v>
      </c>
      <c r="AD1673">
        <v>1851.7143000000001</v>
      </c>
      <c r="AF1673">
        <v>0</v>
      </c>
      <c r="AG1673">
        <v>26325</v>
      </c>
      <c r="AH1673">
        <v>55218.69</v>
      </c>
      <c r="AI1673">
        <v>5563.0572000000002</v>
      </c>
      <c r="AJ1673">
        <v>1795.9049</v>
      </c>
      <c r="AK1673">
        <v>3767.1523000000002</v>
      </c>
    </row>
    <row r="1674" spans="1:37" ht="19" customHeight="1">
      <c r="A1674" t="s">
        <v>1015</v>
      </c>
      <c r="B1674" t="s">
        <v>1016</v>
      </c>
      <c r="C1674" t="s">
        <v>1017</v>
      </c>
      <c r="D1674">
        <v>7</v>
      </c>
      <c r="E1674" t="s">
        <v>508</v>
      </c>
      <c r="F1674" t="s">
        <v>508</v>
      </c>
      <c r="G1674" t="s">
        <v>1311</v>
      </c>
      <c r="H1674" t="s">
        <v>1311</v>
      </c>
      <c r="I1674" t="s">
        <v>465</v>
      </c>
      <c r="J1674" t="s">
        <v>248</v>
      </c>
      <c r="K1674">
        <v>5106</v>
      </c>
      <c r="L1674">
        <v>0</v>
      </c>
      <c r="M1674">
        <v>5106</v>
      </c>
      <c r="N1674">
        <v>5106</v>
      </c>
      <c r="O1674">
        <v>0</v>
      </c>
      <c r="Q1674">
        <v>262.28570000000002</v>
      </c>
      <c r="R1674">
        <v>74.571399999999997</v>
      </c>
      <c r="S1674">
        <v>266.8571</v>
      </c>
      <c r="T1674">
        <v>19.857099999999999</v>
      </c>
      <c r="U1674">
        <f t="shared" si="25"/>
        <v>7.441098625444105E-2</v>
      </c>
      <c r="V1674">
        <f t="shared" si="26"/>
        <v>2.7334051499044674</v>
      </c>
      <c r="W1674">
        <f t="shared" si="27"/>
        <v>36.733892231422082</v>
      </c>
      <c r="X1674">
        <f t="shared" si="28"/>
        <v>2.7334051499044674</v>
      </c>
      <c r="Y1674">
        <f t="shared" si="29"/>
        <v>36.733892231422082</v>
      </c>
      <c r="AB1674">
        <v>262.28570000000002</v>
      </c>
      <c r="AC1674">
        <v>74.571399999999997</v>
      </c>
      <c r="AD1674">
        <v>266.8571</v>
      </c>
      <c r="AE1674">
        <v>19.857099999999999</v>
      </c>
      <c r="AF1674">
        <v>6.4537280000000002E-2</v>
      </c>
      <c r="AG1674">
        <v>5106</v>
      </c>
      <c r="AH1674">
        <v>0</v>
      </c>
      <c r="AI1674">
        <v>5106</v>
      </c>
      <c r="AJ1674">
        <v>5106</v>
      </c>
      <c r="AK1674">
        <v>0</v>
      </c>
    </row>
    <row r="1675" spans="1:37" ht="19" customHeight="1">
      <c r="A1675" t="s">
        <v>1015</v>
      </c>
      <c r="B1675" t="s">
        <v>1016</v>
      </c>
      <c r="C1675" t="s">
        <v>1017</v>
      </c>
      <c r="D1675">
        <v>7</v>
      </c>
      <c r="E1675" t="s">
        <v>486</v>
      </c>
      <c r="G1675" t="s">
        <v>1311</v>
      </c>
      <c r="H1675" t="s">
        <v>1311</v>
      </c>
      <c r="I1675" t="s">
        <v>465</v>
      </c>
      <c r="J1675" t="s">
        <v>268</v>
      </c>
      <c r="K1675">
        <v>0</v>
      </c>
      <c r="L1675">
        <v>73055.02</v>
      </c>
      <c r="M1675">
        <v>4983.3401000000003</v>
      </c>
      <c r="N1675">
        <v>0</v>
      </c>
      <c r="O1675">
        <v>4983.3401000000003</v>
      </c>
      <c r="P1675">
        <v>1636</v>
      </c>
      <c r="R1675">
        <v>0</v>
      </c>
      <c r="S1675">
        <v>7806.4286000000002</v>
      </c>
      <c r="U1675">
        <f t="shared" si="25"/>
        <v>0</v>
      </c>
      <c r="V1675">
        <f t="shared" si="26"/>
        <v>1.3369021819493014</v>
      </c>
      <c r="W1675" t="str">
        <f t="shared" si="27"/>
        <v/>
      </c>
      <c r="X1675">
        <f t="shared" si="28"/>
        <v>9.1194804314411917E-2</v>
      </c>
      <c r="Y1675" t="str">
        <f t="shared" si="29"/>
        <v/>
      </c>
      <c r="AA1675">
        <v>1636</v>
      </c>
      <c r="AC1675">
        <v>0</v>
      </c>
      <c r="AD1675">
        <v>7806.4286000000002</v>
      </c>
      <c r="AF1675">
        <v>0</v>
      </c>
      <c r="AG1675">
        <v>0</v>
      </c>
      <c r="AH1675">
        <v>73055.02</v>
      </c>
      <c r="AI1675">
        <v>4983.3401000000003</v>
      </c>
      <c r="AJ1675">
        <v>0</v>
      </c>
      <c r="AK1675">
        <v>4983.3401000000003</v>
      </c>
    </row>
    <row r="1676" spans="1:37" ht="19" customHeight="1">
      <c r="A1676" t="s">
        <v>1015</v>
      </c>
      <c r="B1676" t="s">
        <v>1016</v>
      </c>
      <c r="C1676" t="s">
        <v>1017</v>
      </c>
      <c r="D1676">
        <v>5</v>
      </c>
      <c r="E1676" t="s">
        <v>507</v>
      </c>
      <c r="F1676" t="s">
        <v>297</v>
      </c>
      <c r="G1676" t="s">
        <v>1311</v>
      </c>
      <c r="H1676" t="s">
        <v>1311</v>
      </c>
      <c r="I1676" t="s">
        <v>465</v>
      </c>
      <c r="J1676" t="s">
        <v>248</v>
      </c>
      <c r="K1676">
        <v>4370</v>
      </c>
      <c r="L1676">
        <v>0</v>
      </c>
      <c r="M1676">
        <v>4370</v>
      </c>
      <c r="N1676">
        <v>4370</v>
      </c>
      <c r="O1676">
        <v>0</v>
      </c>
      <c r="Q1676">
        <v>310.39999999999998</v>
      </c>
      <c r="R1676">
        <v>92.8</v>
      </c>
      <c r="S1676">
        <v>303.60000000000002</v>
      </c>
      <c r="T1676">
        <v>25.4</v>
      </c>
      <c r="U1676">
        <f t="shared" si="25"/>
        <v>8.366271409749669E-2</v>
      </c>
      <c r="V1676">
        <f t="shared" si="26"/>
        <v>2.8787878787878785</v>
      </c>
      <c r="W1676">
        <f t="shared" si="27"/>
        <v>34.409448818897637</v>
      </c>
      <c r="X1676">
        <f t="shared" si="28"/>
        <v>2.8787878787878785</v>
      </c>
      <c r="Y1676">
        <f t="shared" si="29"/>
        <v>34.409448818897637</v>
      </c>
      <c r="AB1676">
        <v>310.39999999999998</v>
      </c>
      <c r="AC1676">
        <v>92.8</v>
      </c>
      <c r="AD1676">
        <v>303.60000000000002</v>
      </c>
      <c r="AE1676">
        <v>25.4</v>
      </c>
      <c r="AF1676">
        <v>7.6427120000000001E-2</v>
      </c>
      <c r="AG1676">
        <v>4370</v>
      </c>
      <c r="AH1676">
        <v>0</v>
      </c>
      <c r="AI1676">
        <v>4370</v>
      </c>
      <c r="AJ1676">
        <v>4370</v>
      </c>
      <c r="AK1676">
        <v>0</v>
      </c>
    </row>
    <row r="1677" spans="1:37" ht="19" customHeight="1">
      <c r="A1677" t="s">
        <v>1015</v>
      </c>
      <c r="B1677" t="s">
        <v>1016</v>
      </c>
      <c r="C1677" t="s">
        <v>1017</v>
      </c>
      <c r="D1677">
        <v>7</v>
      </c>
      <c r="E1677" t="s">
        <v>492</v>
      </c>
      <c r="G1677" t="s">
        <v>1311</v>
      </c>
      <c r="H1677" t="s">
        <v>1311</v>
      </c>
      <c r="I1677" t="s">
        <v>465</v>
      </c>
      <c r="J1677" t="s">
        <v>268</v>
      </c>
      <c r="K1677">
        <v>0</v>
      </c>
      <c r="L1677">
        <v>39660.31</v>
      </c>
      <c r="M1677">
        <v>2706.0072</v>
      </c>
      <c r="N1677">
        <v>0</v>
      </c>
      <c r="O1677">
        <v>2706.0072</v>
      </c>
      <c r="P1677">
        <v>87.142899999999997</v>
      </c>
      <c r="R1677">
        <v>0</v>
      </c>
      <c r="S1677">
        <v>1733.1429000000001</v>
      </c>
      <c r="U1677">
        <f t="shared" si="25"/>
        <v>0</v>
      </c>
      <c r="V1677">
        <f t="shared" si="26"/>
        <v>3.2690660253280739</v>
      </c>
      <c r="W1677" t="str">
        <f t="shared" si="27"/>
        <v/>
      </c>
      <c r="X1677">
        <f t="shared" si="28"/>
        <v>0.22304707658142739</v>
      </c>
      <c r="Y1677" t="str">
        <f t="shared" si="29"/>
        <v/>
      </c>
      <c r="AA1677">
        <v>87.142899999999997</v>
      </c>
      <c r="AC1677">
        <v>0</v>
      </c>
      <c r="AD1677">
        <v>1733.1429000000001</v>
      </c>
      <c r="AF1677">
        <v>0</v>
      </c>
      <c r="AG1677">
        <v>0</v>
      </c>
      <c r="AH1677">
        <v>39660.31</v>
      </c>
      <c r="AI1677">
        <v>2706.0072</v>
      </c>
      <c r="AJ1677">
        <v>0</v>
      </c>
      <c r="AK1677">
        <v>2706.0072</v>
      </c>
    </row>
    <row r="1678" spans="1:37" ht="19" customHeight="1">
      <c r="A1678" t="s">
        <v>1015</v>
      </c>
      <c r="B1678" t="s">
        <v>1016</v>
      </c>
      <c r="C1678" t="s">
        <v>1017</v>
      </c>
      <c r="D1678">
        <v>7</v>
      </c>
      <c r="E1678" t="s">
        <v>494</v>
      </c>
      <c r="G1678" t="s">
        <v>1311</v>
      </c>
      <c r="H1678" t="s">
        <v>1311</v>
      </c>
      <c r="I1678" t="s">
        <v>465</v>
      </c>
      <c r="J1678" t="s">
        <v>268</v>
      </c>
      <c r="K1678">
        <v>4785</v>
      </c>
      <c r="L1678">
        <v>32318.06</v>
      </c>
      <c r="M1678">
        <v>2531.5936000000002</v>
      </c>
      <c r="N1678">
        <v>326.45580000000001</v>
      </c>
      <c r="O1678">
        <v>2205.1378</v>
      </c>
      <c r="P1678">
        <v>4</v>
      </c>
      <c r="R1678">
        <v>0</v>
      </c>
      <c r="S1678">
        <v>173.8571</v>
      </c>
      <c r="U1678">
        <f t="shared" si="25"/>
        <v>0</v>
      </c>
      <c r="V1678">
        <f t="shared" si="26"/>
        <v>30.487320580276226</v>
      </c>
      <c r="W1678" t="str">
        <f t="shared" si="27"/>
        <v/>
      </c>
      <c r="X1678">
        <f t="shared" si="28"/>
        <v>2.0801924601953479</v>
      </c>
      <c r="Y1678" t="str">
        <f t="shared" si="29"/>
        <v/>
      </c>
      <c r="AA1678">
        <v>4</v>
      </c>
      <c r="AC1678">
        <v>0</v>
      </c>
      <c r="AD1678">
        <v>173.8571</v>
      </c>
      <c r="AF1678">
        <v>0</v>
      </c>
      <c r="AG1678">
        <v>4785</v>
      </c>
      <c r="AH1678">
        <v>32318.06</v>
      </c>
      <c r="AI1678">
        <v>2531.5936000000002</v>
      </c>
      <c r="AJ1678">
        <v>326.45580000000001</v>
      </c>
      <c r="AK1678">
        <v>2205.1378</v>
      </c>
    </row>
    <row r="1679" spans="1:37" ht="19" customHeight="1">
      <c r="A1679" t="s">
        <v>1015</v>
      </c>
      <c r="B1679" t="s">
        <v>1016</v>
      </c>
      <c r="C1679" t="s">
        <v>1017</v>
      </c>
      <c r="D1679">
        <v>7</v>
      </c>
      <c r="E1679" t="s">
        <v>504</v>
      </c>
      <c r="G1679" t="s">
        <v>1311</v>
      </c>
      <c r="H1679" t="s">
        <v>1311</v>
      </c>
      <c r="I1679" t="s">
        <v>465</v>
      </c>
      <c r="J1679" t="s">
        <v>248</v>
      </c>
      <c r="K1679">
        <v>2468</v>
      </c>
      <c r="L1679">
        <v>0</v>
      </c>
      <c r="M1679">
        <v>2468</v>
      </c>
      <c r="N1679">
        <v>2468</v>
      </c>
      <c r="O1679">
        <v>0</v>
      </c>
      <c r="R1679">
        <v>16.571400000000001</v>
      </c>
      <c r="S1679">
        <v>223.1429</v>
      </c>
      <c r="T1679">
        <v>5.1429</v>
      </c>
      <c r="U1679">
        <f t="shared" si="25"/>
        <v>2.3047562794962333E-2</v>
      </c>
      <c r="V1679">
        <f t="shared" si="26"/>
        <v>1.5800253047326558</v>
      </c>
      <c r="W1679">
        <f t="shared" si="27"/>
        <v>68.554984264020021</v>
      </c>
      <c r="X1679">
        <f t="shared" si="28"/>
        <v>1.5800253047326558</v>
      </c>
      <c r="Y1679">
        <f t="shared" si="29"/>
        <v>68.554984264020021</v>
      </c>
      <c r="AC1679">
        <v>16.571400000000001</v>
      </c>
      <c r="AD1679">
        <v>223.1429</v>
      </c>
      <c r="AE1679">
        <v>5.1429</v>
      </c>
      <c r="AF1679">
        <v>2.326249E-2</v>
      </c>
      <c r="AG1679">
        <v>2468</v>
      </c>
      <c r="AH1679">
        <v>0</v>
      </c>
      <c r="AI1679">
        <v>2468</v>
      </c>
      <c r="AJ1679">
        <v>2468</v>
      </c>
      <c r="AK1679">
        <v>0</v>
      </c>
    </row>
    <row r="1680" spans="1:37" ht="19" customHeight="1">
      <c r="A1680" t="s">
        <v>1015</v>
      </c>
      <c r="B1680" t="s">
        <v>1016</v>
      </c>
      <c r="C1680" t="s">
        <v>1017</v>
      </c>
      <c r="D1680">
        <v>7</v>
      </c>
      <c r="E1680" t="s">
        <v>499</v>
      </c>
      <c r="G1680" t="s">
        <v>1311</v>
      </c>
      <c r="H1680" t="s">
        <v>1311</v>
      </c>
      <c r="I1680" t="s">
        <v>465</v>
      </c>
      <c r="J1680" t="s">
        <v>268</v>
      </c>
      <c r="K1680">
        <v>25374</v>
      </c>
      <c r="L1680">
        <v>8353.73</v>
      </c>
      <c r="M1680">
        <v>2301.9133999999999</v>
      </c>
      <c r="N1680">
        <v>1731.9358999999999</v>
      </c>
      <c r="O1680">
        <v>569.97749999999996</v>
      </c>
      <c r="P1680">
        <v>20.142900000000001</v>
      </c>
      <c r="R1680">
        <v>0</v>
      </c>
      <c r="S1680">
        <v>93.428600000000003</v>
      </c>
      <c r="U1680">
        <f t="shared" si="25"/>
        <v>0</v>
      </c>
      <c r="V1680">
        <f t="shared" si="26"/>
        <v>51.571436828306773</v>
      </c>
      <c r="W1680" t="str">
        <f t="shared" si="27"/>
        <v/>
      </c>
      <c r="X1680">
        <f t="shared" si="28"/>
        <v>3.5197441835644692</v>
      </c>
      <c r="Y1680" t="str">
        <f t="shared" si="29"/>
        <v/>
      </c>
      <c r="AA1680">
        <v>20.142900000000001</v>
      </c>
      <c r="AC1680">
        <v>0</v>
      </c>
      <c r="AD1680">
        <v>93.428600000000003</v>
      </c>
      <c r="AF1680">
        <v>0</v>
      </c>
      <c r="AG1680">
        <v>25374</v>
      </c>
      <c r="AH1680">
        <v>8353.73</v>
      </c>
      <c r="AI1680">
        <v>2301.9133999999999</v>
      </c>
      <c r="AJ1680">
        <v>1731.9358999999999</v>
      </c>
      <c r="AK1680">
        <v>569.97749999999996</v>
      </c>
    </row>
    <row r="1681" spans="1:37" ht="19" customHeight="1">
      <c r="A1681" t="s">
        <v>1015</v>
      </c>
      <c r="B1681" t="s">
        <v>1016</v>
      </c>
      <c r="C1681" t="s">
        <v>1017</v>
      </c>
      <c r="D1681">
        <v>7</v>
      </c>
      <c r="E1681" t="s">
        <v>529</v>
      </c>
      <c r="F1681" t="s">
        <v>530</v>
      </c>
      <c r="G1681" t="s">
        <v>1311</v>
      </c>
      <c r="H1681" t="s">
        <v>1311</v>
      </c>
      <c r="I1681" t="s">
        <v>465</v>
      </c>
      <c r="J1681" t="s">
        <v>268</v>
      </c>
      <c r="K1681">
        <v>30684</v>
      </c>
      <c r="L1681">
        <v>0</v>
      </c>
      <c r="M1681">
        <v>2094.8326000000002</v>
      </c>
      <c r="N1681">
        <v>2094.8326000000002</v>
      </c>
      <c r="O1681">
        <v>0</v>
      </c>
      <c r="P1681">
        <v>8</v>
      </c>
      <c r="Q1681">
        <v>108.28570000000001</v>
      </c>
      <c r="R1681">
        <v>2.4285999999999999</v>
      </c>
      <c r="S1681">
        <v>118</v>
      </c>
      <c r="T1681">
        <v>1.5713999999999999</v>
      </c>
      <c r="U1681">
        <f t="shared" si="25"/>
        <v>1.3316949152542373E-2</v>
      </c>
      <c r="V1681">
        <f t="shared" si="26"/>
        <v>37.147699757869248</v>
      </c>
      <c r="W1681">
        <f t="shared" si="27"/>
        <v>2789.5052637320682</v>
      </c>
      <c r="X1681">
        <f t="shared" si="28"/>
        <v>2.5361169491525426</v>
      </c>
      <c r="Y1681">
        <f t="shared" si="29"/>
        <v>190.44278986890674</v>
      </c>
      <c r="AA1681">
        <v>8</v>
      </c>
      <c r="AB1681">
        <v>108.28570000000001</v>
      </c>
      <c r="AC1681">
        <v>2.4285999999999999</v>
      </c>
      <c r="AD1681">
        <v>118</v>
      </c>
      <c r="AE1681">
        <v>1.5713999999999999</v>
      </c>
      <c r="AF1681">
        <v>1.326334E-2</v>
      </c>
      <c r="AG1681">
        <v>30684</v>
      </c>
      <c r="AH1681">
        <v>0</v>
      </c>
      <c r="AI1681">
        <v>2094.8326000000002</v>
      </c>
      <c r="AJ1681">
        <v>2094.8326000000002</v>
      </c>
      <c r="AK1681">
        <v>0</v>
      </c>
    </row>
    <row r="1682" spans="1:37" ht="19" customHeight="1">
      <c r="A1682" t="s">
        <v>1015</v>
      </c>
      <c r="B1682" t="s">
        <v>1016</v>
      </c>
      <c r="C1682" t="s">
        <v>1017</v>
      </c>
      <c r="D1682">
        <v>7</v>
      </c>
      <c r="E1682" t="s">
        <v>495</v>
      </c>
      <c r="F1682" t="s">
        <v>322</v>
      </c>
      <c r="G1682" t="s">
        <v>1311</v>
      </c>
      <c r="H1682" t="s">
        <v>1311</v>
      </c>
      <c r="I1682" t="s">
        <v>465</v>
      </c>
      <c r="J1682" t="s">
        <v>281</v>
      </c>
      <c r="K1682">
        <v>298</v>
      </c>
      <c r="L1682">
        <v>0</v>
      </c>
      <c r="M1682">
        <v>2033.2563</v>
      </c>
      <c r="N1682">
        <v>2033.2563</v>
      </c>
      <c r="O1682">
        <v>0</v>
      </c>
      <c r="P1682">
        <v>126.71429999999999</v>
      </c>
      <c r="Q1682">
        <v>1990.8570999999999</v>
      </c>
      <c r="R1682">
        <v>753.85709999999995</v>
      </c>
      <c r="S1682">
        <v>3650.2856999999999</v>
      </c>
      <c r="T1682">
        <v>23.142900000000001</v>
      </c>
      <c r="U1682">
        <f t="shared" si="25"/>
        <v>6.3400242890577036E-3</v>
      </c>
      <c r="V1682">
        <f t="shared" si="26"/>
        <v>1.1662492218466235E-2</v>
      </c>
      <c r="W1682">
        <f t="shared" si="27"/>
        <v>1.8395027663529016</v>
      </c>
      <c r="X1682">
        <f t="shared" si="28"/>
        <v>7.9573274419118961E-2</v>
      </c>
      <c r="Y1682">
        <f t="shared" si="29"/>
        <v>12.550941572330421</v>
      </c>
      <c r="AA1682">
        <v>126.71429999999999</v>
      </c>
      <c r="AB1682">
        <v>1990.8570999999999</v>
      </c>
      <c r="AC1682">
        <v>753.85709999999995</v>
      </c>
      <c r="AD1682">
        <v>3650.2856999999999</v>
      </c>
      <c r="AE1682">
        <v>23.142900000000001</v>
      </c>
      <c r="AF1682">
        <v>6.3555199999999999E-3</v>
      </c>
      <c r="AG1682">
        <v>298</v>
      </c>
      <c r="AH1682">
        <v>0</v>
      </c>
      <c r="AI1682">
        <v>2033.2563</v>
      </c>
      <c r="AJ1682">
        <v>2033.2563</v>
      </c>
      <c r="AK1682">
        <v>0</v>
      </c>
    </row>
    <row r="1683" spans="1:37" ht="19" customHeight="1">
      <c r="A1683" t="s">
        <v>1015</v>
      </c>
      <c r="B1683" t="s">
        <v>1016</v>
      </c>
      <c r="C1683" t="s">
        <v>1017</v>
      </c>
      <c r="D1683">
        <v>7</v>
      </c>
      <c r="E1683" t="s">
        <v>496</v>
      </c>
      <c r="F1683" t="s">
        <v>496</v>
      </c>
      <c r="G1683" t="s">
        <v>1311</v>
      </c>
      <c r="H1683" t="s">
        <v>1311</v>
      </c>
      <c r="I1683" t="s">
        <v>465</v>
      </c>
      <c r="J1683" t="s">
        <v>248</v>
      </c>
      <c r="K1683">
        <v>2004</v>
      </c>
      <c r="L1683">
        <v>0</v>
      </c>
      <c r="M1683">
        <v>2004</v>
      </c>
      <c r="N1683">
        <v>2004</v>
      </c>
      <c r="O1683">
        <v>0</v>
      </c>
      <c r="Q1683">
        <v>531.71429999999998</v>
      </c>
      <c r="R1683">
        <v>331.1429</v>
      </c>
      <c r="S1683">
        <v>476.42860000000002</v>
      </c>
      <c r="T1683">
        <v>12.571400000000001</v>
      </c>
      <c r="U1683">
        <f t="shared" si="25"/>
        <v>2.6386745044273161E-2</v>
      </c>
      <c r="V1683">
        <f t="shared" si="26"/>
        <v>0.60089951418893461</v>
      </c>
      <c r="W1683">
        <f t="shared" si="27"/>
        <v>22.772779029043246</v>
      </c>
      <c r="X1683">
        <f t="shared" si="28"/>
        <v>0.60089951418893461</v>
      </c>
      <c r="Y1683">
        <f t="shared" si="29"/>
        <v>22.772779029043246</v>
      </c>
      <c r="AB1683">
        <v>531.71429999999998</v>
      </c>
      <c r="AC1683">
        <v>331.1429</v>
      </c>
      <c r="AD1683">
        <v>476.42860000000002</v>
      </c>
      <c r="AE1683">
        <v>12.571400000000001</v>
      </c>
      <c r="AF1683">
        <v>2.6072000000000001E-2</v>
      </c>
      <c r="AG1683">
        <v>2004</v>
      </c>
      <c r="AH1683">
        <v>0</v>
      </c>
      <c r="AI1683">
        <v>2004</v>
      </c>
      <c r="AJ1683">
        <v>2004</v>
      </c>
      <c r="AK1683">
        <v>0</v>
      </c>
    </row>
    <row r="1684" spans="1:37" ht="19" customHeight="1">
      <c r="A1684" t="s">
        <v>1015</v>
      </c>
      <c r="B1684" t="s">
        <v>1016</v>
      </c>
      <c r="C1684" t="s">
        <v>1017</v>
      </c>
      <c r="D1684">
        <v>7</v>
      </c>
      <c r="E1684" t="s">
        <v>502</v>
      </c>
      <c r="G1684" t="s">
        <v>1311</v>
      </c>
      <c r="H1684" t="s">
        <v>1311</v>
      </c>
      <c r="I1684" t="s">
        <v>465</v>
      </c>
      <c r="J1684" t="s">
        <v>281</v>
      </c>
      <c r="K1684">
        <v>269</v>
      </c>
      <c r="L1684">
        <v>0</v>
      </c>
      <c r="M1684">
        <v>1835.3333</v>
      </c>
      <c r="N1684">
        <v>1835.3333</v>
      </c>
      <c r="O1684">
        <v>0</v>
      </c>
      <c r="P1684">
        <v>146.8571</v>
      </c>
      <c r="Q1684">
        <v>1751.2856999999999</v>
      </c>
      <c r="R1684">
        <v>883.71429999999998</v>
      </c>
      <c r="S1684">
        <v>3392.4286000000002</v>
      </c>
      <c r="T1684">
        <v>22.142900000000001</v>
      </c>
      <c r="U1684">
        <f t="shared" si="25"/>
        <v>6.5271528485522142E-3</v>
      </c>
      <c r="V1684">
        <f t="shared" si="26"/>
        <v>1.1327746567332745E-2</v>
      </c>
      <c r="W1684">
        <f t="shared" si="27"/>
        <v>1.7354805119732026</v>
      </c>
      <c r="X1684">
        <f t="shared" si="28"/>
        <v>7.7286953490656049E-2</v>
      </c>
      <c r="Y1684">
        <f t="shared" si="29"/>
        <v>11.840837082250808</v>
      </c>
      <c r="AA1684">
        <v>146.8571</v>
      </c>
      <c r="AB1684">
        <v>1751.2856999999999</v>
      </c>
      <c r="AC1684">
        <v>883.71429999999998</v>
      </c>
      <c r="AD1684">
        <v>3392.4286000000002</v>
      </c>
      <c r="AE1684">
        <v>22.142900000000001</v>
      </c>
      <c r="AF1684">
        <v>6.53237E-3</v>
      </c>
      <c r="AG1684">
        <v>269</v>
      </c>
      <c r="AH1684">
        <v>0</v>
      </c>
      <c r="AI1684">
        <v>1835.3333</v>
      </c>
      <c r="AJ1684">
        <v>1835.3333</v>
      </c>
      <c r="AK1684">
        <v>0</v>
      </c>
    </row>
    <row r="1685" spans="1:37" ht="19" customHeight="1">
      <c r="A1685" t="s">
        <v>1015</v>
      </c>
      <c r="B1685" t="s">
        <v>1016</v>
      </c>
      <c r="C1685" t="s">
        <v>1017</v>
      </c>
      <c r="D1685">
        <v>7</v>
      </c>
      <c r="E1685" t="s">
        <v>500</v>
      </c>
      <c r="G1685" t="s">
        <v>1311</v>
      </c>
      <c r="H1685" t="s">
        <v>1311</v>
      </c>
      <c r="I1685" t="s">
        <v>465</v>
      </c>
      <c r="J1685" t="s">
        <v>268</v>
      </c>
      <c r="K1685">
        <v>5981</v>
      </c>
      <c r="L1685">
        <v>18642.099999999999</v>
      </c>
      <c r="M1685">
        <v>1680.3226999999999</v>
      </c>
      <c r="N1685">
        <v>408.25170000000003</v>
      </c>
      <c r="O1685">
        <v>1272.0709999999999</v>
      </c>
      <c r="P1685">
        <v>31</v>
      </c>
      <c r="R1685">
        <v>0</v>
      </c>
      <c r="S1685">
        <v>202.42859999999999</v>
      </c>
      <c r="U1685">
        <f t="shared" si="25"/>
        <v>0</v>
      </c>
      <c r="V1685">
        <f t="shared" si="26"/>
        <v>17.376920624287845</v>
      </c>
      <c r="W1685" t="str">
        <f t="shared" si="27"/>
        <v/>
      </c>
      <c r="X1685">
        <f t="shared" si="28"/>
        <v>1.1858309547168731</v>
      </c>
      <c r="Y1685" t="str">
        <f t="shared" si="29"/>
        <v/>
      </c>
      <c r="AA1685">
        <v>31</v>
      </c>
      <c r="AC1685">
        <v>0</v>
      </c>
      <c r="AD1685">
        <v>202.42859999999999</v>
      </c>
      <c r="AF1685">
        <v>0</v>
      </c>
      <c r="AG1685">
        <v>5981</v>
      </c>
      <c r="AH1685">
        <v>18642.099999999999</v>
      </c>
      <c r="AI1685">
        <v>1680.3226999999999</v>
      </c>
      <c r="AJ1685">
        <v>408.25170000000003</v>
      </c>
      <c r="AK1685">
        <v>1272.0709999999999</v>
      </c>
    </row>
    <row r="1686" spans="1:37" ht="19" customHeight="1">
      <c r="A1686" t="s">
        <v>1015</v>
      </c>
      <c r="B1686" t="s">
        <v>1016</v>
      </c>
      <c r="C1686" t="s">
        <v>1017</v>
      </c>
      <c r="D1686">
        <v>7</v>
      </c>
      <c r="E1686" t="s">
        <v>506</v>
      </c>
      <c r="G1686" t="s">
        <v>1311</v>
      </c>
      <c r="H1686" t="s">
        <v>1311</v>
      </c>
      <c r="I1686" t="s">
        <v>465</v>
      </c>
      <c r="J1686" t="s">
        <v>268</v>
      </c>
      <c r="K1686">
        <v>4292</v>
      </c>
      <c r="L1686">
        <v>16359.06</v>
      </c>
      <c r="M1686">
        <v>1408.8511000000001</v>
      </c>
      <c r="N1686">
        <v>292.81110000000001</v>
      </c>
      <c r="O1686">
        <v>1116.04</v>
      </c>
      <c r="P1686">
        <v>2.1429</v>
      </c>
      <c r="R1686">
        <v>0</v>
      </c>
      <c r="S1686">
        <v>134.71430000000001</v>
      </c>
      <c r="U1686">
        <f t="shared" si="25"/>
        <v>0</v>
      </c>
      <c r="V1686">
        <f t="shared" si="26"/>
        <v>21.899318992649096</v>
      </c>
      <c r="W1686" t="str">
        <f t="shared" si="27"/>
        <v/>
      </c>
      <c r="X1686">
        <f t="shared" si="28"/>
        <v>1.494009491621475</v>
      </c>
      <c r="Y1686" t="str">
        <f t="shared" si="29"/>
        <v/>
      </c>
      <c r="AA1686">
        <v>2.1429</v>
      </c>
      <c r="AC1686">
        <v>0</v>
      </c>
      <c r="AD1686">
        <v>134.71430000000001</v>
      </c>
      <c r="AF1686">
        <v>0</v>
      </c>
      <c r="AG1686">
        <v>4292</v>
      </c>
      <c r="AH1686">
        <v>16359.06</v>
      </c>
      <c r="AI1686">
        <v>1408.8511000000001</v>
      </c>
      <c r="AJ1686">
        <v>292.81110000000001</v>
      </c>
      <c r="AK1686">
        <v>1116.04</v>
      </c>
    </row>
    <row r="1687" spans="1:37" ht="19" customHeight="1">
      <c r="A1687" t="s">
        <v>1015</v>
      </c>
      <c r="B1687" t="s">
        <v>1016</v>
      </c>
      <c r="C1687" t="s">
        <v>1017</v>
      </c>
      <c r="D1687">
        <v>7</v>
      </c>
      <c r="E1687" t="s">
        <v>489</v>
      </c>
      <c r="G1687" t="s">
        <v>1311</v>
      </c>
      <c r="H1687" t="s">
        <v>1311</v>
      </c>
      <c r="I1687" t="s">
        <v>465</v>
      </c>
      <c r="J1687" t="s">
        <v>268</v>
      </c>
      <c r="K1687">
        <v>8164</v>
      </c>
      <c r="L1687">
        <v>12291.76</v>
      </c>
      <c r="M1687">
        <v>1395.8498</v>
      </c>
      <c r="N1687">
        <v>557.17470000000003</v>
      </c>
      <c r="O1687">
        <v>838.67520000000002</v>
      </c>
      <c r="P1687">
        <v>4</v>
      </c>
      <c r="R1687">
        <v>0</v>
      </c>
      <c r="S1687">
        <v>121.8571</v>
      </c>
      <c r="U1687">
        <f t="shared" si="25"/>
        <v>0</v>
      </c>
      <c r="V1687">
        <f t="shared" si="26"/>
        <v>23.980969747117147</v>
      </c>
      <c r="W1687" t="str">
        <f t="shared" si="27"/>
        <v/>
      </c>
      <c r="X1687">
        <f t="shared" si="28"/>
        <v>1.6364012789219033</v>
      </c>
      <c r="Y1687" t="str">
        <f t="shared" si="29"/>
        <v/>
      </c>
      <c r="AA1687">
        <v>4</v>
      </c>
      <c r="AC1687">
        <v>0</v>
      </c>
      <c r="AD1687">
        <v>121.8571</v>
      </c>
      <c r="AF1687">
        <v>0</v>
      </c>
      <c r="AG1687">
        <v>8164</v>
      </c>
      <c r="AH1687">
        <v>12291.76</v>
      </c>
      <c r="AI1687">
        <v>1395.8498</v>
      </c>
      <c r="AJ1687">
        <v>557.17470000000003</v>
      </c>
      <c r="AK1687">
        <v>838.67520000000002</v>
      </c>
    </row>
    <row r="1688" spans="1:37" ht="19" customHeight="1">
      <c r="A1688" t="s">
        <v>1015</v>
      </c>
      <c r="B1688" t="s">
        <v>1016</v>
      </c>
      <c r="C1688" t="s">
        <v>1017</v>
      </c>
      <c r="D1688">
        <v>7</v>
      </c>
      <c r="E1688" t="s">
        <v>543</v>
      </c>
      <c r="G1688" t="s">
        <v>1311</v>
      </c>
      <c r="H1688" t="s">
        <v>1311</v>
      </c>
      <c r="I1688" t="s">
        <v>465</v>
      </c>
      <c r="J1688" t="s">
        <v>268</v>
      </c>
      <c r="K1688">
        <v>0</v>
      </c>
      <c r="L1688">
        <v>20375.7</v>
      </c>
      <c r="M1688">
        <v>1390.2619</v>
      </c>
      <c r="N1688">
        <v>0</v>
      </c>
      <c r="O1688">
        <v>1390.2619</v>
      </c>
      <c r="P1688">
        <v>0</v>
      </c>
      <c r="R1688">
        <v>0</v>
      </c>
      <c r="S1688">
        <v>0</v>
      </c>
      <c r="U1688" t="str">
        <f t="shared" si="25"/>
        <v/>
      </c>
      <c r="V1688" t="str">
        <f t="shared" si="26"/>
        <v/>
      </c>
      <c r="W1688" t="str">
        <f t="shared" si="27"/>
        <v/>
      </c>
      <c r="X1688" t="str">
        <f t="shared" si="28"/>
        <v/>
      </c>
      <c r="Y1688" t="str">
        <f t="shared" si="29"/>
        <v/>
      </c>
      <c r="AA1688">
        <v>0</v>
      </c>
      <c r="AC1688">
        <v>0</v>
      </c>
      <c r="AD1688">
        <v>0</v>
      </c>
      <c r="AG1688">
        <v>0</v>
      </c>
      <c r="AH1688">
        <v>20375.7</v>
      </c>
      <c r="AI1688">
        <v>1390.2619</v>
      </c>
      <c r="AJ1688">
        <v>0</v>
      </c>
      <c r="AK1688">
        <v>1390.2619</v>
      </c>
    </row>
    <row r="1689" spans="1:37" ht="19" customHeight="1">
      <c r="A1689" t="s">
        <v>1015</v>
      </c>
      <c r="B1689" t="s">
        <v>1016</v>
      </c>
      <c r="C1689" t="s">
        <v>1017</v>
      </c>
      <c r="D1689">
        <v>7</v>
      </c>
      <c r="E1689" t="s">
        <v>503</v>
      </c>
      <c r="F1689" t="s">
        <v>322</v>
      </c>
      <c r="G1689" t="s">
        <v>1311</v>
      </c>
      <c r="H1689" t="s">
        <v>1311</v>
      </c>
      <c r="I1689" t="s">
        <v>465</v>
      </c>
      <c r="J1689" t="s">
        <v>281</v>
      </c>
      <c r="K1689">
        <v>196</v>
      </c>
      <c r="L1689">
        <v>0</v>
      </c>
      <c r="M1689">
        <v>1337.1206999999999</v>
      </c>
      <c r="N1689">
        <v>1337.1206999999999</v>
      </c>
      <c r="O1689">
        <v>0</v>
      </c>
      <c r="P1689">
        <v>130</v>
      </c>
      <c r="Q1689">
        <v>1942.5714</v>
      </c>
      <c r="R1689">
        <v>1012.4286</v>
      </c>
      <c r="S1689">
        <v>3783.5713999999998</v>
      </c>
      <c r="T1689">
        <v>18.285699999999999</v>
      </c>
      <c r="U1689">
        <f t="shared" si="25"/>
        <v>4.8329205575451803E-3</v>
      </c>
      <c r="V1689">
        <f t="shared" si="26"/>
        <v>7.4004153853155785E-3</v>
      </c>
      <c r="W1689">
        <f t="shared" si="27"/>
        <v>1.5312511962899973</v>
      </c>
      <c r="X1689">
        <f t="shared" si="28"/>
        <v>5.0485962246448648E-2</v>
      </c>
      <c r="Y1689">
        <f t="shared" si="29"/>
        <v>10.446263629893462</v>
      </c>
      <c r="AA1689">
        <v>130</v>
      </c>
      <c r="AB1689">
        <v>1942.5714</v>
      </c>
      <c r="AC1689">
        <v>1012.4286</v>
      </c>
      <c r="AD1689">
        <v>3783.5713999999998</v>
      </c>
      <c r="AE1689">
        <v>18.285699999999999</v>
      </c>
      <c r="AF1689">
        <v>4.8294399999999999E-3</v>
      </c>
      <c r="AG1689">
        <v>196</v>
      </c>
      <c r="AH1689">
        <v>0</v>
      </c>
      <c r="AI1689">
        <v>1337.1206999999999</v>
      </c>
      <c r="AJ1689">
        <v>1337.1206999999999</v>
      </c>
      <c r="AK1689">
        <v>0</v>
      </c>
    </row>
    <row r="1690" spans="1:37" ht="19" customHeight="1">
      <c r="A1690" t="s">
        <v>1015</v>
      </c>
      <c r="B1690" t="s">
        <v>1016</v>
      </c>
      <c r="C1690" t="s">
        <v>1017</v>
      </c>
      <c r="D1690">
        <v>7</v>
      </c>
      <c r="E1690" t="s">
        <v>505</v>
      </c>
      <c r="G1690" t="s">
        <v>1311</v>
      </c>
      <c r="H1690" t="s">
        <v>1311</v>
      </c>
      <c r="I1690" t="s">
        <v>465</v>
      </c>
      <c r="J1690" t="s">
        <v>281</v>
      </c>
      <c r="K1690">
        <v>182</v>
      </c>
      <c r="L1690">
        <v>0</v>
      </c>
      <c r="M1690">
        <v>1241.9975999999999</v>
      </c>
      <c r="N1690">
        <v>1241.9975999999999</v>
      </c>
      <c r="O1690">
        <v>0</v>
      </c>
      <c r="P1690">
        <v>134.1429</v>
      </c>
      <c r="Q1690">
        <v>1736.4286</v>
      </c>
      <c r="R1690">
        <v>781.14290000000005</v>
      </c>
      <c r="S1690">
        <v>3237</v>
      </c>
      <c r="T1690">
        <v>16.857099999999999</v>
      </c>
      <c r="U1690">
        <f t="shared" si="25"/>
        <v>5.207630522088353E-3</v>
      </c>
      <c r="V1690">
        <f t="shared" si="26"/>
        <v>8.0321285140562242E-3</v>
      </c>
      <c r="W1690">
        <f t="shared" si="27"/>
        <v>1.5423768026528881</v>
      </c>
      <c r="X1690">
        <f t="shared" si="28"/>
        <v>5.4812551304117559E-2</v>
      </c>
      <c r="Y1690">
        <f t="shared" si="29"/>
        <v>10.525430149398684</v>
      </c>
      <c r="AA1690">
        <v>134.1429</v>
      </c>
      <c r="AB1690">
        <v>1736.4286</v>
      </c>
      <c r="AC1690">
        <v>781.14290000000005</v>
      </c>
      <c r="AD1690">
        <v>3237</v>
      </c>
      <c r="AE1690">
        <v>16.857099999999999</v>
      </c>
      <c r="AF1690">
        <v>5.2572399999999998E-3</v>
      </c>
      <c r="AG1690">
        <v>182</v>
      </c>
      <c r="AH1690">
        <v>0</v>
      </c>
      <c r="AI1690">
        <v>1241.9975999999999</v>
      </c>
      <c r="AJ1690">
        <v>1241.9975999999999</v>
      </c>
      <c r="AK1690">
        <v>0</v>
      </c>
    </row>
    <row r="1691" spans="1:37" ht="19" customHeight="1">
      <c r="A1691" t="s">
        <v>1015</v>
      </c>
      <c r="B1691" t="s">
        <v>1016</v>
      </c>
      <c r="C1691" t="s">
        <v>1017</v>
      </c>
      <c r="D1691">
        <v>7</v>
      </c>
      <c r="E1691" t="s">
        <v>512</v>
      </c>
      <c r="G1691" t="s">
        <v>1311</v>
      </c>
      <c r="H1691" t="s">
        <v>1311</v>
      </c>
      <c r="I1691" t="s">
        <v>465</v>
      </c>
      <c r="J1691" t="s">
        <v>268</v>
      </c>
      <c r="K1691">
        <v>0</v>
      </c>
      <c r="L1691">
        <v>17399.36</v>
      </c>
      <c r="M1691">
        <v>1186.9766</v>
      </c>
      <c r="N1691">
        <v>0</v>
      </c>
      <c r="O1691">
        <v>1186.9766</v>
      </c>
      <c r="P1691">
        <v>401.42860000000002</v>
      </c>
      <c r="R1691">
        <v>0</v>
      </c>
      <c r="S1691">
        <v>1381.7143000000001</v>
      </c>
      <c r="U1691">
        <f t="shared" si="25"/>
        <v>0</v>
      </c>
      <c r="V1691">
        <f t="shared" si="26"/>
        <v>1.7989412551805082</v>
      </c>
      <c r="W1691" t="str">
        <f t="shared" si="27"/>
        <v/>
      </c>
      <c r="X1691">
        <f t="shared" si="28"/>
        <v>0.12272297226299654</v>
      </c>
      <c r="Y1691" t="str">
        <f t="shared" si="29"/>
        <v/>
      </c>
      <c r="AA1691">
        <v>401.42860000000002</v>
      </c>
      <c r="AC1691">
        <v>0</v>
      </c>
      <c r="AD1691">
        <v>1381.7143000000001</v>
      </c>
      <c r="AF1691">
        <v>0</v>
      </c>
      <c r="AG1691">
        <v>0</v>
      </c>
      <c r="AH1691">
        <v>17399.36</v>
      </c>
      <c r="AI1691">
        <v>1186.9766</v>
      </c>
      <c r="AJ1691">
        <v>0</v>
      </c>
      <c r="AK1691">
        <v>1186.9766</v>
      </c>
    </row>
    <row r="1692" spans="1:37" ht="19" customHeight="1">
      <c r="A1692" t="s">
        <v>1015</v>
      </c>
      <c r="B1692" t="s">
        <v>1016</v>
      </c>
      <c r="C1692" t="s">
        <v>1017</v>
      </c>
      <c r="D1692">
        <v>7</v>
      </c>
      <c r="E1692" t="s">
        <v>490</v>
      </c>
      <c r="F1692" t="s">
        <v>633</v>
      </c>
      <c r="G1692" t="s">
        <v>1311</v>
      </c>
      <c r="H1692" t="s">
        <v>1311</v>
      </c>
      <c r="I1692" t="s">
        <v>465</v>
      </c>
      <c r="J1692" t="s">
        <v>248</v>
      </c>
      <c r="K1692">
        <v>919.46</v>
      </c>
      <c r="L1692">
        <v>139.82</v>
      </c>
      <c r="M1692">
        <v>1059.28</v>
      </c>
      <c r="N1692">
        <v>919.46</v>
      </c>
      <c r="O1692">
        <v>139.82</v>
      </c>
      <c r="P1692">
        <v>1119</v>
      </c>
      <c r="Q1692">
        <v>8669.7142999999996</v>
      </c>
      <c r="R1692">
        <v>0</v>
      </c>
      <c r="S1692">
        <v>8709</v>
      </c>
      <c r="T1692">
        <v>7</v>
      </c>
      <c r="U1692">
        <f t="shared" si="25"/>
        <v>8.0376621885405904E-4</v>
      </c>
      <c r="V1692">
        <f t="shared" si="26"/>
        <v>1.7375785312402602E-2</v>
      </c>
      <c r="W1692">
        <f t="shared" si="27"/>
        <v>21.617959183673467</v>
      </c>
      <c r="X1692">
        <f t="shared" si="28"/>
        <v>1.7375785312402602E-2</v>
      </c>
      <c r="Y1692">
        <f t="shared" si="29"/>
        <v>21.617959183673467</v>
      </c>
      <c r="AA1692">
        <v>1119</v>
      </c>
      <c r="AB1692">
        <v>8669.7142999999996</v>
      </c>
      <c r="AC1692">
        <v>0</v>
      </c>
      <c r="AD1692">
        <v>8709</v>
      </c>
      <c r="AE1692">
        <v>7</v>
      </c>
      <c r="AF1692">
        <v>8.0723999999999998E-4</v>
      </c>
      <c r="AG1692">
        <v>919.46</v>
      </c>
      <c r="AH1692">
        <v>139.82</v>
      </c>
      <c r="AI1692">
        <v>1059.28</v>
      </c>
      <c r="AJ1692">
        <v>919.46</v>
      </c>
      <c r="AK1692">
        <v>139.82</v>
      </c>
    </row>
    <row r="1693" spans="1:37" ht="19" customHeight="1">
      <c r="A1693" t="s">
        <v>1015</v>
      </c>
      <c r="B1693" t="s">
        <v>1016</v>
      </c>
      <c r="C1693" t="s">
        <v>1017</v>
      </c>
      <c r="D1693">
        <v>7</v>
      </c>
      <c r="E1693" t="s">
        <v>520</v>
      </c>
      <c r="G1693" t="s">
        <v>1311</v>
      </c>
      <c r="H1693" t="s">
        <v>1311</v>
      </c>
      <c r="I1693" t="s">
        <v>465</v>
      </c>
      <c r="J1693" t="s">
        <v>268</v>
      </c>
      <c r="K1693">
        <v>9890</v>
      </c>
      <c r="L1693">
        <v>4821.96</v>
      </c>
      <c r="M1693">
        <v>1003.5017</v>
      </c>
      <c r="N1693">
        <v>674.50620000000004</v>
      </c>
      <c r="O1693">
        <v>328.99549999999999</v>
      </c>
      <c r="P1693">
        <v>0.85709999999999997</v>
      </c>
      <c r="R1693">
        <v>0</v>
      </c>
      <c r="S1693">
        <v>66</v>
      </c>
      <c r="U1693">
        <f t="shared" si="25"/>
        <v>0</v>
      </c>
      <c r="V1693">
        <f t="shared" si="26"/>
        <v>31.844069264069262</v>
      </c>
      <c r="W1693" t="str">
        <f t="shared" si="27"/>
        <v/>
      </c>
      <c r="X1693">
        <f t="shared" si="28"/>
        <v>2.1720816017316018</v>
      </c>
      <c r="Y1693" t="str">
        <f t="shared" si="29"/>
        <v/>
      </c>
      <c r="AA1693">
        <v>0.85709999999999997</v>
      </c>
      <c r="AC1693">
        <v>0</v>
      </c>
      <c r="AD1693">
        <v>66</v>
      </c>
      <c r="AF1693">
        <v>0</v>
      </c>
      <c r="AG1693">
        <v>9890</v>
      </c>
      <c r="AH1693">
        <v>4821.96</v>
      </c>
      <c r="AI1693">
        <v>1003.5017</v>
      </c>
      <c r="AJ1693">
        <v>674.50620000000004</v>
      </c>
      <c r="AK1693">
        <v>328.99549999999999</v>
      </c>
    </row>
    <row r="1694" spans="1:37" ht="19" customHeight="1">
      <c r="A1694" t="s">
        <v>1015</v>
      </c>
      <c r="B1694" t="s">
        <v>1016</v>
      </c>
      <c r="C1694" t="s">
        <v>1017</v>
      </c>
      <c r="D1694">
        <v>7</v>
      </c>
      <c r="E1694" t="s">
        <v>537</v>
      </c>
      <c r="F1694" t="s">
        <v>537</v>
      </c>
      <c r="G1694" t="s">
        <v>1311</v>
      </c>
      <c r="H1694" t="s">
        <v>1311</v>
      </c>
      <c r="I1694" t="s">
        <v>465</v>
      </c>
      <c r="J1694" t="s">
        <v>248</v>
      </c>
      <c r="K1694">
        <v>870</v>
      </c>
      <c r="L1694">
        <v>0</v>
      </c>
      <c r="M1694">
        <v>870</v>
      </c>
      <c r="N1694">
        <v>870</v>
      </c>
      <c r="O1694">
        <v>0</v>
      </c>
      <c r="Q1694">
        <v>247.42859999999999</v>
      </c>
      <c r="R1694">
        <v>9</v>
      </c>
      <c r="S1694">
        <v>251.42859999999999</v>
      </c>
      <c r="T1694">
        <v>1.2857000000000001</v>
      </c>
      <c r="U1694">
        <f t="shared" si="25"/>
        <v>5.1135789643660268E-3</v>
      </c>
      <c r="V1694">
        <f t="shared" si="26"/>
        <v>0.49431812564566757</v>
      </c>
      <c r="W1694">
        <f t="shared" si="27"/>
        <v>96.66774075267503</v>
      </c>
      <c r="X1694">
        <f t="shared" si="28"/>
        <v>0.49431812564566757</v>
      </c>
      <c r="Y1694">
        <f t="shared" si="29"/>
        <v>96.66774075267503</v>
      </c>
      <c r="AB1694">
        <v>247.42859999999999</v>
      </c>
      <c r="AC1694">
        <v>9</v>
      </c>
      <c r="AD1694">
        <v>251.42859999999999</v>
      </c>
      <c r="AE1694">
        <v>1.2857000000000001</v>
      </c>
      <c r="AF1694">
        <v>5.1139699999999998E-3</v>
      </c>
      <c r="AG1694">
        <v>870</v>
      </c>
      <c r="AH1694">
        <v>0</v>
      </c>
      <c r="AI1694">
        <v>870</v>
      </c>
      <c r="AJ1694">
        <v>870</v>
      </c>
      <c r="AK1694">
        <v>0</v>
      </c>
    </row>
    <row r="1695" spans="1:37" ht="19" customHeight="1">
      <c r="A1695" t="s">
        <v>1015</v>
      </c>
      <c r="B1695" t="s">
        <v>1016</v>
      </c>
      <c r="C1695" t="s">
        <v>1017</v>
      </c>
      <c r="D1695">
        <v>7</v>
      </c>
      <c r="E1695" t="s">
        <v>524</v>
      </c>
      <c r="G1695" t="s">
        <v>1311</v>
      </c>
      <c r="H1695" t="s">
        <v>1311</v>
      </c>
      <c r="I1695" t="s">
        <v>465</v>
      </c>
      <c r="J1695" t="s">
        <v>268</v>
      </c>
      <c r="K1695">
        <v>815</v>
      </c>
      <c r="L1695">
        <v>9994.9599999999991</v>
      </c>
      <c r="M1695">
        <v>737.41430000000003</v>
      </c>
      <c r="N1695">
        <v>55.559899999999999</v>
      </c>
      <c r="O1695">
        <v>681.85440000000006</v>
      </c>
      <c r="P1695">
        <v>7.7142999999999997</v>
      </c>
      <c r="R1695">
        <v>0</v>
      </c>
      <c r="S1695">
        <v>250.1429</v>
      </c>
      <c r="U1695">
        <f t="shared" si="25"/>
        <v>0</v>
      </c>
      <c r="V1695">
        <f t="shared" si="26"/>
        <v>6.1735911752842076</v>
      </c>
      <c r="W1695" t="str">
        <f t="shared" si="27"/>
        <v/>
      </c>
      <c r="X1695">
        <f t="shared" si="28"/>
        <v>0.4211388770178966</v>
      </c>
      <c r="Y1695" t="str">
        <f t="shared" si="29"/>
        <v/>
      </c>
      <c r="AA1695">
        <v>7.7142999999999997</v>
      </c>
      <c r="AC1695">
        <v>0</v>
      </c>
      <c r="AD1695">
        <v>250.1429</v>
      </c>
      <c r="AF1695">
        <v>0</v>
      </c>
      <c r="AG1695">
        <v>815</v>
      </c>
      <c r="AH1695">
        <v>9994.9599999999991</v>
      </c>
      <c r="AI1695">
        <v>737.41430000000003</v>
      </c>
      <c r="AJ1695">
        <v>55.559899999999999</v>
      </c>
      <c r="AK1695">
        <v>681.85440000000006</v>
      </c>
    </row>
    <row r="1696" spans="1:37" ht="19" customHeight="1">
      <c r="A1696" t="s">
        <v>1015</v>
      </c>
      <c r="B1696" t="s">
        <v>1016</v>
      </c>
      <c r="C1696" t="s">
        <v>1017</v>
      </c>
      <c r="D1696">
        <v>7</v>
      </c>
      <c r="E1696" t="s">
        <v>497</v>
      </c>
      <c r="F1696" t="s">
        <v>497</v>
      </c>
      <c r="G1696" t="s">
        <v>1311</v>
      </c>
      <c r="H1696" t="s">
        <v>1311</v>
      </c>
      <c r="I1696" t="s">
        <v>465</v>
      </c>
      <c r="J1696" t="s">
        <v>268</v>
      </c>
      <c r="K1696">
        <v>8803</v>
      </c>
      <c r="L1696">
        <v>0</v>
      </c>
      <c r="M1696">
        <v>600.54409999999996</v>
      </c>
      <c r="N1696">
        <v>600.54409999999996</v>
      </c>
      <c r="O1696">
        <v>0</v>
      </c>
      <c r="P1696">
        <v>616.85709999999995</v>
      </c>
      <c r="Q1696">
        <v>51.142899999999997</v>
      </c>
      <c r="R1696">
        <v>51.285699999999999</v>
      </c>
      <c r="S1696">
        <v>615</v>
      </c>
      <c r="T1696">
        <v>2.4285999999999999</v>
      </c>
      <c r="U1696">
        <f t="shared" si="25"/>
        <v>3.948943089430894E-3</v>
      </c>
      <c r="V1696">
        <f t="shared" si="26"/>
        <v>2.0448315911730548</v>
      </c>
      <c r="W1696">
        <f t="shared" si="27"/>
        <v>517.81743744191249</v>
      </c>
      <c r="X1696">
        <f t="shared" si="28"/>
        <v>0.1394992102206736</v>
      </c>
      <c r="Y1696">
        <f t="shared" si="29"/>
        <v>35.325707932847848</v>
      </c>
      <c r="AA1696">
        <v>616.85709999999995</v>
      </c>
      <c r="AB1696">
        <v>51.142899999999997</v>
      </c>
      <c r="AC1696">
        <v>51.285699999999999</v>
      </c>
      <c r="AD1696">
        <v>615</v>
      </c>
      <c r="AE1696">
        <v>2.4285999999999999</v>
      </c>
      <c r="AF1696">
        <v>3.9652899999999998E-3</v>
      </c>
      <c r="AG1696">
        <v>8803</v>
      </c>
      <c r="AH1696">
        <v>0</v>
      </c>
      <c r="AI1696">
        <v>600.54409999999996</v>
      </c>
      <c r="AJ1696">
        <v>600.54409999999996</v>
      </c>
      <c r="AK1696">
        <v>0</v>
      </c>
    </row>
    <row r="1697" spans="1:37" ht="19" customHeight="1">
      <c r="A1697" t="s">
        <v>1015</v>
      </c>
      <c r="B1697" t="s">
        <v>1016</v>
      </c>
      <c r="C1697" t="s">
        <v>1017</v>
      </c>
      <c r="D1697">
        <v>7</v>
      </c>
      <c r="E1697" t="s">
        <v>526</v>
      </c>
      <c r="G1697" t="s">
        <v>1311</v>
      </c>
      <c r="H1697" t="s">
        <v>1311</v>
      </c>
      <c r="I1697" t="s">
        <v>465</v>
      </c>
      <c r="J1697" t="s">
        <v>268</v>
      </c>
      <c r="K1697">
        <v>0</v>
      </c>
      <c r="L1697">
        <v>7208.25</v>
      </c>
      <c r="M1697">
        <v>491.82769999999999</v>
      </c>
      <c r="N1697">
        <v>0</v>
      </c>
      <c r="O1697">
        <v>491.82769999999999</v>
      </c>
      <c r="P1697">
        <v>0.71430000000000005</v>
      </c>
      <c r="R1697">
        <v>0</v>
      </c>
      <c r="S1697">
        <v>59.428600000000003</v>
      </c>
      <c r="U1697">
        <f t="shared" si="25"/>
        <v>0</v>
      </c>
      <c r="V1697">
        <f t="shared" si="26"/>
        <v>17.327515707925141</v>
      </c>
      <c r="W1697" t="str">
        <f t="shared" si="27"/>
        <v/>
      </c>
      <c r="X1697">
        <f t="shared" si="28"/>
        <v>1.1822775565973285</v>
      </c>
      <c r="Y1697" t="str">
        <f t="shared" si="29"/>
        <v/>
      </c>
      <c r="AA1697">
        <v>0.71430000000000005</v>
      </c>
      <c r="AC1697">
        <v>0</v>
      </c>
      <c r="AD1697">
        <v>59.428600000000003</v>
      </c>
      <c r="AF1697">
        <v>0</v>
      </c>
      <c r="AG1697">
        <v>0</v>
      </c>
      <c r="AH1697">
        <v>7208.25</v>
      </c>
      <c r="AI1697">
        <v>491.82769999999999</v>
      </c>
      <c r="AJ1697">
        <v>0</v>
      </c>
      <c r="AK1697">
        <v>491.82769999999999</v>
      </c>
    </row>
    <row r="1698" spans="1:37" ht="19" customHeight="1">
      <c r="A1698" t="s">
        <v>1015</v>
      </c>
      <c r="B1698" t="s">
        <v>1016</v>
      </c>
      <c r="C1698" t="s">
        <v>1017</v>
      </c>
      <c r="D1698">
        <v>7</v>
      </c>
      <c r="E1698" t="s">
        <v>514</v>
      </c>
      <c r="G1698" t="s">
        <v>1311</v>
      </c>
      <c r="H1698" t="s">
        <v>1311</v>
      </c>
      <c r="I1698" t="s">
        <v>465</v>
      </c>
      <c r="J1698" t="s">
        <v>268</v>
      </c>
      <c r="K1698">
        <v>0</v>
      </c>
      <c r="L1698">
        <v>6554.34</v>
      </c>
      <c r="M1698">
        <v>447.18110000000001</v>
      </c>
      <c r="N1698">
        <v>0</v>
      </c>
      <c r="O1698">
        <v>447.18110000000001</v>
      </c>
      <c r="P1698">
        <v>2.5714000000000001</v>
      </c>
      <c r="R1698">
        <v>0</v>
      </c>
      <c r="S1698">
        <v>57.428600000000003</v>
      </c>
      <c r="U1698">
        <f t="shared" si="25"/>
        <v>0</v>
      </c>
      <c r="V1698">
        <f t="shared" si="26"/>
        <v>16.304320246606842</v>
      </c>
      <c r="W1698" t="str">
        <f t="shared" si="27"/>
        <v/>
      </c>
      <c r="X1698">
        <f t="shared" si="28"/>
        <v>1.1123902425919192</v>
      </c>
      <c r="Y1698" t="str">
        <f t="shared" si="29"/>
        <v/>
      </c>
      <c r="AA1698">
        <v>2.5714000000000001</v>
      </c>
      <c r="AC1698">
        <v>0</v>
      </c>
      <c r="AD1698">
        <v>57.428600000000003</v>
      </c>
      <c r="AF1698">
        <v>0</v>
      </c>
      <c r="AG1698">
        <v>0</v>
      </c>
      <c r="AH1698">
        <v>6554.34</v>
      </c>
      <c r="AI1698">
        <v>447.18110000000001</v>
      </c>
      <c r="AJ1698">
        <v>0</v>
      </c>
      <c r="AK1698">
        <v>447.18110000000001</v>
      </c>
    </row>
    <row r="1699" spans="1:37" ht="19" customHeight="1">
      <c r="A1699" t="s">
        <v>1015</v>
      </c>
      <c r="B1699" t="s">
        <v>1016</v>
      </c>
      <c r="C1699" t="s">
        <v>1017</v>
      </c>
      <c r="D1699">
        <v>7</v>
      </c>
      <c r="E1699" t="s">
        <v>510</v>
      </c>
      <c r="G1699" t="s">
        <v>1311</v>
      </c>
      <c r="H1699" t="s">
        <v>1311</v>
      </c>
      <c r="I1699" t="s">
        <v>465</v>
      </c>
      <c r="J1699" t="s">
        <v>268</v>
      </c>
      <c r="K1699">
        <v>0</v>
      </c>
      <c r="L1699">
        <v>6180.94</v>
      </c>
      <c r="M1699">
        <v>421.64010000000002</v>
      </c>
      <c r="N1699">
        <v>0</v>
      </c>
      <c r="O1699">
        <v>421.64010000000002</v>
      </c>
      <c r="P1699">
        <v>19.428599999999999</v>
      </c>
      <c r="R1699">
        <v>0</v>
      </c>
      <c r="S1699">
        <v>234.71430000000001</v>
      </c>
      <c r="U1699">
        <f t="shared" si="25"/>
        <v>0</v>
      </c>
      <c r="V1699">
        <f t="shared" si="26"/>
        <v>3.7619839463186882</v>
      </c>
      <c r="W1699" t="str">
        <f t="shared" si="27"/>
        <v/>
      </c>
      <c r="X1699">
        <f t="shared" si="28"/>
        <v>0.25662816453876053</v>
      </c>
      <c r="Y1699" t="str">
        <f t="shared" si="29"/>
        <v/>
      </c>
      <c r="AA1699">
        <v>19.428599999999999</v>
      </c>
      <c r="AC1699">
        <v>0</v>
      </c>
      <c r="AD1699">
        <v>234.71430000000001</v>
      </c>
      <c r="AF1699">
        <v>0</v>
      </c>
      <c r="AG1699">
        <v>0</v>
      </c>
      <c r="AH1699">
        <v>6180.94</v>
      </c>
      <c r="AI1699">
        <v>421.64010000000002</v>
      </c>
      <c r="AJ1699">
        <v>0</v>
      </c>
      <c r="AK1699">
        <v>421.64010000000002</v>
      </c>
    </row>
    <row r="1700" spans="1:37" ht="19" customHeight="1">
      <c r="A1700" t="s">
        <v>1015</v>
      </c>
      <c r="B1700" t="s">
        <v>1016</v>
      </c>
      <c r="C1700" t="s">
        <v>1017</v>
      </c>
      <c r="D1700">
        <v>7</v>
      </c>
      <c r="E1700" t="s">
        <v>515</v>
      </c>
      <c r="G1700" t="s">
        <v>1311</v>
      </c>
      <c r="H1700" t="s">
        <v>1311</v>
      </c>
      <c r="I1700" t="s">
        <v>465</v>
      </c>
      <c r="J1700" t="s">
        <v>268</v>
      </c>
      <c r="K1700">
        <v>0</v>
      </c>
      <c r="L1700">
        <v>5973.97</v>
      </c>
      <c r="M1700">
        <v>407.61099999999999</v>
      </c>
      <c r="N1700">
        <v>0</v>
      </c>
      <c r="O1700">
        <v>407.61099999999999</v>
      </c>
      <c r="P1700">
        <v>1.4286000000000001</v>
      </c>
      <c r="R1700">
        <v>0</v>
      </c>
      <c r="S1700">
        <v>65</v>
      </c>
      <c r="U1700">
        <f t="shared" si="25"/>
        <v>0</v>
      </c>
      <c r="V1700">
        <f t="shared" si="26"/>
        <v>13.129604395604396</v>
      </c>
      <c r="W1700" t="str">
        <f t="shared" si="27"/>
        <v/>
      </c>
      <c r="X1700">
        <f t="shared" si="28"/>
        <v>0.89584835164835164</v>
      </c>
      <c r="Y1700" t="str">
        <f t="shared" si="29"/>
        <v/>
      </c>
      <c r="AA1700">
        <v>1.4286000000000001</v>
      </c>
      <c r="AC1700">
        <v>0</v>
      </c>
      <c r="AD1700">
        <v>65</v>
      </c>
      <c r="AF1700">
        <v>0</v>
      </c>
      <c r="AG1700">
        <v>0</v>
      </c>
      <c r="AH1700">
        <v>5973.97</v>
      </c>
      <c r="AI1700">
        <v>407.61099999999999</v>
      </c>
      <c r="AJ1700">
        <v>0</v>
      </c>
      <c r="AK1700">
        <v>407.61099999999999</v>
      </c>
    </row>
    <row r="1701" spans="1:37" ht="19" customHeight="1">
      <c r="A1701" t="s">
        <v>1015</v>
      </c>
      <c r="B1701" t="s">
        <v>1016</v>
      </c>
      <c r="C1701" t="s">
        <v>1017</v>
      </c>
      <c r="D1701">
        <v>7</v>
      </c>
      <c r="E1701" t="s">
        <v>517</v>
      </c>
      <c r="G1701" t="s">
        <v>1311</v>
      </c>
      <c r="H1701" t="s">
        <v>1311</v>
      </c>
      <c r="I1701" t="s">
        <v>465</v>
      </c>
      <c r="J1701" t="s">
        <v>268</v>
      </c>
      <c r="K1701">
        <v>897</v>
      </c>
      <c r="L1701">
        <v>4397.3900000000003</v>
      </c>
      <c r="M1701">
        <v>361.14879999999999</v>
      </c>
      <c r="N1701">
        <v>61.184199999999997</v>
      </c>
      <c r="O1701">
        <v>299.96460000000002</v>
      </c>
      <c r="P1701">
        <v>8.8571000000000009</v>
      </c>
      <c r="R1701">
        <v>0</v>
      </c>
      <c r="S1701">
        <v>51.857100000000003</v>
      </c>
      <c r="U1701">
        <f t="shared" si="25"/>
        <v>0</v>
      </c>
      <c r="V1701">
        <f t="shared" si="26"/>
        <v>14.585108472541439</v>
      </c>
      <c r="W1701" t="str">
        <f t="shared" si="27"/>
        <v/>
      </c>
      <c r="X1701">
        <f t="shared" si="28"/>
        <v>0.99490109771440582</v>
      </c>
      <c r="Y1701" t="str">
        <f t="shared" si="29"/>
        <v/>
      </c>
      <c r="AA1701">
        <v>8.8571000000000009</v>
      </c>
      <c r="AC1701">
        <v>0</v>
      </c>
      <c r="AD1701">
        <v>51.857100000000003</v>
      </c>
      <c r="AF1701">
        <v>0</v>
      </c>
      <c r="AG1701">
        <v>897</v>
      </c>
      <c r="AH1701">
        <v>4397.3900000000003</v>
      </c>
      <c r="AI1701">
        <v>361.14879999999999</v>
      </c>
      <c r="AJ1701">
        <v>61.184199999999997</v>
      </c>
      <c r="AK1701">
        <v>299.96460000000002</v>
      </c>
    </row>
    <row r="1702" spans="1:37" ht="19" customHeight="1">
      <c r="A1702" t="s">
        <v>1015</v>
      </c>
      <c r="B1702" t="s">
        <v>1016</v>
      </c>
      <c r="C1702" t="s">
        <v>1017</v>
      </c>
      <c r="D1702">
        <v>7</v>
      </c>
      <c r="E1702" t="s">
        <v>509</v>
      </c>
      <c r="G1702" t="s">
        <v>1311</v>
      </c>
      <c r="H1702" t="s">
        <v>1311</v>
      </c>
      <c r="I1702" t="s">
        <v>465</v>
      </c>
      <c r="J1702" t="s">
        <v>268</v>
      </c>
      <c r="K1702">
        <v>0</v>
      </c>
      <c r="L1702">
        <v>4885</v>
      </c>
      <c r="M1702">
        <v>333.34960000000001</v>
      </c>
      <c r="N1702">
        <v>0</v>
      </c>
      <c r="O1702">
        <v>333.34960000000001</v>
      </c>
      <c r="P1702">
        <v>31.142900000000001</v>
      </c>
      <c r="R1702">
        <v>0</v>
      </c>
      <c r="S1702">
        <v>157.57140000000001</v>
      </c>
      <c r="U1702">
        <f t="shared" si="25"/>
        <v>0</v>
      </c>
      <c r="V1702">
        <f t="shared" si="26"/>
        <v>4.4288312654272461</v>
      </c>
      <c r="W1702" t="str">
        <f t="shared" si="27"/>
        <v/>
      </c>
      <c r="X1702">
        <f t="shared" si="28"/>
        <v>0.30222090702101667</v>
      </c>
      <c r="Y1702" t="str">
        <f t="shared" si="29"/>
        <v/>
      </c>
      <c r="AA1702">
        <v>31.142900000000001</v>
      </c>
      <c r="AC1702">
        <v>0</v>
      </c>
      <c r="AD1702">
        <v>157.57140000000001</v>
      </c>
      <c r="AF1702">
        <v>0</v>
      </c>
      <c r="AG1702">
        <v>0</v>
      </c>
      <c r="AH1702">
        <v>4885</v>
      </c>
      <c r="AI1702">
        <v>333.34960000000001</v>
      </c>
      <c r="AJ1702">
        <v>0</v>
      </c>
      <c r="AK1702">
        <v>333.34960000000001</v>
      </c>
    </row>
    <row r="1703" spans="1:37" ht="19" customHeight="1">
      <c r="A1703" t="s">
        <v>1015</v>
      </c>
      <c r="B1703" t="s">
        <v>1016</v>
      </c>
      <c r="C1703" t="s">
        <v>1017</v>
      </c>
      <c r="D1703">
        <v>7</v>
      </c>
      <c r="E1703" t="s">
        <v>632</v>
      </c>
      <c r="F1703" t="s">
        <v>632</v>
      </c>
      <c r="G1703" t="s">
        <v>1311</v>
      </c>
      <c r="H1703" t="s">
        <v>1311</v>
      </c>
      <c r="I1703" t="s">
        <v>465</v>
      </c>
      <c r="J1703" t="s">
        <v>248</v>
      </c>
      <c r="K1703">
        <v>290</v>
      </c>
      <c r="L1703">
        <v>0</v>
      </c>
      <c r="M1703">
        <v>290</v>
      </c>
      <c r="N1703">
        <v>290</v>
      </c>
      <c r="O1703">
        <v>0</v>
      </c>
      <c r="Q1703">
        <v>66.285700000000006</v>
      </c>
      <c r="R1703">
        <v>8.8571000000000009</v>
      </c>
      <c r="S1703">
        <v>58</v>
      </c>
      <c r="T1703">
        <v>1.1429</v>
      </c>
      <c r="U1703">
        <f t="shared" si="25"/>
        <v>1.9705172413793104E-2</v>
      </c>
      <c r="V1703">
        <f t="shared" si="26"/>
        <v>0.7142857142857143</v>
      </c>
      <c r="W1703">
        <f t="shared" si="27"/>
        <v>36.248640675974649</v>
      </c>
      <c r="X1703">
        <f t="shared" si="28"/>
        <v>0.7142857142857143</v>
      </c>
      <c r="Y1703">
        <f t="shared" si="29"/>
        <v>36.248640675974649</v>
      </c>
      <c r="AB1703">
        <v>66.285700000000006</v>
      </c>
      <c r="AC1703">
        <v>8.8571000000000009</v>
      </c>
      <c r="AD1703">
        <v>58</v>
      </c>
      <c r="AE1703">
        <v>1.1429</v>
      </c>
      <c r="AF1703">
        <v>2.0813060000000001E-2</v>
      </c>
      <c r="AG1703">
        <v>290</v>
      </c>
      <c r="AH1703">
        <v>0</v>
      </c>
      <c r="AI1703">
        <v>290</v>
      </c>
      <c r="AJ1703">
        <v>290</v>
      </c>
      <c r="AK1703">
        <v>0</v>
      </c>
    </row>
    <row r="1704" spans="1:37" ht="19" customHeight="1">
      <c r="A1704" t="s">
        <v>1015</v>
      </c>
      <c r="B1704" t="s">
        <v>1016</v>
      </c>
      <c r="C1704" t="s">
        <v>1017</v>
      </c>
      <c r="D1704">
        <v>7</v>
      </c>
      <c r="E1704" t="s">
        <v>518</v>
      </c>
      <c r="G1704" t="s">
        <v>1311</v>
      </c>
      <c r="H1704" t="s">
        <v>1311</v>
      </c>
      <c r="I1704" t="s">
        <v>465</v>
      </c>
      <c r="J1704" t="s">
        <v>268</v>
      </c>
      <c r="K1704">
        <v>0</v>
      </c>
      <c r="L1704">
        <v>3743</v>
      </c>
      <c r="M1704">
        <v>255.3741</v>
      </c>
      <c r="N1704">
        <v>0</v>
      </c>
      <c r="O1704">
        <v>255.3741</v>
      </c>
      <c r="P1704">
        <v>0</v>
      </c>
      <c r="R1704">
        <v>0</v>
      </c>
      <c r="S1704">
        <v>0</v>
      </c>
      <c r="U1704" t="str">
        <f t="shared" si="25"/>
        <v/>
      </c>
      <c r="V1704" t="str">
        <f t="shared" si="26"/>
        <v/>
      </c>
      <c r="W1704" t="str">
        <f t="shared" si="27"/>
        <v/>
      </c>
      <c r="X1704" t="str">
        <f t="shared" si="28"/>
        <v/>
      </c>
      <c r="Y1704" t="str">
        <f t="shared" si="29"/>
        <v/>
      </c>
      <c r="AA1704">
        <v>0</v>
      </c>
      <c r="AC1704">
        <v>0</v>
      </c>
      <c r="AD1704">
        <v>0</v>
      </c>
      <c r="AG1704">
        <v>0</v>
      </c>
      <c r="AH1704">
        <v>3743</v>
      </c>
      <c r="AI1704">
        <v>255.3741</v>
      </c>
      <c r="AJ1704">
        <v>0</v>
      </c>
      <c r="AK1704">
        <v>255.3741</v>
      </c>
    </row>
    <row r="1705" spans="1:37" ht="19" customHeight="1">
      <c r="A1705" t="s">
        <v>1015</v>
      </c>
      <c r="B1705" t="s">
        <v>1016</v>
      </c>
      <c r="C1705" t="s">
        <v>1017</v>
      </c>
      <c r="D1705">
        <v>7</v>
      </c>
      <c r="E1705" t="s">
        <v>527</v>
      </c>
      <c r="G1705" t="s">
        <v>1311</v>
      </c>
      <c r="H1705" t="s">
        <v>1311</v>
      </c>
      <c r="I1705" t="s">
        <v>465</v>
      </c>
      <c r="J1705" t="s">
        <v>268</v>
      </c>
      <c r="K1705">
        <v>0</v>
      </c>
      <c r="L1705">
        <v>1950.73</v>
      </c>
      <c r="M1705">
        <v>133.0966</v>
      </c>
      <c r="N1705">
        <v>0</v>
      </c>
      <c r="O1705">
        <v>133.0966</v>
      </c>
      <c r="P1705">
        <v>823</v>
      </c>
      <c r="R1705">
        <v>0</v>
      </c>
      <c r="S1705">
        <v>1630.1429000000001</v>
      </c>
      <c r="U1705">
        <f t="shared" si="25"/>
        <v>0</v>
      </c>
      <c r="V1705">
        <f t="shared" si="26"/>
        <v>0.17095170876474342</v>
      </c>
      <c r="W1705" t="str">
        <f t="shared" si="27"/>
        <v/>
      </c>
      <c r="X1705">
        <f t="shared" si="28"/>
        <v>1.1663885417652647E-2</v>
      </c>
      <c r="Y1705" t="str">
        <f t="shared" si="29"/>
        <v/>
      </c>
      <c r="AA1705">
        <v>823</v>
      </c>
      <c r="AC1705">
        <v>0</v>
      </c>
      <c r="AD1705">
        <v>1630.1429000000001</v>
      </c>
      <c r="AF1705">
        <v>0</v>
      </c>
      <c r="AG1705">
        <v>0</v>
      </c>
      <c r="AH1705">
        <v>1950.73</v>
      </c>
      <c r="AI1705">
        <v>133.0966</v>
      </c>
      <c r="AJ1705">
        <v>0</v>
      </c>
      <c r="AK1705">
        <v>133.0966</v>
      </c>
    </row>
    <row r="1706" spans="1:37" ht="19" customHeight="1">
      <c r="A1706" t="s">
        <v>1015</v>
      </c>
      <c r="B1706" t="s">
        <v>1016</v>
      </c>
      <c r="C1706" t="s">
        <v>1017</v>
      </c>
      <c r="D1706">
        <v>7</v>
      </c>
      <c r="E1706" t="s">
        <v>539</v>
      </c>
      <c r="F1706" t="s">
        <v>540</v>
      </c>
      <c r="G1706" t="s">
        <v>1311</v>
      </c>
      <c r="H1706" t="s">
        <v>1311</v>
      </c>
      <c r="I1706" t="s">
        <v>465</v>
      </c>
      <c r="J1706" t="s">
        <v>268</v>
      </c>
      <c r="K1706">
        <v>1937</v>
      </c>
      <c r="L1706">
        <v>0</v>
      </c>
      <c r="M1706">
        <v>132.17240000000001</v>
      </c>
      <c r="N1706">
        <v>132.17240000000001</v>
      </c>
      <c r="O1706">
        <v>0</v>
      </c>
      <c r="Q1706">
        <v>518.57140000000004</v>
      </c>
      <c r="R1706">
        <v>269.8571</v>
      </c>
      <c r="S1706">
        <v>524.85709999999995</v>
      </c>
      <c r="T1706">
        <v>1.7142999999999999</v>
      </c>
      <c r="U1706">
        <f t="shared" si="25"/>
        <v>3.2662223679550111E-3</v>
      </c>
      <c r="V1706">
        <f t="shared" si="26"/>
        <v>0.52721833374129023</v>
      </c>
      <c r="W1706">
        <f t="shared" si="27"/>
        <v>161.41532153898717</v>
      </c>
      <c r="X1706">
        <f t="shared" si="28"/>
        <v>3.5975070983266556E-2</v>
      </c>
      <c r="Y1706">
        <f t="shared" si="29"/>
        <v>11.01427488104266</v>
      </c>
      <c r="AB1706">
        <v>518.57140000000004</v>
      </c>
      <c r="AC1706">
        <v>269.8571</v>
      </c>
      <c r="AD1706">
        <v>524.85709999999995</v>
      </c>
      <c r="AE1706">
        <v>1.7142999999999999</v>
      </c>
      <c r="AF1706">
        <v>3.40252E-3</v>
      </c>
      <c r="AG1706">
        <v>1937</v>
      </c>
      <c r="AH1706">
        <v>0</v>
      </c>
      <c r="AI1706">
        <v>132.17240000000001</v>
      </c>
      <c r="AJ1706">
        <v>132.17240000000001</v>
      </c>
      <c r="AK1706">
        <v>0</v>
      </c>
    </row>
    <row r="1707" spans="1:37" ht="19" customHeight="1">
      <c r="A1707" t="s">
        <v>1015</v>
      </c>
      <c r="B1707" t="s">
        <v>1016</v>
      </c>
      <c r="C1707" t="s">
        <v>1017</v>
      </c>
      <c r="D1707">
        <v>7</v>
      </c>
      <c r="E1707" t="s">
        <v>535</v>
      </c>
      <c r="G1707" t="s">
        <v>1311</v>
      </c>
      <c r="H1707" t="s">
        <v>1311</v>
      </c>
      <c r="I1707" t="s">
        <v>465</v>
      </c>
      <c r="J1707" t="s">
        <v>268</v>
      </c>
      <c r="K1707">
        <v>0</v>
      </c>
      <c r="L1707">
        <v>1785.64</v>
      </c>
      <c r="M1707">
        <v>121.8369</v>
      </c>
      <c r="N1707">
        <v>0</v>
      </c>
      <c r="O1707">
        <v>121.8369</v>
      </c>
      <c r="P1707">
        <v>0</v>
      </c>
      <c r="R1707">
        <v>0</v>
      </c>
      <c r="S1707">
        <v>0</v>
      </c>
      <c r="U1707" t="str">
        <f t="shared" si="25"/>
        <v/>
      </c>
      <c r="V1707" t="str">
        <f t="shared" si="26"/>
        <v/>
      </c>
      <c r="W1707" t="str">
        <f t="shared" si="27"/>
        <v/>
      </c>
      <c r="X1707" t="str">
        <f t="shared" si="28"/>
        <v/>
      </c>
      <c r="Y1707" t="str">
        <f t="shared" si="29"/>
        <v/>
      </c>
      <c r="AA1707">
        <v>0</v>
      </c>
      <c r="AC1707">
        <v>0</v>
      </c>
      <c r="AD1707">
        <v>0</v>
      </c>
      <c r="AG1707">
        <v>0</v>
      </c>
      <c r="AH1707">
        <v>1785.64</v>
      </c>
      <c r="AI1707">
        <v>121.8369</v>
      </c>
      <c r="AJ1707">
        <v>0</v>
      </c>
      <c r="AK1707">
        <v>121.8369</v>
      </c>
    </row>
    <row r="1708" spans="1:37" ht="19" customHeight="1">
      <c r="A1708" t="s">
        <v>1015</v>
      </c>
      <c r="B1708" t="s">
        <v>1016</v>
      </c>
      <c r="C1708" t="s">
        <v>1017</v>
      </c>
      <c r="D1708">
        <v>4</v>
      </c>
      <c r="E1708" t="s">
        <v>538</v>
      </c>
      <c r="G1708" t="s">
        <v>1311</v>
      </c>
      <c r="H1708" t="s">
        <v>1311</v>
      </c>
      <c r="I1708" t="s">
        <v>465</v>
      </c>
      <c r="J1708" t="s">
        <v>268</v>
      </c>
      <c r="K1708">
        <v>0</v>
      </c>
      <c r="L1708">
        <v>1677.24</v>
      </c>
      <c r="M1708">
        <v>114.4409</v>
      </c>
      <c r="N1708">
        <v>0</v>
      </c>
      <c r="O1708">
        <v>114.4409</v>
      </c>
      <c r="P1708">
        <v>0</v>
      </c>
      <c r="R1708">
        <v>0</v>
      </c>
      <c r="S1708">
        <v>11</v>
      </c>
      <c r="U1708">
        <f t="shared" si="25"/>
        <v>0</v>
      </c>
      <c r="V1708">
        <f t="shared" si="26"/>
        <v>38.119090909090907</v>
      </c>
      <c r="W1708" t="str">
        <f t="shared" si="27"/>
        <v/>
      </c>
      <c r="X1708">
        <f t="shared" si="28"/>
        <v>2.6009295454545454</v>
      </c>
      <c r="Y1708" t="str">
        <f t="shared" si="29"/>
        <v/>
      </c>
      <c r="AA1708">
        <v>0</v>
      </c>
      <c r="AC1708">
        <v>0</v>
      </c>
      <c r="AD1708">
        <v>11</v>
      </c>
      <c r="AF1708">
        <v>0</v>
      </c>
      <c r="AG1708">
        <v>0</v>
      </c>
      <c r="AH1708">
        <v>1677.24</v>
      </c>
      <c r="AI1708">
        <v>114.4409</v>
      </c>
      <c r="AJ1708">
        <v>0</v>
      </c>
      <c r="AK1708">
        <v>114.4409</v>
      </c>
    </row>
    <row r="1709" spans="1:37" ht="19" customHeight="1">
      <c r="A1709" t="s">
        <v>1015</v>
      </c>
      <c r="B1709" t="s">
        <v>1016</v>
      </c>
      <c r="C1709" t="s">
        <v>1017</v>
      </c>
      <c r="D1709">
        <v>7</v>
      </c>
      <c r="E1709" t="s">
        <v>522</v>
      </c>
      <c r="G1709" t="s">
        <v>1311</v>
      </c>
      <c r="H1709" t="s">
        <v>1311</v>
      </c>
      <c r="I1709" t="s">
        <v>465</v>
      </c>
      <c r="J1709" t="s">
        <v>268</v>
      </c>
      <c r="K1709">
        <v>0</v>
      </c>
      <c r="L1709">
        <v>1481.12</v>
      </c>
      <c r="M1709">
        <v>101.0557</v>
      </c>
      <c r="N1709">
        <v>0</v>
      </c>
      <c r="O1709">
        <v>101.0557</v>
      </c>
      <c r="P1709">
        <v>0</v>
      </c>
      <c r="R1709">
        <v>0</v>
      </c>
      <c r="S1709">
        <v>0</v>
      </c>
      <c r="U1709" t="str">
        <f t="shared" si="25"/>
        <v/>
      </c>
      <c r="V1709" t="str">
        <f t="shared" si="26"/>
        <v/>
      </c>
      <c r="W1709" t="str">
        <f t="shared" si="27"/>
        <v/>
      </c>
      <c r="X1709" t="str">
        <f t="shared" si="28"/>
        <v/>
      </c>
      <c r="Y1709" t="str">
        <f t="shared" si="29"/>
        <v/>
      </c>
      <c r="AA1709">
        <v>0</v>
      </c>
      <c r="AC1709">
        <v>0</v>
      </c>
      <c r="AD1709">
        <v>0</v>
      </c>
      <c r="AG1709">
        <v>0</v>
      </c>
      <c r="AH1709">
        <v>1481.12</v>
      </c>
      <c r="AI1709">
        <v>101.0557</v>
      </c>
      <c r="AJ1709">
        <v>0</v>
      </c>
      <c r="AK1709">
        <v>101.0557</v>
      </c>
    </row>
    <row r="1710" spans="1:37" ht="19" customHeight="1">
      <c r="A1710" t="s">
        <v>1015</v>
      </c>
      <c r="B1710" t="s">
        <v>1016</v>
      </c>
      <c r="C1710" t="s">
        <v>1017</v>
      </c>
      <c r="D1710">
        <v>7</v>
      </c>
      <c r="E1710" t="s">
        <v>531</v>
      </c>
      <c r="G1710" t="s">
        <v>1311</v>
      </c>
      <c r="H1710" t="s">
        <v>1311</v>
      </c>
      <c r="I1710" t="s">
        <v>465</v>
      </c>
      <c r="J1710" t="s">
        <v>268</v>
      </c>
      <c r="K1710">
        <v>0</v>
      </c>
      <c r="L1710">
        <v>1320</v>
      </c>
      <c r="M1710">
        <v>90.039599999999993</v>
      </c>
      <c r="N1710">
        <v>0</v>
      </c>
      <c r="O1710">
        <v>90.039599999999993</v>
      </c>
      <c r="P1710">
        <v>1.1429</v>
      </c>
      <c r="R1710">
        <v>0</v>
      </c>
      <c r="S1710">
        <v>55.142899999999997</v>
      </c>
      <c r="U1710">
        <f t="shared" si="25"/>
        <v>0</v>
      </c>
      <c r="V1710">
        <f t="shared" si="26"/>
        <v>3.4196864613835798</v>
      </c>
      <c r="W1710" t="str">
        <f t="shared" si="27"/>
        <v/>
      </c>
      <c r="X1710">
        <f t="shared" si="28"/>
        <v>0.2332630311427219</v>
      </c>
      <c r="Y1710" t="str">
        <f t="shared" si="29"/>
        <v/>
      </c>
      <c r="AA1710">
        <v>1.1429</v>
      </c>
      <c r="AC1710">
        <v>0</v>
      </c>
      <c r="AD1710">
        <v>55.142899999999997</v>
      </c>
      <c r="AF1710">
        <v>0</v>
      </c>
      <c r="AG1710">
        <v>0</v>
      </c>
      <c r="AH1710">
        <v>1320</v>
      </c>
      <c r="AI1710">
        <v>90.039599999999993</v>
      </c>
      <c r="AJ1710">
        <v>0</v>
      </c>
      <c r="AK1710">
        <v>90.039599999999993</v>
      </c>
    </row>
    <row r="1711" spans="1:37" ht="19" customHeight="1">
      <c r="A1711" t="s">
        <v>1015</v>
      </c>
      <c r="B1711" t="s">
        <v>1016</v>
      </c>
      <c r="C1711" t="s">
        <v>1017</v>
      </c>
      <c r="D1711">
        <v>3</v>
      </c>
      <c r="E1711" t="s">
        <v>624</v>
      </c>
      <c r="G1711" t="s">
        <v>1311</v>
      </c>
      <c r="H1711" t="s">
        <v>1311</v>
      </c>
      <c r="I1711" t="s">
        <v>465</v>
      </c>
      <c r="J1711" t="s">
        <v>268</v>
      </c>
      <c r="K1711">
        <v>499</v>
      </c>
      <c r="L1711">
        <v>633</v>
      </c>
      <c r="M1711">
        <v>77.176199999999994</v>
      </c>
      <c r="N1711">
        <v>34.021799999999999</v>
      </c>
      <c r="O1711">
        <v>43.154400000000003</v>
      </c>
      <c r="P1711">
        <v>0.66669999999999996</v>
      </c>
      <c r="R1711">
        <v>0</v>
      </c>
      <c r="S1711">
        <v>8.6667000000000005</v>
      </c>
      <c r="U1711">
        <f t="shared" si="25"/>
        <v>0</v>
      </c>
      <c r="V1711">
        <f t="shared" si="26"/>
        <v>43.538294083484288</v>
      </c>
      <c r="W1711" t="str">
        <f t="shared" si="27"/>
        <v/>
      </c>
      <c r="X1711">
        <f t="shared" si="28"/>
        <v>2.9683039680616607</v>
      </c>
      <c r="Y1711" t="str">
        <f t="shared" si="29"/>
        <v/>
      </c>
      <c r="AA1711">
        <v>0.66669999999999996</v>
      </c>
      <c r="AC1711">
        <v>0</v>
      </c>
      <c r="AD1711">
        <v>8.6667000000000005</v>
      </c>
      <c r="AF1711">
        <v>0</v>
      </c>
      <c r="AG1711">
        <v>499</v>
      </c>
      <c r="AH1711">
        <v>633</v>
      </c>
      <c r="AI1711">
        <v>77.176199999999994</v>
      </c>
      <c r="AJ1711">
        <v>34.021799999999999</v>
      </c>
      <c r="AK1711">
        <v>43.154400000000003</v>
      </c>
    </row>
    <row r="1712" spans="1:37" ht="19" customHeight="1">
      <c r="A1712" t="s">
        <v>1015</v>
      </c>
      <c r="B1712" t="s">
        <v>1016</v>
      </c>
      <c r="C1712" t="s">
        <v>1017</v>
      </c>
      <c r="D1712">
        <v>6</v>
      </c>
      <c r="E1712" t="s">
        <v>542</v>
      </c>
      <c r="G1712" t="s">
        <v>1311</v>
      </c>
      <c r="H1712" t="s">
        <v>1311</v>
      </c>
      <c r="I1712" t="s">
        <v>465</v>
      </c>
      <c r="J1712" t="s">
        <v>268</v>
      </c>
      <c r="K1712">
        <v>0</v>
      </c>
      <c r="L1712">
        <v>1069</v>
      </c>
      <c r="M1712">
        <v>72.9208</v>
      </c>
      <c r="N1712">
        <v>0</v>
      </c>
      <c r="O1712">
        <v>72.9208</v>
      </c>
      <c r="P1712">
        <v>5.5</v>
      </c>
      <c r="R1712">
        <v>0</v>
      </c>
      <c r="S1712">
        <v>63.666699999999999</v>
      </c>
      <c r="U1712">
        <f t="shared" si="25"/>
        <v>0</v>
      </c>
      <c r="V1712">
        <f t="shared" si="26"/>
        <v>2.7984278542262544</v>
      </c>
      <c r="W1712" t="str">
        <f t="shared" si="27"/>
        <v/>
      </c>
      <c r="X1712">
        <f t="shared" si="28"/>
        <v>0.19089204665337872</v>
      </c>
      <c r="Y1712" t="str">
        <f t="shared" si="29"/>
        <v/>
      </c>
      <c r="AA1712">
        <v>5.5</v>
      </c>
      <c r="AC1712">
        <v>0</v>
      </c>
      <c r="AD1712">
        <v>63.666699999999999</v>
      </c>
      <c r="AF1712">
        <v>0</v>
      </c>
      <c r="AG1712">
        <v>0</v>
      </c>
      <c r="AH1712">
        <v>1069</v>
      </c>
      <c r="AI1712">
        <v>72.9208</v>
      </c>
      <c r="AJ1712">
        <v>0</v>
      </c>
      <c r="AK1712">
        <v>72.9208</v>
      </c>
    </row>
    <row r="1713" spans="1:37" ht="19" customHeight="1">
      <c r="A1713" t="s">
        <v>1015</v>
      </c>
      <c r="B1713" t="s">
        <v>1016</v>
      </c>
      <c r="C1713" t="s">
        <v>1017</v>
      </c>
      <c r="D1713">
        <v>7</v>
      </c>
      <c r="E1713" t="s">
        <v>533</v>
      </c>
      <c r="F1713" t="s">
        <v>533</v>
      </c>
      <c r="G1713" t="s">
        <v>1311</v>
      </c>
      <c r="H1713" t="s">
        <v>1311</v>
      </c>
      <c r="I1713" t="s">
        <v>465</v>
      </c>
      <c r="J1713" t="s">
        <v>281</v>
      </c>
      <c r="K1713">
        <v>9.98</v>
      </c>
      <c r="L1713">
        <v>0</v>
      </c>
      <c r="M1713">
        <v>68.094300000000004</v>
      </c>
      <c r="N1713">
        <v>68.094300000000004</v>
      </c>
      <c r="O1713">
        <v>0</v>
      </c>
      <c r="R1713">
        <v>1.7142999999999999</v>
      </c>
      <c r="S1713">
        <v>58.428600000000003</v>
      </c>
      <c r="T1713">
        <v>2</v>
      </c>
      <c r="U1713">
        <f t="shared" si="25"/>
        <v>3.4229812112561313E-2</v>
      </c>
      <c r="V1713">
        <f t="shared" si="26"/>
        <v>2.4400966063097277E-2</v>
      </c>
      <c r="W1713">
        <f t="shared" si="27"/>
        <v>0.71285714285714286</v>
      </c>
      <c r="X1713">
        <f t="shared" si="28"/>
        <v>0.16648964963831314</v>
      </c>
      <c r="Y1713">
        <f t="shared" si="29"/>
        <v>4.8638785714285717</v>
      </c>
      <c r="AC1713">
        <v>1.7142999999999999</v>
      </c>
      <c r="AD1713">
        <v>58.428600000000003</v>
      </c>
      <c r="AE1713">
        <v>2</v>
      </c>
      <c r="AF1713">
        <v>3.449671E-2</v>
      </c>
      <c r="AG1713">
        <v>9.98</v>
      </c>
      <c r="AH1713">
        <v>0</v>
      </c>
      <c r="AI1713">
        <v>68.094300000000004</v>
      </c>
      <c r="AJ1713">
        <v>68.094300000000004</v>
      </c>
      <c r="AK1713">
        <v>0</v>
      </c>
    </row>
    <row r="1714" spans="1:37" ht="19" customHeight="1">
      <c r="A1714" t="s">
        <v>1015</v>
      </c>
      <c r="B1714" t="s">
        <v>1016</v>
      </c>
      <c r="C1714" t="s">
        <v>1017</v>
      </c>
      <c r="D1714">
        <v>5</v>
      </c>
      <c r="E1714" t="s">
        <v>534</v>
      </c>
      <c r="G1714" t="s">
        <v>1311</v>
      </c>
      <c r="H1714" t="s">
        <v>1311</v>
      </c>
      <c r="I1714" t="s">
        <v>465</v>
      </c>
      <c r="J1714" t="s">
        <v>268</v>
      </c>
      <c r="K1714">
        <v>0</v>
      </c>
      <c r="L1714">
        <v>949.41</v>
      </c>
      <c r="M1714">
        <v>64.779600000000002</v>
      </c>
      <c r="N1714">
        <v>0</v>
      </c>
      <c r="O1714">
        <v>64.779600000000002</v>
      </c>
      <c r="P1714">
        <v>0</v>
      </c>
      <c r="R1714">
        <v>0</v>
      </c>
      <c r="S1714">
        <v>14.4</v>
      </c>
      <c r="U1714">
        <f t="shared" si="25"/>
        <v>0</v>
      </c>
      <c r="V1714">
        <f t="shared" si="26"/>
        <v>13.186249999999999</v>
      </c>
      <c r="W1714" t="str">
        <f t="shared" si="27"/>
        <v/>
      </c>
      <c r="X1714">
        <f t="shared" si="28"/>
        <v>0.89971666666666672</v>
      </c>
      <c r="Y1714" t="str">
        <f t="shared" si="29"/>
        <v/>
      </c>
      <c r="AA1714">
        <v>0</v>
      </c>
      <c r="AC1714">
        <v>0</v>
      </c>
      <c r="AD1714">
        <v>14.4</v>
      </c>
      <c r="AF1714">
        <v>0</v>
      </c>
      <c r="AG1714">
        <v>0</v>
      </c>
      <c r="AH1714">
        <v>949.41</v>
      </c>
      <c r="AI1714">
        <v>64.779600000000002</v>
      </c>
      <c r="AJ1714">
        <v>0</v>
      </c>
      <c r="AK1714">
        <v>64.779600000000002</v>
      </c>
    </row>
    <row r="1715" spans="1:37" ht="19" customHeight="1">
      <c r="A1715" t="s">
        <v>1015</v>
      </c>
      <c r="B1715" t="s">
        <v>1016</v>
      </c>
      <c r="C1715" t="s">
        <v>1017</v>
      </c>
      <c r="D1715">
        <v>7</v>
      </c>
      <c r="E1715" t="s">
        <v>464</v>
      </c>
      <c r="F1715" t="s">
        <v>464</v>
      </c>
      <c r="G1715" t="s">
        <v>1311</v>
      </c>
      <c r="H1715" t="s">
        <v>1311</v>
      </c>
      <c r="I1715" t="s">
        <v>465</v>
      </c>
      <c r="J1715" t="s">
        <v>248</v>
      </c>
      <c r="K1715">
        <v>60</v>
      </c>
      <c r="L1715">
        <v>0</v>
      </c>
      <c r="M1715">
        <v>60</v>
      </c>
      <c r="N1715">
        <v>60</v>
      </c>
      <c r="O1715">
        <v>0</v>
      </c>
      <c r="Q1715">
        <v>31.571400000000001</v>
      </c>
      <c r="R1715">
        <v>0</v>
      </c>
      <c r="S1715">
        <v>27.857099999999999</v>
      </c>
      <c r="T1715">
        <v>0.1429</v>
      </c>
      <c r="U1715">
        <f t="shared" si="25"/>
        <v>5.1297514816689462E-3</v>
      </c>
      <c r="V1715">
        <f t="shared" si="26"/>
        <v>0.30769278106581704</v>
      </c>
      <c r="W1715">
        <f t="shared" si="27"/>
        <v>59.982005398380487</v>
      </c>
      <c r="X1715">
        <f t="shared" si="28"/>
        <v>0.30769278106581704</v>
      </c>
      <c r="Y1715">
        <f t="shared" si="29"/>
        <v>59.982005398380487</v>
      </c>
      <c r="AB1715">
        <v>31.571400000000001</v>
      </c>
      <c r="AC1715">
        <v>0</v>
      </c>
      <c r="AD1715">
        <v>27.857099999999999</v>
      </c>
      <c r="AE1715">
        <v>0.1429</v>
      </c>
      <c r="AF1715">
        <v>5.1020400000000004E-3</v>
      </c>
      <c r="AG1715">
        <v>60</v>
      </c>
      <c r="AH1715">
        <v>0</v>
      </c>
      <c r="AI1715">
        <v>60</v>
      </c>
      <c r="AJ1715">
        <v>60</v>
      </c>
      <c r="AK1715">
        <v>0</v>
      </c>
    </row>
    <row r="1716" spans="1:37" ht="19" customHeight="1">
      <c r="A1716" t="s">
        <v>1015</v>
      </c>
      <c r="B1716" t="s">
        <v>1016</v>
      </c>
      <c r="C1716" t="s">
        <v>1017</v>
      </c>
      <c r="D1716">
        <v>1</v>
      </c>
      <c r="E1716" t="s">
        <v>541</v>
      </c>
      <c r="G1716" t="s">
        <v>1311</v>
      </c>
      <c r="H1716" t="s">
        <v>1311</v>
      </c>
      <c r="I1716" t="s">
        <v>465</v>
      </c>
      <c r="J1716" t="s">
        <v>268</v>
      </c>
      <c r="K1716">
        <v>0</v>
      </c>
      <c r="L1716">
        <v>512.85</v>
      </c>
      <c r="M1716">
        <v>35.027099999999997</v>
      </c>
      <c r="N1716">
        <v>0</v>
      </c>
      <c r="O1716">
        <v>35.027099999999997</v>
      </c>
      <c r="P1716">
        <v>0</v>
      </c>
      <c r="R1716">
        <v>0</v>
      </c>
      <c r="S1716">
        <v>3</v>
      </c>
      <c r="U1716">
        <f t="shared" si="25"/>
        <v>0</v>
      </c>
      <c r="V1716">
        <f t="shared" si="26"/>
        <v>170.95000000000002</v>
      </c>
      <c r="W1716" t="str">
        <f t="shared" si="27"/>
        <v/>
      </c>
      <c r="X1716">
        <f t="shared" si="28"/>
        <v>11.675699999999999</v>
      </c>
      <c r="Y1716" t="str">
        <f t="shared" si="29"/>
        <v/>
      </c>
      <c r="AA1716">
        <v>0</v>
      </c>
      <c r="AC1716">
        <v>0</v>
      </c>
      <c r="AD1716">
        <v>3</v>
      </c>
      <c r="AF1716">
        <v>0</v>
      </c>
      <c r="AG1716">
        <v>0</v>
      </c>
      <c r="AH1716">
        <v>512.85</v>
      </c>
      <c r="AI1716">
        <v>35.027099999999997</v>
      </c>
      <c r="AJ1716">
        <v>0</v>
      </c>
      <c r="AK1716">
        <v>35.027099999999997</v>
      </c>
    </row>
    <row r="1717" spans="1:37" ht="19" customHeight="1">
      <c r="A1717" t="s">
        <v>1015</v>
      </c>
      <c r="B1717" t="s">
        <v>1016</v>
      </c>
      <c r="C1717" t="s">
        <v>1017</v>
      </c>
      <c r="D1717">
        <v>2</v>
      </c>
      <c r="E1717" t="s">
        <v>1002</v>
      </c>
      <c r="G1717" t="s">
        <v>1311</v>
      </c>
      <c r="H1717" t="s">
        <v>1311</v>
      </c>
      <c r="I1717" t="s">
        <v>465</v>
      </c>
      <c r="J1717" t="s">
        <v>268</v>
      </c>
      <c r="K1717">
        <v>0</v>
      </c>
      <c r="L1717">
        <v>294.01</v>
      </c>
      <c r="M1717">
        <v>20.0687</v>
      </c>
      <c r="N1717">
        <v>0</v>
      </c>
      <c r="O1717">
        <v>20.0687</v>
      </c>
      <c r="P1717">
        <v>0.5</v>
      </c>
      <c r="R1717">
        <v>0</v>
      </c>
      <c r="S1717">
        <v>4</v>
      </c>
      <c r="U1717">
        <f t="shared" si="25"/>
        <v>0</v>
      </c>
      <c r="V1717">
        <f t="shared" si="26"/>
        <v>36.751249999999999</v>
      </c>
      <c r="W1717" t="str">
        <f t="shared" si="27"/>
        <v/>
      </c>
      <c r="X1717">
        <f t="shared" si="28"/>
        <v>2.5085875</v>
      </c>
      <c r="Y1717" t="str">
        <f t="shared" si="29"/>
        <v/>
      </c>
      <c r="AA1717">
        <v>0.5</v>
      </c>
      <c r="AC1717">
        <v>0</v>
      </c>
      <c r="AD1717">
        <v>4</v>
      </c>
      <c r="AF1717">
        <v>0</v>
      </c>
      <c r="AG1717">
        <v>0</v>
      </c>
      <c r="AH1717">
        <v>294.01</v>
      </c>
      <c r="AI1717">
        <v>20.0687</v>
      </c>
      <c r="AJ1717">
        <v>0</v>
      </c>
      <c r="AK1717">
        <v>20.0687</v>
      </c>
    </row>
    <row r="1718" spans="1:37" ht="19" customHeight="1">
      <c r="A1718" t="s">
        <v>1015</v>
      </c>
      <c r="B1718" t="s">
        <v>1016</v>
      </c>
      <c r="C1718" t="s">
        <v>1017</v>
      </c>
      <c r="D1718">
        <v>7</v>
      </c>
      <c r="E1718" t="s">
        <v>544</v>
      </c>
      <c r="F1718" t="s">
        <v>544</v>
      </c>
      <c r="G1718" t="s">
        <v>1311</v>
      </c>
      <c r="H1718" t="s">
        <v>1311</v>
      </c>
      <c r="I1718" t="s">
        <v>465</v>
      </c>
      <c r="J1718" t="s">
        <v>268</v>
      </c>
      <c r="K1718">
        <v>12</v>
      </c>
      <c r="L1718">
        <v>0</v>
      </c>
      <c r="M1718">
        <v>0.81940000000000002</v>
      </c>
      <c r="N1718">
        <v>0.81940000000000002</v>
      </c>
      <c r="O1718">
        <v>0</v>
      </c>
      <c r="R1718">
        <v>16</v>
      </c>
      <c r="S1718">
        <v>64.285700000000006</v>
      </c>
      <c r="T1718">
        <v>0.1429</v>
      </c>
      <c r="U1718">
        <f t="shared" si="25"/>
        <v>2.2228893828643071E-3</v>
      </c>
      <c r="V1718">
        <f t="shared" si="26"/>
        <v>2.6666672592593907E-2</v>
      </c>
      <c r="W1718">
        <f t="shared" si="27"/>
        <v>11.996401079676097</v>
      </c>
      <c r="X1718">
        <f t="shared" si="28"/>
        <v>1.8208892935309539E-3</v>
      </c>
      <c r="Y1718">
        <f t="shared" si="29"/>
        <v>0.81915425372388284</v>
      </c>
      <c r="AC1718">
        <v>16</v>
      </c>
      <c r="AD1718">
        <v>64.285700000000006</v>
      </c>
      <c r="AE1718">
        <v>0.1429</v>
      </c>
      <c r="AF1718">
        <v>1.9569499999999998E-3</v>
      </c>
      <c r="AG1718">
        <v>12</v>
      </c>
      <c r="AH1718">
        <v>0</v>
      </c>
      <c r="AI1718">
        <v>0.81940000000000002</v>
      </c>
      <c r="AJ1718">
        <v>0.81940000000000002</v>
      </c>
      <c r="AK1718">
        <v>0</v>
      </c>
    </row>
    <row r="1719" spans="1:37" ht="19" customHeight="1">
      <c r="A1719" t="s">
        <v>1015</v>
      </c>
      <c r="B1719" t="s">
        <v>1016</v>
      </c>
      <c r="C1719" t="s">
        <v>1017</v>
      </c>
      <c r="D1719">
        <v>7</v>
      </c>
      <c r="E1719" t="s">
        <v>545</v>
      </c>
      <c r="F1719" t="s">
        <v>635</v>
      </c>
      <c r="G1719" t="s">
        <v>1311</v>
      </c>
      <c r="H1719" t="s">
        <v>1311</v>
      </c>
      <c r="I1719" t="s">
        <v>465</v>
      </c>
      <c r="J1719" t="s">
        <v>268</v>
      </c>
      <c r="K1719">
        <v>0</v>
      </c>
      <c r="L1719">
        <v>0</v>
      </c>
      <c r="M1719">
        <v>0</v>
      </c>
      <c r="N1719">
        <v>0</v>
      </c>
      <c r="O1719">
        <v>0</v>
      </c>
      <c r="Q1719">
        <v>23346.142899999999</v>
      </c>
      <c r="R1719">
        <v>2046</v>
      </c>
      <c r="S1719">
        <v>23704.857100000001</v>
      </c>
      <c r="T1719">
        <v>0</v>
      </c>
      <c r="U1719">
        <f t="shared" si="25"/>
        <v>0</v>
      </c>
      <c r="V1719">
        <f t="shared" si="26"/>
        <v>0</v>
      </c>
      <c r="W1719" t="str">
        <f t="shared" si="27"/>
        <v/>
      </c>
      <c r="X1719">
        <f t="shared" si="28"/>
        <v>0</v>
      </c>
      <c r="Y1719" t="str">
        <f t="shared" si="29"/>
        <v/>
      </c>
      <c r="AB1719">
        <v>23346.142899999999</v>
      </c>
      <c r="AC1719">
        <v>2046</v>
      </c>
      <c r="AD1719">
        <v>23704.857100000001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</row>
    <row r="1720" spans="1:37" ht="19" customHeight="1">
      <c r="A1720" t="s">
        <v>1015</v>
      </c>
      <c r="B1720" t="s">
        <v>1016</v>
      </c>
      <c r="C1720" t="s">
        <v>1017</v>
      </c>
      <c r="D1720">
        <v>7</v>
      </c>
      <c r="E1720" t="s">
        <v>1003</v>
      </c>
      <c r="F1720" t="s">
        <v>1004</v>
      </c>
      <c r="G1720" t="s">
        <v>1311</v>
      </c>
      <c r="H1720" t="s">
        <v>1311</v>
      </c>
      <c r="I1720" t="s">
        <v>465</v>
      </c>
      <c r="J1720" t="s">
        <v>281</v>
      </c>
      <c r="K1720">
        <v>0</v>
      </c>
      <c r="L1720">
        <v>0</v>
      </c>
      <c r="M1720">
        <v>0</v>
      </c>
      <c r="N1720">
        <v>0</v>
      </c>
      <c r="O1720">
        <v>0</v>
      </c>
      <c r="Q1720">
        <v>23.285699999999999</v>
      </c>
      <c r="R1720">
        <v>0.71430000000000005</v>
      </c>
      <c r="S1720">
        <v>23.428599999999999</v>
      </c>
      <c r="T1720">
        <v>0</v>
      </c>
      <c r="U1720">
        <f t="shared" si="25"/>
        <v>0</v>
      </c>
      <c r="V1720">
        <f t="shared" si="26"/>
        <v>0</v>
      </c>
      <c r="W1720" t="str">
        <f t="shared" si="27"/>
        <v/>
      </c>
      <c r="X1720">
        <f t="shared" si="28"/>
        <v>0</v>
      </c>
      <c r="Y1720" t="str">
        <f t="shared" si="29"/>
        <v/>
      </c>
      <c r="AB1720">
        <v>23.285699999999999</v>
      </c>
      <c r="AC1720">
        <v>0.71430000000000005</v>
      </c>
      <c r="AD1720">
        <v>23.428599999999999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</row>
    <row r="1721" spans="1:37" ht="19" customHeight="1">
      <c r="A1721" t="s">
        <v>1015</v>
      </c>
      <c r="B1721" t="s">
        <v>1016</v>
      </c>
      <c r="C1721" t="s">
        <v>1017</v>
      </c>
      <c r="D1721">
        <v>7</v>
      </c>
      <c r="E1721" t="s">
        <v>546</v>
      </c>
      <c r="F1721" t="s">
        <v>546</v>
      </c>
      <c r="G1721" t="s">
        <v>1311</v>
      </c>
      <c r="H1721" t="s">
        <v>1311</v>
      </c>
      <c r="I1721" t="s">
        <v>465</v>
      </c>
      <c r="J1721" t="s">
        <v>248</v>
      </c>
      <c r="K1721">
        <v>0</v>
      </c>
      <c r="L1721">
        <v>0</v>
      </c>
      <c r="M1721">
        <v>0</v>
      </c>
      <c r="N1721">
        <v>0</v>
      </c>
      <c r="O1721">
        <v>0</v>
      </c>
      <c r="Q1721">
        <v>35.285699999999999</v>
      </c>
      <c r="R1721">
        <v>6.4286000000000003</v>
      </c>
      <c r="S1721">
        <v>31.571400000000001</v>
      </c>
      <c r="T1721">
        <v>0</v>
      </c>
      <c r="U1721">
        <f t="shared" si="25"/>
        <v>0</v>
      </c>
      <c r="V1721">
        <f t="shared" si="26"/>
        <v>0</v>
      </c>
      <c r="W1721" t="str">
        <f t="shared" si="27"/>
        <v/>
      </c>
      <c r="X1721">
        <f t="shared" si="28"/>
        <v>0</v>
      </c>
      <c r="Y1721" t="str">
        <f t="shared" si="29"/>
        <v/>
      </c>
      <c r="AB1721">
        <v>35.285699999999999</v>
      </c>
      <c r="AC1721">
        <v>6.4286000000000003</v>
      </c>
      <c r="AD1721">
        <v>31.571400000000001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</row>
    <row r="1722" spans="1:37" ht="19" customHeight="1">
      <c r="A1722" t="s">
        <v>1015</v>
      </c>
      <c r="B1722" t="s">
        <v>1016</v>
      </c>
      <c r="C1722" t="s">
        <v>1017</v>
      </c>
      <c r="D1722">
        <v>7</v>
      </c>
      <c r="E1722" t="s">
        <v>547</v>
      </c>
      <c r="F1722" t="s">
        <v>548</v>
      </c>
      <c r="G1722" t="s">
        <v>1311</v>
      </c>
      <c r="H1722" t="s">
        <v>1311</v>
      </c>
      <c r="I1722" t="s">
        <v>465</v>
      </c>
      <c r="J1722" t="s">
        <v>281</v>
      </c>
      <c r="K1722">
        <v>0</v>
      </c>
      <c r="L1722">
        <v>0</v>
      </c>
      <c r="M1722">
        <v>0</v>
      </c>
      <c r="N1722">
        <v>0</v>
      </c>
      <c r="O1722">
        <v>0</v>
      </c>
      <c r="R1722">
        <v>0</v>
      </c>
      <c r="S1722">
        <v>0</v>
      </c>
      <c r="T1722">
        <v>0</v>
      </c>
      <c r="U1722" t="str">
        <f t="shared" si="25"/>
        <v/>
      </c>
      <c r="V1722" t="str">
        <f t="shared" si="26"/>
        <v/>
      </c>
      <c r="W1722" t="str">
        <f t="shared" si="27"/>
        <v/>
      </c>
      <c r="X1722" t="str">
        <f t="shared" si="28"/>
        <v/>
      </c>
      <c r="Y1722" t="str">
        <f t="shared" si="29"/>
        <v/>
      </c>
      <c r="AC1722">
        <v>0</v>
      </c>
      <c r="AD1722">
        <v>0</v>
      </c>
      <c r="AE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</row>
    <row r="1723" spans="1:37" ht="19" customHeight="1">
      <c r="A1723" t="s">
        <v>1015</v>
      </c>
      <c r="B1723" t="s">
        <v>1016</v>
      </c>
      <c r="C1723" t="s">
        <v>1017</v>
      </c>
      <c r="D1723">
        <v>1</v>
      </c>
      <c r="E1723" t="s">
        <v>1011</v>
      </c>
      <c r="F1723" t="s">
        <v>1011</v>
      </c>
      <c r="G1723" t="s">
        <v>1311</v>
      </c>
      <c r="H1723" t="s">
        <v>1311</v>
      </c>
      <c r="I1723" t="s">
        <v>465</v>
      </c>
      <c r="J1723" t="s">
        <v>248</v>
      </c>
      <c r="K1723">
        <v>0</v>
      </c>
      <c r="L1723">
        <v>0</v>
      </c>
      <c r="M1723">
        <v>0</v>
      </c>
      <c r="N1723">
        <v>0</v>
      </c>
      <c r="O1723">
        <v>0</v>
      </c>
      <c r="Q1723">
        <v>6537</v>
      </c>
      <c r="R1723">
        <v>7</v>
      </c>
      <c r="S1723">
        <v>20</v>
      </c>
      <c r="T1723">
        <v>0</v>
      </c>
      <c r="U1723">
        <f t="shared" si="25"/>
        <v>0</v>
      </c>
      <c r="V1723">
        <f t="shared" si="26"/>
        <v>0</v>
      </c>
      <c r="W1723" t="str">
        <f t="shared" si="27"/>
        <v/>
      </c>
      <c r="X1723">
        <f t="shared" si="28"/>
        <v>0</v>
      </c>
      <c r="Y1723" t="str">
        <f t="shared" si="29"/>
        <v/>
      </c>
      <c r="AB1723">
        <v>6537</v>
      </c>
      <c r="AC1723">
        <v>7</v>
      </c>
      <c r="AD1723">
        <v>20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</row>
    <row r="1724" spans="1:37" ht="19" customHeight="1">
      <c r="A1724" t="s">
        <v>1015</v>
      </c>
      <c r="B1724" t="s">
        <v>1016</v>
      </c>
      <c r="C1724" t="s">
        <v>1017</v>
      </c>
      <c r="D1724">
        <v>7</v>
      </c>
      <c r="E1724" t="s">
        <v>549</v>
      </c>
      <c r="G1724" t="s">
        <v>1311</v>
      </c>
      <c r="H1724" t="s">
        <v>1311</v>
      </c>
      <c r="I1724" t="s">
        <v>465</v>
      </c>
      <c r="J1724" t="s">
        <v>281</v>
      </c>
      <c r="K1724">
        <v>0</v>
      </c>
      <c r="L1724">
        <v>0</v>
      </c>
      <c r="M1724">
        <v>0</v>
      </c>
      <c r="N1724">
        <v>0</v>
      </c>
      <c r="O1724">
        <v>0</v>
      </c>
      <c r="R1724">
        <v>0</v>
      </c>
      <c r="S1724">
        <v>0</v>
      </c>
      <c r="T1724">
        <v>0</v>
      </c>
      <c r="U1724" t="str">
        <f t="shared" si="25"/>
        <v/>
      </c>
      <c r="V1724" t="str">
        <f t="shared" si="26"/>
        <v/>
      </c>
      <c r="W1724" t="str">
        <f t="shared" si="27"/>
        <v/>
      </c>
      <c r="X1724" t="str">
        <f t="shared" si="28"/>
        <v/>
      </c>
      <c r="Y1724" t="str">
        <f t="shared" si="29"/>
        <v/>
      </c>
      <c r="AC1724">
        <v>0</v>
      </c>
      <c r="AD1724">
        <v>0</v>
      </c>
      <c r="AE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</row>
    <row r="1725" spans="1:37" ht="19" customHeight="1">
      <c r="A1725" t="s">
        <v>1015</v>
      </c>
      <c r="B1725" t="s">
        <v>1016</v>
      </c>
      <c r="C1725" t="s">
        <v>1017</v>
      </c>
      <c r="D1725">
        <v>7</v>
      </c>
      <c r="E1725" t="s">
        <v>550</v>
      </c>
      <c r="F1725" t="s">
        <v>551</v>
      </c>
      <c r="G1725" t="s">
        <v>1311</v>
      </c>
      <c r="H1725" t="s">
        <v>1311</v>
      </c>
      <c r="I1725" t="s">
        <v>465</v>
      </c>
      <c r="J1725" t="s">
        <v>248</v>
      </c>
      <c r="K1725">
        <v>0</v>
      </c>
      <c r="L1725">
        <v>0</v>
      </c>
      <c r="M1725">
        <v>0</v>
      </c>
      <c r="N1725">
        <v>0</v>
      </c>
      <c r="O1725">
        <v>0</v>
      </c>
      <c r="R1725">
        <v>0</v>
      </c>
      <c r="S1725">
        <v>0</v>
      </c>
      <c r="T1725">
        <v>0</v>
      </c>
      <c r="U1725" t="str">
        <f t="shared" si="25"/>
        <v/>
      </c>
      <c r="V1725" t="str">
        <f t="shared" si="26"/>
        <v/>
      </c>
      <c r="W1725" t="str">
        <f t="shared" si="27"/>
        <v/>
      </c>
      <c r="X1725" t="str">
        <f t="shared" si="28"/>
        <v/>
      </c>
      <c r="Y1725" t="str">
        <f t="shared" si="29"/>
        <v/>
      </c>
      <c r="AC1725">
        <v>0</v>
      </c>
      <c r="AD1725">
        <v>0</v>
      </c>
      <c r="AE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</row>
    <row r="1726" spans="1:37" ht="19" customHeight="1">
      <c r="A1726" t="s">
        <v>1015</v>
      </c>
      <c r="B1726" t="s">
        <v>1016</v>
      </c>
      <c r="C1726" t="s">
        <v>1017</v>
      </c>
      <c r="D1726">
        <v>7</v>
      </c>
      <c r="E1726" t="s">
        <v>552</v>
      </c>
      <c r="G1726" t="s">
        <v>1311</v>
      </c>
      <c r="H1726" t="s">
        <v>1311</v>
      </c>
      <c r="I1726" t="s">
        <v>465</v>
      </c>
      <c r="J1726" t="s">
        <v>281</v>
      </c>
      <c r="K1726">
        <v>0</v>
      </c>
      <c r="L1726">
        <v>0</v>
      </c>
      <c r="M1726">
        <v>0</v>
      </c>
      <c r="N1726">
        <v>0</v>
      </c>
      <c r="O1726">
        <v>0</v>
      </c>
      <c r="Q1726">
        <v>0</v>
      </c>
      <c r="R1726">
        <v>0</v>
      </c>
      <c r="S1726">
        <v>0</v>
      </c>
      <c r="T1726">
        <v>0</v>
      </c>
      <c r="U1726" t="str">
        <f t="shared" si="25"/>
        <v/>
      </c>
      <c r="V1726" t="str">
        <f t="shared" si="26"/>
        <v/>
      </c>
      <c r="W1726" t="str">
        <f t="shared" si="27"/>
        <v/>
      </c>
      <c r="X1726" t="str">
        <f t="shared" si="28"/>
        <v/>
      </c>
      <c r="Y1726" t="str">
        <f t="shared" si="29"/>
        <v/>
      </c>
      <c r="AB1726">
        <v>0</v>
      </c>
      <c r="AC1726">
        <v>0</v>
      </c>
      <c r="AD1726">
        <v>0</v>
      </c>
      <c r="AE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</row>
    <row r="1727" spans="1:37" ht="19" customHeight="1">
      <c r="A1727" t="s">
        <v>1015</v>
      </c>
      <c r="B1727" t="s">
        <v>1016</v>
      </c>
      <c r="C1727" t="s">
        <v>1017</v>
      </c>
      <c r="D1727">
        <v>7</v>
      </c>
      <c r="E1727" t="s">
        <v>553</v>
      </c>
      <c r="G1727" t="s">
        <v>1311</v>
      </c>
      <c r="H1727" t="s">
        <v>1311</v>
      </c>
      <c r="I1727" t="s">
        <v>465</v>
      </c>
      <c r="J1727" t="s">
        <v>281</v>
      </c>
      <c r="K1727">
        <v>0</v>
      </c>
      <c r="L1727">
        <v>0</v>
      </c>
      <c r="M1727">
        <v>0</v>
      </c>
      <c r="N1727">
        <v>0</v>
      </c>
      <c r="O1727">
        <v>0</v>
      </c>
      <c r="Q1727">
        <v>0</v>
      </c>
      <c r="R1727">
        <v>0</v>
      </c>
      <c r="S1727">
        <v>0</v>
      </c>
      <c r="T1727">
        <v>0</v>
      </c>
      <c r="U1727" t="str">
        <f t="shared" si="25"/>
        <v/>
      </c>
      <c r="V1727" t="str">
        <f t="shared" si="26"/>
        <v/>
      </c>
      <c r="W1727" t="str">
        <f t="shared" si="27"/>
        <v/>
      </c>
      <c r="X1727" t="str">
        <f t="shared" si="28"/>
        <v/>
      </c>
      <c r="Y1727" t="str">
        <f t="shared" si="29"/>
        <v/>
      </c>
      <c r="AB1727">
        <v>0</v>
      </c>
      <c r="AC1727">
        <v>0</v>
      </c>
      <c r="AD1727">
        <v>0</v>
      </c>
      <c r="AE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</row>
    <row r="1728" spans="1:37" ht="19" customHeight="1">
      <c r="A1728" t="s">
        <v>1015</v>
      </c>
      <c r="B1728" t="s">
        <v>1016</v>
      </c>
      <c r="C1728" t="s">
        <v>1017</v>
      </c>
      <c r="D1728">
        <v>7</v>
      </c>
      <c r="E1728" t="s">
        <v>554</v>
      </c>
      <c r="F1728" t="s">
        <v>554</v>
      </c>
      <c r="G1728" t="s">
        <v>554</v>
      </c>
      <c r="H1728" t="s">
        <v>555</v>
      </c>
      <c r="I1728" t="s">
        <v>556</v>
      </c>
      <c r="J1728" t="s">
        <v>281</v>
      </c>
      <c r="K1728">
        <v>31778.14</v>
      </c>
      <c r="L1728">
        <v>0</v>
      </c>
      <c r="M1728">
        <v>216810.6629</v>
      </c>
      <c r="N1728">
        <v>216810.6629</v>
      </c>
      <c r="O1728">
        <v>0</v>
      </c>
      <c r="Q1728">
        <v>49715.7143</v>
      </c>
      <c r="R1728">
        <v>7712.2857000000004</v>
      </c>
      <c r="S1728">
        <v>50268.428599999999</v>
      </c>
      <c r="T1728">
        <v>3595.1428999999998</v>
      </c>
      <c r="U1728">
        <f t="shared" si="25"/>
        <v>7.1518903616573357E-2</v>
      </c>
      <c r="V1728">
        <f t="shared" si="26"/>
        <v>9.0309850778074366E-2</v>
      </c>
      <c r="W1728">
        <f t="shared" si="27"/>
        <v>1.2627409847086428</v>
      </c>
      <c r="X1728">
        <f t="shared" si="28"/>
        <v>0.61615118485834552</v>
      </c>
      <c r="Y1728">
        <f t="shared" si="29"/>
        <v>8.6152213429004849</v>
      </c>
      <c r="AB1728">
        <v>49715.7143</v>
      </c>
      <c r="AC1728">
        <v>7712.2857000000004</v>
      </c>
      <c r="AD1728">
        <v>50268.428599999999</v>
      </c>
      <c r="AE1728">
        <v>3595.1428999999998</v>
      </c>
      <c r="AF1728">
        <v>7.1525560000000002E-2</v>
      </c>
      <c r="AG1728">
        <v>31778.14</v>
      </c>
      <c r="AH1728">
        <v>0</v>
      </c>
      <c r="AI1728">
        <v>216810.6629</v>
      </c>
      <c r="AJ1728">
        <v>216810.6629</v>
      </c>
      <c r="AK1728">
        <v>0</v>
      </c>
    </row>
    <row r="1729" spans="1:37" ht="19" customHeight="1">
      <c r="A1729" t="s">
        <v>1015</v>
      </c>
      <c r="B1729" t="s">
        <v>1016</v>
      </c>
      <c r="C1729" t="s">
        <v>1017</v>
      </c>
      <c r="D1729">
        <v>7</v>
      </c>
      <c r="E1729" t="s">
        <v>557</v>
      </c>
      <c r="F1729" t="s">
        <v>557</v>
      </c>
      <c r="G1729" t="s">
        <v>557</v>
      </c>
      <c r="H1729" t="s">
        <v>556</v>
      </c>
      <c r="I1729" t="s">
        <v>556</v>
      </c>
      <c r="J1729" t="s">
        <v>268</v>
      </c>
      <c r="K1729">
        <v>393964</v>
      </c>
      <c r="L1729">
        <v>0</v>
      </c>
      <c r="M1729">
        <v>26883.323899999999</v>
      </c>
      <c r="N1729">
        <v>26883.323899999999</v>
      </c>
      <c r="O1729">
        <v>0</v>
      </c>
      <c r="P1729">
        <v>464.1429</v>
      </c>
      <c r="Q1729">
        <v>5894</v>
      </c>
      <c r="R1729">
        <v>435.1429</v>
      </c>
      <c r="S1729">
        <v>6195.1428999999998</v>
      </c>
      <c r="T1729">
        <v>43.285699999999999</v>
      </c>
      <c r="U1729">
        <f t="shared" si="25"/>
        <v>6.9870381843815093E-3</v>
      </c>
      <c r="V1729">
        <f t="shared" si="26"/>
        <v>9.0846284479687185</v>
      </c>
      <c r="W1729">
        <f t="shared" si="27"/>
        <v>1300.2116502348681</v>
      </c>
      <c r="X1729">
        <f t="shared" si="28"/>
        <v>0.61991707130067053</v>
      </c>
      <c r="Y1729">
        <f t="shared" si="29"/>
        <v>88.723870535930871</v>
      </c>
      <c r="AA1729">
        <v>464.1429</v>
      </c>
      <c r="AB1729">
        <v>5894</v>
      </c>
      <c r="AC1729">
        <v>435.1429</v>
      </c>
      <c r="AD1729">
        <v>6195.1428999999998</v>
      </c>
      <c r="AE1729">
        <v>43.285699999999999</v>
      </c>
      <c r="AF1729">
        <v>6.9886899999999997E-3</v>
      </c>
      <c r="AG1729">
        <v>393964</v>
      </c>
      <c r="AH1729">
        <v>0</v>
      </c>
      <c r="AI1729">
        <v>26883.323899999999</v>
      </c>
      <c r="AJ1729">
        <v>26883.323899999999</v>
      </c>
      <c r="AK1729">
        <v>0</v>
      </c>
    </row>
    <row r="1730" spans="1:37" ht="19" customHeight="1">
      <c r="A1730" t="s">
        <v>1015</v>
      </c>
      <c r="B1730" t="s">
        <v>1016</v>
      </c>
      <c r="C1730" t="s">
        <v>1017</v>
      </c>
      <c r="D1730">
        <v>7</v>
      </c>
      <c r="E1730" t="s">
        <v>559</v>
      </c>
      <c r="F1730" t="s">
        <v>559</v>
      </c>
      <c r="G1730" t="s">
        <v>559</v>
      </c>
      <c r="H1730" t="s">
        <v>555</v>
      </c>
      <c r="I1730" t="s">
        <v>556</v>
      </c>
      <c r="J1730" t="s">
        <v>268</v>
      </c>
      <c r="K1730">
        <v>9998</v>
      </c>
      <c r="L1730">
        <v>0</v>
      </c>
      <c r="M1730">
        <v>682.14760000000001</v>
      </c>
      <c r="N1730">
        <v>682.14760000000001</v>
      </c>
      <c r="O1730">
        <v>0</v>
      </c>
      <c r="Q1730">
        <v>376.42860000000002</v>
      </c>
      <c r="R1730">
        <v>50.714300000000001</v>
      </c>
      <c r="S1730">
        <v>380.1429</v>
      </c>
      <c r="T1730">
        <v>1.4286000000000001</v>
      </c>
      <c r="U1730">
        <f t="shared" si="25"/>
        <v>3.7580604556865329E-3</v>
      </c>
      <c r="V1730">
        <f t="shared" si="26"/>
        <v>3.7572336989214166</v>
      </c>
      <c r="W1730">
        <f t="shared" si="27"/>
        <v>999.78000439991195</v>
      </c>
      <c r="X1730">
        <f t="shared" si="28"/>
        <v>0.2563500650488465</v>
      </c>
      <c r="Y1730">
        <f t="shared" si="29"/>
        <v>68.21339573208536</v>
      </c>
      <c r="AB1730">
        <v>376.42860000000002</v>
      </c>
      <c r="AC1730">
        <v>50.714300000000001</v>
      </c>
      <c r="AD1730">
        <v>380.1429</v>
      </c>
      <c r="AE1730">
        <v>1.4286000000000001</v>
      </c>
      <c r="AF1730">
        <v>3.62014E-3</v>
      </c>
      <c r="AG1730">
        <v>9998</v>
      </c>
      <c r="AH1730">
        <v>0</v>
      </c>
      <c r="AI1730">
        <v>682.14760000000001</v>
      </c>
      <c r="AJ1730">
        <v>682.14760000000001</v>
      </c>
      <c r="AK1730">
        <v>0</v>
      </c>
    </row>
    <row r="1731" spans="1:37" ht="19" customHeight="1">
      <c r="A1731" t="s">
        <v>1015</v>
      </c>
      <c r="B1731" t="s">
        <v>1016</v>
      </c>
      <c r="C1731" t="s">
        <v>1017</v>
      </c>
      <c r="D1731">
        <v>7</v>
      </c>
      <c r="E1731" t="s">
        <v>431</v>
      </c>
      <c r="G1731" t="s">
        <v>432</v>
      </c>
      <c r="H1731" t="s">
        <v>393</v>
      </c>
      <c r="I1731" t="s">
        <v>995</v>
      </c>
      <c r="J1731" t="s">
        <v>268</v>
      </c>
      <c r="K1731">
        <v>1993052</v>
      </c>
      <c r="L1731">
        <v>3862838.07</v>
      </c>
      <c r="M1731">
        <v>399533.17719999998</v>
      </c>
      <c r="N1731">
        <v>135985.2035</v>
      </c>
      <c r="O1731">
        <v>263547.97369999997</v>
      </c>
      <c r="P1731">
        <v>592.64290000000005</v>
      </c>
      <c r="R1731">
        <v>0</v>
      </c>
      <c r="S1731">
        <v>12457.2857</v>
      </c>
      <c r="U1731">
        <f t="shared" si="25"/>
        <v>0</v>
      </c>
      <c r="V1731">
        <f t="shared" si="26"/>
        <v>67.153932600720097</v>
      </c>
      <c r="W1731" t="str">
        <f t="shared" si="27"/>
        <v/>
      </c>
      <c r="X1731">
        <f t="shared" si="28"/>
        <v>4.5817499530759385</v>
      </c>
      <c r="Y1731" t="str">
        <f t="shared" si="29"/>
        <v/>
      </c>
      <c r="AA1731">
        <v>592.64290000000005</v>
      </c>
      <c r="AC1731">
        <v>0</v>
      </c>
      <c r="AD1731">
        <v>12457.2857</v>
      </c>
      <c r="AF1731">
        <v>0</v>
      </c>
      <c r="AG1731">
        <v>1993052</v>
      </c>
      <c r="AH1731">
        <v>3862838.07</v>
      </c>
      <c r="AI1731">
        <v>399533.17719999998</v>
      </c>
      <c r="AJ1731">
        <v>135985.2035</v>
      </c>
      <c r="AK1731">
        <v>263547.97369999997</v>
      </c>
    </row>
    <row r="1732" spans="1:37" ht="19" customHeight="1">
      <c r="A1732" t="s">
        <v>1018</v>
      </c>
      <c r="B1732" t="s">
        <v>1019</v>
      </c>
      <c r="C1732" t="s">
        <v>1020</v>
      </c>
      <c r="D1732">
        <v>7</v>
      </c>
      <c r="E1732" t="s">
        <v>245</v>
      </c>
      <c r="F1732" t="s">
        <v>245</v>
      </c>
      <c r="G1732" t="s">
        <v>245</v>
      </c>
      <c r="H1732" t="s">
        <v>246</v>
      </c>
      <c r="I1732" t="s">
        <v>247</v>
      </c>
      <c r="J1732" t="s">
        <v>248</v>
      </c>
      <c r="K1732">
        <v>32125924</v>
      </c>
      <c r="L1732">
        <v>0</v>
      </c>
      <c r="M1732">
        <v>32125924</v>
      </c>
      <c r="N1732">
        <v>32125924</v>
      </c>
      <c r="O1732">
        <v>0</v>
      </c>
      <c r="P1732">
        <v>257854.28570000001</v>
      </c>
      <c r="Q1732">
        <v>752921</v>
      </c>
      <c r="R1732">
        <v>100976</v>
      </c>
      <c r="S1732">
        <v>726861</v>
      </c>
      <c r="T1732">
        <v>14773.571400000001</v>
      </c>
      <c r="U1732">
        <f t="shared" si="25"/>
        <v>2.0325167260315247E-2</v>
      </c>
      <c r="V1732">
        <f t="shared" si="26"/>
        <v>6.314023883914138</v>
      </c>
      <c r="W1732">
        <f t="shared" si="27"/>
        <v>310.65052518619257</v>
      </c>
      <c r="X1732">
        <f t="shared" si="28"/>
        <v>6.314023883914138</v>
      </c>
      <c r="Y1732">
        <f t="shared" si="29"/>
        <v>310.65052518619257</v>
      </c>
      <c r="AA1732">
        <v>257854.28570000001</v>
      </c>
      <c r="AB1732">
        <v>752921</v>
      </c>
      <c r="AC1732">
        <v>100976</v>
      </c>
      <c r="AD1732">
        <v>726861</v>
      </c>
      <c r="AE1732">
        <v>14773.571400000001</v>
      </c>
      <c r="AF1732">
        <v>2.034385E-2</v>
      </c>
      <c r="AG1732">
        <v>32125924</v>
      </c>
      <c r="AH1732">
        <v>0</v>
      </c>
      <c r="AI1732">
        <v>32125924</v>
      </c>
      <c r="AJ1732">
        <v>32125924</v>
      </c>
      <c r="AK1732">
        <v>0</v>
      </c>
    </row>
    <row r="1733" spans="1:37" ht="19" customHeight="1">
      <c r="A1733" t="s">
        <v>1018</v>
      </c>
      <c r="B1733" t="s">
        <v>1019</v>
      </c>
      <c r="C1733" t="s">
        <v>1020</v>
      </c>
      <c r="D1733">
        <v>7</v>
      </c>
      <c r="E1733" t="s">
        <v>253</v>
      </c>
      <c r="F1733" t="s">
        <v>253</v>
      </c>
      <c r="G1733" t="s">
        <v>253</v>
      </c>
      <c r="H1733" t="s">
        <v>254</v>
      </c>
      <c r="I1733" t="s">
        <v>247</v>
      </c>
      <c r="J1733" t="s">
        <v>248</v>
      </c>
      <c r="K1733">
        <v>30935614</v>
      </c>
      <c r="L1733">
        <v>0</v>
      </c>
      <c r="M1733">
        <v>30935614</v>
      </c>
      <c r="N1733">
        <v>30935614</v>
      </c>
      <c r="O1733">
        <v>0</v>
      </c>
      <c r="P1733">
        <v>291952.42859999998</v>
      </c>
      <c r="Q1733">
        <v>487237.14289999998</v>
      </c>
      <c r="R1733">
        <v>120627.71430000001</v>
      </c>
      <c r="S1733">
        <v>468166.71429999999</v>
      </c>
      <c r="T1733">
        <v>15630.428599999999</v>
      </c>
      <c r="U1733">
        <f t="shared" si="25"/>
        <v>3.3386458546867261E-2</v>
      </c>
      <c r="V1733">
        <f t="shared" si="26"/>
        <v>9.4397429240121191</v>
      </c>
      <c r="W1733">
        <f t="shared" si="27"/>
        <v>282.74166637832491</v>
      </c>
      <c r="X1733">
        <f t="shared" si="28"/>
        <v>9.4397429240121191</v>
      </c>
      <c r="Y1733">
        <f t="shared" si="29"/>
        <v>282.74166637832491</v>
      </c>
      <c r="AA1733">
        <v>291952.42859999998</v>
      </c>
      <c r="AB1733">
        <v>487237.14289999998</v>
      </c>
      <c r="AC1733">
        <v>120627.71430000001</v>
      </c>
      <c r="AD1733">
        <v>468166.71429999999</v>
      </c>
      <c r="AE1733">
        <v>15630.428599999999</v>
      </c>
      <c r="AF1733">
        <v>3.3830399999999997E-2</v>
      </c>
      <c r="AG1733">
        <v>30935614</v>
      </c>
      <c r="AH1733">
        <v>0</v>
      </c>
      <c r="AI1733">
        <v>30935614</v>
      </c>
      <c r="AJ1733">
        <v>30935614</v>
      </c>
      <c r="AK1733">
        <v>0</v>
      </c>
    </row>
    <row r="1734" spans="1:37" ht="19" customHeight="1">
      <c r="A1734" t="s">
        <v>1018</v>
      </c>
      <c r="B1734" t="s">
        <v>1019</v>
      </c>
      <c r="C1734" t="s">
        <v>1020</v>
      </c>
      <c r="D1734">
        <v>7</v>
      </c>
      <c r="E1734" t="s">
        <v>259</v>
      </c>
      <c r="F1734" t="s">
        <v>259</v>
      </c>
      <c r="G1734" t="s">
        <v>259</v>
      </c>
      <c r="H1734" t="s">
        <v>260</v>
      </c>
      <c r="I1734" t="s">
        <v>247</v>
      </c>
      <c r="J1734" t="s">
        <v>248</v>
      </c>
      <c r="K1734">
        <v>13401457</v>
      </c>
      <c r="L1734">
        <v>0</v>
      </c>
      <c r="M1734">
        <v>13401457</v>
      </c>
      <c r="N1734">
        <v>13401457</v>
      </c>
      <c r="O1734">
        <v>0</v>
      </c>
      <c r="Q1734">
        <v>641593</v>
      </c>
      <c r="R1734">
        <v>207235.57139999999</v>
      </c>
      <c r="S1734">
        <v>618557.28570000001</v>
      </c>
      <c r="T1734">
        <v>15676.428599999999</v>
      </c>
      <c r="U1734">
        <f t="shared" si="25"/>
        <v>2.5343535614909981E-2</v>
      </c>
      <c r="V1734">
        <f t="shared" si="26"/>
        <v>3.0950954768502812</v>
      </c>
      <c r="W1734">
        <f t="shared" si="27"/>
        <v>122.12563881692142</v>
      </c>
      <c r="X1734">
        <f t="shared" si="28"/>
        <v>3.0950954768502812</v>
      </c>
      <c r="Y1734">
        <f t="shared" si="29"/>
        <v>122.12563881692142</v>
      </c>
      <c r="AB1734">
        <v>641593</v>
      </c>
      <c r="AC1734">
        <v>207235.57139999999</v>
      </c>
      <c r="AD1734">
        <v>618557.28570000001</v>
      </c>
      <c r="AE1734">
        <v>15676.428599999999</v>
      </c>
      <c r="AF1734">
        <v>2.5751779999999998E-2</v>
      </c>
      <c r="AG1734">
        <v>13401457</v>
      </c>
      <c r="AH1734">
        <v>0</v>
      </c>
      <c r="AI1734">
        <v>13401457</v>
      </c>
      <c r="AJ1734">
        <v>13401457</v>
      </c>
      <c r="AK1734">
        <v>0</v>
      </c>
    </row>
    <row r="1735" spans="1:37" ht="19" customHeight="1">
      <c r="A1735" t="s">
        <v>1018</v>
      </c>
      <c r="B1735" t="s">
        <v>1019</v>
      </c>
      <c r="C1735" t="s">
        <v>1020</v>
      </c>
      <c r="D1735">
        <v>7</v>
      </c>
      <c r="E1735" t="s">
        <v>264</v>
      </c>
      <c r="F1735" t="s">
        <v>264</v>
      </c>
      <c r="G1735" t="s">
        <v>264</v>
      </c>
      <c r="H1735" t="s">
        <v>265</v>
      </c>
      <c r="I1735" t="s">
        <v>247</v>
      </c>
      <c r="J1735" t="s">
        <v>248</v>
      </c>
      <c r="K1735">
        <v>8168239</v>
      </c>
      <c r="L1735">
        <v>0</v>
      </c>
      <c r="M1735">
        <v>8168239</v>
      </c>
      <c r="N1735">
        <v>8168239</v>
      </c>
      <c r="O1735">
        <v>0</v>
      </c>
      <c r="Q1735">
        <v>143573.85709999999</v>
      </c>
      <c r="R1735">
        <v>38681.142899999999</v>
      </c>
      <c r="S1735">
        <v>154221.42860000001</v>
      </c>
      <c r="T1735">
        <v>5239.8571000000002</v>
      </c>
      <c r="U1735">
        <f t="shared" si="25"/>
        <v>3.3976193500259141E-2</v>
      </c>
      <c r="V1735">
        <f t="shared" si="26"/>
        <v>7.5663368982323487</v>
      </c>
      <c r="W1735">
        <f t="shared" si="27"/>
        <v>222.69524978348849</v>
      </c>
      <c r="X1735">
        <f t="shared" si="28"/>
        <v>7.5663368982323487</v>
      </c>
      <c r="Y1735">
        <f t="shared" si="29"/>
        <v>222.69524978348849</v>
      </c>
      <c r="AB1735">
        <v>143573.85709999999</v>
      </c>
      <c r="AC1735">
        <v>38681.142899999999</v>
      </c>
      <c r="AD1735">
        <v>154221.42860000001</v>
      </c>
      <c r="AE1735">
        <v>5239.8571000000002</v>
      </c>
      <c r="AF1735">
        <v>3.4572329999999998E-2</v>
      </c>
      <c r="AG1735">
        <v>8168239</v>
      </c>
      <c r="AH1735">
        <v>0</v>
      </c>
      <c r="AI1735">
        <v>8168239</v>
      </c>
      <c r="AJ1735">
        <v>8168239</v>
      </c>
      <c r="AK1735">
        <v>0</v>
      </c>
    </row>
    <row r="1736" spans="1:37" ht="19" customHeight="1">
      <c r="A1736" t="s">
        <v>1018</v>
      </c>
      <c r="B1736" t="s">
        <v>1019</v>
      </c>
      <c r="C1736" t="s">
        <v>1020</v>
      </c>
      <c r="D1736">
        <v>7</v>
      </c>
      <c r="E1736" t="s">
        <v>286</v>
      </c>
      <c r="F1736" t="s">
        <v>286</v>
      </c>
      <c r="G1736" t="s">
        <v>286</v>
      </c>
      <c r="H1736" t="s">
        <v>260</v>
      </c>
      <c r="I1736" t="s">
        <v>247</v>
      </c>
      <c r="J1736" t="s">
        <v>248</v>
      </c>
      <c r="K1736">
        <v>272678</v>
      </c>
      <c r="L1736">
        <v>0</v>
      </c>
      <c r="M1736">
        <v>272678</v>
      </c>
      <c r="N1736">
        <v>272678</v>
      </c>
      <c r="O1736">
        <v>0</v>
      </c>
      <c r="Q1736">
        <v>5217</v>
      </c>
      <c r="R1736">
        <v>2612.2856999999999</v>
      </c>
      <c r="S1736">
        <v>5172.7142999999996</v>
      </c>
      <c r="T1736">
        <v>344.1429</v>
      </c>
      <c r="U1736">
        <f t="shared" si="25"/>
        <v>6.6530428715152509E-2</v>
      </c>
      <c r="V1736">
        <f t="shared" si="26"/>
        <v>7.5306691498503993</v>
      </c>
      <c r="W1736">
        <f t="shared" si="27"/>
        <v>113.19135161585493</v>
      </c>
      <c r="X1736">
        <f t="shared" si="28"/>
        <v>7.5306691498503993</v>
      </c>
      <c r="Y1736">
        <f t="shared" si="29"/>
        <v>113.19135161585493</v>
      </c>
      <c r="AB1736">
        <v>5217</v>
      </c>
      <c r="AC1736">
        <v>2612.2856999999999</v>
      </c>
      <c r="AD1736">
        <v>5172.7142999999996</v>
      </c>
      <c r="AE1736">
        <v>344.1429</v>
      </c>
      <c r="AF1736">
        <v>6.9034330000000005E-2</v>
      </c>
      <c r="AG1736">
        <v>272678</v>
      </c>
      <c r="AH1736">
        <v>0</v>
      </c>
      <c r="AI1736">
        <v>272678</v>
      </c>
      <c r="AJ1736">
        <v>272678</v>
      </c>
      <c r="AK1736">
        <v>0</v>
      </c>
    </row>
    <row r="1737" spans="1:37" ht="19" customHeight="1">
      <c r="A1737" t="s">
        <v>1018</v>
      </c>
      <c r="B1737" t="s">
        <v>1019</v>
      </c>
      <c r="C1737" t="s">
        <v>1020</v>
      </c>
      <c r="D1737">
        <v>7</v>
      </c>
      <c r="E1737" t="s">
        <v>282</v>
      </c>
      <c r="F1737" t="s">
        <v>283</v>
      </c>
      <c r="G1737" t="s">
        <v>284</v>
      </c>
      <c r="H1737" t="s">
        <v>280</v>
      </c>
      <c r="I1737" t="s">
        <v>247</v>
      </c>
      <c r="J1737" t="s">
        <v>281</v>
      </c>
      <c r="K1737">
        <v>21702.15</v>
      </c>
      <c r="L1737">
        <v>0</v>
      </c>
      <c r="M1737">
        <v>148734.1973</v>
      </c>
      <c r="N1737">
        <v>148734.1973</v>
      </c>
      <c r="O1737">
        <v>0</v>
      </c>
      <c r="Q1737">
        <v>1226.4286</v>
      </c>
      <c r="R1737">
        <v>153.8571</v>
      </c>
      <c r="S1737">
        <v>1290.8570999999999</v>
      </c>
      <c r="T1737">
        <v>93.571399999999997</v>
      </c>
      <c r="U1737">
        <f t="shared" si="25"/>
        <v>7.248780674483643E-2</v>
      </c>
      <c r="V1737">
        <f t="shared" si="26"/>
        <v>2.4017431076275932</v>
      </c>
      <c r="W1737">
        <f t="shared" si="27"/>
        <v>33.133063552080479</v>
      </c>
      <c r="X1737">
        <f t="shared" si="28"/>
        <v>16.460181743919268</v>
      </c>
      <c r="Y1737">
        <f t="shared" si="29"/>
        <v>227.07517971761212</v>
      </c>
      <c r="AB1737">
        <v>1226.4286</v>
      </c>
      <c r="AC1737">
        <v>153.8571</v>
      </c>
      <c r="AD1737">
        <v>1290.8570999999999</v>
      </c>
      <c r="AE1737">
        <v>93.571399999999997</v>
      </c>
      <c r="AF1737">
        <v>7.302032E-2</v>
      </c>
      <c r="AG1737">
        <v>21702.15</v>
      </c>
      <c r="AH1737">
        <v>0</v>
      </c>
      <c r="AI1737">
        <v>148734.1973</v>
      </c>
      <c r="AJ1737">
        <v>148734.1973</v>
      </c>
      <c r="AK1737">
        <v>0</v>
      </c>
    </row>
    <row r="1738" spans="1:37" ht="19" customHeight="1">
      <c r="A1738" t="s">
        <v>1018</v>
      </c>
      <c r="B1738" t="s">
        <v>1019</v>
      </c>
      <c r="C1738" t="s">
        <v>1020</v>
      </c>
      <c r="D1738">
        <v>7</v>
      </c>
      <c r="E1738" t="s">
        <v>275</v>
      </c>
      <c r="F1738" t="s">
        <v>275</v>
      </c>
      <c r="G1738" t="s">
        <v>275</v>
      </c>
      <c r="H1738" t="s">
        <v>276</v>
      </c>
      <c r="I1738" t="s">
        <v>247</v>
      </c>
      <c r="J1738" t="s">
        <v>248</v>
      </c>
      <c r="K1738">
        <v>133913</v>
      </c>
      <c r="L1738">
        <v>0</v>
      </c>
      <c r="M1738">
        <v>133913</v>
      </c>
      <c r="N1738">
        <v>133913</v>
      </c>
      <c r="O1738">
        <v>0</v>
      </c>
      <c r="Q1738">
        <v>26987.571400000001</v>
      </c>
      <c r="R1738">
        <v>12039</v>
      </c>
      <c r="S1738">
        <v>25961.2857</v>
      </c>
      <c r="T1738">
        <v>728.14290000000005</v>
      </c>
      <c r="U1738">
        <f t="shared" si="25"/>
        <v>2.8047258845889902E-2</v>
      </c>
      <c r="V1738">
        <f t="shared" si="26"/>
        <v>0.73688294148808553</v>
      </c>
      <c r="W1738">
        <f t="shared" si="27"/>
        <v>26.272904084388614</v>
      </c>
      <c r="X1738">
        <f t="shared" si="28"/>
        <v>0.73688294148808553</v>
      </c>
      <c r="Y1738">
        <f t="shared" si="29"/>
        <v>26.272904084388614</v>
      </c>
      <c r="AB1738">
        <v>26987.571400000001</v>
      </c>
      <c r="AC1738">
        <v>12039</v>
      </c>
      <c r="AD1738">
        <v>25961.2857</v>
      </c>
      <c r="AE1738">
        <v>728.14290000000005</v>
      </c>
      <c r="AF1738">
        <v>2.8791850000000001E-2</v>
      </c>
      <c r="AG1738">
        <v>133913</v>
      </c>
      <c r="AH1738">
        <v>0</v>
      </c>
      <c r="AI1738">
        <v>133913</v>
      </c>
      <c r="AJ1738">
        <v>133913</v>
      </c>
      <c r="AK1738">
        <v>0</v>
      </c>
    </row>
    <row r="1739" spans="1:37" ht="19" customHeight="1">
      <c r="A1739" t="s">
        <v>1018</v>
      </c>
      <c r="B1739" t="s">
        <v>1019</v>
      </c>
      <c r="C1739" t="s">
        <v>1020</v>
      </c>
      <c r="D1739">
        <v>7</v>
      </c>
      <c r="E1739" t="s">
        <v>285</v>
      </c>
      <c r="F1739" t="s">
        <v>285</v>
      </c>
      <c r="G1739" t="s">
        <v>279</v>
      </c>
      <c r="H1739" t="s">
        <v>280</v>
      </c>
      <c r="I1739" t="s">
        <v>247</v>
      </c>
      <c r="J1739" t="s">
        <v>281</v>
      </c>
      <c r="K1739">
        <v>18519.91</v>
      </c>
      <c r="L1739">
        <v>0</v>
      </c>
      <c r="M1739">
        <v>126955.2981</v>
      </c>
      <c r="N1739">
        <v>126955.2981</v>
      </c>
      <c r="O1739">
        <v>0</v>
      </c>
      <c r="Q1739">
        <v>4841</v>
      </c>
      <c r="R1739">
        <v>2832.2856999999999</v>
      </c>
      <c r="S1739">
        <v>5075.2857000000004</v>
      </c>
      <c r="T1739">
        <v>294.28570000000002</v>
      </c>
      <c r="U1739">
        <f t="shared" si="25"/>
        <v>5.7984065803428561E-2</v>
      </c>
      <c r="V1739">
        <f t="shared" si="26"/>
        <v>0.52129113215664458</v>
      </c>
      <c r="W1739">
        <f t="shared" si="27"/>
        <v>8.990248009235339</v>
      </c>
      <c r="X1739">
        <f t="shared" si="28"/>
        <v>3.5734877264432336</v>
      </c>
      <c r="Y1739">
        <f t="shared" si="29"/>
        <v>61.628788477125646</v>
      </c>
      <c r="AB1739">
        <v>4841</v>
      </c>
      <c r="AC1739">
        <v>2832.2856999999999</v>
      </c>
      <c r="AD1739">
        <v>5075.2857000000004</v>
      </c>
      <c r="AE1739">
        <v>294.28570000000002</v>
      </c>
      <c r="AF1739">
        <v>5.8297120000000001E-2</v>
      </c>
      <c r="AG1739">
        <v>18519.91</v>
      </c>
      <c r="AH1739">
        <v>0</v>
      </c>
      <c r="AI1739">
        <v>126955.2981</v>
      </c>
      <c r="AJ1739">
        <v>126955.2981</v>
      </c>
      <c r="AK1739">
        <v>0</v>
      </c>
    </row>
    <row r="1740" spans="1:37" ht="19" customHeight="1">
      <c r="A1740" t="s">
        <v>1018</v>
      </c>
      <c r="B1740" t="s">
        <v>1019</v>
      </c>
      <c r="C1740" t="s">
        <v>1020</v>
      </c>
      <c r="D1740">
        <v>7</v>
      </c>
      <c r="E1740" t="s">
        <v>277</v>
      </c>
      <c r="F1740" t="s">
        <v>278</v>
      </c>
      <c r="G1740" t="s">
        <v>279</v>
      </c>
      <c r="H1740" t="s">
        <v>280</v>
      </c>
      <c r="I1740" t="s">
        <v>247</v>
      </c>
      <c r="J1740" t="s">
        <v>281</v>
      </c>
      <c r="K1740">
        <v>16400.59</v>
      </c>
      <c r="L1740">
        <v>0</v>
      </c>
      <c r="M1740">
        <v>112404.24980000001</v>
      </c>
      <c r="N1740">
        <v>112404.24980000001</v>
      </c>
      <c r="O1740">
        <v>0</v>
      </c>
      <c r="Q1740">
        <v>1349</v>
      </c>
      <c r="R1740">
        <v>12.857100000000001</v>
      </c>
      <c r="S1740">
        <v>1388.7143000000001</v>
      </c>
      <c r="T1740">
        <v>80.142899999999997</v>
      </c>
      <c r="U1740">
        <f t="shared" si="25"/>
        <v>5.7710142395739711E-2</v>
      </c>
      <c r="V1740">
        <f t="shared" si="26"/>
        <v>1.6871299075493271</v>
      </c>
      <c r="W1740">
        <f t="shared" si="27"/>
        <v>29.23454764640946</v>
      </c>
      <c r="X1740">
        <f t="shared" si="28"/>
        <v>11.563033498991528</v>
      </c>
      <c r="Y1740">
        <f t="shared" si="29"/>
        <v>200.36397449341828</v>
      </c>
      <c r="AB1740">
        <v>1349</v>
      </c>
      <c r="AC1740">
        <v>12.857100000000001</v>
      </c>
      <c r="AD1740">
        <v>1388.7143000000001</v>
      </c>
      <c r="AE1740">
        <v>80.142899999999997</v>
      </c>
      <c r="AF1740">
        <v>5.7784160000000001E-2</v>
      </c>
      <c r="AG1740">
        <v>16400.59</v>
      </c>
      <c r="AH1740">
        <v>0</v>
      </c>
      <c r="AI1740">
        <v>112404.24980000001</v>
      </c>
      <c r="AJ1740">
        <v>112404.24980000001</v>
      </c>
      <c r="AK1740">
        <v>0</v>
      </c>
    </row>
    <row r="1741" spans="1:37" ht="19" customHeight="1">
      <c r="A1741" t="s">
        <v>1018</v>
      </c>
      <c r="B1741" t="s">
        <v>1019</v>
      </c>
      <c r="C1741" t="s">
        <v>1020</v>
      </c>
      <c r="D1741">
        <v>7</v>
      </c>
      <c r="E1741" t="s">
        <v>287</v>
      </c>
      <c r="F1741" t="s">
        <v>287</v>
      </c>
      <c r="G1741" t="s">
        <v>287</v>
      </c>
      <c r="H1741" t="s">
        <v>288</v>
      </c>
      <c r="I1741" t="s">
        <v>247</v>
      </c>
      <c r="J1741" t="s">
        <v>248</v>
      </c>
      <c r="K1741">
        <v>73140</v>
      </c>
      <c r="L1741">
        <v>0</v>
      </c>
      <c r="M1741">
        <v>73140</v>
      </c>
      <c r="N1741">
        <v>73140</v>
      </c>
      <c r="O1741">
        <v>0</v>
      </c>
      <c r="P1741">
        <v>368.42860000000002</v>
      </c>
      <c r="Q1741">
        <v>26736.571400000001</v>
      </c>
      <c r="R1741">
        <v>393.57139999999998</v>
      </c>
      <c r="S1741">
        <v>29191.857100000001</v>
      </c>
      <c r="T1741">
        <v>247.8571</v>
      </c>
      <c r="U1741">
        <f t="shared" si="25"/>
        <v>8.4906245995565663E-3</v>
      </c>
      <c r="V1741">
        <f t="shared" si="26"/>
        <v>0.35792760264544554</v>
      </c>
      <c r="W1741">
        <f t="shared" si="27"/>
        <v>42.155626885699178</v>
      </c>
      <c r="X1741">
        <f t="shared" si="28"/>
        <v>0.35792760264544554</v>
      </c>
      <c r="Y1741">
        <f t="shared" si="29"/>
        <v>42.155626885699178</v>
      </c>
      <c r="AA1741">
        <v>368.42860000000002</v>
      </c>
      <c r="AB1741">
        <v>26736.571400000001</v>
      </c>
      <c r="AC1741">
        <v>393.57139999999998</v>
      </c>
      <c r="AD1741">
        <v>29191.857100000001</v>
      </c>
      <c r="AE1741">
        <v>247.8571</v>
      </c>
      <c r="AF1741">
        <v>8.4208800000000004E-3</v>
      </c>
      <c r="AG1741">
        <v>73140</v>
      </c>
      <c r="AH1741">
        <v>0</v>
      </c>
      <c r="AI1741">
        <v>73140</v>
      </c>
      <c r="AJ1741">
        <v>73140</v>
      </c>
      <c r="AK1741">
        <v>0</v>
      </c>
    </row>
    <row r="1742" spans="1:37" ht="19" customHeight="1">
      <c r="A1742" t="s">
        <v>1018</v>
      </c>
      <c r="B1742" t="s">
        <v>1019</v>
      </c>
      <c r="C1742" t="s">
        <v>1020</v>
      </c>
      <c r="D1742">
        <v>7</v>
      </c>
      <c r="E1742" t="s">
        <v>291</v>
      </c>
      <c r="F1742" t="s">
        <v>291</v>
      </c>
      <c r="G1742" t="s">
        <v>291</v>
      </c>
      <c r="H1742" t="s">
        <v>280</v>
      </c>
      <c r="I1742" t="s">
        <v>247</v>
      </c>
      <c r="J1742" t="s">
        <v>292</v>
      </c>
      <c r="K1742">
        <v>4925500</v>
      </c>
      <c r="L1742">
        <v>0</v>
      </c>
      <c r="M1742">
        <v>22657.3</v>
      </c>
      <c r="N1742">
        <v>22657.3</v>
      </c>
      <c r="O1742">
        <v>0</v>
      </c>
      <c r="Q1742">
        <v>387.71429999999998</v>
      </c>
      <c r="R1742">
        <v>1.5713999999999999</v>
      </c>
      <c r="S1742">
        <v>410.1429</v>
      </c>
      <c r="T1742">
        <v>16.857099999999999</v>
      </c>
      <c r="U1742">
        <f t="shared" si="25"/>
        <v>4.1100553002380386E-2</v>
      </c>
      <c r="V1742">
        <f t="shared" si="26"/>
        <v>1715.6041397836148</v>
      </c>
      <c r="W1742">
        <f t="shared" si="27"/>
        <v>41741.631546520883</v>
      </c>
      <c r="X1742">
        <f t="shared" si="28"/>
        <v>7.891779043004628</v>
      </c>
      <c r="Y1742">
        <f t="shared" si="29"/>
        <v>192.01150511399607</v>
      </c>
      <c r="AB1742">
        <v>387.71429999999998</v>
      </c>
      <c r="AC1742">
        <v>1.5713999999999999</v>
      </c>
      <c r="AD1742">
        <v>410.1429</v>
      </c>
      <c r="AE1742">
        <v>16.857099999999999</v>
      </c>
      <c r="AF1742">
        <v>4.1298990000000001E-2</v>
      </c>
      <c r="AG1742">
        <v>4925500</v>
      </c>
      <c r="AH1742">
        <v>0</v>
      </c>
      <c r="AI1742">
        <v>22657.3</v>
      </c>
      <c r="AJ1742">
        <v>22657.3</v>
      </c>
      <c r="AK1742">
        <v>0</v>
      </c>
    </row>
    <row r="1743" spans="1:37" ht="19" customHeight="1">
      <c r="A1743" t="s">
        <v>1018</v>
      </c>
      <c r="B1743" t="s">
        <v>1019</v>
      </c>
      <c r="C1743" t="s">
        <v>1020</v>
      </c>
      <c r="D1743">
        <v>7</v>
      </c>
      <c r="E1743" t="s">
        <v>289</v>
      </c>
      <c r="F1743" t="s">
        <v>289</v>
      </c>
      <c r="G1743" t="s">
        <v>289</v>
      </c>
      <c r="H1743" t="s">
        <v>260</v>
      </c>
      <c r="I1743" t="s">
        <v>247</v>
      </c>
      <c r="J1743" t="s">
        <v>248</v>
      </c>
      <c r="K1743">
        <v>21696</v>
      </c>
      <c r="L1743">
        <v>0</v>
      </c>
      <c r="M1743">
        <v>21696</v>
      </c>
      <c r="N1743">
        <v>21696</v>
      </c>
      <c r="O1743">
        <v>0</v>
      </c>
      <c r="Q1743">
        <v>29605.857100000001</v>
      </c>
      <c r="R1743">
        <v>488.1429</v>
      </c>
      <c r="S1743">
        <v>30082.571400000001</v>
      </c>
      <c r="T1743">
        <v>130.1429</v>
      </c>
      <c r="U1743">
        <f t="shared" si="25"/>
        <v>4.3261893496245466E-3</v>
      </c>
      <c r="V1743">
        <f t="shared" si="26"/>
        <v>0.10303070605954155</v>
      </c>
      <c r="W1743">
        <f t="shared" si="27"/>
        <v>23.815579424068247</v>
      </c>
      <c r="X1743">
        <f t="shared" si="28"/>
        <v>0.10303070605954155</v>
      </c>
      <c r="Y1743">
        <f t="shared" si="29"/>
        <v>23.815579424068247</v>
      </c>
      <c r="AB1743">
        <v>29605.857100000001</v>
      </c>
      <c r="AC1743">
        <v>488.1429</v>
      </c>
      <c r="AD1743">
        <v>30082.571400000001</v>
      </c>
      <c r="AE1743">
        <v>130.1429</v>
      </c>
      <c r="AF1743">
        <v>4.3221600000000002E-3</v>
      </c>
      <c r="AG1743">
        <v>21696</v>
      </c>
      <c r="AH1743">
        <v>0</v>
      </c>
      <c r="AI1743">
        <v>21696</v>
      </c>
      <c r="AJ1743">
        <v>21696</v>
      </c>
      <c r="AK1743">
        <v>0</v>
      </c>
    </row>
    <row r="1744" spans="1:37" ht="19" customHeight="1">
      <c r="A1744" t="s">
        <v>1018</v>
      </c>
      <c r="B1744" t="s">
        <v>1019</v>
      </c>
      <c r="C1744" t="s">
        <v>1020</v>
      </c>
      <c r="D1744">
        <v>7</v>
      </c>
      <c r="E1744" t="s">
        <v>293</v>
      </c>
      <c r="F1744" t="s">
        <v>294</v>
      </c>
      <c r="G1744" t="s">
        <v>294</v>
      </c>
      <c r="H1744" t="s">
        <v>295</v>
      </c>
      <c r="I1744" t="s">
        <v>247</v>
      </c>
      <c r="J1744" t="s">
        <v>248</v>
      </c>
      <c r="K1744">
        <v>18835</v>
      </c>
      <c r="L1744">
        <v>0</v>
      </c>
      <c r="M1744">
        <v>18835</v>
      </c>
      <c r="N1744">
        <v>18835</v>
      </c>
      <c r="O1744">
        <v>0</v>
      </c>
      <c r="R1744">
        <v>65.714299999999994</v>
      </c>
      <c r="S1744">
        <v>949.14290000000005</v>
      </c>
      <c r="T1744">
        <v>25.142900000000001</v>
      </c>
      <c r="U1744">
        <f t="shared" si="25"/>
        <v>2.6490110182565765E-2</v>
      </c>
      <c r="V1744">
        <f t="shared" si="26"/>
        <v>2.8348884933072624</v>
      </c>
      <c r="W1744">
        <f t="shared" si="27"/>
        <v>107.01686303943799</v>
      </c>
      <c r="X1744">
        <f t="shared" si="28"/>
        <v>2.8348884933072624</v>
      </c>
      <c r="Y1744">
        <f t="shared" si="29"/>
        <v>107.01686303943799</v>
      </c>
      <c r="AC1744">
        <v>65.714299999999994</v>
      </c>
      <c r="AD1744">
        <v>949.14290000000005</v>
      </c>
      <c r="AE1744">
        <v>25.142900000000001</v>
      </c>
      <c r="AF1744">
        <v>2.6415399999999999E-2</v>
      </c>
      <c r="AG1744">
        <v>18835</v>
      </c>
      <c r="AH1744">
        <v>0</v>
      </c>
      <c r="AI1744">
        <v>18835</v>
      </c>
      <c r="AJ1744">
        <v>18835</v>
      </c>
      <c r="AK1744">
        <v>0</v>
      </c>
    </row>
    <row r="1745" spans="1:37" ht="19" customHeight="1">
      <c r="A1745" t="s">
        <v>1018</v>
      </c>
      <c r="B1745" t="s">
        <v>1019</v>
      </c>
      <c r="C1745" t="s">
        <v>1020</v>
      </c>
      <c r="D1745">
        <v>7</v>
      </c>
      <c r="E1745" t="s">
        <v>290</v>
      </c>
      <c r="F1745" t="s">
        <v>290</v>
      </c>
      <c r="G1745" t="s">
        <v>290</v>
      </c>
      <c r="H1745" t="s">
        <v>254</v>
      </c>
      <c r="I1745" t="s">
        <v>247</v>
      </c>
      <c r="J1745" t="s">
        <v>268</v>
      </c>
      <c r="K1745">
        <v>181832</v>
      </c>
      <c r="L1745">
        <v>0</v>
      </c>
      <c r="M1745">
        <v>12466.955099999999</v>
      </c>
      <c r="N1745">
        <v>12466.955099999999</v>
      </c>
      <c r="O1745">
        <v>0</v>
      </c>
      <c r="P1745">
        <v>2731.1428999999998</v>
      </c>
      <c r="Q1745">
        <v>10137.7143</v>
      </c>
      <c r="R1745">
        <v>2153.4286000000002</v>
      </c>
      <c r="S1745">
        <v>11396.142900000001</v>
      </c>
      <c r="T1745">
        <v>45.285699999999999</v>
      </c>
      <c r="U1745">
        <f t="shared" si="25"/>
        <v>3.9737743197305817E-3</v>
      </c>
      <c r="V1745">
        <f t="shared" si="26"/>
        <v>2.2793676972934409</v>
      </c>
      <c r="W1745">
        <f t="shared" si="27"/>
        <v>573.60270460653146</v>
      </c>
      <c r="X1745">
        <f t="shared" si="28"/>
        <v>0.15628038375284725</v>
      </c>
      <c r="Y1745">
        <f t="shared" si="29"/>
        <v>39.327946475692897</v>
      </c>
      <c r="AA1745">
        <v>2731.1428999999998</v>
      </c>
      <c r="AB1745">
        <v>10137.7143</v>
      </c>
      <c r="AC1745">
        <v>2153.4286000000002</v>
      </c>
      <c r="AD1745">
        <v>11396.142900000001</v>
      </c>
      <c r="AE1745">
        <v>45.285699999999999</v>
      </c>
      <c r="AF1745">
        <v>3.9697500000000002E-3</v>
      </c>
      <c r="AG1745">
        <v>181832</v>
      </c>
      <c r="AH1745">
        <v>0</v>
      </c>
      <c r="AI1745">
        <v>12466.955099999999</v>
      </c>
      <c r="AJ1745">
        <v>12466.955099999999</v>
      </c>
      <c r="AK1745">
        <v>0</v>
      </c>
    </row>
    <row r="1746" spans="1:37" ht="19" customHeight="1">
      <c r="A1746" t="s">
        <v>1018</v>
      </c>
      <c r="B1746" t="s">
        <v>1019</v>
      </c>
      <c r="C1746" t="s">
        <v>1020</v>
      </c>
      <c r="D1746">
        <v>7</v>
      </c>
      <c r="E1746" t="s">
        <v>298</v>
      </c>
      <c r="F1746" t="s">
        <v>298</v>
      </c>
      <c r="G1746" t="s">
        <v>298</v>
      </c>
      <c r="H1746" t="s">
        <v>254</v>
      </c>
      <c r="I1746" t="s">
        <v>247</v>
      </c>
      <c r="J1746" t="s">
        <v>248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0.42859999999999998</v>
      </c>
      <c r="R1746">
        <v>0.1429</v>
      </c>
      <c r="S1746">
        <v>0.57140000000000002</v>
      </c>
      <c r="T1746">
        <v>0</v>
      </c>
      <c r="U1746">
        <f t="shared" si="25"/>
        <v>0</v>
      </c>
      <c r="V1746">
        <f t="shared" si="26"/>
        <v>0</v>
      </c>
      <c r="W1746" t="str">
        <f t="shared" si="27"/>
        <v/>
      </c>
      <c r="X1746">
        <f t="shared" si="28"/>
        <v>0</v>
      </c>
      <c r="Y1746" t="str">
        <f t="shared" si="29"/>
        <v/>
      </c>
      <c r="AA1746">
        <v>0</v>
      </c>
      <c r="AB1746">
        <v>0.42859999999999998</v>
      </c>
      <c r="AC1746">
        <v>0.1429</v>
      </c>
      <c r="AD1746">
        <v>0.57140000000000002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</row>
    <row r="1747" spans="1:37" ht="19" customHeight="1">
      <c r="A1747" t="s">
        <v>1018</v>
      </c>
      <c r="B1747" t="s">
        <v>1019</v>
      </c>
      <c r="C1747" t="s">
        <v>1020</v>
      </c>
      <c r="D1747">
        <v>7</v>
      </c>
      <c r="E1747" t="s">
        <v>299</v>
      </c>
      <c r="F1747" t="s">
        <v>299</v>
      </c>
      <c r="G1747" t="s">
        <v>299</v>
      </c>
      <c r="H1747" t="s">
        <v>300</v>
      </c>
      <c r="I1747" t="s">
        <v>301</v>
      </c>
      <c r="J1747" t="s">
        <v>248</v>
      </c>
      <c r="K1747">
        <v>13648428</v>
      </c>
      <c r="L1747">
        <v>0</v>
      </c>
      <c r="M1747">
        <v>13648428</v>
      </c>
      <c r="N1747">
        <v>13648428</v>
      </c>
      <c r="O1747">
        <v>0</v>
      </c>
      <c r="P1747">
        <v>1008.1429000000001</v>
      </c>
      <c r="Q1747">
        <v>893330.85710000002</v>
      </c>
      <c r="R1747">
        <v>1032.7143000000001</v>
      </c>
      <c r="S1747">
        <v>963333.71429999999</v>
      </c>
      <c r="T1747">
        <v>7943.1428999999998</v>
      </c>
      <c r="U1747">
        <f t="shared" si="25"/>
        <v>8.2454737980096875E-3</v>
      </c>
      <c r="V1747">
        <f t="shared" si="26"/>
        <v>2.0239875337366553</v>
      </c>
      <c r="W1747">
        <f t="shared" si="27"/>
        <v>245.46649268659496</v>
      </c>
      <c r="X1747">
        <f t="shared" si="28"/>
        <v>2.0239875337366553</v>
      </c>
      <c r="Y1747">
        <f t="shared" si="29"/>
        <v>245.46649268659496</v>
      </c>
      <c r="AA1747">
        <v>1008.1429000000001</v>
      </c>
      <c r="AB1747">
        <v>893330.85710000002</v>
      </c>
      <c r="AC1747">
        <v>1032.7143000000001</v>
      </c>
      <c r="AD1747">
        <v>963333.71429999999</v>
      </c>
      <c r="AE1747">
        <v>7943.1428999999998</v>
      </c>
      <c r="AF1747">
        <v>8.2484900000000007E-3</v>
      </c>
      <c r="AG1747">
        <v>13648428</v>
      </c>
      <c r="AH1747">
        <v>0</v>
      </c>
      <c r="AI1747">
        <v>13648428</v>
      </c>
      <c r="AJ1747">
        <v>13648428</v>
      </c>
      <c r="AK1747">
        <v>0</v>
      </c>
    </row>
    <row r="1748" spans="1:37" ht="19" customHeight="1">
      <c r="A1748" t="s">
        <v>1018</v>
      </c>
      <c r="B1748" t="s">
        <v>1019</v>
      </c>
      <c r="C1748" t="s">
        <v>1020</v>
      </c>
      <c r="D1748">
        <v>7</v>
      </c>
      <c r="E1748" t="s">
        <v>303</v>
      </c>
      <c r="F1748" t="s">
        <v>304</v>
      </c>
      <c r="G1748" t="s">
        <v>304</v>
      </c>
      <c r="H1748" t="s">
        <v>305</v>
      </c>
      <c r="I1748" t="s">
        <v>301</v>
      </c>
      <c r="J1748" t="s">
        <v>248</v>
      </c>
      <c r="K1748">
        <v>7463030</v>
      </c>
      <c r="L1748">
        <v>0</v>
      </c>
      <c r="M1748">
        <v>7463030</v>
      </c>
      <c r="N1748">
        <v>7463030</v>
      </c>
      <c r="O1748">
        <v>0</v>
      </c>
      <c r="Q1748">
        <v>19381.428599999999</v>
      </c>
      <c r="R1748">
        <v>1285.7143000000001</v>
      </c>
      <c r="S1748">
        <v>47233</v>
      </c>
      <c r="T1748">
        <v>1774.1429000000001</v>
      </c>
      <c r="U1748">
        <f t="shared" si="25"/>
        <v>3.7561512078419748E-2</v>
      </c>
      <c r="V1748">
        <f t="shared" si="26"/>
        <v>22.572081867701456</v>
      </c>
      <c r="W1748">
        <f t="shared" si="27"/>
        <v>600.93645379813711</v>
      </c>
      <c r="X1748">
        <f t="shared" si="28"/>
        <v>22.572081867701456</v>
      </c>
      <c r="Y1748">
        <f t="shared" si="29"/>
        <v>600.93645379813711</v>
      </c>
      <c r="AB1748">
        <v>19381.428599999999</v>
      </c>
      <c r="AC1748">
        <v>1285.7143000000001</v>
      </c>
      <c r="AD1748">
        <v>47233</v>
      </c>
      <c r="AE1748">
        <v>1774.1429000000001</v>
      </c>
      <c r="AF1748">
        <v>3.7595150000000001E-2</v>
      </c>
      <c r="AG1748">
        <v>7463030</v>
      </c>
      <c r="AH1748">
        <v>0</v>
      </c>
      <c r="AI1748">
        <v>7463030</v>
      </c>
      <c r="AJ1748">
        <v>7463030</v>
      </c>
      <c r="AK1748">
        <v>0</v>
      </c>
    </row>
    <row r="1749" spans="1:37" ht="19" customHeight="1">
      <c r="A1749" t="s">
        <v>1018</v>
      </c>
      <c r="B1749" t="s">
        <v>1019</v>
      </c>
      <c r="C1749" t="s">
        <v>1020</v>
      </c>
      <c r="D1749">
        <v>7</v>
      </c>
      <c r="E1749" t="s">
        <v>306</v>
      </c>
      <c r="F1749" t="s">
        <v>306</v>
      </c>
      <c r="G1749" t="s">
        <v>306</v>
      </c>
      <c r="H1749" t="s">
        <v>307</v>
      </c>
      <c r="I1749" t="s">
        <v>301</v>
      </c>
      <c r="J1749" t="s">
        <v>248</v>
      </c>
      <c r="K1749">
        <v>7172483</v>
      </c>
      <c r="L1749">
        <v>0</v>
      </c>
      <c r="M1749">
        <v>7172483</v>
      </c>
      <c r="N1749">
        <v>7172483</v>
      </c>
      <c r="O1749">
        <v>0</v>
      </c>
      <c r="Q1749">
        <v>34695.142899999999</v>
      </c>
      <c r="R1749">
        <v>4940.8571000000002</v>
      </c>
      <c r="S1749">
        <v>47232.2857</v>
      </c>
      <c r="T1749">
        <v>4002.1428999999998</v>
      </c>
      <c r="U1749">
        <f t="shared" si="25"/>
        <v>8.4733204008375987E-2</v>
      </c>
      <c r="V1749">
        <f t="shared" si="26"/>
        <v>21.693644789488317</v>
      </c>
      <c r="W1749">
        <f t="shared" si="27"/>
        <v>256.02294924837105</v>
      </c>
      <c r="X1749">
        <f t="shared" si="28"/>
        <v>21.693644789488317</v>
      </c>
      <c r="Y1749">
        <f t="shared" si="29"/>
        <v>256.02294924837105</v>
      </c>
    </row>
    <row r="1750" spans="1:37" ht="19" customHeight="1">
      <c r="A1750" t="s">
        <v>1018</v>
      </c>
      <c r="B1750" t="s">
        <v>1019</v>
      </c>
      <c r="C1750" t="s">
        <v>1020</v>
      </c>
      <c r="D1750">
        <v>7</v>
      </c>
      <c r="E1750" t="s">
        <v>311</v>
      </c>
      <c r="F1750" t="s">
        <v>311</v>
      </c>
      <c r="G1750" t="s">
        <v>311</v>
      </c>
      <c r="H1750" t="s">
        <v>276</v>
      </c>
      <c r="I1750" t="s">
        <v>301</v>
      </c>
      <c r="J1750" t="s">
        <v>248</v>
      </c>
      <c r="K1750">
        <v>3675880</v>
      </c>
      <c r="L1750">
        <v>0</v>
      </c>
      <c r="M1750">
        <v>3675880</v>
      </c>
      <c r="N1750">
        <v>3675880</v>
      </c>
      <c r="O1750">
        <v>0</v>
      </c>
      <c r="P1750">
        <v>1532.7143000000001</v>
      </c>
      <c r="Q1750">
        <v>15994</v>
      </c>
      <c r="R1750">
        <v>1167.5714</v>
      </c>
      <c r="S1750">
        <v>110567.5714</v>
      </c>
      <c r="T1750">
        <v>1928.7143000000001</v>
      </c>
      <c r="U1750">
        <f t="shared" si="25"/>
        <v>1.7443761091780662E-2</v>
      </c>
      <c r="V1750">
        <f t="shared" si="26"/>
        <v>4.7493646431463024</v>
      </c>
      <c r="W1750">
        <f t="shared" si="27"/>
        <v>272.26723744709847</v>
      </c>
      <c r="X1750">
        <f t="shared" si="28"/>
        <v>4.7493646431463024</v>
      </c>
      <c r="Y1750">
        <f t="shared" si="29"/>
        <v>272.26723744709847</v>
      </c>
      <c r="AA1750">
        <v>1532.7143000000001</v>
      </c>
      <c r="AB1750">
        <v>15994</v>
      </c>
      <c r="AC1750">
        <v>1167.5714</v>
      </c>
      <c r="AD1750">
        <v>110567.5714</v>
      </c>
      <c r="AE1750">
        <v>1928.7143000000001</v>
      </c>
      <c r="AF1750">
        <v>1.7459059999999998E-2</v>
      </c>
      <c r="AG1750">
        <v>3675880</v>
      </c>
      <c r="AH1750">
        <v>0</v>
      </c>
      <c r="AI1750">
        <v>3675880</v>
      </c>
      <c r="AJ1750">
        <v>3675880</v>
      </c>
      <c r="AK1750">
        <v>0</v>
      </c>
    </row>
    <row r="1751" spans="1:37" ht="19" customHeight="1">
      <c r="A1751" t="s">
        <v>1018</v>
      </c>
      <c r="B1751" t="s">
        <v>1019</v>
      </c>
      <c r="C1751" t="s">
        <v>1020</v>
      </c>
      <c r="D1751">
        <v>7</v>
      </c>
      <c r="E1751" t="s">
        <v>308</v>
      </c>
      <c r="F1751" t="s">
        <v>308</v>
      </c>
      <c r="G1751" t="s">
        <v>309</v>
      </c>
      <c r="H1751" t="s">
        <v>310</v>
      </c>
      <c r="I1751" t="s">
        <v>301</v>
      </c>
      <c r="J1751" t="s">
        <v>248</v>
      </c>
      <c r="K1751">
        <v>3406795</v>
      </c>
      <c r="L1751">
        <v>0</v>
      </c>
      <c r="M1751">
        <v>3406795</v>
      </c>
      <c r="N1751">
        <v>3406795</v>
      </c>
      <c r="O1751">
        <v>0</v>
      </c>
      <c r="R1751">
        <v>264319.71429999999</v>
      </c>
      <c r="S1751">
        <v>71566.142900000006</v>
      </c>
      <c r="T1751">
        <v>2773</v>
      </c>
      <c r="U1751">
        <f t="shared" si="25"/>
        <v>3.8747372537244841E-2</v>
      </c>
      <c r="V1751">
        <f t="shared" si="26"/>
        <v>6.800492247850344</v>
      </c>
      <c r="W1751">
        <f t="shared" si="27"/>
        <v>175.5084745762712</v>
      </c>
      <c r="X1751">
        <f t="shared" si="28"/>
        <v>6.800492247850344</v>
      </c>
      <c r="Y1751">
        <f t="shared" si="29"/>
        <v>175.5084745762712</v>
      </c>
      <c r="AC1751">
        <v>264319.71429999999</v>
      </c>
      <c r="AD1751">
        <v>71566.142900000006</v>
      </c>
      <c r="AE1751">
        <v>2773</v>
      </c>
      <c r="AF1751">
        <v>3.8807870000000001E-2</v>
      </c>
      <c r="AG1751">
        <v>3406795</v>
      </c>
      <c r="AH1751">
        <v>0</v>
      </c>
      <c r="AI1751">
        <v>3406795</v>
      </c>
      <c r="AJ1751">
        <v>3406795</v>
      </c>
      <c r="AK1751">
        <v>0</v>
      </c>
    </row>
    <row r="1752" spans="1:37" ht="19" customHeight="1">
      <c r="A1752" t="s">
        <v>1018</v>
      </c>
      <c r="B1752" t="s">
        <v>1019</v>
      </c>
      <c r="C1752" t="s">
        <v>1020</v>
      </c>
      <c r="D1752">
        <v>7</v>
      </c>
      <c r="E1752" t="s">
        <v>312</v>
      </c>
      <c r="F1752" t="s">
        <v>313</v>
      </c>
      <c r="G1752" t="s">
        <v>313</v>
      </c>
      <c r="H1752" t="s">
        <v>314</v>
      </c>
      <c r="I1752" t="s">
        <v>301</v>
      </c>
      <c r="J1752" t="s">
        <v>248</v>
      </c>
      <c r="K1752">
        <v>1936683</v>
      </c>
      <c r="L1752">
        <v>0</v>
      </c>
      <c r="M1752">
        <v>1936683</v>
      </c>
      <c r="N1752">
        <v>1936683</v>
      </c>
      <c r="O1752">
        <v>0</v>
      </c>
      <c r="Q1752">
        <v>9838.5714000000007</v>
      </c>
      <c r="R1752">
        <v>475.28570000000002</v>
      </c>
      <c r="S1752">
        <v>31122.7143</v>
      </c>
      <c r="T1752">
        <v>1045.1429000000001</v>
      </c>
      <c r="U1752">
        <f t="shared" si="25"/>
        <v>3.3581354438613348E-2</v>
      </c>
      <c r="V1752">
        <f t="shared" si="26"/>
        <v>8.8896166745970486</v>
      </c>
      <c r="W1752">
        <f t="shared" si="27"/>
        <v>264.71882457413238</v>
      </c>
      <c r="X1752">
        <f t="shared" si="28"/>
        <v>8.8896166745970486</v>
      </c>
      <c r="Y1752">
        <f t="shared" si="29"/>
        <v>264.71882457413238</v>
      </c>
      <c r="AB1752">
        <v>9838.5714000000007</v>
      </c>
      <c r="AC1752">
        <v>475.28570000000002</v>
      </c>
      <c r="AD1752">
        <v>31122.7143</v>
      </c>
      <c r="AE1752">
        <v>1045.1429000000001</v>
      </c>
      <c r="AF1752">
        <v>3.3577540000000003E-2</v>
      </c>
      <c r="AG1752">
        <v>1936683</v>
      </c>
      <c r="AH1752">
        <v>0</v>
      </c>
      <c r="AI1752">
        <v>1936683</v>
      </c>
      <c r="AJ1752">
        <v>1936683</v>
      </c>
      <c r="AK1752">
        <v>0</v>
      </c>
    </row>
    <row r="1753" spans="1:37" ht="19" customHeight="1">
      <c r="A1753" t="s">
        <v>1018</v>
      </c>
      <c r="B1753" t="s">
        <v>1019</v>
      </c>
      <c r="C1753" t="s">
        <v>1020</v>
      </c>
      <c r="D1753">
        <v>7</v>
      </c>
      <c r="E1753" t="s">
        <v>315</v>
      </c>
      <c r="F1753" t="s">
        <v>315</v>
      </c>
      <c r="G1753" t="s">
        <v>309</v>
      </c>
      <c r="H1753" t="s">
        <v>310</v>
      </c>
      <c r="I1753" t="s">
        <v>301</v>
      </c>
      <c r="J1753" t="s">
        <v>248</v>
      </c>
      <c r="K1753">
        <v>1188432</v>
      </c>
      <c r="L1753">
        <v>0</v>
      </c>
      <c r="M1753">
        <v>1188432</v>
      </c>
      <c r="N1753">
        <v>1188432</v>
      </c>
      <c r="O1753">
        <v>0</v>
      </c>
      <c r="R1753">
        <v>194.71430000000001</v>
      </c>
      <c r="S1753">
        <v>7163.4286000000002</v>
      </c>
      <c r="T1753">
        <v>880</v>
      </c>
      <c r="U1753">
        <f t="shared" si="25"/>
        <v>0.12284620244557194</v>
      </c>
      <c r="V1753">
        <f t="shared" si="26"/>
        <v>23.700382802726615</v>
      </c>
      <c r="W1753">
        <f t="shared" si="27"/>
        <v>192.92727272727274</v>
      </c>
      <c r="X1753">
        <f t="shared" si="28"/>
        <v>23.700382802726615</v>
      </c>
      <c r="Y1753">
        <f t="shared" si="29"/>
        <v>192.92727272727274</v>
      </c>
      <c r="AC1753">
        <v>194.71430000000001</v>
      </c>
      <c r="AD1753">
        <v>7163.4286000000002</v>
      </c>
      <c r="AE1753">
        <v>880</v>
      </c>
      <c r="AF1753">
        <v>0.12280967</v>
      </c>
      <c r="AG1753">
        <v>1188432</v>
      </c>
      <c r="AH1753">
        <v>0</v>
      </c>
      <c r="AI1753">
        <v>1188432</v>
      </c>
      <c r="AJ1753">
        <v>1188432</v>
      </c>
      <c r="AK1753">
        <v>0</v>
      </c>
    </row>
    <row r="1754" spans="1:37" ht="19" customHeight="1">
      <c r="A1754" t="s">
        <v>1018</v>
      </c>
      <c r="B1754" t="s">
        <v>1019</v>
      </c>
      <c r="C1754" t="s">
        <v>1020</v>
      </c>
      <c r="D1754">
        <v>7</v>
      </c>
      <c r="E1754" t="s">
        <v>316</v>
      </c>
      <c r="F1754" t="s">
        <v>317</v>
      </c>
      <c r="G1754" t="s">
        <v>317</v>
      </c>
      <c r="H1754" t="s">
        <v>307</v>
      </c>
      <c r="I1754" t="s">
        <v>301</v>
      </c>
      <c r="J1754" t="s">
        <v>281</v>
      </c>
      <c r="K1754">
        <v>33228.449999999997</v>
      </c>
      <c r="L1754">
        <v>0</v>
      </c>
      <c r="M1754">
        <v>227738.07500000001</v>
      </c>
      <c r="N1754">
        <v>227738.07500000001</v>
      </c>
      <c r="O1754">
        <v>0</v>
      </c>
      <c r="R1754">
        <v>2501.2856999999999</v>
      </c>
      <c r="S1754">
        <v>13654.857099999999</v>
      </c>
      <c r="T1754">
        <v>1137.2856999999999</v>
      </c>
      <c r="U1754">
        <f t="shared" si="25"/>
        <v>8.3287997206503164E-2</v>
      </c>
      <c r="V1754">
        <f t="shared" si="26"/>
        <v>0.34763611173722414</v>
      </c>
      <c r="W1754">
        <f t="shared" si="27"/>
        <v>4.1739040845861579</v>
      </c>
      <c r="X1754">
        <f t="shared" si="28"/>
        <v>2.3825962055864882</v>
      </c>
      <c r="Y1754">
        <f t="shared" si="29"/>
        <v>28.606717480300436</v>
      </c>
      <c r="AC1754">
        <v>2501.2856999999999</v>
      </c>
      <c r="AD1754">
        <v>13654.857099999999</v>
      </c>
      <c r="AE1754">
        <v>1137.2856999999999</v>
      </c>
      <c r="AF1754">
        <v>8.3330470000000004E-2</v>
      </c>
      <c r="AG1754">
        <v>33228.449999999997</v>
      </c>
      <c r="AH1754">
        <v>0</v>
      </c>
      <c r="AI1754">
        <v>227738.07500000001</v>
      </c>
      <c r="AJ1754">
        <v>227738.07500000001</v>
      </c>
      <c r="AK1754">
        <v>0</v>
      </c>
    </row>
    <row r="1755" spans="1:37" ht="19" customHeight="1">
      <c r="A1755" t="s">
        <v>1018</v>
      </c>
      <c r="B1755" t="s">
        <v>1019</v>
      </c>
      <c r="C1755" t="s">
        <v>1020</v>
      </c>
      <c r="D1755">
        <v>7</v>
      </c>
      <c r="E1755" t="s">
        <v>318</v>
      </c>
      <c r="F1755" t="s">
        <v>318</v>
      </c>
      <c r="G1755" t="s">
        <v>317</v>
      </c>
      <c r="H1755" t="s">
        <v>307</v>
      </c>
      <c r="I1755" t="s">
        <v>301</v>
      </c>
      <c r="J1755" t="s">
        <v>281</v>
      </c>
      <c r="K1755">
        <v>13786.3</v>
      </c>
      <c r="L1755">
        <v>0</v>
      </c>
      <c r="M1755">
        <v>94571.345799999996</v>
      </c>
      <c r="N1755">
        <v>94571.345799999996</v>
      </c>
      <c r="O1755">
        <v>0</v>
      </c>
      <c r="R1755">
        <v>2202.2856999999999</v>
      </c>
      <c r="S1755">
        <v>12617.571400000001</v>
      </c>
      <c r="T1755">
        <v>491.71429999999998</v>
      </c>
      <c r="U1755">
        <f t="shared" si="25"/>
        <v>3.8970597780805895E-2</v>
      </c>
      <c r="V1755">
        <f t="shared" si="26"/>
        <v>0.15608958064397627</v>
      </c>
      <c r="W1755">
        <f t="shared" si="27"/>
        <v>4.0053165599849923</v>
      </c>
      <c r="X1755">
        <f t="shared" si="28"/>
        <v>1.0707442683576061</v>
      </c>
      <c r="Y1755">
        <f t="shared" si="29"/>
        <v>27.475695250560857</v>
      </c>
      <c r="AC1755">
        <v>2202.2856999999999</v>
      </c>
      <c r="AD1755">
        <v>12617.571400000001</v>
      </c>
      <c r="AE1755">
        <v>491.71429999999998</v>
      </c>
      <c r="AF1755">
        <v>3.9335420000000003E-2</v>
      </c>
      <c r="AG1755">
        <v>13786.3</v>
      </c>
      <c r="AH1755">
        <v>0</v>
      </c>
      <c r="AI1755">
        <v>94571.345799999996</v>
      </c>
      <c r="AJ1755">
        <v>94571.345799999996</v>
      </c>
      <c r="AK1755">
        <v>0</v>
      </c>
    </row>
    <row r="1756" spans="1:37" ht="19" customHeight="1">
      <c r="A1756" t="s">
        <v>1018</v>
      </c>
      <c r="B1756" t="s">
        <v>1019</v>
      </c>
      <c r="C1756" t="s">
        <v>1020</v>
      </c>
      <c r="D1756">
        <v>7</v>
      </c>
      <c r="E1756" t="s">
        <v>319</v>
      </c>
      <c r="F1756" t="s">
        <v>319</v>
      </c>
      <c r="G1756" t="s">
        <v>319</v>
      </c>
      <c r="H1756" t="s">
        <v>320</v>
      </c>
      <c r="I1756" t="s">
        <v>301</v>
      </c>
      <c r="J1756" t="s">
        <v>248</v>
      </c>
      <c r="K1756">
        <v>21874</v>
      </c>
      <c r="L1756">
        <v>0</v>
      </c>
      <c r="M1756">
        <v>21874</v>
      </c>
      <c r="N1756">
        <v>21874</v>
      </c>
      <c r="O1756">
        <v>0</v>
      </c>
      <c r="Q1756">
        <v>905</v>
      </c>
      <c r="R1756">
        <v>5.1429</v>
      </c>
      <c r="S1756">
        <v>893.71429999999998</v>
      </c>
      <c r="T1756">
        <v>21.571400000000001</v>
      </c>
      <c r="U1756">
        <f t="shared" si="25"/>
        <v>2.4136796289373461E-2</v>
      </c>
      <c r="V1756">
        <f t="shared" si="26"/>
        <v>3.4964833200690006</v>
      </c>
      <c r="W1756">
        <f t="shared" si="27"/>
        <v>144.86111902134968</v>
      </c>
      <c r="X1756">
        <f t="shared" si="28"/>
        <v>3.4964833200690006</v>
      </c>
      <c r="Y1756">
        <f t="shared" si="29"/>
        <v>144.86111902134968</v>
      </c>
      <c r="AB1756">
        <v>905</v>
      </c>
      <c r="AC1756">
        <v>5.1429</v>
      </c>
      <c r="AD1756">
        <v>893.71429999999998</v>
      </c>
      <c r="AE1756">
        <v>21.571400000000001</v>
      </c>
      <c r="AF1756">
        <v>2.402543E-2</v>
      </c>
      <c r="AG1756">
        <v>21874</v>
      </c>
      <c r="AH1756">
        <v>0</v>
      </c>
      <c r="AI1756">
        <v>21874</v>
      </c>
      <c r="AJ1756">
        <v>21874</v>
      </c>
      <c r="AK1756">
        <v>0</v>
      </c>
    </row>
    <row r="1757" spans="1:37" ht="19" customHeight="1">
      <c r="A1757" t="s">
        <v>1018</v>
      </c>
      <c r="B1757" t="s">
        <v>1019</v>
      </c>
      <c r="C1757" t="s">
        <v>1020</v>
      </c>
      <c r="D1757">
        <v>7</v>
      </c>
      <c r="E1757" t="s">
        <v>321</v>
      </c>
      <c r="F1757" t="s">
        <v>322</v>
      </c>
      <c r="G1757" t="s">
        <v>322</v>
      </c>
      <c r="H1757" t="s">
        <v>323</v>
      </c>
      <c r="I1757" t="s">
        <v>324</v>
      </c>
      <c r="J1757" t="s">
        <v>281</v>
      </c>
      <c r="K1757">
        <v>3766968</v>
      </c>
      <c r="L1757">
        <v>0</v>
      </c>
      <c r="M1757">
        <v>25826301.239999998</v>
      </c>
      <c r="N1757">
        <v>25826301.239999998</v>
      </c>
      <c r="O1757">
        <v>0</v>
      </c>
      <c r="P1757">
        <v>721157</v>
      </c>
      <c r="Q1757">
        <v>8414758.8570000008</v>
      </c>
      <c r="R1757">
        <v>204964</v>
      </c>
      <c r="S1757">
        <v>18643342.710000001</v>
      </c>
      <c r="T1757">
        <v>154552.71429999999</v>
      </c>
      <c r="U1757">
        <f t="shared" si="25"/>
        <v>8.2899679904022954E-3</v>
      </c>
      <c r="V1757">
        <f t="shared" si="26"/>
        <v>2.886490336443993E-2</v>
      </c>
      <c r="W1757">
        <f t="shared" si="27"/>
        <v>3.4819076982997101</v>
      </c>
      <c r="X1757">
        <f t="shared" si="28"/>
        <v>0.19789753710504446</v>
      </c>
      <c r="Y1757">
        <f t="shared" si="29"/>
        <v>23.871930185274561</v>
      </c>
      <c r="AA1757">
        <v>721157</v>
      </c>
      <c r="AB1757">
        <v>8414758.8570000008</v>
      </c>
      <c r="AC1757">
        <v>204964</v>
      </c>
      <c r="AD1757">
        <v>18643342.710000001</v>
      </c>
      <c r="AE1757">
        <v>154552.71429999999</v>
      </c>
      <c r="AF1757">
        <v>8.2901299999999997E-3</v>
      </c>
      <c r="AG1757">
        <v>3766968</v>
      </c>
      <c r="AH1757">
        <v>0</v>
      </c>
      <c r="AI1757">
        <v>25826301.239999998</v>
      </c>
      <c r="AJ1757">
        <v>25826301.239999998</v>
      </c>
      <c r="AK1757">
        <v>0</v>
      </c>
    </row>
    <row r="1758" spans="1:37" ht="19" customHeight="1">
      <c r="A1758" t="s">
        <v>1018</v>
      </c>
      <c r="B1758" t="s">
        <v>1019</v>
      </c>
      <c r="C1758" t="s">
        <v>1020</v>
      </c>
      <c r="D1758">
        <v>7</v>
      </c>
      <c r="E1758" t="s">
        <v>331</v>
      </c>
      <c r="F1758" t="s">
        <v>332</v>
      </c>
      <c r="G1758" t="s">
        <v>332</v>
      </c>
      <c r="H1758" t="s">
        <v>333</v>
      </c>
      <c r="I1758" t="s">
        <v>324</v>
      </c>
      <c r="J1758" t="s">
        <v>334</v>
      </c>
      <c r="K1758">
        <v>32045578</v>
      </c>
      <c r="L1758">
        <v>0</v>
      </c>
      <c r="M1758">
        <v>6891261.2659999998</v>
      </c>
      <c r="N1758">
        <v>6891261.2659999998</v>
      </c>
      <c r="O1758">
        <v>0</v>
      </c>
      <c r="P1758">
        <v>460.28570000000002</v>
      </c>
      <c r="Q1758">
        <v>21174.2857</v>
      </c>
      <c r="R1758">
        <v>542</v>
      </c>
      <c r="S1758">
        <v>25742.428599999999</v>
      </c>
      <c r="T1758">
        <v>2336.1428999999998</v>
      </c>
      <c r="U1758">
        <f t="shared" si="25"/>
        <v>9.075067998828984E-2</v>
      </c>
      <c r="V1758">
        <f t="shared" si="26"/>
        <v>177.8363566787057</v>
      </c>
      <c r="W1758">
        <f t="shared" si="27"/>
        <v>1959.6145913358789</v>
      </c>
      <c r="X1758">
        <f t="shared" si="28"/>
        <v>38.242930006334255</v>
      </c>
      <c r="Y1758">
        <f t="shared" si="29"/>
        <v>421.40653944707628</v>
      </c>
      <c r="AA1758">
        <v>460.28570000000002</v>
      </c>
      <c r="AB1758">
        <v>21174.2857</v>
      </c>
      <c r="AC1758">
        <v>542</v>
      </c>
      <c r="AD1758">
        <v>25742.428599999999</v>
      </c>
      <c r="AE1758">
        <v>2336.1428999999998</v>
      </c>
      <c r="AF1758">
        <v>9.0923840000000006E-2</v>
      </c>
      <c r="AG1758">
        <v>32045578</v>
      </c>
      <c r="AH1758">
        <v>0</v>
      </c>
      <c r="AI1758">
        <v>6891261.2659999998</v>
      </c>
      <c r="AJ1758">
        <v>6891261.2659999998</v>
      </c>
      <c r="AK1758">
        <v>0</v>
      </c>
    </row>
    <row r="1759" spans="1:37" ht="19" customHeight="1">
      <c r="A1759" t="s">
        <v>1018</v>
      </c>
      <c r="B1759" t="s">
        <v>1019</v>
      </c>
      <c r="C1759" t="s">
        <v>1020</v>
      </c>
      <c r="D1759">
        <v>7</v>
      </c>
      <c r="E1759" t="s">
        <v>339</v>
      </c>
      <c r="F1759" t="s">
        <v>339</v>
      </c>
      <c r="G1759" t="s">
        <v>339</v>
      </c>
      <c r="H1759" t="s">
        <v>340</v>
      </c>
      <c r="I1759" t="s">
        <v>324</v>
      </c>
      <c r="J1759" t="s">
        <v>248</v>
      </c>
      <c r="K1759">
        <v>6657061</v>
      </c>
      <c r="L1759">
        <v>0</v>
      </c>
      <c r="M1759">
        <v>6657061</v>
      </c>
      <c r="N1759">
        <v>6657061</v>
      </c>
      <c r="O1759">
        <v>0</v>
      </c>
      <c r="P1759">
        <v>12906.142900000001</v>
      </c>
      <c r="Q1759">
        <v>475357</v>
      </c>
      <c r="R1759">
        <v>9883.2857000000004</v>
      </c>
      <c r="S1759">
        <v>507453</v>
      </c>
      <c r="T1759">
        <v>6530.5713999999998</v>
      </c>
      <c r="U1759">
        <f t="shared" si="25"/>
        <v>1.2869312823059476E-2</v>
      </c>
      <c r="V1759">
        <f t="shared" si="26"/>
        <v>1.8740823569586036</v>
      </c>
      <c r="W1759">
        <f t="shared" si="27"/>
        <v>145.62412016285654</v>
      </c>
      <c r="X1759">
        <f t="shared" si="28"/>
        <v>1.8740823569586036</v>
      </c>
      <c r="Y1759">
        <f t="shared" si="29"/>
        <v>145.62412016285654</v>
      </c>
      <c r="AA1759">
        <v>12906.142900000001</v>
      </c>
      <c r="AB1759">
        <v>475357</v>
      </c>
      <c r="AC1759">
        <v>9883.2857000000004</v>
      </c>
      <c r="AD1759">
        <v>507453</v>
      </c>
      <c r="AE1759">
        <v>6530.5713999999998</v>
      </c>
      <c r="AF1759">
        <v>1.287075E-2</v>
      </c>
      <c r="AG1759">
        <v>6657061</v>
      </c>
      <c r="AH1759">
        <v>0</v>
      </c>
      <c r="AI1759">
        <v>6657061</v>
      </c>
      <c r="AJ1759">
        <v>6657061</v>
      </c>
      <c r="AK1759">
        <v>0</v>
      </c>
    </row>
    <row r="1760" spans="1:37" ht="19" customHeight="1">
      <c r="A1760" t="s">
        <v>1018</v>
      </c>
      <c r="B1760" t="s">
        <v>1019</v>
      </c>
      <c r="C1760" t="s">
        <v>1020</v>
      </c>
      <c r="D1760">
        <v>7</v>
      </c>
      <c r="E1760" t="s">
        <v>336</v>
      </c>
      <c r="F1760" t="s">
        <v>336</v>
      </c>
      <c r="G1760" t="s">
        <v>336</v>
      </c>
      <c r="H1760" t="s">
        <v>337</v>
      </c>
      <c r="I1760" t="s">
        <v>324</v>
      </c>
      <c r="J1760" t="s">
        <v>334</v>
      </c>
      <c r="K1760">
        <v>22638333</v>
      </c>
      <c r="L1760">
        <v>0</v>
      </c>
      <c r="M1760">
        <v>4868225.3789999997</v>
      </c>
      <c r="N1760">
        <v>4868225.3789999997</v>
      </c>
      <c r="O1760">
        <v>0</v>
      </c>
      <c r="P1760">
        <v>668.57140000000004</v>
      </c>
      <c r="Q1760">
        <v>22177.857100000001</v>
      </c>
      <c r="R1760">
        <v>827.14290000000005</v>
      </c>
      <c r="S1760">
        <v>23010.2857</v>
      </c>
      <c r="T1760">
        <v>2451.8571000000002</v>
      </c>
      <c r="U1760">
        <f t="shared" si="25"/>
        <v>0.10655483082506881</v>
      </c>
      <c r="V1760">
        <f t="shared" si="26"/>
        <v>140.54791033857398</v>
      </c>
      <c r="W1760">
        <f t="shared" si="27"/>
        <v>1319.0196000527808</v>
      </c>
      <c r="X1760">
        <f t="shared" si="28"/>
        <v>30.223908451018119</v>
      </c>
      <c r="Y1760">
        <f t="shared" si="29"/>
        <v>283.6465340612923</v>
      </c>
      <c r="AA1760">
        <v>668.57140000000004</v>
      </c>
      <c r="AB1760">
        <v>22177.857100000001</v>
      </c>
      <c r="AC1760">
        <v>827.14290000000005</v>
      </c>
      <c r="AD1760">
        <v>23010.2857</v>
      </c>
      <c r="AE1760">
        <v>2451.8571000000002</v>
      </c>
      <c r="AF1760">
        <v>0.10657063999999999</v>
      </c>
      <c r="AG1760">
        <v>22638333</v>
      </c>
      <c r="AH1760">
        <v>0</v>
      </c>
      <c r="AI1760">
        <v>4868225.3789999997</v>
      </c>
      <c r="AJ1760">
        <v>4868225.3789999997</v>
      </c>
      <c r="AK1760">
        <v>0</v>
      </c>
    </row>
    <row r="1761" spans="1:37" ht="19" customHeight="1">
      <c r="A1761" t="s">
        <v>1018</v>
      </c>
      <c r="B1761" t="s">
        <v>1019</v>
      </c>
      <c r="C1761" t="s">
        <v>1020</v>
      </c>
      <c r="D1761">
        <v>7</v>
      </c>
      <c r="E1761" t="s">
        <v>343</v>
      </c>
      <c r="F1761" t="s">
        <v>343</v>
      </c>
      <c r="G1761" t="s">
        <v>344</v>
      </c>
      <c r="H1761" t="s">
        <v>345</v>
      </c>
      <c r="I1761" t="s">
        <v>324</v>
      </c>
      <c r="J1761" t="s">
        <v>248</v>
      </c>
      <c r="K1761">
        <v>2610834</v>
      </c>
      <c r="L1761">
        <v>0</v>
      </c>
      <c r="M1761">
        <v>2610834</v>
      </c>
      <c r="N1761">
        <v>2610834</v>
      </c>
      <c r="O1761">
        <v>0</v>
      </c>
      <c r="P1761">
        <v>3128.8571000000002</v>
      </c>
      <c r="Q1761">
        <v>346814.28570000001</v>
      </c>
      <c r="R1761">
        <v>1171.7143000000001</v>
      </c>
      <c r="S1761">
        <v>351154.85710000002</v>
      </c>
      <c r="T1761">
        <v>4593.1428999999998</v>
      </c>
      <c r="U1761">
        <f t="shared" si="25"/>
        <v>1.3080106417813235E-2</v>
      </c>
      <c r="V1761">
        <f t="shared" si="26"/>
        <v>1.0621418960127655</v>
      </c>
      <c r="W1761">
        <f t="shared" si="27"/>
        <v>81.202848209727108</v>
      </c>
      <c r="X1761">
        <f t="shared" si="28"/>
        <v>1.0621418960127655</v>
      </c>
      <c r="Y1761">
        <f t="shared" si="29"/>
        <v>81.202848209727108</v>
      </c>
      <c r="AA1761">
        <v>3128.8571000000002</v>
      </c>
      <c r="AB1761">
        <v>346814.28570000001</v>
      </c>
      <c r="AC1761">
        <v>1171.7143000000001</v>
      </c>
      <c r="AD1761">
        <v>351154.85710000002</v>
      </c>
      <c r="AE1761">
        <v>4593.1428999999998</v>
      </c>
      <c r="AF1761">
        <v>1.3080690000000001E-2</v>
      </c>
      <c r="AG1761">
        <v>2610834</v>
      </c>
      <c r="AH1761">
        <v>0</v>
      </c>
      <c r="AI1761">
        <v>2610834</v>
      </c>
      <c r="AJ1761">
        <v>2610834</v>
      </c>
      <c r="AK1761">
        <v>0</v>
      </c>
    </row>
    <row r="1762" spans="1:37" ht="19" customHeight="1">
      <c r="A1762" t="s">
        <v>1018</v>
      </c>
      <c r="B1762" t="s">
        <v>1019</v>
      </c>
      <c r="C1762" t="s">
        <v>1020</v>
      </c>
      <c r="D1762">
        <v>7</v>
      </c>
      <c r="E1762" t="s">
        <v>348</v>
      </c>
      <c r="F1762" t="s">
        <v>348</v>
      </c>
      <c r="G1762" t="s">
        <v>348</v>
      </c>
      <c r="H1762" t="s">
        <v>349</v>
      </c>
      <c r="I1762" t="s">
        <v>324</v>
      </c>
      <c r="J1762" t="s">
        <v>281</v>
      </c>
      <c r="K1762">
        <v>209853.9644</v>
      </c>
      <c r="L1762">
        <v>0</v>
      </c>
      <c r="M1762">
        <v>1439540.59</v>
      </c>
      <c r="N1762">
        <v>1439540.59</v>
      </c>
      <c r="O1762">
        <v>0</v>
      </c>
      <c r="P1762">
        <v>11091.428599999999</v>
      </c>
      <c r="Q1762">
        <v>206059.14290000001</v>
      </c>
      <c r="R1762">
        <v>15937.7143</v>
      </c>
      <c r="S1762">
        <v>271030.85710000002</v>
      </c>
      <c r="T1762">
        <v>1104.4286</v>
      </c>
      <c r="U1762">
        <f t="shared" si="25"/>
        <v>4.0749183019869505E-3</v>
      </c>
      <c r="V1762">
        <f t="shared" si="26"/>
        <v>0.11061152996452878</v>
      </c>
      <c r="W1762">
        <f t="shared" si="27"/>
        <v>27.144477942194335</v>
      </c>
      <c r="X1762">
        <f t="shared" si="28"/>
        <v>0.75876473223271856</v>
      </c>
      <c r="Y1762">
        <f t="shared" si="29"/>
        <v>186.2036674116242</v>
      </c>
      <c r="AA1762">
        <v>11091.428599999999</v>
      </c>
      <c r="AB1762">
        <v>206059.14290000001</v>
      </c>
      <c r="AC1762">
        <v>15937.7143</v>
      </c>
      <c r="AD1762">
        <v>271030.85710000002</v>
      </c>
      <c r="AE1762">
        <v>1104.4286</v>
      </c>
      <c r="AF1762">
        <v>4.0749699999999998E-3</v>
      </c>
      <c r="AG1762">
        <v>209853.9644</v>
      </c>
      <c r="AH1762">
        <v>0</v>
      </c>
      <c r="AI1762">
        <v>1439540.59</v>
      </c>
      <c r="AJ1762">
        <v>1439540.59</v>
      </c>
      <c r="AK1762">
        <v>0</v>
      </c>
    </row>
    <row r="1763" spans="1:37" ht="19" customHeight="1">
      <c r="A1763" t="s">
        <v>1018</v>
      </c>
      <c r="B1763" t="s">
        <v>1019</v>
      </c>
      <c r="C1763" t="s">
        <v>1020</v>
      </c>
      <c r="D1763">
        <v>7</v>
      </c>
      <c r="E1763" t="s">
        <v>353</v>
      </c>
      <c r="F1763" t="s">
        <v>353</v>
      </c>
      <c r="G1763" t="s">
        <v>353</v>
      </c>
      <c r="H1763" t="s">
        <v>354</v>
      </c>
      <c r="I1763" t="s">
        <v>324</v>
      </c>
      <c r="J1763" t="s">
        <v>281</v>
      </c>
      <c r="K1763">
        <v>79505.56</v>
      </c>
      <c r="L1763">
        <v>0</v>
      </c>
      <c r="M1763">
        <v>545114.24140000006</v>
      </c>
      <c r="N1763">
        <v>545114.24140000006</v>
      </c>
      <c r="O1763">
        <v>0</v>
      </c>
      <c r="P1763">
        <v>14085.857099999999</v>
      </c>
      <c r="Q1763">
        <v>191635</v>
      </c>
      <c r="R1763">
        <v>73742.285699999993</v>
      </c>
      <c r="S1763">
        <v>593382.14289999998</v>
      </c>
      <c r="T1763">
        <v>7083.8571000000002</v>
      </c>
      <c r="U1763">
        <f t="shared" si="25"/>
        <v>1.1938102932082691E-2</v>
      </c>
      <c r="V1763">
        <f t="shared" si="26"/>
        <v>1.914101608678043E-2</v>
      </c>
      <c r="W1763">
        <f t="shared" si="27"/>
        <v>1.6033549212698182</v>
      </c>
      <c r="X1763">
        <f t="shared" si="28"/>
        <v>0.13123661368803027</v>
      </c>
      <c r="Y1763">
        <f t="shared" si="29"/>
        <v>10.993087799179753</v>
      </c>
      <c r="AA1763">
        <v>14085.857099999999</v>
      </c>
      <c r="AB1763">
        <v>191635</v>
      </c>
      <c r="AC1763">
        <v>73742.285699999993</v>
      </c>
      <c r="AD1763">
        <v>593382.14289999998</v>
      </c>
      <c r="AE1763">
        <v>7083.8571000000002</v>
      </c>
      <c r="AF1763">
        <v>1.1938600000000001E-2</v>
      </c>
      <c r="AG1763">
        <v>79505.56</v>
      </c>
      <c r="AH1763">
        <v>0</v>
      </c>
      <c r="AI1763">
        <v>545114.24140000006</v>
      </c>
      <c r="AJ1763">
        <v>545114.24140000006</v>
      </c>
      <c r="AK1763">
        <v>0</v>
      </c>
    </row>
    <row r="1764" spans="1:37" ht="19" customHeight="1">
      <c r="A1764" t="s">
        <v>1018</v>
      </c>
      <c r="B1764" t="s">
        <v>1019</v>
      </c>
      <c r="C1764" t="s">
        <v>1020</v>
      </c>
      <c r="D1764">
        <v>7</v>
      </c>
      <c r="E1764" t="s">
        <v>357</v>
      </c>
      <c r="F1764" t="s">
        <v>357</v>
      </c>
      <c r="G1764" t="s">
        <v>357</v>
      </c>
      <c r="H1764" t="s">
        <v>354</v>
      </c>
      <c r="I1764" t="s">
        <v>324</v>
      </c>
      <c r="J1764" t="s">
        <v>281</v>
      </c>
      <c r="K1764">
        <v>51264.07</v>
      </c>
      <c r="L1764">
        <v>0</v>
      </c>
      <c r="M1764">
        <v>351472.5306</v>
      </c>
      <c r="N1764">
        <v>351472.5306</v>
      </c>
      <c r="O1764">
        <v>0</v>
      </c>
      <c r="P1764">
        <v>3903.8571000000002</v>
      </c>
      <c r="Q1764">
        <v>175379.57139999999</v>
      </c>
      <c r="R1764">
        <v>15318.857099999999</v>
      </c>
      <c r="S1764">
        <v>290222.71429999999</v>
      </c>
      <c r="T1764">
        <v>4818.4286000000002</v>
      </c>
      <c r="U1764">
        <f t="shared" si="25"/>
        <v>1.6602520624968191E-2</v>
      </c>
      <c r="V1764">
        <f t="shared" si="26"/>
        <v>2.5233857346735496E-2</v>
      </c>
      <c r="W1764">
        <f t="shared" si="27"/>
        <v>1.5198811021976275</v>
      </c>
      <c r="X1764">
        <f t="shared" si="28"/>
        <v>0.17300631218817636</v>
      </c>
      <c r="Y1764">
        <f t="shared" si="29"/>
        <v>10.420484702063597</v>
      </c>
      <c r="AA1764">
        <v>3903.8571000000002</v>
      </c>
      <c r="AB1764">
        <v>175379.57139999999</v>
      </c>
      <c r="AC1764">
        <v>15318.857099999999</v>
      </c>
      <c r="AD1764">
        <v>290222.71429999999</v>
      </c>
      <c r="AE1764">
        <v>4818.4286000000002</v>
      </c>
      <c r="AF1764">
        <v>1.657169E-2</v>
      </c>
      <c r="AG1764">
        <v>51264.07</v>
      </c>
      <c r="AH1764">
        <v>0</v>
      </c>
      <c r="AI1764">
        <v>351472.5306</v>
      </c>
      <c r="AJ1764">
        <v>351472.5306</v>
      </c>
      <c r="AK1764">
        <v>0</v>
      </c>
    </row>
    <row r="1765" spans="1:37" ht="19" customHeight="1">
      <c r="A1765" t="s">
        <v>1018</v>
      </c>
      <c r="B1765" t="s">
        <v>1019</v>
      </c>
      <c r="C1765" t="s">
        <v>1020</v>
      </c>
      <c r="D1765">
        <v>7</v>
      </c>
      <c r="E1765" t="s">
        <v>362</v>
      </c>
      <c r="F1765" t="s">
        <v>363</v>
      </c>
      <c r="G1765" t="s">
        <v>344</v>
      </c>
      <c r="H1765" t="s">
        <v>345</v>
      </c>
      <c r="I1765" t="s">
        <v>324</v>
      </c>
      <c r="J1765" t="s">
        <v>248</v>
      </c>
      <c r="K1765">
        <v>337208</v>
      </c>
      <c r="L1765">
        <v>0</v>
      </c>
      <c r="M1765">
        <v>337208</v>
      </c>
      <c r="N1765">
        <v>337208</v>
      </c>
      <c r="O1765">
        <v>0</v>
      </c>
      <c r="P1765">
        <v>1616</v>
      </c>
      <c r="Q1765">
        <v>168873.85709999999</v>
      </c>
      <c r="R1765">
        <v>1387.7143000000001</v>
      </c>
      <c r="S1765">
        <v>176710.57139999999</v>
      </c>
      <c r="T1765">
        <v>1591.5714</v>
      </c>
      <c r="U1765">
        <f t="shared" si="25"/>
        <v>9.0066564065221528E-3</v>
      </c>
      <c r="V1765">
        <f t="shared" si="26"/>
        <v>0.27260718499703424</v>
      </c>
      <c r="W1765">
        <f t="shared" si="27"/>
        <v>30.267301503766294</v>
      </c>
      <c r="X1765">
        <f t="shared" si="28"/>
        <v>0.27260718499703424</v>
      </c>
      <c r="Y1765">
        <f t="shared" si="29"/>
        <v>30.267301503766294</v>
      </c>
      <c r="AA1765">
        <v>1616</v>
      </c>
      <c r="AB1765">
        <v>168873.85709999999</v>
      </c>
      <c r="AC1765">
        <v>1387.7143000000001</v>
      </c>
      <c r="AD1765">
        <v>176710.57139999999</v>
      </c>
      <c r="AE1765">
        <v>1591.5714</v>
      </c>
      <c r="AF1765">
        <v>9.0069699999999996E-3</v>
      </c>
      <c r="AG1765">
        <v>337208</v>
      </c>
      <c r="AH1765">
        <v>0</v>
      </c>
      <c r="AI1765">
        <v>337208</v>
      </c>
      <c r="AJ1765">
        <v>337208</v>
      </c>
      <c r="AK1765">
        <v>0</v>
      </c>
    </row>
    <row r="1766" spans="1:37" ht="19" customHeight="1">
      <c r="A1766" t="s">
        <v>1018</v>
      </c>
      <c r="B1766" t="s">
        <v>1019</v>
      </c>
      <c r="C1766" t="s">
        <v>1020</v>
      </c>
      <c r="D1766">
        <v>7</v>
      </c>
      <c r="E1766" t="s">
        <v>360</v>
      </c>
      <c r="F1766" t="s">
        <v>361</v>
      </c>
      <c r="G1766" t="s">
        <v>361</v>
      </c>
      <c r="H1766" t="s">
        <v>333</v>
      </c>
      <c r="I1766" t="s">
        <v>324</v>
      </c>
      <c r="J1766" t="s">
        <v>281</v>
      </c>
      <c r="K1766">
        <v>48759.45</v>
      </c>
      <c r="L1766">
        <v>0</v>
      </c>
      <c r="M1766">
        <v>334357.43119999999</v>
      </c>
      <c r="N1766">
        <v>334357.43119999999</v>
      </c>
      <c r="O1766">
        <v>0</v>
      </c>
      <c r="P1766">
        <v>791.28570000000002</v>
      </c>
      <c r="Q1766">
        <v>13749.571400000001</v>
      </c>
      <c r="R1766">
        <v>722.57140000000004</v>
      </c>
      <c r="S1766">
        <v>13711.428599999999</v>
      </c>
      <c r="T1766">
        <v>210.8571</v>
      </c>
      <c r="U1766">
        <f t="shared" si="25"/>
        <v>1.5378200634760992E-2</v>
      </c>
      <c r="V1766">
        <f t="shared" si="26"/>
        <v>0.5080167732693962</v>
      </c>
      <c r="W1766">
        <f t="shared" si="27"/>
        <v>33.034864437980573</v>
      </c>
      <c r="X1766">
        <f t="shared" si="28"/>
        <v>3.4836156543371208</v>
      </c>
      <c r="Y1766">
        <f t="shared" si="29"/>
        <v>226.5294709748247</v>
      </c>
      <c r="AA1766">
        <v>791.28570000000002</v>
      </c>
      <c r="AB1766">
        <v>13749.571400000001</v>
      </c>
      <c r="AC1766">
        <v>722.57140000000004</v>
      </c>
      <c r="AD1766">
        <v>13711.428599999999</v>
      </c>
      <c r="AE1766">
        <v>210.8571</v>
      </c>
      <c r="AF1766">
        <v>1.538342E-2</v>
      </c>
      <c r="AG1766">
        <v>48759.45</v>
      </c>
      <c r="AH1766">
        <v>0</v>
      </c>
      <c r="AI1766">
        <v>334357.43119999999</v>
      </c>
      <c r="AJ1766">
        <v>334357.43119999999</v>
      </c>
      <c r="AK1766">
        <v>0</v>
      </c>
    </row>
    <row r="1767" spans="1:37" ht="19" customHeight="1">
      <c r="A1767" t="s">
        <v>1018</v>
      </c>
      <c r="B1767" t="s">
        <v>1019</v>
      </c>
      <c r="C1767" t="s">
        <v>1020</v>
      </c>
      <c r="D1767">
        <v>7</v>
      </c>
      <c r="E1767" t="s">
        <v>374</v>
      </c>
      <c r="F1767" t="s">
        <v>374</v>
      </c>
      <c r="G1767" t="s">
        <v>374</v>
      </c>
      <c r="H1767" t="s">
        <v>349</v>
      </c>
      <c r="I1767" t="s">
        <v>324</v>
      </c>
      <c r="J1767" t="s">
        <v>281</v>
      </c>
      <c r="K1767">
        <v>42946.733399999997</v>
      </c>
      <c r="L1767">
        <v>0</v>
      </c>
      <c r="M1767">
        <v>294641.51699999999</v>
      </c>
      <c r="N1767">
        <v>294641.51699999999</v>
      </c>
      <c r="O1767">
        <v>0</v>
      </c>
      <c r="Q1767">
        <v>1707.8570999999999</v>
      </c>
      <c r="R1767">
        <v>1351.5714</v>
      </c>
      <c r="S1767">
        <v>6217.4286000000002</v>
      </c>
      <c r="T1767">
        <v>15</v>
      </c>
      <c r="U1767">
        <f t="shared" si="25"/>
        <v>2.4125729405239972E-3</v>
      </c>
      <c r="V1767">
        <f t="shared" si="26"/>
        <v>0.98678216080703007</v>
      </c>
      <c r="W1767">
        <f t="shared" si="27"/>
        <v>409.01650857142857</v>
      </c>
      <c r="X1767">
        <f t="shared" si="28"/>
        <v>6.7699442958965843</v>
      </c>
      <c r="Y1767">
        <f t="shared" si="29"/>
        <v>2806.1096857142857</v>
      </c>
      <c r="AB1767">
        <v>1707.8570999999999</v>
      </c>
      <c r="AC1767">
        <v>1351.5714</v>
      </c>
      <c r="AD1767">
        <v>6217.4286000000002</v>
      </c>
      <c r="AE1767">
        <v>15</v>
      </c>
      <c r="AF1767">
        <v>2.4068000000000002E-3</v>
      </c>
      <c r="AG1767">
        <v>42946.733399999997</v>
      </c>
      <c r="AH1767">
        <v>0</v>
      </c>
      <c r="AI1767">
        <v>294641.51699999999</v>
      </c>
      <c r="AJ1767">
        <v>294641.51699999999</v>
      </c>
      <c r="AK1767">
        <v>0</v>
      </c>
    </row>
    <row r="1768" spans="1:37" ht="19" customHeight="1">
      <c r="A1768" t="s">
        <v>1018</v>
      </c>
      <c r="B1768" t="s">
        <v>1019</v>
      </c>
      <c r="C1768" t="s">
        <v>1020</v>
      </c>
      <c r="D1768">
        <v>7</v>
      </c>
      <c r="E1768" t="s">
        <v>365</v>
      </c>
      <c r="F1768" t="s">
        <v>366</v>
      </c>
      <c r="G1768" t="s">
        <v>366</v>
      </c>
      <c r="H1768" t="s">
        <v>367</v>
      </c>
      <c r="I1768" t="s">
        <v>324</v>
      </c>
      <c r="J1768" t="s">
        <v>368</v>
      </c>
      <c r="K1768">
        <v>1191517</v>
      </c>
      <c r="L1768">
        <v>0</v>
      </c>
      <c r="M1768">
        <v>183132.91260000001</v>
      </c>
      <c r="N1768">
        <v>183132.91260000001</v>
      </c>
      <c r="O1768">
        <v>0</v>
      </c>
      <c r="R1768">
        <v>960.42859999999996</v>
      </c>
      <c r="S1768">
        <v>15136.142900000001</v>
      </c>
      <c r="T1768">
        <v>541.14290000000005</v>
      </c>
      <c r="U1768">
        <f t="shared" si="25"/>
        <v>3.5751703956230486E-2</v>
      </c>
      <c r="V1768">
        <f t="shared" si="26"/>
        <v>11.245712689836873</v>
      </c>
      <c r="W1768">
        <f t="shared" si="27"/>
        <v>314.55039747488928</v>
      </c>
      <c r="X1768">
        <f t="shared" si="28"/>
        <v>1.7284353636184855</v>
      </c>
      <c r="Y1768">
        <f t="shared" si="29"/>
        <v>48.345538040216098</v>
      </c>
      <c r="AC1768">
        <v>960.42859999999996</v>
      </c>
      <c r="AD1768">
        <v>15136.142900000001</v>
      </c>
      <c r="AE1768">
        <v>541.14290000000005</v>
      </c>
      <c r="AF1768">
        <v>3.5743700000000003E-2</v>
      </c>
      <c r="AG1768">
        <v>1191517</v>
      </c>
      <c r="AH1768">
        <v>0</v>
      </c>
      <c r="AI1768">
        <v>183132.91260000001</v>
      </c>
      <c r="AJ1768">
        <v>183132.91260000001</v>
      </c>
      <c r="AK1768">
        <v>0</v>
      </c>
    </row>
    <row r="1769" spans="1:37" ht="19" customHeight="1">
      <c r="A1769" t="s">
        <v>1018</v>
      </c>
      <c r="B1769" t="s">
        <v>1019</v>
      </c>
      <c r="C1769" t="s">
        <v>1020</v>
      </c>
      <c r="D1769">
        <v>7</v>
      </c>
      <c r="E1769" t="s">
        <v>369</v>
      </c>
      <c r="F1769" t="s">
        <v>369</v>
      </c>
      <c r="G1769" t="s">
        <v>369</v>
      </c>
      <c r="H1769" t="s">
        <v>354</v>
      </c>
      <c r="I1769" t="s">
        <v>324</v>
      </c>
      <c r="J1769" t="s">
        <v>281</v>
      </c>
      <c r="K1769">
        <v>18284.099999999999</v>
      </c>
      <c r="L1769">
        <v>0</v>
      </c>
      <c r="M1769">
        <v>125308.6639</v>
      </c>
      <c r="N1769">
        <v>125308.6639</v>
      </c>
      <c r="O1769">
        <v>0</v>
      </c>
      <c r="P1769">
        <v>355.1429</v>
      </c>
      <c r="Q1769">
        <v>2068.4286000000002</v>
      </c>
      <c r="R1769">
        <v>542.85709999999995</v>
      </c>
      <c r="S1769">
        <v>2917.7143000000001</v>
      </c>
      <c r="T1769">
        <v>323.71429999999998</v>
      </c>
      <c r="U1769">
        <f t="shared" si="25"/>
        <v>0.11094790877914262</v>
      </c>
      <c r="V1769">
        <f t="shared" si="26"/>
        <v>0.89522620008212783</v>
      </c>
      <c r="W1769">
        <f t="shared" si="27"/>
        <v>8.0688875521232326</v>
      </c>
      <c r="X1769">
        <f t="shared" si="28"/>
        <v>6.1353634589925408</v>
      </c>
      <c r="Y1769">
        <f t="shared" si="29"/>
        <v>55.29949619154916</v>
      </c>
      <c r="AA1769">
        <v>355.1429</v>
      </c>
      <c r="AB1769">
        <v>2068.4286000000002</v>
      </c>
      <c r="AC1769">
        <v>542.85709999999995</v>
      </c>
      <c r="AD1769">
        <v>2917.7143000000001</v>
      </c>
      <c r="AE1769">
        <v>323.71429999999998</v>
      </c>
      <c r="AF1769">
        <v>0.11095379</v>
      </c>
      <c r="AG1769">
        <v>18284.099999999999</v>
      </c>
      <c r="AH1769">
        <v>0</v>
      </c>
      <c r="AI1769">
        <v>125308.6639</v>
      </c>
      <c r="AJ1769">
        <v>125308.6639</v>
      </c>
      <c r="AK1769">
        <v>0</v>
      </c>
    </row>
    <row r="1770" spans="1:37" ht="19" customHeight="1">
      <c r="A1770" t="s">
        <v>1018</v>
      </c>
      <c r="B1770" t="s">
        <v>1019</v>
      </c>
      <c r="C1770" t="s">
        <v>1020</v>
      </c>
      <c r="D1770">
        <v>7</v>
      </c>
      <c r="E1770" t="s">
        <v>370</v>
      </c>
      <c r="F1770" t="s">
        <v>371</v>
      </c>
      <c r="G1770" t="s">
        <v>371</v>
      </c>
      <c r="H1770" t="s">
        <v>345</v>
      </c>
      <c r="I1770" t="s">
        <v>324</v>
      </c>
      <c r="J1770" t="s">
        <v>268</v>
      </c>
      <c r="K1770">
        <v>1007087</v>
      </c>
      <c r="L1770">
        <v>0</v>
      </c>
      <c r="M1770">
        <v>69048.049799999993</v>
      </c>
      <c r="N1770">
        <v>69048.049799999993</v>
      </c>
      <c r="O1770">
        <v>0</v>
      </c>
      <c r="P1770">
        <v>1687.2856999999999</v>
      </c>
      <c r="Q1770">
        <v>121041.14290000001</v>
      </c>
      <c r="R1770">
        <v>35518.857100000001</v>
      </c>
      <c r="S1770">
        <v>173053.85709999999</v>
      </c>
      <c r="T1770">
        <v>1038.8570999999999</v>
      </c>
      <c r="U1770">
        <f t="shared" si="25"/>
        <v>6.0030854984046466E-3</v>
      </c>
      <c r="V1770">
        <f t="shared" si="26"/>
        <v>0.83135720774738764</v>
      </c>
      <c r="W1770">
        <f t="shared" si="27"/>
        <v>138.48831704434753</v>
      </c>
      <c r="X1770">
        <f t="shared" si="28"/>
        <v>5.6999637451511702E-2</v>
      </c>
      <c r="Y1770">
        <f t="shared" si="29"/>
        <v>9.4950567448455754</v>
      </c>
      <c r="AA1770">
        <v>1687.2856999999999</v>
      </c>
      <c r="AB1770">
        <v>121041.14290000001</v>
      </c>
      <c r="AC1770">
        <v>35518.857100000001</v>
      </c>
      <c r="AD1770">
        <v>173053.85709999999</v>
      </c>
      <c r="AE1770">
        <v>1038.8570999999999</v>
      </c>
      <c r="AF1770">
        <v>6.0042300000000002E-3</v>
      </c>
      <c r="AG1770">
        <v>1007087</v>
      </c>
      <c r="AH1770">
        <v>0</v>
      </c>
      <c r="AI1770">
        <v>69048.049799999993</v>
      </c>
      <c r="AJ1770">
        <v>69048.049799999993</v>
      </c>
      <c r="AK1770">
        <v>0</v>
      </c>
    </row>
    <row r="1771" spans="1:37" ht="19" customHeight="1">
      <c r="A1771" t="s">
        <v>1018</v>
      </c>
      <c r="B1771" t="s">
        <v>1019</v>
      </c>
      <c r="C1771" t="s">
        <v>1020</v>
      </c>
      <c r="D1771">
        <v>7</v>
      </c>
      <c r="E1771" t="s">
        <v>375</v>
      </c>
      <c r="F1771" t="s">
        <v>376</v>
      </c>
      <c r="G1771" t="s">
        <v>376</v>
      </c>
      <c r="H1771" t="s">
        <v>323</v>
      </c>
      <c r="I1771" t="s">
        <v>324</v>
      </c>
      <c r="J1771" t="s">
        <v>281</v>
      </c>
      <c r="K1771">
        <v>4281.2</v>
      </c>
      <c r="L1771">
        <v>0</v>
      </c>
      <c r="M1771">
        <v>29358.6639</v>
      </c>
      <c r="N1771">
        <v>29358.6639</v>
      </c>
      <c r="O1771">
        <v>0</v>
      </c>
      <c r="P1771">
        <v>561.57140000000004</v>
      </c>
      <c r="Q1771">
        <v>32872.7143</v>
      </c>
      <c r="R1771">
        <v>2568.7143000000001</v>
      </c>
      <c r="S1771">
        <v>36876.2857</v>
      </c>
      <c r="T1771">
        <v>323.71429999999998</v>
      </c>
      <c r="U1771">
        <f t="shared" si="25"/>
        <v>8.7783868102529628E-3</v>
      </c>
      <c r="V1771">
        <f t="shared" si="26"/>
        <v>1.6585184445514805E-2</v>
      </c>
      <c r="W1771">
        <f t="shared" si="27"/>
        <v>1.8893203049726257</v>
      </c>
      <c r="X1771">
        <f t="shared" si="28"/>
        <v>0.1137341997232965</v>
      </c>
      <c r="Y1771">
        <f t="shared" si="29"/>
        <v>12.956161784811925</v>
      </c>
      <c r="AA1771">
        <v>561.57140000000004</v>
      </c>
      <c r="AB1771">
        <v>32872.7143</v>
      </c>
      <c r="AC1771">
        <v>2568.7143000000001</v>
      </c>
      <c r="AD1771">
        <v>36876.2857</v>
      </c>
      <c r="AE1771">
        <v>323.71429999999998</v>
      </c>
      <c r="AF1771">
        <v>8.7814799999999995E-3</v>
      </c>
      <c r="AG1771">
        <v>4281.2</v>
      </c>
      <c r="AH1771">
        <v>0</v>
      </c>
      <c r="AI1771">
        <v>29358.6639</v>
      </c>
      <c r="AJ1771">
        <v>29358.6639</v>
      </c>
      <c r="AK1771">
        <v>0</v>
      </c>
    </row>
    <row r="1772" spans="1:37" ht="19" customHeight="1">
      <c r="A1772" t="s">
        <v>1018</v>
      </c>
      <c r="B1772" t="s">
        <v>1019</v>
      </c>
      <c r="C1772" t="s">
        <v>1020</v>
      </c>
      <c r="D1772">
        <v>7</v>
      </c>
      <c r="E1772" t="s">
        <v>377</v>
      </c>
      <c r="F1772" t="s">
        <v>378</v>
      </c>
      <c r="G1772" t="s">
        <v>378</v>
      </c>
      <c r="H1772" t="s">
        <v>345</v>
      </c>
      <c r="I1772" t="s">
        <v>324</v>
      </c>
      <c r="J1772" t="s">
        <v>268</v>
      </c>
      <c r="K1772">
        <v>332537</v>
      </c>
      <c r="L1772">
        <v>0</v>
      </c>
      <c r="M1772">
        <v>22804.3855</v>
      </c>
      <c r="N1772">
        <v>22804.3855</v>
      </c>
      <c r="O1772">
        <v>0</v>
      </c>
      <c r="P1772">
        <v>1264.7143000000001</v>
      </c>
      <c r="Q1772">
        <v>32325.2857</v>
      </c>
      <c r="R1772">
        <v>7437.1428999999998</v>
      </c>
      <c r="S1772">
        <v>602581.57140000002</v>
      </c>
      <c r="U1772">
        <f t="shared" si="25"/>
        <v>0</v>
      </c>
      <c r="V1772">
        <f t="shared" si="26"/>
        <v>7.8836273741188151E-2</v>
      </c>
      <c r="W1772" t="str">
        <f t="shared" si="27"/>
        <v/>
      </c>
      <c r="X1772">
        <f t="shared" si="28"/>
        <v>5.4063541133094421E-3</v>
      </c>
      <c r="Y1772" t="str">
        <f t="shared" si="29"/>
        <v/>
      </c>
      <c r="AA1772">
        <v>1264.7143000000001</v>
      </c>
      <c r="AB1772">
        <v>32325.2857</v>
      </c>
      <c r="AC1772">
        <v>7437.1428999999998</v>
      </c>
      <c r="AD1772">
        <v>602581.57140000002</v>
      </c>
      <c r="AF1772">
        <v>0</v>
      </c>
      <c r="AG1772">
        <v>332537</v>
      </c>
      <c r="AH1772">
        <v>0</v>
      </c>
      <c r="AI1772">
        <v>22804.3855</v>
      </c>
      <c r="AJ1772">
        <v>22804.3855</v>
      </c>
      <c r="AK1772">
        <v>0</v>
      </c>
    </row>
    <row r="1773" spans="1:37" ht="19" customHeight="1">
      <c r="A1773" t="s">
        <v>1018</v>
      </c>
      <c r="B1773" t="s">
        <v>1019</v>
      </c>
      <c r="C1773" t="s">
        <v>1020</v>
      </c>
      <c r="D1773">
        <v>7</v>
      </c>
      <c r="E1773" t="s">
        <v>380</v>
      </c>
      <c r="F1773" t="s">
        <v>380</v>
      </c>
      <c r="G1773" t="s">
        <v>380</v>
      </c>
      <c r="H1773" t="s">
        <v>340</v>
      </c>
      <c r="I1773" t="s">
        <v>324</v>
      </c>
      <c r="J1773" t="s">
        <v>381</v>
      </c>
      <c r="K1773">
        <v>208376</v>
      </c>
      <c r="L1773">
        <v>0</v>
      </c>
      <c r="M1773">
        <v>18114.2778</v>
      </c>
      <c r="N1773">
        <v>18114.2778</v>
      </c>
      <c r="O1773">
        <v>0</v>
      </c>
      <c r="P1773">
        <v>159.1429</v>
      </c>
      <c r="Q1773">
        <v>10519.2857</v>
      </c>
      <c r="R1773">
        <v>272</v>
      </c>
      <c r="S1773">
        <v>11077.2857</v>
      </c>
      <c r="T1773">
        <v>172.57140000000001</v>
      </c>
      <c r="U1773">
        <f t="shared" si="25"/>
        <v>1.5578852498134991E-2</v>
      </c>
      <c r="V1773">
        <f t="shared" si="26"/>
        <v>2.6873009152413574</v>
      </c>
      <c r="W1773">
        <f t="shared" si="27"/>
        <v>172.496717300781</v>
      </c>
      <c r="X1773">
        <f t="shared" si="28"/>
        <v>0.23360903036278743</v>
      </c>
      <c r="Y1773">
        <f t="shared" si="29"/>
        <v>14.995265562130058</v>
      </c>
      <c r="AA1773">
        <v>159.1429</v>
      </c>
      <c r="AB1773">
        <v>10519.2857</v>
      </c>
      <c r="AC1773">
        <v>272</v>
      </c>
      <c r="AD1773">
        <v>11077.2857</v>
      </c>
      <c r="AE1773">
        <v>172.57140000000001</v>
      </c>
      <c r="AF1773">
        <v>1.5601790000000001E-2</v>
      </c>
      <c r="AG1773">
        <v>208376</v>
      </c>
      <c r="AH1773">
        <v>0</v>
      </c>
      <c r="AI1773">
        <v>18114.2778</v>
      </c>
      <c r="AJ1773">
        <v>18114.2778</v>
      </c>
      <c r="AK1773">
        <v>0</v>
      </c>
    </row>
    <row r="1774" spans="1:37" ht="19" customHeight="1">
      <c r="A1774" t="s">
        <v>1018</v>
      </c>
      <c r="B1774" t="s">
        <v>1019</v>
      </c>
      <c r="C1774" t="s">
        <v>1020</v>
      </c>
      <c r="D1774">
        <v>7</v>
      </c>
      <c r="E1774" t="s">
        <v>382</v>
      </c>
      <c r="F1774" t="s">
        <v>382</v>
      </c>
      <c r="G1774" t="s">
        <v>382</v>
      </c>
      <c r="H1774" t="s">
        <v>276</v>
      </c>
      <c r="I1774" t="s">
        <v>383</v>
      </c>
      <c r="J1774" t="s">
        <v>281</v>
      </c>
      <c r="K1774">
        <v>861562.57</v>
      </c>
      <c r="L1774">
        <v>400140.26</v>
      </c>
      <c r="M1774">
        <v>8649620.8210000005</v>
      </c>
      <c r="N1774">
        <v>5906317.068</v>
      </c>
      <c r="O1774">
        <v>2743303.753</v>
      </c>
      <c r="Q1774">
        <v>612854.42859999998</v>
      </c>
      <c r="R1774">
        <v>29433.142899999999</v>
      </c>
      <c r="S1774">
        <v>613847.71429999999</v>
      </c>
      <c r="T1774">
        <v>19755.571400000001</v>
      </c>
      <c r="U1774">
        <f t="shared" si="25"/>
        <v>3.218317986657037E-2</v>
      </c>
      <c r="V1774">
        <f t="shared" si="26"/>
        <v>0.29362862682336693</v>
      </c>
      <c r="W1774">
        <f t="shared" si="27"/>
        <v>9.1236673330831337</v>
      </c>
      <c r="X1774">
        <f t="shared" si="28"/>
        <v>2.0129750237724626</v>
      </c>
      <c r="Y1774">
        <f t="shared" si="29"/>
        <v>62.547424838631301</v>
      </c>
      <c r="AB1774">
        <v>612854.42859999998</v>
      </c>
      <c r="AC1774">
        <v>29433.142899999999</v>
      </c>
      <c r="AD1774">
        <v>613847.71429999999</v>
      </c>
      <c r="AE1774">
        <v>19755.571400000001</v>
      </c>
      <c r="AF1774">
        <v>3.2149650000000002E-2</v>
      </c>
      <c r="AG1774">
        <v>861562.57</v>
      </c>
      <c r="AH1774">
        <v>400140.26</v>
      </c>
      <c r="AI1774">
        <v>8649620.8210000005</v>
      </c>
      <c r="AJ1774">
        <v>5906317.068</v>
      </c>
      <c r="AK1774">
        <v>2743303.753</v>
      </c>
    </row>
    <row r="1775" spans="1:37" ht="19" customHeight="1">
      <c r="A1775" t="s">
        <v>1018</v>
      </c>
      <c r="B1775" t="s">
        <v>1019</v>
      </c>
      <c r="C1775" t="s">
        <v>1020</v>
      </c>
      <c r="D1775">
        <v>7</v>
      </c>
      <c r="E1775" t="s">
        <v>386</v>
      </c>
      <c r="G1775" t="s">
        <v>387</v>
      </c>
      <c r="H1775" t="s">
        <v>388</v>
      </c>
      <c r="I1775" t="s">
        <v>383</v>
      </c>
      <c r="J1775" t="s">
        <v>268</v>
      </c>
      <c r="K1775">
        <v>13624150</v>
      </c>
      <c r="L1775">
        <v>34312728.890000001</v>
      </c>
      <c r="M1775">
        <v>3286735.3670000001</v>
      </c>
      <c r="N1775">
        <v>934111.70270000002</v>
      </c>
      <c r="O1775">
        <v>2352623.665</v>
      </c>
      <c r="P1775">
        <v>25700.857100000001</v>
      </c>
      <c r="R1775">
        <v>0</v>
      </c>
      <c r="S1775">
        <v>217106.14290000001</v>
      </c>
      <c r="U1775">
        <f t="shared" si="25"/>
        <v>0</v>
      </c>
      <c r="V1775">
        <f t="shared" si="26"/>
        <v>31.54275353170712</v>
      </c>
      <c r="W1775" t="str">
        <f t="shared" si="27"/>
        <v/>
      </c>
      <c r="X1775">
        <f t="shared" si="28"/>
        <v>2.1626915645284712</v>
      </c>
      <c r="Y1775" t="str">
        <f t="shared" si="29"/>
        <v/>
      </c>
      <c r="AA1775">
        <v>25700.857100000001</v>
      </c>
      <c r="AC1775">
        <v>0</v>
      </c>
      <c r="AD1775">
        <v>217106.14290000001</v>
      </c>
      <c r="AF1775">
        <v>0</v>
      </c>
      <c r="AG1775">
        <v>13624150</v>
      </c>
      <c r="AH1775">
        <v>34312728.890000001</v>
      </c>
      <c r="AI1775">
        <v>3286735.3670000001</v>
      </c>
      <c r="AJ1775">
        <v>934111.70270000002</v>
      </c>
      <c r="AK1775">
        <v>2352623.665</v>
      </c>
    </row>
    <row r="1776" spans="1:37" ht="19" customHeight="1">
      <c r="A1776" t="s">
        <v>1018</v>
      </c>
      <c r="B1776" t="s">
        <v>1019</v>
      </c>
      <c r="C1776" t="s">
        <v>1020</v>
      </c>
      <c r="D1776">
        <v>7</v>
      </c>
      <c r="E1776" t="s">
        <v>391</v>
      </c>
      <c r="G1776" t="s">
        <v>392</v>
      </c>
      <c r="H1776" t="s">
        <v>393</v>
      </c>
      <c r="I1776" t="s">
        <v>383</v>
      </c>
      <c r="J1776" t="s">
        <v>268</v>
      </c>
      <c r="K1776">
        <v>37299908</v>
      </c>
      <c r="L1776">
        <v>2447015.37</v>
      </c>
      <c r="M1776">
        <v>2727450.713</v>
      </c>
      <c r="N1776">
        <v>2559682.969</v>
      </c>
      <c r="O1776">
        <v>167767.74369999999</v>
      </c>
      <c r="P1776">
        <v>5559.1428999999998</v>
      </c>
      <c r="R1776">
        <v>0</v>
      </c>
      <c r="S1776">
        <v>52005.571400000001</v>
      </c>
      <c r="U1776">
        <f t="shared" si="25"/>
        <v>0</v>
      </c>
      <c r="V1776">
        <f t="shared" si="26"/>
        <v>109.18314628882241</v>
      </c>
      <c r="W1776" t="str">
        <f t="shared" si="27"/>
        <v/>
      </c>
      <c r="X1776">
        <f t="shared" si="28"/>
        <v>7.4921937333594437</v>
      </c>
      <c r="Y1776" t="str">
        <f t="shared" si="29"/>
        <v/>
      </c>
      <c r="AA1776">
        <v>5559.1428999999998</v>
      </c>
      <c r="AC1776">
        <v>0</v>
      </c>
      <c r="AD1776">
        <v>52005.571400000001</v>
      </c>
      <c r="AF1776">
        <v>0</v>
      </c>
      <c r="AG1776">
        <v>37299908</v>
      </c>
      <c r="AH1776">
        <v>2447015.37</v>
      </c>
      <c r="AI1776">
        <v>2727450.713</v>
      </c>
      <c r="AJ1776">
        <v>2559682.969</v>
      </c>
      <c r="AK1776">
        <v>167767.74369999999</v>
      </c>
    </row>
    <row r="1777" spans="1:37" ht="19" customHeight="1">
      <c r="A1777" t="s">
        <v>1018</v>
      </c>
      <c r="B1777" t="s">
        <v>1019</v>
      </c>
      <c r="C1777" t="s">
        <v>1020</v>
      </c>
      <c r="D1777">
        <v>7</v>
      </c>
      <c r="E1777" t="s">
        <v>394</v>
      </c>
      <c r="G1777" t="s">
        <v>395</v>
      </c>
      <c r="H1777" t="s">
        <v>388</v>
      </c>
      <c r="I1777" t="s">
        <v>383</v>
      </c>
      <c r="J1777" t="s">
        <v>268</v>
      </c>
      <c r="K1777">
        <v>27482707</v>
      </c>
      <c r="L1777">
        <v>2879632.61</v>
      </c>
      <c r="M1777">
        <v>2079283.2150000001</v>
      </c>
      <c r="N1777">
        <v>1881908.89</v>
      </c>
      <c r="O1777">
        <v>197374.32500000001</v>
      </c>
      <c r="P1777">
        <v>1590.8570999999999</v>
      </c>
      <c r="R1777">
        <v>0</v>
      </c>
      <c r="S1777">
        <v>40967.2857</v>
      </c>
      <c r="U1777">
        <f t="shared" si="25"/>
        <v>0</v>
      </c>
      <c r="V1777">
        <f t="shared" si="26"/>
        <v>105.87660405197059</v>
      </c>
      <c r="W1777" t="str">
        <f t="shared" si="27"/>
        <v/>
      </c>
      <c r="X1777">
        <f t="shared" si="28"/>
        <v>7.2506746349005571</v>
      </c>
      <c r="Y1777" t="str">
        <f t="shared" si="29"/>
        <v/>
      </c>
      <c r="AA1777">
        <v>1590.8570999999999</v>
      </c>
      <c r="AC1777">
        <v>0</v>
      </c>
      <c r="AD1777">
        <v>40967.2857</v>
      </c>
      <c r="AF1777">
        <v>0</v>
      </c>
      <c r="AG1777">
        <v>27482707</v>
      </c>
      <c r="AH1777">
        <v>2879632.61</v>
      </c>
      <c r="AI1777">
        <v>2079283.2150000001</v>
      </c>
      <c r="AJ1777">
        <v>1881908.89</v>
      </c>
      <c r="AK1777">
        <v>197374.32500000001</v>
      </c>
    </row>
    <row r="1778" spans="1:37" ht="19" customHeight="1">
      <c r="A1778" t="s">
        <v>1018</v>
      </c>
      <c r="B1778" t="s">
        <v>1019</v>
      </c>
      <c r="C1778" t="s">
        <v>1020</v>
      </c>
      <c r="D1778">
        <v>7</v>
      </c>
      <c r="E1778" t="s">
        <v>397</v>
      </c>
      <c r="G1778" t="s">
        <v>398</v>
      </c>
      <c r="H1778" t="s">
        <v>388</v>
      </c>
      <c r="I1778" t="s">
        <v>383</v>
      </c>
      <c r="J1778" t="s">
        <v>268</v>
      </c>
      <c r="K1778">
        <v>2066465</v>
      </c>
      <c r="L1778">
        <v>16717550.779999999</v>
      </c>
      <c r="M1778">
        <v>1287659.8659999999</v>
      </c>
      <c r="N1778">
        <v>141648.7309</v>
      </c>
      <c r="O1778">
        <v>1146011.135</v>
      </c>
      <c r="P1778">
        <v>20663.142899999999</v>
      </c>
      <c r="R1778">
        <v>0</v>
      </c>
      <c r="S1778">
        <v>173259</v>
      </c>
      <c r="U1778">
        <f t="shared" si="25"/>
        <v>0</v>
      </c>
      <c r="V1778">
        <f t="shared" si="26"/>
        <v>15.487973644741606</v>
      </c>
      <c r="W1778" t="str">
        <f t="shared" si="27"/>
        <v/>
      </c>
      <c r="X1778">
        <f t="shared" si="28"/>
        <v>1.061713443045218</v>
      </c>
      <c r="Y1778" t="str">
        <f t="shared" si="29"/>
        <v/>
      </c>
      <c r="AA1778">
        <v>20663.142899999999</v>
      </c>
      <c r="AC1778">
        <v>0</v>
      </c>
      <c r="AD1778">
        <v>173259</v>
      </c>
      <c r="AF1778">
        <v>0</v>
      </c>
      <c r="AG1778">
        <v>2066465</v>
      </c>
      <c r="AH1778">
        <v>16717550.779999999</v>
      </c>
      <c r="AI1778">
        <v>1287659.8659999999</v>
      </c>
      <c r="AJ1778">
        <v>141648.7309</v>
      </c>
      <c r="AK1778">
        <v>1146011.135</v>
      </c>
    </row>
    <row r="1779" spans="1:37" ht="19" customHeight="1">
      <c r="A1779" t="s">
        <v>1018</v>
      </c>
      <c r="B1779" t="s">
        <v>1019</v>
      </c>
      <c r="C1779" t="s">
        <v>1020</v>
      </c>
      <c r="D1779">
        <v>7</v>
      </c>
      <c r="E1779" t="s">
        <v>403</v>
      </c>
      <c r="G1779" t="s">
        <v>404</v>
      </c>
      <c r="H1779" t="s">
        <v>393</v>
      </c>
      <c r="I1779" t="s">
        <v>383</v>
      </c>
      <c r="J1779" t="s">
        <v>268</v>
      </c>
      <c r="K1779">
        <v>64465</v>
      </c>
      <c r="L1779">
        <v>13197652.6</v>
      </c>
      <c r="M1779">
        <v>909262.63859999995</v>
      </c>
      <c r="N1779">
        <v>4421.4404000000004</v>
      </c>
      <c r="O1779">
        <v>904841.19810000004</v>
      </c>
      <c r="P1779">
        <v>8804.1429000000007</v>
      </c>
      <c r="R1779">
        <v>0</v>
      </c>
      <c r="S1779">
        <v>79553.571400000001</v>
      </c>
      <c r="U1779">
        <f t="shared" si="25"/>
        <v>0</v>
      </c>
      <c r="V1779">
        <f t="shared" si="26"/>
        <v>23.8152504687103</v>
      </c>
      <c r="W1779" t="str">
        <f t="shared" si="27"/>
        <v/>
      </c>
      <c r="X1779">
        <f t="shared" si="28"/>
        <v>1.6327948622699151</v>
      </c>
      <c r="Y1779" t="str">
        <f t="shared" si="29"/>
        <v/>
      </c>
      <c r="AA1779">
        <v>8804.1429000000007</v>
      </c>
      <c r="AC1779">
        <v>0</v>
      </c>
      <c r="AD1779">
        <v>79553.571400000001</v>
      </c>
      <c r="AF1779">
        <v>0</v>
      </c>
      <c r="AG1779">
        <v>64465</v>
      </c>
      <c r="AH1779">
        <v>13197652.6</v>
      </c>
      <c r="AI1779">
        <v>909262.63859999995</v>
      </c>
      <c r="AJ1779">
        <v>4421.4404000000004</v>
      </c>
      <c r="AK1779">
        <v>904841.19810000004</v>
      </c>
    </row>
    <row r="1780" spans="1:37" ht="19" customHeight="1">
      <c r="A1780" t="s">
        <v>1018</v>
      </c>
      <c r="B1780" t="s">
        <v>1019</v>
      </c>
      <c r="C1780" t="s">
        <v>1020</v>
      </c>
      <c r="D1780">
        <v>7</v>
      </c>
      <c r="E1780" t="s">
        <v>399</v>
      </c>
      <c r="G1780" t="s">
        <v>400</v>
      </c>
      <c r="H1780" t="s">
        <v>393</v>
      </c>
      <c r="I1780" t="s">
        <v>383</v>
      </c>
      <c r="J1780" t="s">
        <v>268</v>
      </c>
      <c r="K1780">
        <v>0</v>
      </c>
      <c r="L1780">
        <v>10887312.82</v>
      </c>
      <c r="M1780">
        <v>745975.19519999996</v>
      </c>
      <c r="N1780">
        <v>0</v>
      </c>
      <c r="O1780">
        <v>745975.19519999996</v>
      </c>
      <c r="P1780">
        <v>21832.857100000001</v>
      </c>
      <c r="R1780">
        <v>0</v>
      </c>
      <c r="S1780">
        <v>82602.571400000001</v>
      </c>
      <c r="U1780">
        <f t="shared" si="25"/>
        <v>0</v>
      </c>
      <c r="V1780">
        <f t="shared" si="26"/>
        <v>18.829079730769045</v>
      </c>
      <c r="W1780" t="str">
        <f t="shared" si="27"/>
        <v/>
      </c>
      <c r="X1780">
        <f t="shared" si="28"/>
        <v>1.2901279369684542</v>
      </c>
      <c r="Y1780" t="str">
        <f t="shared" si="29"/>
        <v/>
      </c>
      <c r="AA1780">
        <v>21832.857100000001</v>
      </c>
      <c r="AC1780">
        <v>0</v>
      </c>
      <c r="AD1780">
        <v>82602.571400000001</v>
      </c>
      <c r="AF1780">
        <v>0</v>
      </c>
      <c r="AG1780">
        <v>0</v>
      </c>
      <c r="AH1780">
        <v>10887312.82</v>
      </c>
      <c r="AI1780">
        <v>745975.19519999996</v>
      </c>
      <c r="AJ1780">
        <v>0</v>
      </c>
      <c r="AK1780">
        <v>745975.19519999996</v>
      </c>
    </row>
    <row r="1781" spans="1:37" ht="19" customHeight="1">
      <c r="A1781" t="s">
        <v>1018</v>
      </c>
      <c r="B1781" t="s">
        <v>1019</v>
      </c>
      <c r="C1781" t="s">
        <v>1020</v>
      </c>
      <c r="D1781">
        <v>7</v>
      </c>
      <c r="E1781" t="s">
        <v>405</v>
      </c>
      <c r="G1781" t="s">
        <v>406</v>
      </c>
      <c r="H1781" t="s">
        <v>393</v>
      </c>
      <c r="I1781" t="s">
        <v>383</v>
      </c>
      <c r="J1781" t="s">
        <v>268</v>
      </c>
      <c r="K1781">
        <v>2076832</v>
      </c>
      <c r="L1781">
        <v>8751946.0299999993</v>
      </c>
      <c r="M1781">
        <v>742429.7781</v>
      </c>
      <c r="N1781">
        <v>142418.10709999999</v>
      </c>
      <c r="O1781">
        <v>600011.67090000003</v>
      </c>
      <c r="P1781">
        <v>7214.5713999999998</v>
      </c>
      <c r="R1781">
        <v>0</v>
      </c>
      <c r="S1781">
        <v>51938</v>
      </c>
      <c r="U1781">
        <f t="shared" si="25"/>
        <v>0</v>
      </c>
      <c r="V1781">
        <f t="shared" si="26"/>
        <v>29.784902961222993</v>
      </c>
      <c r="W1781" t="str">
        <f t="shared" si="27"/>
        <v/>
      </c>
      <c r="X1781">
        <f t="shared" si="28"/>
        <v>2.04207703168063</v>
      </c>
      <c r="Y1781" t="str">
        <f t="shared" si="29"/>
        <v/>
      </c>
      <c r="AA1781">
        <v>7214.5713999999998</v>
      </c>
      <c r="AC1781">
        <v>0</v>
      </c>
      <c r="AD1781">
        <v>51938</v>
      </c>
      <c r="AF1781">
        <v>0</v>
      </c>
      <c r="AG1781">
        <v>2076832</v>
      </c>
      <c r="AH1781">
        <v>8751946.0299999993</v>
      </c>
      <c r="AI1781">
        <v>742429.7781</v>
      </c>
      <c r="AJ1781">
        <v>142418.10709999999</v>
      </c>
      <c r="AK1781">
        <v>600011.67090000003</v>
      </c>
    </row>
    <row r="1782" spans="1:37" ht="19" customHeight="1">
      <c r="A1782" t="s">
        <v>1018</v>
      </c>
      <c r="B1782" t="s">
        <v>1019</v>
      </c>
      <c r="C1782" t="s">
        <v>1020</v>
      </c>
      <c r="D1782">
        <v>7</v>
      </c>
      <c r="E1782" t="s">
        <v>413</v>
      </c>
      <c r="G1782" t="s">
        <v>414</v>
      </c>
      <c r="H1782" t="s">
        <v>388</v>
      </c>
      <c r="I1782" t="s">
        <v>383</v>
      </c>
      <c r="J1782" t="s">
        <v>268</v>
      </c>
      <c r="K1782">
        <v>3225321</v>
      </c>
      <c r="L1782">
        <v>5614707.3300000001</v>
      </c>
      <c r="M1782">
        <v>606090.56770000001</v>
      </c>
      <c r="N1782">
        <v>221121.78950000001</v>
      </c>
      <c r="O1782">
        <v>384968.7782</v>
      </c>
      <c r="P1782">
        <v>12860</v>
      </c>
      <c r="R1782">
        <v>0</v>
      </c>
      <c r="S1782">
        <v>113104.4286</v>
      </c>
      <c r="U1782">
        <f t="shared" si="25"/>
        <v>0</v>
      </c>
      <c r="V1782">
        <f t="shared" si="26"/>
        <v>11.165444232658455</v>
      </c>
      <c r="W1782" t="str">
        <f t="shared" si="27"/>
        <v/>
      </c>
      <c r="X1782">
        <f t="shared" si="28"/>
        <v>0.76552587627223756</v>
      </c>
      <c r="Y1782" t="str">
        <f t="shared" si="29"/>
        <v/>
      </c>
      <c r="AA1782">
        <v>12860</v>
      </c>
      <c r="AC1782">
        <v>0</v>
      </c>
      <c r="AD1782">
        <v>113104.4286</v>
      </c>
      <c r="AF1782">
        <v>0</v>
      </c>
      <c r="AG1782">
        <v>3225321</v>
      </c>
      <c r="AH1782">
        <v>5614707.3300000001</v>
      </c>
      <c r="AI1782">
        <v>606090.56770000001</v>
      </c>
      <c r="AJ1782">
        <v>221121.78950000001</v>
      </c>
      <c r="AK1782">
        <v>384968.7782</v>
      </c>
    </row>
    <row r="1783" spans="1:37" ht="19" customHeight="1">
      <c r="A1783" t="s">
        <v>1018</v>
      </c>
      <c r="B1783" t="s">
        <v>1019</v>
      </c>
      <c r="C1783" t="s">
        <v>1020</v>
      </c>
      <c r="D1783">
        <v>7</v>
      </c>
      <c r="E1783" t="s">
        <v>407</v>
      </c>
      <c r="F1783" t="s">
        <v>408</v>
      </c>
      <c r="G1783" t="s">
        <v>408</v>
      </c>
      <c r="H1783" t="s">
        <v>388</v>
      </c>
      <c r="I1783" t="s">
        <v>383</v>
      </c>
      <c r="J1783" t="s">
        <v>281</v>
      </c>
      <c r="K1783">
        <v>18886.88</v>
      </c>
      <c r="L1783">
        <v>58582.5717</v>
      </c>
      <c r="M1783">
        <v>531126.04909999995</v>
      </c>
      <c r="N1783">
        <v>129484.6664</v>
      </c>
      <c r="O1783">
        <v>401641.38270000002</v>
      </c>
      <c r="P1783">
        <v>37214.571400000001</v>
      </c>
      <c r="Q1783">
        <v>217274.14290000001</v>
      </c>
      <c r="S1783">
        <v>217274.14290000001</v>
      </c>
      <c r="U1783">
        <f t="shared" si="25"/>
        <v>0</v>
      </c>
      <c r="V1783">
        <f t="shared" si="26"/>
        <v>5.0935948386941855E-2</v>
      </c>
      <c r="W1783" t="str">
        <f t="shared" si="27"/>
        <v/>
      </c>
      <c r="X1783">
        <f t="shared" si="28"/>
        <v>0.34921389567441513</v>
      </c>
      <c r="Y1783" t="str">
        <f t="shared" si="29"/>
        <v/>
      </c>
      <c r="AA1783">
        <v>37214.571400000001</v>
      </c>
      <c r="AB1783">
        <v>217274.14290000001</v>
      </c>
      <c r="AD1783">
        <v>217274.14290000001</v>
      </c>
      <c r="AF1783">
        <v>0</v>
      </c>
      <c r="AG1783">
        <v>18886.88</v>
      </c>
      <c r="AH1783">
        <v>58582.5717</v>
      </c>
      <c r="AI1783">
        <v>531126.04909999995</v>
      </c>
      <c r="AJ1783">
        <v>129484.6664</v>
      </c>
      <c r="AK1783">
        <v>401641.38270000002</v>
      </c>
    </row>
    <row r="1784" spans="1:37" ht="19" customHeight="1">
      <c r="A1784" t="s">
        <v>1018</v>
      </c>
      <c r="B1784" t="s">
        <v>1019</v>
      </c>
      <c r="C1784" t="s">
        <v>1020</v>
      </c>
      <c r="D1784">
        <v>7</v>
      </c>
      <c r="E1784" t="s">
        <v>416</v>
      </c>
      <c r="G1784" t="s">
        <v>417</v>
      </c>
      <c r="H1784" t="s">
        <v>393</v>
      </c>
      <c r="I1784" t="s">
        <v>383</v>
      </c>
      <c r="J1784" t="s">
        <v>268</v>
      </c>
      <c r="K1784">
        <v>968669</v>
      </c>
      <c r="L1784">
        <v>6764253.71</v>
      </c>
      <c r="M1784">
        <v>530183.59680000006</v>
      </c>
      <c r="N1784">
        <v>66408.772500000006</v>
      </c>
      <c r="O1784">
        <v>463774.82429999998</v>
      </c>
      <c r="P1784">
        <v>3307.2856999999999</v>
      </c>
      <c r="R1784">
        <v>0</v>
      </c>
      <c r="S1784">
        <v>57328.142899999999</v>
      </c>
      <c r="U1784">
        <f t="shared" si="25"/>
        <v>0</v>
      </c>
      <c r="V1784">
        <f t="shared" si="26"/>
        <v>19.269824355076299</v>
      </c>
      <c r="W1784" t="str">
        <f t="shared" si="27"/>
        <v/>
      </c>
      <c r="X1784">
        <f t="shared" si="28"/>
        <v>1.3211750808095937</v>
      </c>
      <c r="Y1784" t="str">
        <f t="shared" si="29"/>
        <v/>
      </c>
      <c r="AA1784">
        <v>3307.2856999999999</v>
      </c>
      <c r="AC1784">
        <v>0</v>
      </c>
      <c r="AD1784">
        <v>57328.142899999999</v>
      </c>
      <c r="AF1784">
        <v>0</v>
      </c>
      <c r="AG1784">
        <v>968669</v>
      </c>
      <c r="AH1784">
        <v>6764253.71</v>
      </c>
      <c r="AI1784">
        <v>530183.59680000006</v>
      </c>
      <c r="AJ1784">
        <v>66408.772500000006</v>
      </c>
      <c r="AK1784">
        <v>463774.82429999998</v>
      </c>
    </row>
    <row r="1785" spans="1:37" ht="19" customHeight="1">
      <c r="A1785" t="s">
        <v>1018</v>
      </c>
      <c r="B1785" t="s">
        <v>1019</v>
      </c>
      <c r="C1785" t="s">
        <v>1020</v>
      </c>
      <c r="D1785">
        <v>7</v>
      </c>
      <c r="E1785" t="s">
        <v>421</v>
      </c>
      <c r="G1785" t="s">
        <v>422</v>
      </c>
      <c r="H1785" t="s">
        <v>393</v>
      </c>
      <c r="I1785" t="s">
        <v>383</v>
      </c>
      <c r="J1785" t="s">
        <v>268</v>
      </c>
      <c r="K1785">
        <v>115825</v>
      </c>
      <c r="L1785">
        <v>6600105.2599999998</v>
      </c>
      <c r="M1785">
        <v>460469.31849999999</v>
      </c>
      <c r="N1785">
        <v>7933.7015000000001</v>
      </c>
      <c r="O1785">
        <v>452535.61700000003</v>
      </c>
      <c r="P1785">
        <v>13013</v>
      </c>
      <c r="R1785">
        <v>0</v>
      </c>
      <c r="S1785">
        <v>98290.571400000001</v>
      </c>
      <c r="U1785">
        <f t="shared" si="25"/>
        <v>0</v>
      </c>
      <c r="V1785">
        <f t="shared" si="26"/>
        <v>9.7610441663525478</v>
      </c>
      <c r="W1785" t="str">
        <f t="shared" si="27"/>
        <v/>
      </c>
      <c r="X1785">
        <f t="shared" si="28"/>
        <v>0.66925372675456551</v>
      </c>
      <c r="Y1785" t="str">
        <f t="shared" si="29"/>
        <v/>
      </c>
      <c r="AA1785">
        <v>13013</v>
      </c>
      <c r="AC1785">
        <v>0</v>
      </c>
      <c r="AD1785">
        <v>98290.571400000001</v>
      </c>
      <c r="AF1785">
        <v>0</v>
      </c>
      <c r="AG1785">
        <v>115825</v>
      </c>
      <c r="AH1785">
        <v>6600105.2599999998</v>
      </c>
      <c r="AI1785">
        <v>460469.31849999999</v>
      </c>
      <c r="AJ1785">
        <v>7933.7015000000001</v>
      </c>
      <c r="AK1785">
        <v>452535.61700000003</v>
      </c>
    </row>
    <row r="1786" spans="1:37" ht="19" customHeight="1">
      <c r="A1786" t="s">
        <v>1018</v>
      </c>
      <c r="B1786" t="s">
        <v>1019</v>
      </c>
      <c r="C1786" t="s">
        <v>1020</v>
      </c>
      <c r="D1786">
        <v>7</v>
      </c>
      <c r="E1786" t="s">
        <v>419</v>
      </c>
      <c r="G1786" t="s">
        <v>420</v>
      </c>
      <c r="H1786" t="s">
        <v>393</v>
      </c>
      <c r="I1786" t="s">
        <v>383</v>
      </c>
      <c r="J1786" t="s">
        <v>268</v>
      </c>
      <c r="K1786">
        <v>429631</v>
      </c>
      <c r="L1786">
        <v>5576425.3399999999</v>
      </c>
      <c r="M1786">
        <v>411768.43949999998</v>
      </c>
      <c r="N1786">
        <v>29453.764500000001</v>
      </c>
      <c r="O1786">
        <v>382314.67509999999</v>
      </c>
      <c r="P1786">
        <v>12696.7143</v>
      </c>
      <c r="R1786">
        <v>0</v>
      </c>
      <c r="S1786">
        <v>68465.142900000006</v>
      </c>
      <c r="U1786">
        <f t="shared" si="25"/>
        <v>0</v>
      </c>
      <c r="V1786">
        <f t="shared" si="26"/>
        <v>12.532042032317564</v>
      </c>
      <c r="W1786" t="str">
        <f t="shared" si="27"/>
        <v/>
      </c>
      <c r="X1786">
        <f t="shared" si="28"/>
        <v>0.8591826481927094</v>
      </c>
      <c r="Y1786" t="str">
        <f t="shared" si="29"/>
        <v/>
      </c>
      <c r="AA1786">
        <v>12696.7143</v>
      </c>
      <c r="AC1786">
        <v>0</v>
      </c>
      <c r="AD1786">
        <v>68465.142900000006</v>
      </c>
      <c r="AF1786">
        <v>0</v>
      </c>
      <c r="AG1786">
        <v>429631</v>
      </c>
      <c r="AH1786">
        <v>5576425.3399999999</v>
      </c>
      <c r="AI1786">
        <v>411768.43949999998</v>
      </c>
      <c r="AJ1786">
        <v>29453.764500000001</v>
      </c>
      <c r="AK1786">
        <v>382314.67509999999</v>
      </c>
    </row>
    <row r="1787" spans="1:37" ht="19" customHeight="1">
      <c r="A1787" t="s">
        <v>1018</v>
      </c>
      <c r="B1787" t="s">
        <v>1019</v>
      </c>
      <c r="C1787" t="s">
        <v>1020</v>
      </c>
      <c r="D1787">
        <v>7</v>
      </c>
      <c r="E1787" t="s">
        <v>427</v>
      </c>
      <c r="G1787" t="s">
        <v>428</v>
      </c>
      <c r="H1787" t="s">
        <v>388</v>
      </c>
      <c r="I1787" t="s">
        <v>383</v>
      </c>
      <c r="J1787" t="s">
        <v>268</v>
      </c>
      <c r="K1787">
        <v>0</v>
      </c>
      <c r="L1787">
        <v>4257480.43</v>
      </c>
      <c r="M1787">
        <v>291812.31099999999</v>
      </c>
      <c r="N1787">
        <v>0</v>
      </c>
      <c r="O1787">
        <v>291812.31099999999</v>
      </c>
      <c r="P1787">
        <v>31795.857100000001</v>
      </c>
      <c r="R1787">
        <v>0</v>
      </c>
      <c r="S1787">
        <v>161375.14290000001</v>
      </c>
      <c r="U1787">
        <f t="shared" si="25"/>
        <v>0</v>
      </c>
      <c r="V1787">
        <f t="shared" si="26"/>
        <v>3.7689292109683392</v>
      </c>
      <c r="W1787" t="str">
        <f t="shared" si="27"/>
        <v/>
      </c>
      <c r="X1787">
        <f t="shared" si="28"/>
        <v>0.25832648232468269</v>
      </c>
      <c r="Y1787" t="str">
        <f t="shared" si="29"/>
        <v/>
      </c>
      <c r="AA1787">
        <v>31795.857100000001</v>
      </c>
      <c r="AC1787">
        <v>0</v>
      </c>
      <c r="AD1787">
        <v>161375.14290000001</v>
      </c>
      <c r="AF1787">
        <v>0</v>
      </c>
      <c r="AG1787">
        <v>0</v>
      </c>
      <c r="AH1787">
        <v>4257480.43</v>
      </c>
      <c r="AI1787">
        <v>291812.31099999999</v>
      </c>
      <c r="AJ1787">
        <v>0</v>
      </c>
      <c r="AK1787">
        <v>291812.31099999999</v>
      </c>
    </row>
    <row r="1788" spans="1:37" ht="19" customHeight="1">
      <c r="A1788" t="s">
        <v>1018</v>
      </c>
      <c r="B1788" t="s">
        <v>1019</v>
      </c>
      <c r="C1788" t="s">
        <v>1020</v>
      </c>
      <c r="D1788">
        <v>7</v>
      </c>
      <c r="E1788" t="s">
        <v>429</v>
      </c>
      <c r="G1788" t="s">
        <v>430</v>
      </c>
      <c r="H1788" t="s">
        <v>388</v>
      </c>
      <c r="I1788" t="s">
        <v>383</v>
      </c>
      <c r="J1788" t="s">
        <v>268</v>
      </c>
      <c r="K1788">
        <v>450189</v>
      </c>
      <c r="L1788">
        <v>3265380.29</v>
      </c>
      <c r="M1788">
        <v>254744.81150000001</v>
      </c>
      <c r="N1788">
        <v>30863.411199999999</v>
      </c>
      <c r="O1788">
        <v>223881.40030000001</v>
      </c>
      <c r="P1788">
        <v>5394</v>
      </c>
      <c r="R1788">
        <v>0</v>
      </c>
      <c r="S1788">
        <v>67576.428599999999</v>
      </c>
      <c r="U1788">
        <f t="shared" si="25"/>
        <v>0</v>
      </c>
      <c r="V1788">
        <f t="shared" si="26"/>
        <v>7.8547449732663557</v>
      </c>
      <c r="W1788" t="str">
        <f t="shared" si="27"/>
        <v/>
      </c>
      <c r="X1788">
        <f t="shared" si="28"/>
        <v>0.53853269079939847</v>
      </c>
      <c r="Y1788" t="str">
        <f t="shared" si="29"/>
        <v/>
      </c>
      <c r="AA1788">
        <v>5394</v>
      </c>
      <c r="AC1788">
        <v>0</v>
      </c>
      <c r="AD1788">
        <v>67576.428599999999</v>
      </c>
      <c r="AF1788">
        <v>0</v>
      </c>
      <c r="AG1788">
        <v>450189</v>
      </c>
      <c r="AH1788">
        <v>3265380.29</v>
      </c>
      <c r="AI1788">
        <v>254744.81150000001</v>
      </c>
      <c r="AJ1788">
        <v>30863.411199999999</v>
      </c>
      <c r="AK1788">
        <v>223881.40030000001</v>
      </c>
    </row>
    <row r="1789" spans="1:37" ht="19" customHeight="1">
      <c r="A1789" t="s">
        <v>1018</v>
      </c>
      <c r="B1789" t="s">
        <v>1019</v>
      </c>
      <c r="C1789" t="s">
        <v>1020</v>
      </c>
      <c r="D1789">
        <v>7</v>
      </c>
      <c r="E1789" t="s">
        <v>435</v>
      </c>
      <c r="F1789" t="s">
        <v>436</v>
      </c>
      <c r="G1789" t="s">
        <v>436</v>
      </c>
      <c r="H1789" t="s">
        <v>388</v>
      </c>
      <c r="I1789" t="s">
        <v>383</v>
      </c>
      <c r="J1789" t="s">
        <v>281</v>
      </c>
      <c r="K1789">
        <v>3409.58</v>
      </c>
      <c r="L1789">
        <v>32332.8099</v>
      </c>
      <c r="M1789">
        <v>245060.44750000001</v>
      </c>
      <c r="N1789">
        <v>23378.421900000001</v>
      </c>
      <c r="O1789">
        <v>221682.02559999999</v>
      </c>
      <c r="P1789">
        <v>2985</v>
      </c>
      <c r="Q1789">
        <v>54522.428599999999</v>
      </c>
      <c r="S1789">
        <v>54522.428599999999</v>
      </c>
      <c r="U1789">
        <f t="shared" si="25"/>
        <v>0</v>
      </c>
      <c r="V1789">
        <f t="shared" si="26"/>
        <v>9.3650555030485194E-2</v>
      </c>
      <c r="W1789" t="str">
        <f t="shared" si="27"/>
        <v/>
      </c>
      <c r="X1789">
        <f t="shared" si="28"/>
        <v>0.64209603746709942</v>
      </c>
      <c r="Y1789" t="str">
        <f t="shared" si="29"/>
        <v/>
      </c>
      <c r="AA1789">
        <v>2985</v>
      </c>
      <c r="AB1789">
        <v>54522.428599999999</v>
      </c>
      <c r="AD1789">
        <v>54522.428599999999</v>
      </c>
      <c r="AF1789">
        <v>0</v>
      </c>
      <c r="AG1789">
        <v>3409.58</v>
      </c>
      <c r="AH1789">
        <v>32332.8099</v>
      </c>
      <c r="AI1789">
        <v>245060.44750000001</v>
      </c>
      <c r="AJ1789">
        <v>23378.421900000001</v>
      </c>
      <c r="AK1789">
        <v>221682.02559999999</v>
      </c>
    </row>
    <row r="1790" spans="1:37" ht="19" customHeight="1">
      <c r="A1790" t="s">
        <v>1018</v>
      </c>
      <c r="B1790" t="s">
        <v>1019</v>
      </c>
      <c r="C1790" t="s">
        <v>1020</v>
      </c>
      <c r="D1790">
        <v>7</v>
      </c>
      <c r="E1790" t="s">
        <v>437</v>
      </c>
      <c r="F1790" t="s">
        <v>438</v>
      </c>
      <c r="G1790" t="s">
        <v>438</v>
      </c>
      <c r="H1790" t="s">
        <v>388</v>
      </c>
      <c r="I1790" t="s">
        <v>383</v>
      </c>
      <c r="J1790" t="s">
        <v>281</v>
      </c>
      <c r="K1790">
        <v>2527.08</v>
      </c>
      <c r="L1790">
        <v>23044.289499999999</v>
      </c>
      <c r="M1790">
        <v>175290.51370000001</v>
      </c>
      <c r="N1790">
        <v>17316.376400000001</v>
      </c>
      <c r="O1790">
        <v>157974.1373</v>
      </c>
      <c r="P1790">
        <v>10475.142900000001</v>
      </c>
      <c r="Q1790">
        <v>60269.142899999999</v>
      </c>
      <c r="S1790">
        <v>60269.142899999999</v>
      </c>
      <c r="U1790">
        <f t="shared" si="25"/>
        <v>0</v>
      </c>
      <c r="V1790">
        <f t="shared" si="26"/>
        <v>6.0612323486589445E-2</v>
      </c>
      <c r="W1790" t="str">
        <f t="shared" si="27"/>
        <v/>
      </c>
      <c r="X1790">
        <f t="shared" si="28"/>
        <v>0.41549457570173709</v>
      </c>
      <c r="Y1790" t="str">
        <f t="shared" si="29"/>
        <v/>
      </c>
      <c r="AA1790">
        <v>10475.142900000001</v>
      </c>
      <c r="AB1790">
        <v>60269.142899999999</v>
      </c>
      <c r="AD1790">
        <v>60269.142899999999</v>
      </c>
      <c r="AF1790">
        <v>0</v>
      </c>
      <c r="AG1790">
        <v>2527.08</v>
      </c>
      <c r="AH1790">
        <v>23044.289499999999</v>
      </c>
      <c r="AI1790">
        <v>175290.51370000001</v>
      </c>
      <c r="AJ1790">
        <v>17316.376400000001</v>
      </c>
      <c r="AK1790">
        <v>157974.1373</v>
      </c>
    </row>
    <row r="1791" spans="1:37" ht="19" customHeight="1">
      <c r="A1791" t="s">
        <v>1018</v>
      </c>
      <c r="B1791" t="s">
        <v>1019</v>
      </c>
      <c r="C1791" t="s">
        <v>1020</v>
      </c>
      <c r="D1791">
        <v>7</v>
      </c>
      <c r="E1791" t="s">
        <v>443</v>
      </c>
      <c r="G1791" t="s">
        <v>444</v>
      </c>
      <c r="H1791" t="s">
        <v>393</v>
      </c>
      <c r="I1791" t="s">
        <v>383</v>
      </c>
      <c r="J1791" t="s">
        <v>268</v>
      </c>
      <c r="K1791">
        <v>299</v>
      </c>
      <c r="L1791">
        <v>2268297.37</v>
      </c>
      <c r="M1791">
        <v>155563.2893</v>
      </c>
      <c r="N1791">
        <v>20.416</v>
      </c>
      <c r="O1791">
        <v>155542.87330000001</v>
      </c>
      <c r="P1791">
        <v>6676.5713999999998</v>
      </c>
      <c r="R1791">
        <v>0</v>
      </c>
      <c r="S1791">
        <v>35539</v>
      </c>
      <c r="U1791">
        <f t="shared" si="25"/>
        <v>0</v>
      </c>
      <c r="V1791">
        <f t="shared" si="26"/>
        <v>9.1191422300651599</v>
      </c>
      <c r="W1791" t="str">
        <f t="shared" si="27"/>
        <v/>
      </c>
      <c r="X1791">
        <f t="shared" si="28"/>
        <v>0.62532223874777415</v>
      </c>
      <c r="Y1791" t="str">
        <f t="shared" si="29"/>
        <v/>
      </c>
      <c r="AA1791">
        <v>6676.5713999999998</v>
      </c>
      <c r="AC1791">
        <v>0</v>
      </c>
      <c r="AD1791">
        <v>35539</v>
      </c>
      <c r="AF1791">
        <v>0</v>
      </c>
      <c r="AG1791">
        <v>299</v>
      </c>
      <c r="AH1791">
        <v>2268297.37</v>
      </c>
      <c r="AI1791">
        <v>155563.2893</v>
      </c>
      <c r="AJ1791">
        <v>20.416</v>
      </c>
      <c r="AK1791">
        <v>155542.87330000001</v>
      </c>
    </row>
    <row r="1792" spans="1:37" ht="19" customHeight="1">
      <c r="A1792" t="s">
        <v>1018</v>
      </c>
      <c r="B1792" t="s">
        <v>1019</v>
      </c>
      <c r="C1792" t="s">
        <v>1020</v>
      </c>
      <c r="D1792">
        <v>7</v>
      </c>
      <c r="E1792" t="s">
        <v>447</v>
      </c>
      <c r="G1792" t="s">
        <v>448</v>
      </c>
      <c r="H1792" t="s">
        <v>388</v>
      </c>
      <c r="I1792" t="s">
        <v>383</v>
      </c>
      <c r="J1792" t="s">
        <v>268</v>
      </c>
      <c r="K1792">
        <v>0</v>
      </c>
      <c r="L1792">
        <v>2150307.44</v>
      </c>
      <c r="M1792">
        <v>147315.60999999999</v>
      </c>
      <c r="N1792">
        <v>0</v>
      </c>
      <c r="O1792">
        <v>147315.60999999999</v>
      </c>
      <c r="P1792">
        <v>3521.2856999999999</v>
      </c>
      <c r="R1792">
        <v>0</v>
      </c>
      <c r="S1792">
        <v>17621.7143</v>
      </c>
      <c r="U1792">
        <f t="shared" si="25"/>
        <v>0</v>
      </c>
      <c r="V1792">
        <f t="shared" si="26"/>
        <v>17.432286774894379</v>
      </c>
      <c r="W1792" t="str">
        <f t="shared" si="27"/>
        <v/>
      </c>
      <c r="X1792">
        <f t="shared" si="28"/>
        <v>1.1942701365245232</v>
      </c>
      <c r="Y1792" t="str">
        <f t="shared" si="29"/>
        <v/>
      </c>
      <c r="AA1792">
        <v>3521.2856999999999</v>
      </c>
      <c r="AC1792">
        <v>0</v>
      </c>
      <c r="AD1792">
        <v>17621.7143</v>
      </c>
      <c r="AF1792">
        <v>0</v>
      </c>
      <c r="AG1792">
        <v>0</v>
      </c>
      <c r="AH1792">
        <v>2150307.44</v>
      </c>
      <c r="AI1792">
        <v>147315.60999999999</v>
      </c>
      <c r="AJ1792">
        <v>0</v>
      </c>
      <c r="AK1792">
        <v>147315.60999999999</v>
      </c>
    </row>
    <row r="1793" spans="1:37" ht="19" customHeight="1">
      <c r="A1793" t="s">
        <v>1018</v>
      </c>
      <c r="B1793" t="s">
        <v>1019</v>
      </c>
      <c r="C1793" t="s">
        <v>1020</v>
      </c>
      <c r="D1793">
        <v>7</v>
      </c>
      <c r="E1793" t="s">
        <v>441</v>
      </c>
      <c r="G1793" t="s">
        <v>442</v>
      </c>
      <c r="H1793" t="s">
        <v>388</v>
      </c>
      <c r="I1793" t="s">
        <v>383</v>
      </c>
      <c r="J1793" t="s">
        <v>268</v>
      </c>
      <c r="K1793">
        <v>0</v>
      </c>
      <c r="L1793">
        <v>2136536.37</v>
      </c>
      <c r="M1793">
        <v>146354.8823</v>
      </c>
      <c r="N1793">
        <v>0</v>
      </c>
      <c r="O1793">
        <v>146354.8823</v>
      </c>
      <c r="P1793">
        <v>4858.4286000000002</v>
      </c>
      <c r="R1793">
        <v>0</v>
      </c>
      <c r="S1793">
        <v>36047.571400000001</v>
      </c>
      <c r="U1793">
        <f t="shared" si="25"/>
        <v>0</v>
      </c>
      <c r="V1793">
        <f t="shared" si="26"/>
        <v>8.4671302274907614</v>
      </c>
      <c r="W1793" t="str">
        <f t="shared" si="27"/>
        <v/>
      </c>
      <c r="X1793">
        <f t="shared" si="28"/>
        <v>0.58000690522445086</v>
      </c>
      <c r="Y1793" t="str">
        <f t="shared" si="29"/>
        <v/>
      </c>
      <c r="AA1793">
        <v>4858.4286000000002</v>
      </c>
      <c r="AC1793">
        <v>0</v>
      </c>
      <c r="AD1793">
        <v>36047.571400000001</v>
      </c>
      <c r="AF1793">
        <v>0</v>
      </c>
      <c r="AG1793">
        <v>0</v>
      </c>
      <c r="AH1793">
        <v>2136536.37</v>
      </c>
      <c r="AI1793">
        <v>146354.8823</v>
      </c>
      <c r="AJ1793">
        <v>0</v>
      </c>
      <c r="AK1793">
        <v>146354.8823</v>
      </c>
    </row>
    <row r="1794" spans="1:37" ht="19" customHeight="1">
      <c r="A1794" t="s">
        <v>1018</v>
      </c>
      <c r="B1794" t="s">
        <v>1019</v>
      </c>
      <c r="C1794" t="s">
        <v>1020</v>
      </c>
      <c r="D1794">
        <v>7</v>
      </c>
      <c r="E1794" t="s">
        <v>439</v>
      </c>
      <c r="G1794" t="s">
        <v>440</v>
      </c>
      <c r="H1794" t="s">
        <v>388</v>
      </c>
      <c r="I1794" t="s">
        <v>383</v>
      </c>
      <c r="J1794" t="s">
        <v>268</v>
      </c>
      <c r="K1794">
        <v>0</v>
      </c>
      <c r="L1794">
        <v>1988828.66</v>
      </c>
      <c r="M1794">
        <v>136178.7213</v>
      </c>
      <c r="N1794">
        <v>0</v>
      </c>
      <c r="O1794">
        <v>136178.7213</v>
      </c>
      <c r="P1794">
        <v>6036.8571000000002</v>
      </c>
      <c r="R1794">
        <v>0</v>
      </c>
      <c r="S1794">
        <v>122245.4286</v>
      </c>
      <c r="U1794">
        <f t="shared" si="25"/>
        <v>0</v>
      </c>
      <c r="V1794">
        <f t="shared" si="26"/>
        <v>2.3241636374777288</v>
      </c>
      <c r="W1794" t="str">
        <f t="shared" si="27"/>
        <v/>
      </c>
      <c r="X1794">
        <f t="shared" si="28"/>
        <v>0.15913971807087388</v>
      </c>
      <c r="Y1794" t="str">
        <f t="shared" si="29"/>
        <v/>
      </c>
      <c r="AA1794">
        <v>6036.8571000000002</v>
      </c>
      <c r="AC1794">
        <v>0</v>
      </c>
      <c r="AD1794">
        <v>122245.4286</v>
      </c>
      <c r="AF1794">
        <v>0</v>
      </c>
      <c r="AG1794">
        <v>0</v>
      </c>
      <c r="AH1794">
        <v>1988828.66</v>
      </c>
      <c r="AI1794">
        <v>136178.7213</v>
      </c>
      <c r="AJ1794">
        <v>0</v>
      </c>
      <c r="AK1794">
        <v>136178.7213</v>
      </c>
    </row>
    <row r="1795" spans="1:37" ht="19" customHeight="1">
      <c r="A1795" t="s">
        <v>1018</v>
      </c>
      <c r="B1795" t="s">
        <v>1019</v>
      </c>
      <c r="C1795" t="s">
        <v>1020</v>
      </c>
      <c r="D1795">
        <v>7</v>
      </c>
      <c r="E1795" t="s">
        <v>433</v>
      </c>
      <c r="G1795" t="s">
        <v>434</v>
      </c>
      <c r="H1795" t="s">
        <v>388</v>
      </c>
      <c r="I1795" t="s">
        <v>383</v>
      </c>
      <c r="J1795" t="s">
        <v>268</v>
      </c>
      <c r="K1795">
        <v>205</v>
      </c>
      <c r="L1795">
        <v>1426838.69</v>
      </c>
      <c r="M1795">
        <v>97776.691699999996</v>
      </c>
      <c r="N1795">
        <v>13.9986</v>
      </c>
      <c r="O1795">
        <v>97762.693100000004</v>
      </c>
      <c r="P1795">
        <v>14335.571400000001</v>
      </c>
      <c r="R1795">
        <v>0</v>
      </c>
      <c r="S1795">
        <v>67146.714300000007</v>
      </c>
      <c r="U1795">
        <f t="shared" si="25"/>
        <v>0</v>
      </c>
      <c r="V1795">
        <f t="shared" si="26"/>
        <v>3.0360887559574041</v>
      </c>
      <c r="W1795" t="str">
        <f t="shared" si="27"/>
        <v/>
      </c>
      <c r="X1795">
        <f t="shared" si="28"/>
        <v>0.20802356392121649</v>
      </c>
      <c r="Y1795" t="str">
        <f t="shared" si="29"/>
        <v/>
      </c>
      <c r="AA1795">
        <v>14335.571400000001</v>
      </c>
      <c r="AC1795">
        <v>0</v>
      </c>
      <c r="AD1795">
        <v>67146.714300000007</v>
      </c>
      <c r="AF1795">
        <v>0</v>
      </c>
      <c r="AG1795">
        <v>205</v>
      </c>
      <c r="AH1795">
        <v>1426838.69</v>
      </c>
      <c r="AI1795">
        <v>97776.691699999996</v>
      </c>
      <c r="AJ1795">
        <v>13.9986</v>
      </c>
      <c r="AK1795">
        <v>97762.693100000004</v>
      </c>
    </row>
    <row r="1796" spans="1:37" ht="19" customHeight="1">
      <c r="A1796" t="s">
        <v>1018</v>
      </c>
      <c r="B1796" t="s">
        <v>1019</v>
      </c>
      <c r="C1796" t="s">
        <v>1020</v>
      </c>
      <c r="D1796">
        <v>7</v>
      </c>
      <c r="E1796" t="s">
        <v>445</v>
      </c>
      <c r="G1796" t="s">
        <v>446</v>
      </c>
      <c r="H1796" t="s">
        <v>388</v>
      </c>
      <c r="I1796" t="s">
        <v>383</v>
      </c>
      <c r="J1796" t="s">
        <v>268</v>
      </c>
      <c r="K1796">
        <v>205826</v>
      </c>
      <c r="L1796">
        <v>1181433.98</v>
      </c>
      <c r="M1796">
        <v>95139.477799999993</v>
      </c>
      <c r="N1796">
        <v>14131.712600000001</v>
      </c>
      <c r="O1796">
        <v>81007.765199999994</v>
      </c>
      <c r="P1796">
        <v>947.85709999999995</v>
      </c>
      <c r="R1796">
        <v>0</v>
      </c>
      <c r="S1796">
        <v>10716</v>
      </c>
      <c r="U1796">
        <f t="shared" si="25"/>
        <v>0</v>
      </c>
      <c r="V1796">
        <f t="shared" si="26"/>
        <v>18.493840718818323</v>
      </c>
      <c r="W1796" t="str">
        <f t="shared" si="27"/>
        <v/>
      </c>
      <c r="X1796">
        <f t="shared" si="28"/>
        <v>1.2683234389164399</v>
      </c>
      <c r="Y1796" t="str">
        <f t="shared" si="29"/>
        <v/>
      </c>
      <c r="AA1796">
        <v>947.85709999999995</v>
      </c>
      <c r="AC1796">
        <v>0</v>
      </c>
      <c r="AD1796">
        <v>10716</v>
      </c>
      <c r="AF1796">
        <v>0</v>
      </c>
      <c r="AG1796">
        <v>205826</v>
      </c>
      <c r="AH1796">
        <v>1181433.98</v>
      </c>
      <c r="AI1796">
        <v>95139.477799999993</v>
      </c>
      <c r="AJ1796">
        <v>14131.712600000001</v>
      </c>
      <c r="AK1796">
        <v>81007.765199999994</v>
      </c>
    </row>
    <row r="1797" spans="1:37" ht="19" customHeight="1">
      <c r="A1797" t="s">
        <v>1018</v>
      </c>
      <c r="B1797" t="s">
        <v>1019</v>
      </c>
      <c r="C1797" t="s">
        <v>1020</v>
      </c>
      <c r="D1797">
        <v>7</v>
      </c>
      <c r="E1797" t="s">
        <v>449</v>
      </c>
      <c r="G1797" t="s">
        <v>450</v>
      </c>
      <c r="H1797" t="s">
        <v>393</v>
      </c>
      <c r="I1797" t="s">
        <v>383</v>
      </c>
      <c r="J1797" t="s">
        <v>268</v>
      </c>
      <c r="K1797">
        <v>0</v>
      </c>
      <c r="L1797">
        <v>1043330.99</v>
      </c>
      <c r="M1797">
        <v>71542.777000000002</v>
      </c>
      <c r="N1797">
        <v>0</v>
      </c>
      <c r="O1797">
        <v>71542.777000000002</v>
      </c>
      <c r="P1797">
        <v>2706.2856999999999</v>
      </c>
      <c r="R1797">
        <v>0</v>
      </c>
      <c r="S1797">
        <v>18932.571400000001</v>
      </c>
      <c r="U1797">
        <f t="shared" si="25"/>
        <v>0</v>
      </c>
      <c r="V1797">
        <f t="shared" si="26"/>
        <v>7.8725325333099914</v>
      </c>
      <c r="W1797" t="str">
        <f t="shared" si="27"/>
        <v/>
      </c>
      <c r="X1797">
        <f t="shared" si="28"/>
        <v>0.53983141002630597</v>
      </c>
      <c r="Y1797" t="str">
        <f t="shared" si="29"/>
        <v/>
      </c>
      <c r="AA1797">
        <v>2706.2856999999999</v>
      </c>
      <c r="AC1797">
        <v>0</v>
      </c>
      <c r="AD1797">
        <v>18932.571400000001</v>
      </c>
      <c r="AF1797">
        <v>0</v>
      </c>
      <c r="AG1797">
        <v>0</v>
      </c>
      <c r="AH1797">
        <v>1043330.99</v>
      </c>
      <c r="AI1797">
        <v>71542.777000000002</v>
      </c>
      <c r="AJ1797">
        <v>0</v>
      </c>
      <c r="AK1797">
        <v>71542.777000000002</v>
      </c>
    </row>
    <row r="1798" spans="1:37" ht="19" customHeight="1">
      <c r="A1798" t="s">
        <v>1018</v>
      </c>
      <c r="B1798" t="s">
        <v>1019</v>
      </c>
      <c r="C1798" t="s">
        <v>1020</v>
      </c>
      <c r="D1798">
        <v>7</v>
      </c>
      <c r="E1798" t="s">
        <v>410</v>
      </c>
      <c r="G1798" t="s">
        <v>411</v>
      </c>
      <c r="H1798" t="s">
        <v>393</v>
      </c>
      <c r="I1798" t="s">
        <v>383</v>
      </c>
      <c r="J1798" t="s">
        <v>268</v>
      </c>
      <c r="K1798">
        <v>60</v>
      </c>
      <c r="L1798">
        <v>1017075.2</v>
      </c>
      <c r="M1798">
        <v>69698.84</v>
      </c>
      <c r="N1798">
        <v>4.1117999999999997</v>
      </c>
      <c r="O1798">
        <v>69694.728199999998</v>
      </c>
      <c r="P1798">
        <v>5409.4286000000002</v>
      </c>
      <c r="R1798">
        <v>0</v>
      </c>
      <c r="S1798">
        <v>46009.2857</v>
      </c>
      <c r="U1798">
        <f t="shared" si="25"/>
        <v>0</v>
      </c>
      <c r="V1798">
        <f t="shared" si="26"/>
        <v>3.158167451650495</v>
      </c>
      <c r="W1798" t="str">
        <f t="shared" si="27"/>
        <v/>
      </c>
      <c r="X1798">
        <f t="shared" si="28"/>
        <v>0.21641233919128508</v>
      </c>
      <c r="Y1798" t="str">
        <f t="shared" si="29"/>
        <v/>
      </c>
      <c r="AA1798">
        <v>5409.4286000000002</v>
      </c>
      <c r="AC1798">
        <v>0</v>
      </c>
      <c r="AD1798">
        <v>46009.2857</v>
      </c>
      <c r="AF1798">
        <v>0</v>
      </c>
      <c r="AG1798">
        <v>60</v>
      </c>
      <c r="AH1798">
        <v>1017075.2</v>
      </c>
      <c r="AI1798">
        <v>69698.84</v>
      </c>
      <c r="AJ1798">
        <v>4.1117999999999997</v>
      </c>
      <c r="AK1798">
        <v>69694.728199999998</v>
      </c>
    </row>
    <row r="1799" spans="1:37" ht="19" customHeight="1">
      <c r="A1799" t="s">
        <v>1018</v>
      </c>
      <c r="B1799" t="s">
        <v>1019</v>
      </c>
      <c r="C1799" t="s">
        <v>1020</v>
      </c>
      <c r="D1799">
        <v>7</v>
      </c>
      <c r="E1799" t="s">
        <v>452</v>
      </c>
      <c r="G1799" t="s">
        <v>453</v>
      </c>
      <c r="H1799" t="s">
        <v>393</v>
      </c>
      <c r="I1799" t="s">
        <v>383</v>
      </c>
      <c r="J1799" t="s">
        <v>268</v>
      </c>
      <c r="K1799">
        <v>0</v>
      </c>
      <c r="L1799">
        <v>782359.78</v>
      </c>
      <c r="M1799">
        <v>53649.832699999999</v>
      </c>
      <c r="N1799">
        <v>0</v>
      </c>
      <c r="O1799">
        <v>53649.832699999999</v>
      </c>
      <c r="P1799">
        <v>224.28569999999999</v>
      </c>
      <c r="R1799">
        <v>0</v>
      </c>
      <c r="S1799">
        <v>13884.428599999999</v>
      </c>
      <c r="U1799">
        <f t="shared" si="25"/>
        <v>0</v>
      </c>
      <c r="V1799">
        <f t="shared" si="26"/>
        <v>8.0497142573906757</v>
      </c>
      <c r="W1799" t="str">
        <f t="shared" si="27"/>
        <v/>
      </c>
      <c r="X1799">
        <f t="shared" si="28"/>
        <v>0.55200412167380908</v>
      </c>
      <c r="Y1799" t="str">
        <f t="shared" si="29"/>
        <v/>
      </c>
      <c r="AA1799">
        <v>224.28569999999999</v>
      </c>
      <c r="AC1799">
        <v>0</v>
      </c>
      <c r="AD1799">
        <v>13884.428599999999</v>
      </c>
      <c r="AF1799">
        <v>0</v>
      </c>
      <c r="AG1799">
        <v>0</v>
      </c>
      <c r="AH1799">
        <v>782359.78</v>
      </c>
      <c r="AI1799">
        <v>53649.832699999999</v>
      </c>
      <c r="AJ1799">
        <v>0</v>
      </c>
      <c r="AK1799">
        <v>53649.832699999999</v>
      </c>
    </row>
    <row r="1800" spans="1:37" ht="19" customHeight="1">
      <c r="A1800" t="s">
        <v>1018</v>
      </c>
      <c r="B1800" t="s">
        <v>1019</v>
      </c>
      <c r="C1800" t="s">
        <v>1020</v>
      </c>
      <c r="D1800">
        <v>7</v>
      </c>
      <c r="E1800" t="s">
        <v>454</v>
      </c>
      <c r="G1800" t="s">
        <v>455</v>
      </c>
      <c r="H1800" t="s">
        <v>388</v>
      </c>
      <c r="I1800" t="s">
        <v>383</v>
      </c>
      <c r="J1800" t="s">
        <v>268</v>
      </c>
      <c r="K1800">
        <v>114002</v>
      </c>
      <c r="L1800">
        <v>666792.12</v>
      </c>
      <c r="M1800">
        <v>53526.155100000004</v>
      </c>
      <c r="N1800">
        <v>7811.9942000000001</v>
      </c>
      <c r="O1800">
        <v>45714.160900000003</v>
      </c>
      <c r="P1800">
        <v>1326.7143000000001</v>
      </c>
      <c r="R1800">
        <v>0</v>
      </c>
      <c r="S1800">
        <v>13873</v>
      </c>
      <c r="U1800">
        <f t="shared" si="25"/>
        <v>0</v>
      </c>
      <c r="V1800">
        <f t="shared" si="26"/>
        <v>8.0402232496833523</v>
      </c>
      <c r="W1800" t="str">
        <f t="shared" si="27"/>
        <v/>
      </c>
      <c r="X1800">
        <f t="shared" si="28"/>
        <v>0.55118529414793382</v>
      </c>
      <c r="Y1800" t="str">
        <f t="shared" si="29"/>
        <v/>
      </c>
      <c r="AA1800">
        <v>1326.7143000000001</v>
      </c>
      <c r="AC1800">
        <v>0</v>
      </c>
      <c r="AD1800">
        <v>13873</v>
      </c>
      <c r="AF1800">
        <v>0</v>
      </c>
      <c r="AG1800">
        <v>114002</v>
      </c>
      <c r="AH1800">
        <v>666792.12</v>
      </c>
      <c r="AI1800">
        <v>53526.155100000004</v>
      </c>
      <c r="AJ1800">
        <v>7811.9942000000001</v>
      </c>
      <c r="AK1800">
        <v>45714.160900000003</v>
      </c>
    </row>
    <row r="1801" spans="1:37" ht="19" customHeight="1">
      <c r="A1801" t="s">
        <v>1018</v>
      </c>
      <c r="B1801" t="s">
        <v>1019</v>
      </c>
      <c r="C1801" t="s">
        <v>1020</v>
      </c>
      <c r="D1801">
        <v>7</v>
      </c>
      <c r="E1801" t="s">
        <v>468</v>
      </c>
      <c r="G1801" t="s">
        <v>469</v>
      </c>
      <c r="H1801" t="s">
        <v>393</v>
      </c>
      <c r="I1801" t="s">
        <v>383</v>
      </c>
      <c r="J1801" t="s">
        <v>268</v>
      </c>
      <c r="K1801">
        <v>572407</v>
      </c>
      <c r="L1801">
        <v>106059.11</v>
      </c>
      <c r="M1801">
        <v>46554.362000000001</v>
      </c>
      <c r="N1801">
        <v>39281.457300000002</v>
      </c>
      <c r="O1801">
        <v>7272.9045999999998</v>
      </c>
      <c r="P1801">
        <v>396.28570000000002</v>
      </c>
      <c r="R1801">
        <v>0</v>
      </c>
      <c r="S1801">
        <v>4264</v>
      </c>
      <c r="U1801">
        <f t="shared" si="25"/>
        <v>0</v>
      </c>
      <c r="V1801">
        <f t="shared" si="26"/>
        <v>22.730705909943715</v>
      </c>
      <c r="W1801" t="str">
        <f t="shared" si="27"/>
        <v/>
      </c>
      <c r="X1801">
        <f t="shared" si="28"/>
        <v>1.5597146207451085</v>
      </c>
      <c r="Y1801" t="str">
        <f t="shared" si="29"/>
        <v/>
      </c>
      <c r="AA1801">
        <v>396.28570000000002</v>
      </c>
      <c r="AC1801">
        <v>0</v>
      </c>
      <c r="AD1801">
        <v>4264</v>
      </c>
      <c r="AF1801">
        <v>0</v>
      </c>
      <c r="AG1801">
        <v>572407</v>
      </c>
      <c r="AH1801">
        <v>106059.11</v>
      </c>
      <c r="AI1801">
        <v>46554.362000000001</v>
      </c>
      <c r="AJ1801">
        <v>39281.457300000002</v>
      </c>
      <c r="AK1801">
        <v>7272.9045999999998</v>
      </c>
    </row>
    <row r="1802" spans="1:37" ht="19" customHeight="1">
      <c r="A1802" t="s">
        <v>1018</v>
      </c>
      <c r="B1802" t="s">
        <v>1019</v>
      </c>
      <c r="C1802" t="s">
        <v>1020</v>
      </c>
      <c r="D1802">
        <v>7</v>
      </c>
      <c r="E1802" t="s">
        <v>460</v>
      </c>
      <c r="G1802" t="s">
        <v>461</v>
      </c>
      <c r="H1802" t="s">
        <v>388</v>
      </c>
      <c r="I1802" t="s">
        <v>383</v>
      </c>
      <c r="J1802" t="s">
        <v>268</v>
      </c>
      <c r="K1802">
        <v>0</v>
      </c>
      <c r="L1802">
        <v>539152.72</v>
      </c>
      <c r="M1802">
        <v>36943.618000000002</v>
      </c>
      <c r="N1802">
        <v>0</v>
      </c>
      <c r="O1802">
        <v>36943.618000000002</v>
      </c>
      <c r="P1802">
        <v>11842.2857</v>
      </c>
      <c r="R1802">
        <v>0</v>
      </c>
      <c r="S1802">
        <v>35154.428599999999</v>
      </c>
      <c r="U1802">
        <f t="shared" si="25"/>
        <v>0</v>
      </c>
      <c r="V1802">
        <f t="shared" si="26"/>
        <v>2.190956309352647</v>
      </c>
      <c r="W1802" t="str">
        <f t="shared" si="27"/>
        <v/>
      </c>
      <c r="X1802">
        <f t="shared" si="28"/>
        <v>0.15012787647146439</v>
      </c>
      <c r="Y1802" t="str">
        <f t="shared" si="29"/>
        <v/>
      </c>
      <c r="AA1802">
        <v>11842.2857</v>
      </c>
      <c r="AC1802">
        <v>0</v>
      </c>
      <c r="AD1802">
        <v>35154.428599999999</v>
      </c>
      <c r="AF1802">
        <v>0</v>
      </c>
      <c r="AG1802">
        <v>0</v>
      </c>
      <c r="AH1802">
        <v>539152.72</v>
      </c>
      <c r="AI1802">
        <v>36943.618000000002</v>
      </c>
      <c r="AJ1802">
        <v>0</v>
      </c>
      <c r="AK1802">
        <v>36943.618000000002</v>
      </c>
    </row>
    <row r="1803" spans="1:37" ht="19" customHeight="1">
      <c r="A1803" t="s">
        <v>1018</v>
      </c>
      <c r="B1803" t="s">
        <v>1019</v>
      </c>
      <c r="C1803" t="s">
        <v>1020</v>
      </c>
      <c r="D1803">
        <v>7</v>
      </c>
      <c r="E1803" t="s">
        <v>481</v>
      </c>
      <c r="G1803" t="s">
        <v>482</v>
      </c>
      <c r="H1803" t="s">
        <v>388</v>
      </c>
      <c r="I1803" t="s">
        <v>383</v>
      </c>
      <c r="J1803" t="s">
        <v>268</v>
      </c>
      <c r="K1803">
        <v>104505</v>
      </c>
      <c r="L1803">
        <v>404561.74</v>
      </c>
      <c r="M1803">
        <v>34909.440799999997</v>
      </c>
      <c r="N1803">
        <v>7164.7218000000003</v>
      </c>
      <c r="O1803">
        <v>27744.719000000001</v>
      </c>
      <c r="P1803">
        <v>229.28569999999999</v>
      </c>
      <c r="R1803">
        <v>0</v>
      </c>
      <c r="S1803">
        <v>2647</v>
      </c>
      <c r="U1803">
        <f t="shared" si="25"/>
        <v>0</v>
      </c>
      <c r="V1803">
        <f t="shared" si="26"/>
        <v>27.474053645636566</v>
      </c>
      <c r="W1803" t="str">
        <f t="shared" si="27"/>
        <v/>
      </c>
      <c r="X1803">
        <f t="shared" si="28"/>
        <v>1.8840434346160071</v>
      </c>
      <c r="Y1803" t="str">
        <f t="shared" si="29"/>
        <v/>
      </c>
      <c r="AA1803">
        <v>229.28569999999999</v>
      </c>
      <c r="AC1803">
        <v>0</v>
      </c>
      <c r="AD1803">
        <v>2647</v>
      </c>
      <c r="AF1803">
        <v>0</v>
      </c>
      <c r="AG1803">
        <v>104505</v>
      </c>
      <c r="AH1803">
        <v>404561.74</v>
      </c>
      <c r="AI1803">
        <v>34909.440799999997</v>
      </c>
      <c r="AJ1803">
        <v>7164.7218000000003</v>
      </c>
      <c r="AK1803">
        <v>27744.719000000001</v>
      </c>
    </row>
    <row r="1804" spans="1:37" ht="19" customHeight="1">
      <c r="A1804" t="s">
        <v>1018</v>
      </c>
      <c r="B1804" t="s">
        <v>1019</v>
      </c>
      <c r="C1804" t="s">
        <v>1020</v>
      </c>
      <c r="D1804">
        <v>7</v>
      </c>
      <c r="E1804" t="s">
        <v>470</v>
      </c>
      <c r="G1804" t="s">
        <v>471</v>
      </c>
      <c r="H1804" t="s">
        <v>388</v>
      </c>
      <c r="I1804" t="s">
        <v>383</v>
      </c>
      <c r="J1804" t="s">
        <v>268</v>
      </c>
      <c r="K1804">
        <v>372267</v>
      </c>
      <c r="L1804">
        <v>119079.7</v>
      </c>
      <c r="M1804">
        <v>33677.746200000001</v>
      </c>
      <c r="N1804">
        <v>25516.159199999998</v>
      </c>
      <c r="O1804">
        <v>8161.5870000000004</v>
      </c>
      <c r="P1804">
        <v>513.57140000000004</v>
      </c>
      <c r="R1804">
        <v>0</v>
      </c>
      <c r="S1804">
        <v>3664.2856999999999</v>
      </c>
      <c r="U1804">
        <f t="shared" si="25"/>
        <v>0</v>
      </c>
      <c r="V1804">
        <f t="shared" si="26"/>
        <v>19.155816838814101</v>
      </c>
      <c r="W1804" t="str">
        <f t="shared" si="27"/>
        <v/>
      </c>
      <c r="X1804">
        <f t="shared" si="28"/>
        <v>1.3129725665223102</v>
      </c>
      <c r="Y1804" t="str">
        <f t="shared" si="29"/>
        <v/>
      </c>
      <c r="AA1804">
        <v>513.57140000000004</v>
      </c>
      <c r="AC1804">
        <v>0</v>
      </c>
      <c r="AD1804">
        <v>3664.2856999999999</v>
      </c>
      <c r="AF1804">
        <v>0</v>
      </c>
      <c r="AG1804">
        <v>372267</v>
      </c>
      <c r="AH1804">
        <v>119079.7</v>
      </c>
      <c r="AI1804">
        <v>33677.746200000001</v>
      </c>
      <c r="AJ1804">
        <v>25516.159199999998</v>
      </c>
      <c r="AK1804">
        <v>8161.5870000000004</v>
      </c>
    </row>
    <row r="1805" spans="1:37" ht="19" customHeight="1">
      <c r="A1805" t="s">
        <v>1018</v>
      </c>
      <c r="B1805" t="s">
        <v>1019</v>
      </c>
      <c r="C1805" t="s">
        <v>1020</v>
      </c>
      <c r="D1805">
        <v>7</v>
      </c>
      <c r="E1805" t="s">
        <v>472</v>
      </c>
      <c r="G1805" t="s">
        <v>473</v>
      </c>
      <c r="H1805" t="s">
        <v>393</v>
      </c>
      <c r="I1805" t="s">
        <v>383</v>
      </c>
      <c r="J1805" t="s">
        <v>268</v>
      </c>
      <c r="K1805">
        <v>282585</v>
      </c>
      <c r="L1805">
        <v>198825.91</v>
      </c>
      <c r="M1805">
        <v>33010.4925</v>
      </c>
      <c r="N1805">
        <v>19380.965</v>
      </c>
      <c r="O1805">
        <v>13629.5275</v>
      </c>
      <c r="P1805">
        <v>213</v>
      </c>
      <c r="R1805">
        <v>0</v>
      </c>
      <c r="S1805">
        <v>1876.8570999999999</v>
      </c>
      <c r="U1805">
        <f t="shared" si="25"/>
        <v>0</v>
      </c>
      <c r="V1805">
        <f t="shared" si="26"/>
        <v>36.642633657542255</v>
      </c>
      <c r="W1805" t="str">
        <f t="shared" si="27"/>
        <v/>
      </c>
      <c r="X1805">
        <f t="shared" si="28"/>
        <v>2.5125965332454681</v>
      </c>
      <c r="Y1805" t="str">
        <f t="shared" si="29"/>
        <v/>
      </c>
      <c r="AA1805">
        <v>213</v>
      </c>
      <c r="AC1805">
        <v>0</v>
      </c>
      <c r="AD1805">
        <v>1876.8570999999999</v>
      </c>
      <c r="AF1805">
        <v>0</v>
      </c>
      <c r="AG1805">
        <v>282585</v>
      </c>
      <c r="AH1805">
        <v>198825.91</v>
      </c>
      <c r="AI1805">
        <v>33010.4925</v>
      </c>
      <c r="AJ1805">
        <v>19380.965</v>
      </c>
      <c r="AK1805">
        <v>13629.5275</v>
      </c>
    </row>
    <row r="1806" spans="1:37" ht="19" customHeight="1">
      <c r="A1806" t="s">
        <v>1018</v>
      </c>
      <c r="B1806" t="s">
        <v>1019</v>
      </c>
      <c r="C1806" t="s">
        <v>1020</v>
      </c>
      <c r="D1806">
        <v>7</v>
      </c>
      <c r="E1806" t="s">
        <v>456</v>
      </c>
      <c r="G1806" t="s">
        <v>457</v>
      </c>
      <c r="H1806" t="s">
        <v>393</v>
      </c>
      <c r="I1806" t="s">
        <v>383</v>
      </c>
      <c r="J1806" t="s">
        <v>268</v>
      </c>
      <c r="K1806">
        <v>288115</v>
      </c>
      <c r="L1806">
        <v>151472.29999999999</v>
      </c>
      <c r="M1806">
        <v>30134.735499999999</v>
      </c>
      <c r="N1806">
        <v>19750.107</v>
      </c>
      <c r="O1806">
        <v>10384.6286</v>
      </c>
      <c r="P1806">
        <v>101</v>
      </c>
      <c r="R1806">
        <v>0</v>
      </c>
      <c r="S1806">
        <v>2623.1428999999998</v>
      </c>
      <c r="U1806">
        <f t="shared" si="25"/>
        <v>0</v>
      </c>
      <c r="V1806">
        <f t="shared" si="26"/>
        <v>23.940055158369645</v>
      </c>
      <c r="W1806" t="str">
        <f t="shared" si="27"/>
        <v/>
      </c>
      <c r="X1806">
        <f t="shared" si="28"/>
        <v>1.6411466620006536</v>
      </c>
      <c r="Y1806" t="str">
        <f t="shared" si="29"/>
        <v/>
      </c>
      <c r="AA1806">
        <v>101</v>
      </c>
      <c r="AC1806">
        <v>0</v>
      </c>
      <c r="AD1806">
        <v>2623.1428999999998</v>
      </c>
      <c r="AF1806">
        <v>0</v>
      </c>
      <c r="AG1806">
        <v>288115</v>
      </c>
      <c r="AH1806">
        <v>151472.29999999999</v>
      </c>
      <c r="AI1806">
        <v>30134.735499999999</v>
      </c>
      <c r="AJ1806">
        <v>19750.107</v>
      </c>
      <c r="AK1806">
        <v>10384.6286</v>
      </c>
    </row>
    <row r="1807" spans="1:37" ht="19" customHeight="1">
      <c r="A1807" t="s">
        <v>1018</v>
      </c>
      <c r="B1807" t="s">
        <v>1019</v>
      </c>
      <c r="C1807" t="s">
        <v>1020</v>
      </c>
      <c r="D1807">
        <v>7</v>
      </c>
      <c r="E1807" t="s">
        <v>458</v>
      </c>
      <c r="G1807" t="s">
        <v>459</v>
      </c>
      <c r="H1807" t="s">
        <v>388</v>
      </c>
      <c r="I1807" t="s">
        <v>383</v>
      </c>
      <c r="J1807" t="s">
        <v>268</v>
      </c>
      <c r="K1807">
        <v>159585</v>
      </c>
      <c r="L1807">
        <v>236362.22</v>
      </c>
      <c r="M1807">
        <v>27150.675800000001</v>
      </c>
      <c r="N1807">
        <v>10945.3</v>
      </c>
      <c r="O1807">
        <v>16205.3758</v>
      </c>
      <c r="P1807">
        <v>70.857100000000003</v>
      </c>
      <c r="R1807">
        <v>0</v>
      </c>
      <c r="S1807">
        <v>2435.5713999999998</v>
      </c>
      <c r="U1807">
        <f t="shared" si="25"/>
        <v>0</v>
      </c>
      <c r="V1807">
        <f t="shared" si="26"/>
        <v>23.224073238595498</v>
      </c>
      <c r="W1807" t="str">
        <f t="shared" si="27"/>
        <v/>
      </c>
      <c r="X1807">
        <f t="shared" si="28"/>
        <v>1.5925084238666014</v>
      </c>
      <c r="Y1807" t="str">
        <f t="shared" si="29"/>
        <v/>
      </c>
      <c r="AA1807">
        <v>70.857100000000003</v>
      </c>
      <c r="AC1807">
        <v>0</v>
      </c>
      <c r="AD1807">
        <v>2435.5713999999998</v>
      </c>
      <c r="AF1807">
        <v>0</v>
      </c>
      <c r="AG1807">
        <v>159585</v>
      </c>
      <c r="AH1807">
        <v>236362.22</v>
      </c>
      <c r="AI1807">
        <v>27150.675800000001</v>
      </c>
      <c r="AJ1807">
        <v>10945.3</v>
      </c>
      <c r="AK1807">
        <v>16205.3758</v>
      </c>
    </row>
    <row r="1808" spans="1:37" ht="19" customHeight="1">
      <c r="A1808" t="s">
        <v>1018</v>
      </c>
      <c r="B1808" t="s">
        <v>1019</v>
      </c>
      <c r="C1808" t="s">
        <v>1020</v>
      </c>
      <c r="D1808">
        <v>7</v>
      </c>
      <c r="E1808" t="s">
        <v>462</v>
      </c>
      <c r="G1808" t="s">
        <v>463</v>
      </c>
      <c r="H1808" t="s">
        <v>393</v>
      </c>
      <c r="I1808" t="s">
        <v>383</v>
      </c>
      <c r="J1808" t="s">
        <v>268</v>
      </c>
      <c r="K1808">
        <v>118284</v>
      </c>
      <c r="L1808">
        <v>232418.58</v>
      </c>
      <c r="M1808">
        <v>24044.689699999999</v>
      </c>
      <c r="N1808">
        <v>8108.8942999999999</v>
      </c>
      <c r="O1808">
        <v>15935.7955</v>
      </c>
      <c r="P1808">
        <v>106.71429999999999</v>
      </c>
      <c r="R1808">
        <v>0</v>
      </c>
      <c r="S1808">
        <v>2631.7143000000001</v>
      </c>
      <c r="U1808">
        <f t="shared" si="25"/>
        <v>0</v>
      </c>
      <c r="V1808">
        <f t="shared" si="26"/>
        <v>19.037160899809134</v>
      </c>
      <c r="W1808" t="str">
        <f t="shared" si="27"/>
        <v/>
      </c>
      <c r="X1808">
        <f t="shared" si="28"/>
        <v>1.3052160226619474</v>
      </c>
      <c r="Y1808" t="str">
        <f t="shared" si="29"/>
        <v/>
      </c>
      <c r="AA1808">
        <v>106.71429999999999</v>
      </c>
      <c r="AC1808">
        <v>0</v>
      </c>
      <c r="AD1808">
        <v>2631.7143000000001</v>
      </c>
      <c r="AF1808">
        <v>0</v>
      </c>
      <c r="AG1808">
        <v>118284</v>
      </c>
      <c r="AH1808">
        <v>232418.58</v>
      </c>
      <c r="AI1808">
        <v>24044.689699999999</v>
      </c>
      <c r="AJ1808">
        <v>8108.8942999999999</v>
      </c>
      <c r="AK1808">
        <v>15935.7955</v>
      </c>
    </row>
    <row r="1809" spans="1:37" ht="19" customHeight="1">
      <c r="A1809" t="s">
        <v>1018</v>
      </c>
      <c r="B1809" t="s">
        <v>1019</v>
      </c>
      <c r="C1809" t="s">
        <v>1020</v>
      </c>
      <c r="D1809">
        <v>7</v>
      </c>
      <c r="E1809" t="s">
        <v>467</v>
      </c>
      <c r="G1809" t="s">
        <v>1311</v>
      </c>
      <c r="H1809" t="s">
        <v>1311</v>
      </c>
      <c r="I1809" t="s">
        <v>465</v>
      </c>
      <c r="J1809" t="s">
        <v>268</v>
      </c>
      <c r="K1809">
        <v>174301</v>
      </c>
      <c r="L1809">
        <v>412580.02</v>
      </c>
      <c r="M1809">
        <v>40230.539700000001</v>
      </c>
      <c r="N1809">
        <v>11946.719800000001</v>
      </c>
      <c r="O1809">
        <v>28283.819899999999</v>
      </c>
      <c r="P1809">
        <v>177.42859999999999</v>
      </c>
      <c r="R1809">
        <v>0</v>
      </c>
      <c r="S1809">
        <v>1396.8570999999999</v>
      </c>
      <c r="U1809">
        <f t="shared" si="25"/>
        <v>0</v>
      </c>
      <c r="V1809">
        <f t="shared" si="26"/>
        <v>60.020560237898145</v>
      </c>
      <c r="W1809" t="str">
        <f t="shared" si="27"/>
        <v/>
      </c>
      <c r="X1809">
        <f t="shared" si="28"/>
        <v>4.1143936320636216</v>
      </c>
      <c r="Y1809" t="str">
        <f t="shared" si="29"/>
        <v/>
      </c>
      <c r="AA1809">
        <v>177.42859999999999</v>
      </c>
      <c r="AC1809">
        <v>0</v>
      </c>
      <c r="AD1809">
        <v>1396.8570999999999</v>
      </c>
      <c r="AF1809">
        <v>0</v>
      </c>
      <c r="AG1809">
        <v>174301</v>
      </c>
      <c r="AH1809">
        <v>412580.02</v>
      </c>
      <c r="AI1809">
        <v>40230.539700000001</v>
      </c>
      <c r="AJ1809">
        <v>11946.719800000001</v>
      </c>
      <c r="AK1809">
        <v>28283.819899999999</v>
      </c>
    </row>
    <row r="1810" spans="1:37" ht="19" customHeight="1">
      <c r="A1810" t="s">
        <v>1018</v>
      </c>
      <c r="B1810" t="s">
        <v>1019</v>
      </c>
      <c r="C1810" t="s">
        <v>1020</v>
      </c>
      <c r="D1810">
        <v>7</v>
      </c>
      <c r="E1810" t="s">
        <v>476</v>
      </c>
      <c r="G1810" t="s">
        <v>1311</v>
      </c>
      <c r="H1810" t="s">
        <v>1311</v>
      </c>
      <c r="I1810" t="s">
        <v>465</v>
      </c>
      <c r="J1810" t="s">
        <v>268</v>
      </c>
      <c r="K1810">
        <v>0</v>
      </c>
      <c r="L1810">
        <v>475065.98</v>
      </c>
      <c r="M1810">
        <v>32567.98</v>
      </c>
      <c r="N1810">
        <v>0</v>
      </c>
      <c r="O1810">
        <v>32567.98</v>
      </c>
      <c r="P1810">
        <v>6531.4286000000002</v>
      </c>
      <c r="R1810">
        <v>0</v>
      </c>
      <c r="S1810">
        <v>22747.428599999999</v>
      </c>
      <c r="U1810">
        <f t="shared" si="25"/>
        <v>0</v>
      </c>
      <c r="V1810">
        <f t="shared" si="26"/>
        <v>2.9834830901031411</v>
      </c>
      <c r="W1810" t="str">
        <f t="shared" si="27"/>
        <v/>
      </c>
      <c r="X1810">
        <f t="shared" si="28"/>
        <v>0.20453162655178403</v>
      </c>
      <c r="Y1810" t="str">
        <f t="shared" si="29"/>
        <v/>
      </c>
      <c r="AA1810">
        <v>6531.4286000000002</v>
      </c>
      <c r="AC1810">
        <v>0</v>
      </c>
      <c r="AD1810">
        <v>22747.428599999999</v>
      </c>
      <c r="AF1810">
        <v>0</v>
      </c>
      <c r="AG1810">
        <v>0</v>
      </c>
      <c r="AH1810">
        <v>475065.98</v>
      </c>
      <c r="AI1810">
        <v>32567.98</v>
      </c>
      <c r="AJ1810">
        <v>0</v>
      </c>
      <c r="AK1810">
        <v>32567.98</v>
      </c>
    </row>
    <row r="1811" spans="1:37" ht="19" customHeight="1">
      <c r="A1811" t="s">
        <v>1018</v>
      </c>
      <c r="B1811" t="s">
        <v>1019</v>
      </c>
      <c r="C1811" t="s">
        <v>1020</v>
      </c>
      <c r="D1811">
        <v>7</v>
      </c>
      <c r="E1811" t="s">
        <v>478</v>
      </c>
      <c r="G1811" t="s">
        <v>1311</v>
      </c>
      <c r="H1811" t="s">
        <v>1311</v>
      </c>
      <c r="I1811" t="s">
        <v>465</v>
      </c>
      <c r="J1811" t="s">
        <v>268</v>
      </c>
      <c r="K1811">
        <v>0</v>
      </c>
      <c r="L1811">
        <v>372245.53</v>
      </c>
      <c r="M1811">
        <v>25519.219799999999</v>
      </c>
      <c r="N1811">
        <v>0</v>
      </c>
      <c r="O1811">
        <v>25519.219799999999</v>
      </c>
      <c r="P1811">
        <v>10833</v>
      </c>
      <c r="R1811">
        <v>0</v>
      </c>
      <c r="S1811">
        <v>37427.857100000001</v>
      </c>
      <c r="U1811">
        <f t="shared" si="25"/>
        <v>0</v>
      </c>
      <c r="V1811">
        <f t="shared" si="26"/>
        <v>1.420811582000586</v>
      </c>
      <c r="W1811" t="str">
        <f t="shared" si="27"/>
        <v/>
      </c>
      <c r="X1811">
        <f t="shared" si="28"/>
        <v>9.7403461246287279E-2</v>
      </c>
      <c r="Y1811" t="str">
        <f t="shared" si="29"/>
        <v/>
      </c>
      <c r="AA1811">
        <v>10833</v>
      </c>
      <c r="AC1811">
        <v>0</v>
      </c>
      <c r="AD1811">
        <v>37427.857100000001</v>
      </c>
      <c r="AF1811">
        <v>0</v>
      </c>
      <c r="AG1811">
        <v>0</v>
      </c>
      <c r="AH1811">
        <v>372245.53</v>
      </c>
      <c r="AI1811">
        <v>25519.219799999999</v>
      </c>
      <c r="AJ1811">
        <v>0</v>
      </c>
      <c r="AK1811">
        <v>25519.219799999999</v>
      </c>
    </row>
    <row r="1812" spans="1:37" ht="19" customHeight="1">
      <c r="A1812" t="s">
        <v>1018</v>
      </c>
      <c r="B1812" t="s">
        <v>1019</v>
      </c>
      <c r="C1812" t="s">
        <v>1020</v>
      </c>
      <c r="D1812">
        <v>7</v>
      </c>
      <c r="E1812" t="s">
        <v>474</v>
      </c>
      <c r="G1812" t="s">
        <v>1311</v>
      </c>
      <c r="H1812" t="s">
        <v>1311</v>
      </c>
      <c r="I1812" t="s">
        <v>465</v>
      </c>
      <c r="J1812" t="s">
        <v>268</v>
      </c>
      <c r="K1812">
        <v>0</v>
      </c>
      <c r="L1812">
        <v>233569.74</v>
      </c>
      <c r="M1812">
        <v>16001.8609</v>
      </c>
      <c r="N1812">
        <v>0</v>
      </c>
      <c r="O1812">
        <v>16001.8609</v>
      </c>
      <c r="P1812">
        <v>851.57140000000004</v>
      </c>
      <c r="R1812">
        <v>0</v>
      </c>
      <c r="S1812">
        <v>4409.7142999999996</v>
      </c>
      <c r="U1812">
        <f t="shared" si="25"/>
        <v>0</v>
      </c>
      <c r="V1812">
        <f t="shared" si="26"/>
        <v>7.566727330676664</v>
      </c>
      <c r="W1812" t="str">
        <f t="shared" si="27"/>
        <v/>
      </c>
      <c r="X1812">
        <f t="shared" si="28"/>
        <v>0.5183964250408305</v>
      </c>
      <c r="Y1812" t="str">
        <f t="shared" si="29"/>
        <v/>
      </c>
      <c r="AA1812">
        <v>851.57140000000004</v>
      </c>
      <c r="AC1812">
        <v>0</v>
      </c>
      <c r="AD1812">
        <v>4409.7142999999996</v>
      </c>
      <c r="AF1812">
        <v>0</v>
      </c>
      <c r="AG1812">
        <v>0</v>
      </c>
      <c r="AH1812">
        <v>233569.74</v>
      </c>
      <c r="AI1812">
        <v>16001.8609</v>
      </c>
      <c r="AJ1812">
        <v>0</v>
      </c>
      <c r="AK1812">
        <v>16001.8609</v>
      </c>
    </row>
    <row r="1813" spans="1:37" ht="19" customHeight="1">
      <c r="A1813" t="s">
        <v>1018</v>
      </c>
      <c r="B1813" t="s">
        <v>1019</v>
      </c>
      <c r="C1813" t="s">
        <v>1020</v>
      </c>
      <c r="D1813">
        <v>7</v>
      </c>
      <c r="E1813" t="s">
        <v>484</v>
      </c>
      <c r="G1813" t="s">
        <v>1311</v>
      </c>
      <c r="H1813" t="s">
        <v>1311</v>
      </c>
      <c r="I1813" t="s">
        <v>465</v>
      </c>
      <c r="J1813" t="s">
        <v>268</v>
      </c>
      <c r="K1813">
        <v>21197</v>
      </c>
      <c r="L1813">
        <v>176540.87</v>
      </c>
      <c r="M1813">
        <v>13553.852000000001</v>
      </c>
      <c r="N1813">
        <v>1448.549</v>
      </c>
      <c r="O1813">
        <v>12105.303099999999</v>
      </c>
      <c r="P1813">
        <v>456.57139999999998</v>
      </c>
      <c r="R1813">
        <v>0</v>
      </c>
      <c r="S1813">
        <v>9598.7142999999996</v>
      </c>
      <c r="U1813">
        <f t="shared" si="25"/>
        <v>0</v>
      </c>
      <c r="V1813">
        <f t="shared" si="26"/>
        <v>2.9429219643361133</v>
      </c>
      <c r="W1813" t="str">
        <f t="shared" si="27"/>
        <v/>
      </c>
      <c r="X1813">
        <f t="shared" si="28"/>
        <v>0.20172124212808079</v>
      </c>
      <c r="Y1813" t="str">
        <f t="shared" si="29"/>
        <v/>
      </c>
      <c r="AA1813">
        <v>456.57139999999998</v>
      </c>
      <c r="AC1813">
        <v>0</v>
      </c>
      <c r="AD1813">
        <v>9598.7142999999996</v>
      </c>
      <c r="AF1813">
        <v>0</v>
      </c>
      <c r="AG1813">
        <v>21197</v>
      </c>
      <c r="AH1813">
        <v>176540.87</v>
      </c>
      <c r="AI1813">
        <v>13553.852000000001</v>
      </c>
      <c r="AJ1813">
        <v>1448.549</v>
      </c>
      <c r="AK1813">
        <v>12105.303099999999</v>
      </c>
    </row>
    <row r="1814" spans="1:37" ht="19" customHeight="1">
      <c r="A1814" t="s">
        <v>1018</v>
      </c>
      <c r="B1814" t="s">
        <v>1019</v>
      </c>
      <c r="C1814" t="s">
        <v>1020</v>
      </c>
      <c r="D1814">
        <v>7</v>
      </c>
      <c r="E1814" t="s">
        <v>485</v>
      </c>
      <c r="G1814" t="s">
        <v>1311</v>
      </c>
      <c r="H1814" t="s">
        <v>1311</v>
      </c>
      <c r="I1814" t="s">
        <v>465</v>
      </c>
      <c r="J1814" t="s">
        <v>268</v>
      </c>
      <c r="K1814">
        <v>0</v>
      </c>
      <c r="L1814">
        <v>122184.3</v>
      </c>
      <c r="M1814">
        <v>8378.0359000000008</v>
      </c>
      <c r="N1814">
        <v>0</v>
      </c>
      <c r="O1814">
        <v>8378.0359000000008</v>
      </c>
      <c r="P1814">
        <v>82.285700000000006</v>
      </c>
      <c r="R1814">
        <v>0</v>
      </c>
      <c r="S1814">
        <v>693</v>
      </c>
      <c r="U1814">
        <f t="shared" si="25"/>
        <v>0</v>
      </c>
      <c r="V1814">
        <f t="shared" si="26"/>
        <v>25.18744588744589</v>
      </c>
      <c r="W1814" t="str">
        <f t="shared" si="27"/>
        <v/>
      </c>
      <c r="X1814">
        <f t="shared" si="28"/>
        <v>1.7270739847454135</v>
      </c>
      <c r="Y1814" t="str">
        <f t="shared" si="29"/>
        <v/>
      </c>
      <c r="AA1814">
        <v>82.285700000000006</v>
      </c>
      <c r="AC1814">
        <v>0</v>
      </c>
      <c r="AD1814">
        <v>693</v>
      </c>
      <c r="AF1814">
        <v>0</v>
      </c>
      <c r="AG1814">
        <v>0</v>
      </c>
      <c r="AH1814">
        <v>122184.3</v>
      </c>
      <c r="AI1814">
        <v>8378.0359000000008</v>
      </c>
      <c r="AJ1814">
        <v>0</v>
      </c>
      <c r="AK1814">
        <v>8378.0359000000008</v>
      </c>
    </row>
    <row r="1815" spans="1:37" ht="19" customHeight="1">
      <c r="A1815" t="s">
        <v>1018</v>
      </c>
      <c r="B1815" t="s">
        <v>1019</v>
      </c>
      <c r="C1815" t="s">
        <v>1020</v>
      </c>
      <c r="D1815">
        <v>7</v>
      </c>
      <c r="E1815" t="s">
        <v>529</v>
      </c>
      <c r="F1815" t="s">
        <v>530</v>
      </c>
      <c r="G1815" t="s">
        <v>1311</v>
      </c>
      <c r="H1815" t="s">
        <v>1311</v>
      </c>
      <c r="I1815" t="s">
        <v>465</v>
      </c>
      <c r="J1815" t="s">
        <v>268</v>
      </c>
      <c r="K1815">
        <v>109584</v>
      </c>
      <c r="L1815">
        <v>0</v>
      </c>
      <c r="M1815">
        <v>7494.7969999999996</v>
      </c>
      <c r="N1815">
        <v>7494.7969999999996</v>
      </c>
      <c r="O1815">
        <v>0</v>
      </c>
      <c r="P1815">
        <v>12</v>
      </c>
      <c r="Q1815">
        <v>113.28570000000001</v>
      </c>
      <c r="R1815">
        <v>4</v>
      </c>
      <c r="S1815">
        <v>122.71429999999999</v>
      </c>
      <c r="T1815">
        <v>1.2857000000000001</v>
      </c>
      <c r="U1815">
        <f t="shared" si="25"/>
        <v>1.0477181550968389E-2</v>
      </c>
      <c r="V1815">
        <f t="shared" si="26"/>
        <v>127.57158002659139</v>
      </c>
      <c r="W1815">
        <f t="shared" si="27"/>
        <v>12176.135290392114</v>
      </c>
      <c r="X1815">
        <f t="shared" si="28"/>
        <v>8.7250245954569721</v>
      </c>
      <c r="Y1815">
        <f t="shared" si="29"/>
        <v>832.76447516083499</v>
      </c>
      <c r="AA1815">
        <v>12</v>
      </c>
      <c r="AB1815">
        <v>113.28570000000001</v>
      </c>
      <c r="AC1815">
        <v>4</v>
      </c>
      <c r="AD1815">
        <v>122.71429999999999</v>
      </c>
      <c r="AE1815">
        <v>1.2857000000000001</v>
      </c>
      <c r="AF1815">
        <v>1.0513720000000001E-2</v>
      </c>
      <c r="AG1815">
        <v>109584</v>
      </c>
      <c r="AH1815">
        <v>0</v>
      </c>
      <c r="AI1815">
        <v>7494.7969999999996</v>
      </c>
      <c r="AJ1815">
        <v>7494.7969999999996</v>
      </c>
      <c r="AK1815">
        <v>0</v>
      </c>
    </row>
    <row r="1816" spans="1:37" ht="19" customHeight="1">
      <c r="A1816" t="s">
        <v>1018</v>
      </c>
      <c r="B1816" t="s">
        <v>1019</v>
      </c>
      <c r="C1816" t="s">
        <v>1020</v>
      </c>
      <c r="D1816">
        <v>7</v>
      </c>
      <c r="E1816" t="s">
        <v>486</v>
      </c>
      <c r="G1816" t="s">
        <v>1311</v>
      </c>
      <c r="H1816" t="s">
        <v>1311</v>
      </c>
      <c r="I1816" t="s">
        <v>465</v>
      </c>
      <c r="J1816" t="s">
        <v>268</v>
      </c>
      <c r="K1816">
        <v>0</v>
      </c>
      <c r="L1816">
        <v>82551.009999999995</v>
      </c>
      <c r="M1816">
        <v>5653.3311999999996</v>
      </c>
      <c r="N1816">
        <v>0</v>
      </c>
      <c r="O1816">
        <v>5653.3311999999996</v>
      </c>
      <c r="P1816">
        <v>1766.4286</v>
      </c>
      <c r="R1816">
        <v>0</v>
      </c>
      <c r="S1816">
        <v>8222.8570999999993</v>
      </c>
      <c r="U1816">
        <f t="shared" si="25"/>
        <v>0</v>
      </c>
      <c r="V1816">
        <f t="shared" si="26"/>
        <v>1.434173218037734</v>
      </c>
      <c r="W1816" t="str">
        <f t="shared" si="27"/>
        <v/>
      </c>
      <c r="X1816">
        <f t="shared" si="28"/>
        <v>9.8216317398625699E-2</v>
      </c>
      <c r="Y1816" t="str">
        <f t="shared" si="29"/>
        <v/>
      </c>
      <c r="AA1816">
        <v>1766.4286</v>
      </c>
      <c r="AC1816">
        <v>0</v>
      </c>
      <c r="AD1816">
        <v>8222.8570999999993</v>
      </c>
      <c r="AF1816">
        <v>0</v>
      </c>
      <c r="AG1816">
        <v>0</v>
      </c>
      <c r="AH1816">
        <v>82551.009999999995</v>
      </c>
      <c r="AI1816">
        <v>5653.3311999999996</v>
      </c>
      <c r="AJ1816">
        <v>0</v>
      </c>
      <c r="AK1816">
        <v>5653.3311999999996</v>
      </c>
    </row>
    <row r="1817" spans="1:37" ht="19" customHeight="1">
      <c r="A1817" t="s">
        <v>1018</v>
      </c>
      <c r="B1817" t="s">
        <v>1019</v>
      </c>
      <c r="C1817" t="s">
        <v>1020</v>
      </c>
      <c r="D1817">
        <v>7</v>
      </c>
      <c r="E1817" t="s">
        <v>488</v>
      </c>
      <c r="G1817" t="s">
        <v>1311</v>
      </c>
      <c r="H1817" t="s">
        <v>1311</v>
      </c>
      <c r="I1817" t="s">
        <v>465</v>
      </c>
      <c r="J1817" t="s">
        <v>268</v>
      </c>
      <c r="K1817">
        <v>12992</v>
      </c>
      <c r="L1817">
        <v>52522.33</v>
      </c>
      <c r="M1817">
        <v>4491.8105999999998</v>
      </c>
      <c r="N1817">
        <v>890.42729999999995</v>
      </c>
      <c r="O1817">
        <v>3601.3833</v>
      </c>
      <c r="P1817">
        <v>268.71429999999998</v>
      </c>
      <c r="R1817">
        <v>0</v>
      </c>
      <c r="S1817">
        <v>1929.7143000000001</v>
      </c>
      <c r="U1817">
        <f t="shared" si="25"/>
        <v>0</v>
      </c>
      <c r="V1817">
        <f t="shared" si="26"/>
        <v>4.8500392001033523</v>
      </c>
      <c r="W1817" t="str">
        <f t="shared" si="27"/>
        <v/>
      </c>
      <c r="X1817">
        <f t="shared" si="28"/>
        <v>0.33252965403812812</v>
      </c>
      <c r="Y1817" t="str">
        <f t="shared" si="29"/>
        <v/>
      </c>
      <c r="AA1817">
        <v>268.71429999999998</v>
      </c>
      <c r="AC1817">
        <v>0</v>
      </c>
      <c r="AD1817">
        <v>1929.7143000000001</v>
      </c>
      <c r="AF1817">
        <v>0</v>
      </c>
      <c r="AG1817">
        <v>12992</v>
      </c>
      <c r="AH1817">
        <v>52522.33</v>
      </c>
      <c r="AI1817">
        <v>4491.8105999999998</v>
      </c>
      <c r="AJ1817">
        <v>890.42729999999995</v>
      </c>
      <c r="AK1817">
        <v>3601.3833</v>
      </c>
    </row>
    <row r="1818" spans="1:37" ht="19" customHeight="1">
      <c r="A1818" t="s">
        <v>1018</v>
      </c>
      <c r="B1818" t="s">
        <v>1019</v>
      </c>
      <c r="C1818" t="s">
        <v>1020</v>
      </c>
      <c r="D1818">
        <v>7</v>
      </c>
      <c r="E1818" t="s">
        <v>494</v>
      </c>
      <c r="G1818" t="s">
        <v>1311</v>
      </c>
      <c r="H1818" t="s">
        <v>1311</v>
      </c>
      <c r="I1818" t="s">
        <v>465</v>
      </c>
      <c r="J1818" t="s">
        <v>268</v>
      </c>
      <c r="K1818">
        <v>15140</v>
      </c>
      <c r="L1818">
        <v>43498.75</v>
      </c>
      <c r="M1818">
        <v>4019.6446000000001</v>
      </c>
      <c r="N1818">
        <v>1037.8162</v>
      </c>
      <c r="O1818">
        <v>2981.8283000000001</v>
      </c>
      <c r="P1818">
        <v>10.2857</v>
      </c>
      <c r="R1818">
        <v>0</v>
      </c>
      <c r="S1818">
        <v>198</v>
      </c>
      <c r="U1818">
        <f t="shared" si="25"/>
        <v>0</v>
      </c>
      <c r="V1818">
        <f t="shared" si="26"/>
        <v>42.307900432900432</v>
      </c>
      <c r="W1818" t="str">
        <f t="shared" si="27"/>
        <v/>
      </c>
      <c r="X1818">
        <f t="shared" si="28"/>
        <v>2.900176479076479</v>
      </c>
      <c r="Y1818" t="str">
        <f t="shared" si="29"/>
        <v/>
      </c>
      <c r="AA1818">
        <v>10.2857</v>
      </c>
      <c r="AC1818">
        <v>0</v>
      </c>
      <c r="AD1818">
        <v>198</v>
      </c>
      <c r="AF1818">
        <v>0</v>
      </c>
      <c r="AG1818">
        <v>15140</v>
      </c>
      <c r="AH1818">
        <v>43498.75</v>
      </c>
      <c r="AI1818">
        <v>4019.6446000000001</v>
      </c>
      <c r="AJ1818">
        <v>1037.8162</v>
      </c>
      <c r="AK1818">
        <v>2981.8283000000001</v>
      </c>
    </row>
    <row r="1819" spans="1:37" ht="19" customHeight="1">
      <c r="A1819" t="s">
        <v>1018</v>
      </c>
      <c r="B1819" t="s">
        <v>1019</v>
      </c>
      <c r="C1819" t="s">
        <v>1020</v>
      </c>
      <c r="D1819">
        <v>7</v>
      </c>
      <c r="E1819" t="s">
        <v>502</v>
      </c>
      <c r="G1819" t="s">
        <v>1311</v>
      </c>
      <c r="H1819" t="s">
        <v>1311</v>
      </c>
      <c r="I1819" t="s">
        <v>465</v>
      </c>
      <c r="J1819" t="s">
        <v>281</v>
      </c>
      <c r="K1819">
        <v>566</v>
      </c>
      <c r="L1819">
        <v>0</v>
      </c>
      <c r="M1819">
        <v>3883.6848</v>
      </c>
      <c r="N1819">
        <v>3883.6848</v>
      </c>
      <c r="O1819">
        <v>0</v>
      </c>
      <c r="P1819">
        <v>145</v>
      </c>
      <c r="Q1819">
        <v>1784.1429000000001</v>
      </c>
      <c r="R1819">
        <v>840.42859999999996</v>
      </c>
      <c r="S1819">
        <v>3492.8571000000002</v>
      </c>
      <c r="T1819">
        <v>25</v>
      </c>
      <c r="U1819">
        <f t="shared" si="25"/>
        <v>7.1574643005005842E-3</v>
      </c>
      <c r="V1819">
        <f t="shared" si="26"/>
        <v>2.3149284537619032E-2</v>
      </c>
      <c r="W1819">
        <f t="shared" si="27"/>
        <v>3.2342857142857144</v>
      </c>
      <c r="X1819">
        <f t="shared" si="28"/>
        <v>0.15884191605941</v>
      </c>
      <c r="Y1819">
        <f t="shared" si="29"/>
        <v>22.192484571428572</v>
      </c>
      <c r="AA1819">
        <v>145</v>
      </c>
      <c r="AB1819">
        <v>1784.1429000000001</v>
      </c>
      <c r="AC1819">
        <v>840.42859999999996</v>
      </c>
      <c r="AD1819">
        <v>3492.8571000000002</v>
      </c>
      <c r="AE1819">
        <v>25</v>
      </c>
      <c r="AF1819">
        <v>7.1750800000000003E-3</v>
      </c>
      <c r="AG1819">
        <v>566</v>
      </c>
      <c r="AH1819">
        <v>0</v>
      </c>
      <c r="AI1819">
        <v>3883.6848</v>
      </c>
      <c r="AJ1819">
        <v>3883.6848</v>
      </c>
      <c r="AK1819">
        <v>0</v>
      </c>
    </row>
    <row r="1820" spans="1:37" ht="19" customHeight="1">
      <c r="A1820" t="s">
        <v>1018</v>
      </c>
      <c r="B1820" t="s">
        <v>1019</v>
      </c>
      <c r="C1820" t="s">
        <v>1020</v>
      </c>
      <c r="D1820">
        <v>7</v>
      </c>
      <c r="E1820" t="s">
        <v>492</v>
      </c>
      <c r="G1820" t="s">
        <v>1311</v>
      </c>
      <c r="H1820" t="s">
        <v>1311</v>
      </c>
      <c r="I1820" t="s">
        <v>465</v>
      </c>
      <c r="J1820" t="s">
        <v>268</v>
      </c>
      <c r="K1820">
        <v>0</v>
      </c>
      <c r="L1820">
        <v>47392.83</v>
      </c>
      <c r="M1820">
        <v>3249.0057999999999</v>
      </c>
      <c r="N1820">
        <v>0</v>
      </c>
      <c r="O1820">
        <v>3249.0057999999999</v>
      </c>
      <c r="P1820">
        <v>149.1429</v>
      </c>
      <c r="R1820">
        <v>0</v>
      </c>
      <c r="S1820">
        <v>1896.1429000000001</v>
      </c>
      <c r="U1820">
        <f t="shared" si="25"/>
        <v>0</v>
      </c>
      <c r="V1820">
        <f t="shared" si="26"/>
        <v>3.5706192216389838</v>
      </c>
      <c r="W1820" t="str">
        <f t="shared" si="27"/>
        <v/>
      </c>
      <c r="X1820">
        <f t="shared" si="28"/>
        <v>0.24478307289724086</v>
      </c>
      <c r="Y1820" t="str">
        <f t="shared" si="29"/>
        <v/>
      </c>
      <c r="AA1820">
        <v>149.1429</v>
      </c>
      <c r="AC1820">
        <v>0</v>
      </c>
      <c r="AD1820">
        <v>1896.1429000000001</v>
      </c>
      <c r="AF1820">
        <v>0</v>
      </c>
      <c r="AG1820">
        <v>0</v>
      </c>
      <c r="AH1820">
        <v>47392.83</v>
      </c>
      <c r="AI1820">
        <v>3249.0057999999999</v>
      </c>
      <c r="AJ1820">
        <v>0</v>
      </c>
      <c r="AK1820">
        <v>3249.0057999999999</v>
      </c>
    </row>
    <row r="1821" spans="1:37" ht="19" customHeight="1">
      <c r="A1821" t="s">
        <v>1018</v>
      </c>
      <c r="B1821" t="s">
        <v>1019</v>
      </c>
      <c r="C1821" t="s">
        <v>1020</v>
      </c>
      <c r="D1821">
        <v>7</v>
      </c>
      <c r="E1821" t="s">
        <v>500</v>
      </c>
      <c r="G1821" t="s">
        <v>1311</v>
      </c>
      <c r="H1821" t="s">
        <v>1311</v>
      </c>
      <c r="I1821" t="s">
        <v>465</v>
      </c>
      <c r="J1821" t="s">
        <v>268</v>
      </c>
      <c r="K1821">
        <v>11753</v>
      </c>
      <c r="L1821">
        <v>33621.46</v>
      </c>
      <c r="M1821">
        <v>3110.8688000000002</v>
      </c>
      <c r="N1821">
        <v>804.61009999999999</v>
      </c>
      <c r="O1821">
        <v>2306.2586999999999</v>
      </c>
      <c r="P1821">
        <v>37.142899999999997</v>
      </c>
      <c r="R1821">
        <v>0</v>
      </c>
      <c r="S1821">
        <v>245.71430000000001</v>
      </c>
      <c r="U1821">
        <f t="shared" si="25"/>
        <v>0</v>
      </c>
      <c r="V1821">
        <f t="shared" si="26"/>
        <v>26.380498466250089</v>
      </c>
      <c r="W1821" t="str">
        <f t="shared" si="27"/>
        <v/>
      </c>
      <c r="X1821">
        <f t="shared" si="28"/>
        <v>1.8086445460090381</v>
      </c>
      <c r="Y1821" t="str">
        <f t="shared" si="29"/>
        <v/>
      </c>
      <c r="AA1821">
        <v>37.142899999999997</v>
      </c>
      <c r="AC1821">
        <v>0</v>
      </c>
      <c r="AD1821">
        <v>245.71430000000001</v>
      </c>
      <c r="AF1821">
        <v>0</v>
      </c>
      <c r="AG1821">
        <v>11753</v>
      </c>
      <c r="AH1821">
        <v>33621.46</v>
      </c>
      <c r="AI1821">
        <v>3110.8688000000002</v>
      </c>
      <c r="AJ1821">
        <v>804.61009999999999</v>
      </c>
      <c r="AK1821">
        <v>2306.2586999999999</v>
      </c>
    </row>
    <row r="1822" spans="1:37" ht="19" customHeight="1">
      <c r="A1822" t="s">
        <v>1018</v>
      </c>
      <c r="B1822" t="s">
        <v>1019</v>
      </c>
      <c r="C1822" t="s">
        <v>1020</v>
      </c>
      <c r="D1822">
        <v>7</v>
      </c>
      <c r="E1822" t="s">
        <v>496</v>
      </c>
      <c r="F1822" t="s">
        <v>496</v>
      </c>
      <c r="G1822" t="s">
        <v>1311</v>
      </c>
      <c r="H1822" t="s">
        <v>1311</v>
      </c>
      <c r="I1822" t="s">
        <v>465</v>
      </c>
      <c r="J1822" t="s">
        <v>248</v>
      </c>
      <c r="K1822">
        <v>3042</v>
      </c>
      <c r="L1822">
        <v>0</v>
      </c>
      <c r="M1822">
        <v>3042</v>
      </c>
      <c r="N1822">
        <v>3042</v>
      </c>
      <c r="O1822">
        <v>0</v>
      </c>
      <c r="Q1822">
        <v>661.57140000000004</v>
      </c>
      <c r="R1822">
        <v>431.71429999999998</v>
      </c>
      <c r="S1822">
        <v>603.28570000000002</v>
      </c>
      <c r="T1822">
        <v>18.285699999999999</v>
      </c>
      <c r="U1822">
        <f t="shared" si="25"/>
        <v>3.0310183052573596E-2</v>
      </c>
      <c r="V1822">
        <f t="shared" si="26"/>
        <v>0.72034100687523095</v>
      </c>
      <c r="W1822">
        <f t="shared" si="27"/>
        <v>23.765643566909038</v>
      </c>
      <c r="X1822">
        <f t="shared" si="28"/>
        <v>0.72034100687523095</v>
      </c>
      <c r="Y1822">
        <f t="shared" si="29"/>
        <v>23.765643566909038</v>
      </c>
      <c r="AB1822">
        <v>661.57140000000004</v>
      </c>
      <c r="AC1822">
        <v>431.71429999999998</v>
      </c>
      <c r="AD1822">
        <v>603.28570000000002</v>
      </c>
      <c r="AE1822">
        <v>18.285699999999999</v>
      </c>
      <c r="AF1822">
        <v>3.2809499999999998E-2</v>
      </c>
      <c r="AG1822">
        <v>3042</v>
      </c>
      <c r="AH1822">
        <v>0</v>
      </c>
      <c r="AI1822">
        <v>3042</v>
      </c>
      <c r="AJ1822">
        <v>3042</v>
      </c>
      <c r="AK1822">
        <v>0</v>
      </c>
    </row>
    <row r="1823" spans="1:37" ht="19" customHeight="1">
      <c r="A1823" t="s">
        <v>1018</v>
      </c>
      <c r="B1823" t="s">
        <v>1019</v>
      </c>
      <c r="C1823" t="s">
        <v>1020</v>
      </c>
      <c r="D1823">
        <v>7</v>
      </c>
      <c r="E1823" t="s">
        <v>508</v>
      </c>
      <c r="F1823" t="s">
        <v>508</v>
      </c>
      <c r="G1823" t="s">
        <v>1311</v>
      </c>
      <c r="H1823" t="s">
        <v>1311</v>
      </c>
      <c r="I1823" t="s">
        <v>465</v>
      </c>
      <c r="J1823" t="s">
        <v>248</v>
      </c>
      <c r="K1823">
        <v>2922</v>
      </c>
      <c r="L1823">
        <v>0</v>
      </c>
      <c r="M1823">
        <v>2922</v>
      </c>
      <c r="N1823">
        <v>2922</v>
      </c>
      <c r="O1823">
        <v>0</v>
      </c>
      <c r="Q1823">
        <v>201</v>
      </c>
      <c r="R1823">
        <v>3.5714000000000001</v>
      </c>
      <c r="S1823">
        <v>203.28569999999999</v>
      </c>
      <c r="T1823">
        <v>5.5713999999999997</v>
      </c>
      <c r="U1823">
        <f t="shared" si="25"/>
        <v>2.7406748236595096E-2</v>
      </c>
      <c r="V1823">
        <f t="shared" si="26"/>
        <v>2.0534084366414924</v>
      </c>
      <c r="W1823">
        <f t="shared" si="27"/>
        <v>74.923461145954604</v>
      </c>
      <c r="X1823">
        <f t="shared" si="28"/>
        <v>2.0534084366414924</v>
      </c>
      <c r="Y1823">
        <f t="shared" si="29"/>
        <v>74.923461145954604</v>
      </c>
      <c r="AB1823">
        <v>201</v>
      </c>
      <c r="AC1823">
        <v>3.5714000000000001</v>
      </c>
      <c r="AD1823">
        <v>203.28569999999999</v>
      </c>
      <c r="AE1823">
        <v>5.5713999999999997</v>
      </c>
      <c r="AF1823">
        <v>2.764018E-2</v>
      </c>
      <c r="AG1823">
        <v>2922</v>
      </c>
      <c r="AH1823">
        <v>0</v>
      </c>
      <c r="AI1823">
        <v>2922</v>
      </c>
      <c r="AJ1823">
        <v>2922</v>
      </c>
      <c r="AK1823">
        <v>0</v>
      </c>
    </row>
    <row r="1824" spans="1:37" ht="19" customHeight="1">
      <c r="A1824" t="s">
        <v>1018</v>
      </c>
      <c r="B1824" t="s">
        <v>1019</v>
      </c>
      <c r="C1824" t="s">
        <v>1020</v>
      </c>
      <c r="D1824">
        <v>7</v>
      </c>
      <c r="E1824" t="s">
        <v>495</v>
      </c>
      <c r="F1824" t="s">
        <v>322</v>
      </c>
      <c r="G1824" t="s">
        <v>1311</v>
      </c>
      <c r="H1824" t="s">
        <v>1311</v>
      </c>
      <c r="I1824" t="s">
        <v>465</v>
      </c>
      <c r="J1824" t="s">
        <v>281</v>
      </c>
      <c r="K1824">
        <v>360</v>
      </c>
      <c r="L1824">
        <v>0</v>
      </c>
      <c r="M1824">
        <v>2466.5046000000002</v>
      </c>
      <c r="N1824">
        <v>2466.5046000000002</v>
      </c>
      <c r="O1824">
        <v>0</v>
      </c>
      <c r="P1824">
        <v>117.1429</v>
      </c>
      <c r="Q1824">
        <v>2033.4286</v>
      </c>
      <c r="R1824">
        <v>758</v>
      </c>
      <c r="S1824">
        <v>3811.8571000000002</v>
      </c>
      <c r="T1824">
        <v>22.142900000000001</v>
      </c>
      <c r="U1824">
        <f t="shared" si="25"/>
        <v>5.8089533314352208E-3</v>
      </c>
      <c r="V1824">
        <f t="shared" si="26"/>
        <v>1.3491736463198326E-2</v>
      </c>
      <c r="W1824">
        <f t="shared" si="27"/>
        <v>2.3225761498526132</v>
      </c>
      <c r="X1824">
        <f t="shared" si="28"/>
        <v>9.2437305690184463E-2</v>
      </c>
      <c r="Y1824">
        <f t="shared" si="29"/>
        <v>15.912902104060446</v>
      </c>
      <c r="AA1824">
        <v>117.1429</v>
      </c>
      <c r="AB1824">
        <v>2033.4286</v>
      </c>
      <c r="AC1824">
        <v>758</v>
      </c>
      <c r="AD1824">
        <v>3811.8571000000002</v>
      </c>
      <c r="AE1824">
        <v>22.142900000000001</v>
      </c>
      <c r="AF1824">
        <v>5.8112900000000002E-3</v>
      </c>
      <c r="AG1824">
        <v>360</v>
      </c>
      <c r="AH1824">
        <v>0</v>
      </c>
      <c r="AI1824">
        <v>2466.5046000000002</v>
      </c>
      <c r="AJ1824">
        <v>2466.5046000000002</v>
      </c>
      <c r="AK1824">
        <v>0</v>
      </c>
    </row>
    <row r="1825" spans="1:37" ht="19" customHeight="1">
      <c r="A1825" t="s">
        <v>1018</v>
      </c>
      <c r="B1825" t="s">
        <v>1019</v>
      </c>
      <c r="C1825" t="s">
        <v>1020</v>
      </c>
      <c r="D1825">
        <v>7</v>
      </c>
      <c r="E1825" t="s">
        <v>499</v>
      </c>
      <c r="G1825" t="s">
        <v>1311</v>
      </c>
      <c r="H1825" t="s">
        <v>1311</v>
      </c>
      <c r="I1825" t="s">
        <v>465</v>
      </c>
      <c r="J1825" t="s">
        <v>268</v>
      </c>
      <c r="K1825">
        <v>23172</v>
      </c>
      <c r="L1825">
        <v>7666.66</v>
      </c>
      <c r="M1825">
        <v>2116.2665000000002</v>
      </c>
      <c r="N1825">
        <v>1590.6584</v>
      </c>
      <c r="O1825">
        <v>525.60820000000001</v>
      </c>
      <c r="P1825">
        <v>32.428600000000003</v>
      </c>
      <c r="R1825">
        <v>0</v>
      </c>
      <c r="S1825">
        <v>129.42859999999999</v>
      </c>
      <c r="U1825">
        <f t="shared" si="25"/>
        <v>0</v>
      </c>
      <c r="V1825">
        <f t="shared" si="26"/>
        <v>34.038248556678028</v>
      </c>
      <c r="W1825" t="str">
        <f t="shared" si="27"/>
        <v/>
      </c>
      <c r="X1825">
        <f t="shared" si="28"/>
        <v>2.3358344733257237</v>
      </c>
      <c r="Y1825" t="str">
        <f t="shared" si="29"/>
        <v/>
      </c>
      <c r="AA1825">
        <v>32.428600000000003</v>
      </c>
      <c r="AC1825">
        <v>0</v>
      </c>
      <c r="AD1825">
        <v>129.42859999999999</v>
      </c>
      <c r="AF1825">
        <v>0</v>
      </c>
      <c r="AG1825">
        <v>23172</v>
      </c>
      <c r="AH1825">
        <v>7666.66</v>
      </c>
      <c r="AI1825">
        <v>2116.2665000000002</v>
      </c>
      <c r="AJ1825">
        <v>1590.6584</v>
      </c>
      <c r="AK1825">
        <v>525.60820000000001</v>
      </c>
    </row>
    <row r="1826" spans="1:37" ht="19" customHeight="1">
      <c r="A1826" t="s">
        <v>1018</v>
      </c>
      <c r="B1826" t="s">
        <v>1019</v>
      </c>
      <c r="C1826" t="s">
        <v>1020</v>
      </c>
      <c r="D1826">
        <v>7</v>
      </c>
      <c r="E1826" t="s">
        <v>506</v>
      </c>
      <c r="G1826" t="s">
        <v>1311</v>
      </c>
      <c r="H1826" t="s">
        <v>1311</v>
      </c>
      <c r="I1826" t="s">
        <v>465</v>
      </c>
      <c r="J1826" t="s">
        <v>268</v>
      </c>
      <c r="K1826">
        <v>10089</v>
      </c>
      <c r="L1826">
        <v>19621.580000000002</v>
      </c>
      <c r="M1826">
        <v>2038.9879000000001</v>
      </c>
      <c r="N1826">
        <v>693.71050000000002</v>
      </c>
      <c r="O1826">
        <v>1345.2773</v>
      </c>
      <c r="P1826">
        <v>1.5713999999999999</v>
      </c>
      <c r="R1826">
        <v>0</v>
      </c>
      <c r="S1826">
        <v>155.28569999999999</v>
      </c>
      <c r="U1826">
        <f t="shared" si="25"/>
        <v>0</v>
      </c>
      <c r="V1826">
        <f t="shared" si="26"/>
        <v>27.332642808890789</v>
      </c>
      <c r="W1826" t="str">
        <f t="shared" si="27"/>
        <v/>
      </c>
      <c r="X1826">
        <f t="shared" si="28"/>
        <v>1.8757940088126965</v>
      </c>
      <c r="Y1826" t="str">
        <f t="shared" si="29"/>
        <v/>
      </c>
      <c r="AA1826">
        <v>1.5713999999999999</v>
      </c>
      <c r="AC1826">
        <v>0</v>
      </c>
      <c r="AD1826">
        <v>155.28569999999999</v>
      </c>
      <c r="AF1826">
        <v>0</v>
      </c>
      <c r="AG1826">
        <v>10089</v>
      </c>
      <c r="AH1826">
        <v>19621.580000000002</v>
      </c>
      <c r="AI1826">
        <v>2038.9879000000001</v>
      </c>
      <c r="AJ1826">
        <v>693.71050000000002</v>
      </c>
      <c r="AK1826">
        <v>1345.2773</v>
      </c>
    </row>
    <row r="1827" spans="1:37" ht="19" customHeight="1">
      <c r="A1827" t="s">
        <v>1018</v>
      </c>
      <c r="B1827" t="s">
        <v>1019</v>
      </c>
      <c r="C1827" t="s">
        <v>1020</v>
      </c>
      <c r="D1827">
        <v>7</v>
      </c>
      <c r="E1827" t="s">
        <v>489</v>
      </c>
      <c r="G1827" t="s">
        <v>1311</v>
      </c>
      <c r="H1827" t="s">
        <v>1311</v>
      </c>
      <c r="I1827" t="s">
        <v>465</v>
      </c>
      <c r="J1827" t="s">
        <v>268</v>
      </c>
      <c r="K1827">
        <v>15237</v>
      </c>
      <c r="L1827">
        <v>14377.94</v>
      </c>
      <c r="M1827">
        <v>2030.3606</v>
      </c>
      <c r="N1827">
        <v>1044.1222</v>
      </c>
      <c r="O1827">
        <v>986.23839999999996</v>
      </c>
      <c r="P1827">
        <v>8.2857000000000003</v>
      </c>
      <c r="R1827">
        <v>0</v>
      </c>
      <c r="S1827">
        <v>136.8571</v>
      </c>
      <c r="U1827">
        <f t="shared" si="25"/>
        <v>0</v>
      </c>
      <c r="V1827">
        <f t="shared" si="26"/>
        <v>30.913308219198818</v>
      </c>
      <c r="W1827" t="str">
        <f t="shared" si="27"/>
        <v/>
      </c>
      <c r="X1827">
        <f t="shared" si="28"/>
        <v>2.1193749851904964</v>
      </c>
      <c r="Y1827" t="str">
        <f t="shared" si="29"/>
        <v/>
      </c>
      <c r="AA1827">
        <v>8.2857000000000003</v>
      </c>
      <c r="AC1827">
        <v>0</v>
      </c>
      <c r="AD1827">
        <v>136.8571</v>
      </c>
      <c r="AF1827">
        <v>0</v>
      </c>
      <c r="AG1827">
        <v>15237</v>
      </c>
      <c r="AH1827">
        <v>14377.94</v>
      </c>
      <c r="AI1827">
        <v>2030.3606</v>
      </c>
      <c r="AJ1827">
        <v>1044.1222</v>
      </c>
      <c r="AK1827">
        <v>986.23839999999996</v>
      </c>
    </row>
    <row r="1828" spans="1:37" ht="19" customHeight="1">
      <c r="A1828" t="s">
        <v>1018</v>
      </c>
      <c r="B1828" t="s">
        <v>1019</v>
      </c>
      <c r="C1828" t="s">
        <v>1020</v>
      </c>
      <c r="D1828">
        <v>7</v>
      </c>
      <c r="E1828" t="s">
        <v>503</v>
      </c>
      <c r="F1828" t="s">
        <v>322</v>
      </c>
      <c r="G1828" t="s">
        <v>1311</v>
      </c>
      <c r="H1828" t="s">
        <v>1311</v>
      </c>
      <c r="I1828" t="s">
        <v>465</v>
      </c>
      <c r="J1828" t="s">
        <v>281</v>
      </c>
      <c r="K1828">
        <v>255</v>
      </c>
      <c r="L1828">
        <v>0</v>
      </c>
      <c r="M1828">
        <v>1746.8968</v>
      </c>
      <c r="N1828">
        <v>1746.8968</v>
      </c>
      <c r="O1828">
        <v>0</v>
      </c>
      <c r="P1828">
        <v>131.42859999999999</v>
      </c>
      <c r="Q1828">
        <v>1952.2856999999999</v>
      </c>
      <c r="R1828">
        <v>1044.5714</v>
      </c>
      <c r="S1828">
        <v>3896.1428999999998</v>
      </c>
      <c r="T1828">
        <v>18.142900000000001</v>
      </c>
      <c r="U1828">
        <f t="shared" si="25"/>
        <v>4.6566310491332344E-3</v>
      </c>
      <c r="V1828">
        <f t="shared" si="26"/>
        <v>9.3499063980870493E-3</v>
      </c>
      <c r="W1828">
        <f t="shared" si="27"/>
        <v>2.0078692727497494</v>
      </c>
      <c r="X1828">
        <f t="shared" si="28"/>
        <v>6.4052241439677624E-2</v>
      </c>
      <c r="Y1828">
        <f t="shared" si="29"/>
        <v>13.755060421117115</v>
      </c>
      <c r="AA1828">
        <v>131.42859999999999</v>
      </c>
      <c r="AB1828">
        <v>1952.2856999999999</v>
      </c>
      <c r="AC1828">
        <v>1044.5714</v>
      </c>
      <c r="AD1828">
        <v>3896.1428999999998</v>
      </c>
      <c r="AE1828">
        <v>18.142900000000001</v>
      </c>
      <c r="AF1828">
        <v>4.6796099999999998E-3</v>
      </c>
      <c r="AG1828">
        <v>255</v>
      </c>
      <c r="AH1828">
        <v>0</v>
      </c>
      <c r="AI1828">
        <v>1746.8968</v>
      </c>
      <c r="AJ1828">
        <v>1746.8968</v>
      </c>
      <c r="AK1828">
        <v>0</v>
      </c>
    </row>
    <row r="1829" spans="1:37" ht="19" customHeight="1">
      <c r="A1829" t="s">
        <v>1018</v>
      </c>
      <c r="B1829" t="s">
        <v>1019</v>
      </c>
      <c r="C1829" t="s">
        <v>1020</v>
      </c>
      <c r="D1829">
        <v>4</v>
      </c>
      <c r="E1829" t="s">
        <v>483</v>
      </c>
      <c r="G1829" t="s">
        <v>1311</v>
      </c>
      <c r="H1829" t="s">
        <v>1311</v>
      </c>
      <c r="I1829" t="s">
        <v>465</v>
      </c>
      <c r="J1829" t="s">
        <v>268</v>
      </c>
      <c r="K1829">
        <v>1396</v>
      </c>
      <c r="L1829">
        <v>22365.86</v>
      </c>
      <c r="M1829">
        <v>1624.0521000000001</v>
      </c>
      <c r="N1829">
        <v>95.320300000000003</v>
      </c>
      <c r="O1829">
        <v>1528.7319</v>
      </c>
      <c r="P1829">
        <v>109.75</v>
      </c>
      <c r="R1829">
        <v>0</v>
      </c>
      <c r="S1829">
        <v>337.25</v>
      </c>
      <c r="U1829">
        <f t="shared" si="25"/>
        <v>0</v>
      </c>
      <c r="V1829">
        <f t="shared" si="26"/>
        <v>17.614425500370647</v>
      </c>
      <c r="W1829" t="str">
        <f t="shared" si="27"/>
        <v/>
      </c>
      <c r="X1829">
        <f t="shared" si="28"/>
        <v>1.2038933283914011</v>
      </c>
      <c r="Y1829" t="str">
        <f t="shared" si="29"/>
        <v/>
      </c>
      <c r="AA1829">
        <v>109.75</v>
      </c>
      <c r="AC1829">
        <v>0</v>
      </c>
      <c r="AD1829">
        <v>337.25</v>
      </c>
      <c r="AF1829">
        <v>0</v>
      </c>
      <c r="AG1829">
        <v>1396</v>
      </c>
      <c r="AH1829">
        <v>22365.86</v>
      </c>
      <c r="AI1829">
        <v>1624.0521000000001</v>
      </c>
      <c r="AJ1829">
        <v>95.320300000000003</v>
      </c>
      <c r="AK1829">
        <v>1528.7319</v>
      </c>
    </row>
    <row r="1830" spans="1:37" ht="19" customHeight="1">
      <c r="A1830" t="s">
        <v>1018</v>
      </c>
      <c r="B1830" t="s">
        <v>1019</v>
      </c>
      <c r="C1830" t="s">
        <v>1020</v>
      </c>
      <c r="D1830">
        <v>7</v>
      </c>
      <c r="E1830" t="s">
        <v>543</v>
      </c>
      <c r="G1830" t="s">
        <v>1311</v>
      </c>
      <c r="H1830" t="s">
        <v>1311</v>
      </c>
      <c r="I1830" t="s">
        <v>465</v>
      </c>
      <c r="J1830" t="s">
        <v>268</v>
      </c>
      <c r="K1830">
        <v>0</v>
      </c>
      <c r="L1830">
        <v>22334.34</v>
      </c>
      <c r="M1830">
        <v>1531.7882</v>
      </c>
      <c r="N1830">
        <v>0</v>
      </c>
      <c r="O1830">
        <v>1531.7882</v>
      </c>
      <c r="P1830">
        <v>0</v>
      </c>
      <c r="R1830">
        <v>0</v>
      </c>
      <c r="S1830">
        <v>0</v>
      </c>
      <c r="U1830" t="str">
        <f t="shared" si="25"/>
        <v/>
      </c>
      <c r="V1830" t="str">
        <f t="shared" si="26"/>
        <v/>
      </c>
      <c r="W1830" t="str">
        <f t="shared" si="27"/>
        <v/>
      </c>
      <c r="X1830" t="str">
        <f t="shared" si="28"/>
        <v/>
      </c>
      <c r="Y1830" t="str">
        <f t="shared" si="29"/>
        <v/>
      </c>
      <c r="AA1830">
        <v>0</v>
      </c>
      <c r="AC1830">
        <v>0</v>
      </c>
      <c r="AD1830">
        <v>0</v>
      </c>
      <c r="AG1830">
        <v>0</v>
      </c>
      <c r="AH1830">
        <v>22334.34</v>
      </c>
      <c r="AI1830">
        <v>1531.7882</v>
      </c>
      <c r="AJ1830">
        <v>0</v>
      </c>
      <c r="AK1830">
        <v>1531.7882</v>
      </c>
    </row>
    <row r="1831" spans="1:37" ht="19" customHeight="1">
      <c r="A1831" t="s">
        <v>1018</v>
      </c>
      <c r="B1831" t="s">
        <v>1019</v>
      </c>
      <c r="C1831" t="s">
        <v>1020</v>
      </c>
      <c r="D1831">
        <v>7</v>
      </c>
      <c r="E1831" t="s">
        <v>512</v>
      </c>
      <c r="G1831" t="s">
        <v>1311</v>
      </c>
      <c r="H1831" t="s">
        <v>1311</v>
      </c>
      <c r="I1831" t="s">
        <v>465</v>
      </c>
      <c r="J1831" t="s">
        <v>268</v>
      </c>
      <c r="K1831">
        <v>0</v>
      </c>
      <c r="L1831">
        <v>19635.12</v>
      </c>
      <c r="M1831">
        <v>1345.1025</v>
      </c>
      <c r="N1831">
        <v>0</v>
      </c>
      <c r="O1831">
        <v>1345.1025</v>
      </c>
      <c r="P1831">
        <v>511.8571</v>
      </c>
      <c r="R1831">
        <v>0</v>
      </c>
      <c r="S1831">
        <v>1545.8570999999999</v>
      </c>
      <c r="U1831">
        <f t="shared" si="25"/>
        <v>0</v>
      </c>
      <c r="V1831">
        <f t="shared" si="26"/>
        <v>1.8145384478663278</v>
      </c>
      <c r="W1831" t="str">
        <f t="shared" si="27"/>
        <v/>
      </c>
      <c r="X1831">
        <f t="shared" si="28"/>
        <v>0.1243048273996348</v>
      </c>
      <c r="Y1831" t="str">
        <f t="shared" si="29"/>
        <v/>
      </c>
      <c r="AA1831">
        <v>511.8571</v>
      </c>
      <c r="AC1831">
        <v>0</v>
      </c>
      <c r="AD1831">
        <v>1545.8570999999999</v>
      </c>
      <c r="AF1831">
        <v>0</v>
      </c>
      <c r="AG1831">
        <v>0</v>
      </c>
      <c r="AH1831">
        <v>19635.12</v>
      </c>
      <c r="AI1831">
        <v>1345.1025</v>
      </c>
      <c r="AJ1831">
        <v>0</v>
      </c>
      <c r="AK1831">
        <v>1345.1025</v>
      </c>
    </row>
    <row r="1832" spans="1:37" ht="19" customHeight="1">
      <c r="A1832" t="s">
        <v>1018</v>
      </c>
      <c r="B1832" t="s">
        <v>1019</v>
      </c>
      <c r="C1832" t="s">
        <v>1020</v>
      </c>
      <c r="D1832">
        <v>7</v>
      </c>
      <c r="E1832" t="s">
        <v>505</v>
      </c>
      <c r="G1832" t="s">
        <v>1311</v>
      </c>
      <c r="H1832" t="s">
        <v>1311</v>
      </c>
      <c r="I1832" t="s">
        <v>465</v>
      </c>
      <c r="J1832" t="s">
        <v>281</v>
      </c>
      <c r="K1832">
        <v>189</v>
      </c>
      <c r="L1832">
        <v>0</v>
      </c>
      <c r="M1832">
        <v>1296.1849</v>
      </c>
      <c r="N1832">
        <v>1296.1849</v>
      </c>
      <c r="O1832">
        <v>0</v>
      </c>
      <c r="P1832">
        <v>132.8571</v>
      </c>
      <c r="Q1832">
        <v>1752.7143000000001</v>
      </c>
      <c r="R1832">
        <v>761.28570000000002</v>
      </c>
      <c r="S1832">
        <v>3338.5713999999998</v>
      </c>
      <c r="T1832">
        <v>15.428599999999999</v>
      </c>
      <c r="U1832">
        <f t="shared" si="25"/>
        <v>4.6213179685179115E-3</v>
      </c>
      <c r="V1832">
        <f t="shared" si="26"/>
        <v>8.0872914684406629E-3</v>
      </c>
      <c r="W1832">
        <f t="shared" si="27"/>
        <v>1.7499967592652608</v>
      </c>
      <c r="X1832">
        <f t="shared" si="28"/>
        <v>5.5463624779320708E-2</v>
      </c>
      <c r="Y1832">
        <f t="shared" si="29"/>
        <v>12.001689811685534</v>
      </c>
      <c r="AA1832">
        <v>132.8571</v>
      </c>
      <c r="AB1832">
        <v>1752.7143000000001</v>
      </c>
      <c r="AC1832">
        <v>761.28570000000002</v>
      </c>
      <c r="AD1832">
        <v>3338.5713999999998</v>
      </c>
      <c r="AE1832">
        <v>15.428599999999999</v>
      </c>
      <c r="AF1832">
        <v>4.5980500000000002E-3</v>
      </c>
      <c r="AG1832">
        <v>189</v>
      </c>
      <c r="AH1832">
        <v>0</v>
      </c>
      <c r="AI1832">
        <v>1296.1849</v>
      </c>
      <c r="AJ1832">
        <v>1296.1849</v>
      </c>
      <c r="AK1832">
        <v>0</v>
      </c>
    </row>
    <row r="1833" spans="1:37" ht="19" customHeight="1">
      <c r="A1833" t="s">
        <v>1018</v>
      </c>
      <c r="B1833" t="s">
        <v>1019</v>
      </c>
      <c r="C1833" t="s">
        <v>1020</v>
      </c>
      <c r="D1833">
        <v>7</v>
      </c>
      <c r="E1833" t="s">
        <v>504</v>
      </c>
      <c r="G1833" t="s">
        <v>1311</v>
      </c>
      <c r="H1833" t="s">
        <v>1311</v>
      </c>
      <c r="I1833" t="s">
        <v>465</v>
      </c>
      <c r="J1833" t="s">
        <v>248</v>
      </c>
      <c r="K1833">
        <v>1054</v>
      </c>
      <c r="L1833">
        <v>0</v>
      </c>
      <c r="M1833">
        <v>1054</v>
      </c>
      <c r="N1833">
        <v>1054</v>
      </c>
      <c r="O1833">
        <v>0</v>
      </c>
      <c r="R1833">
        <v>16.428599999999999</v>
      </c>
      <c r="S1833">
        <v>239.57140000000001</v>
      </c>
      <c r="T1833">
        <v>2.2856999999999998</v>
      </c>
      <c r="U1833">
        <f t="shared" si="25"/>
        <v>9.5407882576968688E-3</v>
      </c>
      <c r="V1833">
        <f t="shared" si="26"/>
        <v>0.62850335462174778</v>
      </c>
      <c r="W1833">
        <f t="shared" si="27"/>
        <v>65.875411721323275</v>
      </c>
      <c r="X1833">
        <f t="shared" si="28"/>
        <v>0.62850335462174778</v>
      </c>
      <c r="Y1833">
        <f t="shared" si="29"/>
        <v>65.875411721323275</v>
      </c>
      <c r="AC1833">
        <v>16.428599999999999</v>
      </c>
      <c r="AD1833">
        <v>239.57140000000001</v>
      </c>
      <c r="AE1833">
        <v>2.2856999999999998</v>
      </c>
      <c r="AF1833">
        <v>9.5330099999999997E-3</v>
      </c>
      <c r="AG1833">
        <v>1054</v>
      </c>
      <c r="AH1833">
        <v>0</v>
      </c>
      <c r="AI1833">
        <v>1054</v>
      </c>
      <c r="AJ1833">
        <v>1054</v>
      </c>
      <c r="AK1833">
        <v>0</v>
      </c>
    </row>
    <row r="1834" spans="1:37" ht="19" customHeight="1">
      <c r="A1834" t="s">
        <v>1018</v>
      </c>
      <c r="B1834" t="s">
        <v>1019</v>
      </c>
      <c r="C1834" t="s">
        <v>1020</v>
      </c>
      <c r="D1834">
        <v>7</v>
      </c>
      <c r="E1834" t="s">
        <v>520</v>
      </c>
      <c r="G1834" t="s">
        <v>1311</v>
      </c>
      <c r="H1834" t="s">
        <v>1311</v>
      </c>
      <c r="I1834" t="s">
        <v>465</v>
      </c>
      <c r="J1834" t="s">
        <v>268</v>
      </c>
      <c r="K1834">
        <v>4328</v>
      </c>
      <c r="L1834">
        <v>9468.23</v>
      </c>
      <c r="M1834">
        <v>944.46770000000004</v>
      </c>
      <c r="N1834">
        <v>295.7097</v>
      </c>
      <c r="O1834">
        <v>648.75800000000004</v>
      </c>
      <c r="P1834">
        <v>0.85709999999999997</v>
      </c>
      <c r="R1834">
        <v>0</v>
      </c>
      <c r="S1834">
        <v>71</v>
      </c>
      <c r="U1834">
        <f t="shared" ref="U1834:U2088" si="30">IFERROR(T1834/S1834,"")</f>
        <v>0</v>
      </c>
      <c r="V1834">
        <f t="shared" ref="V1834:V2088" si="31">IFERROR((K1834+L1834)/D1834/S1834,"")</f>
        <v>27.75901408450704</v>
      </c>
      <c r="W1834" t="str">
        <f t="shared" ref="W1834:W2088" si="32">IFERROR((K1834+L1834)/D1834/T1834,"")</f>
        <v/>
      </c>
      <c r="X1834">
        <f t="shared" ref="X1834:X2088" si="33">IFERROR(M1834/D1834/S1834,"")</f>
        <v>1.9003374245472837</v>
      </c>
      <c r="Y1834" t="str">
        <f t="shared" ref="Y1834:Y2088" si="34">IFERROR(M1834/D1834/T1834,"")</f>
        <v/>
      </c>
      <c r="AA1834">
        <v>0.85709999999999997</v>
      </c>
      <c r="AC1834">
        <v>0</v>
      </c>
      <c r="AD1834">
        <v>71</v>
      </c>
      <c r="AF1834">
        <v>0</v>
      </c>
      <c r="AG1834">
        <v>4328</v>
      </c>
      <c r="AH1834">
        <v>9468.23</v>
      </c>
      <c r="AI1834">
        <v>944.46770000000004</v>
      </c>
      <c r="AJ1834">
        <v>295.7097</v>
      </c>
      <c r="AK1834">
        <v>648.75800000000004</v>
      </c>
    </row>
    <row r="1835" spans="1:37" ht="19" customHeight="1">
      <c r="A1835" t="s">
        <v>1018</v>
      </c>
      <c r="B1835" t="s">
        <v>1019</v>
      </c>
      <c r="C1835" t="s">
        <v>1020</v>
      </c>
      <c r="D1835">
        <v>7</v>
      </c>
      <c r="E1835" t="s">
        <v>524</v>
      </c>
      <c r="G1835" t="s">
        <v>1311</v>
      </c>
      <c r="H1835" t="s">
        <v>1311</v>
      </c>
      <c r="I1835" t="s">
        <v>465</v>
      </c>
      <c r="J1835" t="s">
        <v>268</v>
      </c>
      <c r="K1835">
        <v>485</v>
      </c>
      <c r="L1835">
        <v>13120.55</v>
      </c>
      <c r="M1835">
        <v>933.24659999999994</v>
      </c>
      <c r="N1835">
        <v>33.311999999999998</v>
      </c>
      <c r="O1835">
        <v>899.93460000000005</v>
      </c>
      <c r="P1835">
        <v>8.5714000000000006</v>
      </c>
      <c r="R1835">
        <v>0</v>
      </c>
      <c r="S1835">
        <v>333</v>
      </c>
      <c r="U1835">
        <f t="shared" si="30"/>
        <v>0</v>
      </c>
      <c r="V1835">
        <f t="shared" si="31"/>
        <v>5.836786786786786</v>
      </c>
      <c r="W1835" t="str">
        <f t="shared" si="32"/>
        <v/>
      </c>
      <c r="X1835">
        <f t="shared" si="33"/>
        <v>0.40036319176319174</v>
      </c>
      <c r="Y1835" t="str">
        <f t="shared" si="34"/>
        <v/>
      </c>
      <c r="AA1835">
        <v>8.5714000000000006</v>
      </c>
      <c r="AC1835">
        <v>0</v>
      </c>
      <c r="AD1835">
        <v>333</v>
      </c>
      <c r="AF1835">
        <v>0</v>
      </c>
      <c r="AG1835">
        <v>485</v>
      </c>
      <c r="AH1835">
        <v>13120.55</v>
      </c>
      <c r="AI1835">
        <v>933.24659999999994</v>
      </c>
      <c r="AJ1835">
        <v>33.311999999999998</v>
      </c>
      <c r="AK1835">
        <v>899.93460000000005</v>
      </c>
    </row>
    <row r="1836" spans="1:37" ht="19" customHeight="1">
      <c r="A1836" t="s">
        <v>1018</v>
      </c>
      <c r="B1836" t="s">
        <v>1019</v>
      </c>
      <c r="C1836" t="s">
        <v>1020</v>
      </c>
      <c r="D1836">
        <v>7</v>
      </c>
      <c r="E1836" t="s">
        <v>490</v>
      </c>
      <c r="F1836" t="s">
        <v>633</v>
      </c>
      <c r="G1836" t="s">
        <v>1311</v>
      </c>
      <c r="H1836" t="s">
        <v>1311</v>
      </c>
      <c r="I1836" t="s">
        <v>465</v>
      </c>
      <c r="J1836" t="s">
        <v>248</v>
      </c>
      <c r="K1836">
        <v>773.44</v>
      </c>
      <c r="L1836">
        <v>143.79</v>
      </c>
      <c r="M1836">
        <v>917.23</v>
      </c>
      <c r="N1836">
        <v>773.44</v>
      </c>
      <c r="O1836">
        <v>143.79</v>
      </c>
      <c r="P1836">
        <v>1076</v>
      </c>
      <c r="Q1836">
        <v>8674.8570999999993</v>
      </c>
      <c r="R1836">
        <v>0.1429</v>
      </c>
      <c r="S1836">
        <v>8719.2857000000004</v>
      </c>
      <c r="T1836">
        <v>6.4286000000000003</v>
      </c>
      <c r="U1836">
        <f t="shared" si="30"/>
        <v>7.3728516545799156E-4</v>
      </c>
      <c r="V1836">
        <f t="shared" si="31"/>
        <v>1.5027934816134899E-2</v>
      </c>
      <c r="W1836">
        <f t="shared" si="32"/>
        <v>20.382798298674228</v>
      </c>
      <c r="X1836">
        <f t="shared" si="33"/>
        <v>1.5027934816134899E-2</v>
      </c>
      <c r="Y1836">
        <f t="shared" si="34"/>
        <v>20.382798298674228</v>
      </c>
      <c r="AA1836">
        <v>1076</v>
      </c>
      <c r="AB1836">
        <v>8674.8570999999993</v>
      </c>
      <c r="AC1836">
        <v>0.1429</v>
      </c>
      <c r="AD1836">
        <v>8719.2857000000004</v>
      </c>
      <c r="AE1836">
        <v>6.4286000000000003</v>
      </c>
      <c r="AF1836">
        <v>7.3932000000000002E-4</v>
      </c>
      <c r="AG1836">
        <v>773.44</v>
      </c>
      <c r="AH1836">
        <v>143.79</v>
      </c>
      <c r="AI1836">
        <v>917.23</v>
      </c>
      <c r="AJ1836">
        <v>773.44</v>
      </c>
      <c r="AK1836">
        <v>143.79</v>
      </c>
    </row>
    <row r="1837" spans="1:37" ht="19" customHeight="1">
      <c r="A1837" t="s">
        <v>1018</v>
      </c>
      <c r="B1837" t="s">
        <v>1019</v>
      </c>
      <c r="C1837" t="s">
        <v>1020</v>
      </c>
      <c r="D1837">
        <v>7</v>
      </c>
      <c r="E1837" t="s">
        <v>526</v>
      </c>
      <c r="G1837" t="s">
        <v>1311</v>
      </c>
      <c r="H1837" t="s">
        <v>1311</v>
      </c>
      <c r="I1837" t="s">
        <v>465</v>
      </c>
      <c r="J1837" t="s">
        <v>268</v>
      </c>
      <c r="K1837">
        <v>199</v>
      </c>
      <c r="L1837">
        <v>10977.68</v>
      </c>
      <c r="M1837">
        <v>766.66459999999995</v>
      </c>
      <c r="N1837">
        <v>13.6502</v>
      </c>
      <c r="O1837">
        <v>753.01440000000002</v>
      </c>
      <c r="P1837">
        <v>1</v>
      </c>
      <c r="R1837">
        <v>0</v>
      </c>
      <c r="S1837">
        <v>74.285700000000006</v>
      </c>
      <c r="U1837">
        <f t="shared" si="30"/>
        <v>0</v>
      </c>
      <c r="V1837">
        <f t="shared" si="31"/>
        <v>21.493619518003754</v>
      </c>
      <c r="W1837" t="str">
        <f t="shared" si="32"/>
        <v/>
      </c>
      <c r="X1837">
        <f t="shared" si="33"/>
        <v>1.4743552835298621</v>
      </c>
      <c r="Y1837" t="str">
        <f t="shared" si="34"/>
        <v/>
      </c>
      <c r="AA1837">
        <v>1</v>
      </c>
      <c r="AC1837">
        <v>0</v>
      </c>
      <c r="AD1837">
        <v>74.285700000000006</v>
      </c>
      <c r="AF1837">
        <v>0</v>
      </c>
      <c r="AG1837">
        <v>199</v>
      </c>
      <c r="AH1837">
        <v>10977.68</v>
      </c>
      <c r="AI1837">
        <v>766.66459999999995</v>
      </c>
      <c r="AJ1837">
        <v>13.6502</v>
      </c>
      <c r="AK1837">
        <v>753.01440000000002</v>
      </c>
    </row>
    <row r="1838" spans="1:37" ht="19" customHeight="1">
      <c r="A1838" t="s">
        <v>1018</v>
      </c>
      <c r="B1838" t="s">
        <v>1019</v>
      </c>
      <c r="C1838" t="s">
        <v>1020</v>
      </c>
      <c r="D1838">
        <v>7</v>
      </c>
      <c r="E1838" t="s">
        <v>539</v>
      </c>
      <c r="F1838" t="s">
        <v>540</v>
      </c>
      <c r="G1838" t="s">
        <v>1311</v>
      </c>
      <c r="H1838" t="s">
        <v>1311</v>
      </c>
      <c r="I1838" t="s">
        <v>465</v>
      </c>
      <c r="J1838" t="s">
        <v>268</v>
      </c>
      <c r="K1838">
        <v>10179</v>
      </c>
      <c r="L1838">
        <v>0</v>
      </c>
      <c r="M1838">
        <v>695.35059999999999</v>
      </c>
      <c r="N1838">
        <v>695.35059999999999</v>
      </c>
      <c r="O1838">
        <v>0</v>
      </c>
      <c r="Q1838">
        <v>474.1429</v>
      </c>
      <c r="R1838">
        <v>232.57140000000001</v>
      </c>
      <c r="S1838">
        <v>479.57139999999998</v>
      </c>
      <c r="T1838">
        <v>1.1429</v>
      </c>
      <c r="U1838">
        <f t="shared" si="30"/>
        <v>2.3831696385564279E-3</v>
      </c>
      <c r="V1838">
        <f t="shared" si="31"/>
        <v>3.032171762417144</v>
      </c>
      <c r="W1838">
        <f t="shared" si="32"/>
        <v>1272.3272877267102</v>
      </c>
      <c r="X1838">
        <f t="shared" si="33"/>
        <v>0.20713453721385386</v>
      </c>
      <c r="Y1838">
        <f t="shared" si="34"/>
        <v>86.915565666287506</v>
      </c>
      <c r="AB1838">
        <v>474.1429</v>
      </c>
      <c r="AC1838">
        <v>232.57140000000001</v>
      </c>
      <c r="AD1838">
        <v>479.57139999999998</v>
      </c>
      <c r="AE1838">
        <v>1.1429</v>
      </c>
      <c r="AF1838">
        <v>2.2391300000000002E-3</v>
      </c>
      <c r="AG1838">
        <v>10179</v>
      </c>
      <c r="AH1838">
        <v>0</v>
      </c>
      <c r="AI1838">
        <v>695.35059999999999</v>
      </c>
      <c r="AJ1838">
        <v>695.35059999999999</v>
      </c>
      <c r="AK1838">
        <v>0</v>
      </c>
    </row>
    <row r="1839" spans="1:37" ht="19" customHeight="1">
      <c r="A1839" t="s">
        <v>1018</v>
      </c>
      <c r="B1839" t="s">
        <v>1019</v>
      </c>
      <c r="C1839" t="s">
        <v>1020</v>
      </c>
      <c r="D1839">
        <v>7</v>
      </c>
      <c r="E1839" t="s">
        <v>632</v>
      </c>
      <c r="F1839" t="s">
        <v>632</v>
      </c>
      <c r="G1839" t="s">
        <v>1311</v>
      </c>
      <c r="H1839" t="s">
        <v>1311</v>
      </c>
      <c r="I1839" t="s">
        <v>465</v>
      </c>
      <c r="J1839" t="s">
        <v>248</v>
      </c>
      <c r="K1839">
        <v>590</v>
      </c>
      <c r="L1839">
        <v>0</v>
      </c>
      <c r="M1839">
        <v>590</v>
      </c>
      <c r="N1839">
        <v>590</v>
      </c>
      <c r="O1839">
        <v>0</v>
      </c>
      <c r="Q1839">
        <v>96.571399999999997</v>
      </c>
      <c r="R1839">
        <v>19</v>
      </c>
      <c r="S1839">
        <v>84.571399999999997</v>
      </c>
      <c r="T1839">
        <v>1.7142999999999999</v>
      </c>
      <c r="U1839">
        <f t="shared" si="30"/>
        <v>2.0270446037312852E-2</v>
      </c>
      <c r="V1839">
        <f t="shared" si="31"/>
        <v>0.99662195831822931</v>
      </c>
      <c r="W1839">
        <f t="shared" si="32"/>
        <v>49.16625694785877</v>
      </c>
      <c r="X1839">
        <f t="shared" si="33"/>
        <v>0.99662195831822931</v>
      </c>
      <c r="Y1839">
        <f t="shared" si="34"/>
        <v>49.16625694785877</v>
      </c>
      <c r="AB1839">
        <v>96.571399999999997</v>
      </c>
      <c r="AC1839">
        <v>19</v>
      </c>
      <c r="AD1839">
        <v>84.571399999999997</v>
      </c>
      <c r="AE1839">
        <v>1.7142999999999999</v>
      </c>
      <c r="AF1839">
        <v>1.8163840000000001E-2</v>
      </c>
      <c r="AG1839">
        <v>590</v>
      </c>
      <c r="AH1839">
        <v>0</v>
      </c>
      <c r="AI1839">
        <v>590</v>
      </c>
      <c r="AJ1839">
        <v>590</v>
      </c>
      <c r="AK1839">
        <v>0</v>
      </c>
    </row>
    <row r="1840" spans="1:37" ht="19" customHeight="1">
      <c r="A1840" t="s">
        <v>1018</v>
      </c>
      <c r="B1840" t="s">
        <v>1019</v>
      </c>
      <c r="C1840" t="s">
        <v>1020</v>
      </c>
      <c r="D1840">
        <v>7</v>
      </c>
      <c r="E1840" t="s">
        <v>537</v>
      </c>
      <c r="F1840" t="s">
        <v>537</v>
      </c>
      <c r="G1840" t="s">
        <v>1311</v>
      </c>
      <c r="H1840" t="s">
        <v>1311</v>
      </c>
      <c r="I1840" t="s">
        <v>465</v>
      </c>
      <c r="J1840" t="s">
        <v>248</v>
      </c>
      <c r="K1840">
        <v>532</v>
      </c>
      <c r="L1840">
        <v>0</v>
      </c>
      <c r="M1840">
        <v>532</v>
      </c>
      <c r="N1840">
        <v>532</v>
      </c>
      <c r="O1840">
        <v>0</v>
      </c>
      <c r="Q1840">
        <v>244.57140000000001</v>
      </c>
      <c r="R1840">
        <v>9.1428999999999991</v>
      </c>
      <c r="S1840">
        <v>249.71430000000001</v>
      </c>
      <c r="T1840">
        <v>2</v>
      </c>
      <c r="U1840">
        <f t="shared" si="30"/>
        <v>8.0091528598882807E-3</v>
      </c>
      <c r="V1840">
        <f t="shared" si="31"/>
        <v>0.30434780867575462</v>
      </c>
      <c r="W1840">
        <f t="shared" si="32"/>
        <v>38</v>
      </c>
      <c r="X1840">
        <f t="shared" si="33"/>
        <v>0.30434780867575462</v>
      </c>
      <c r="Y1840">
        <f t="shared" si="34"/>
        <v>38</v>
      </c>
      <c r="AB1840">
        <v>244.57140000000001</v>
      </c>
      <c r="AC1840">
        <v>9.1428999999999991</v>
      </c>
      <c r="AD1840">
        <v>249.71430000000001</v>
      </c>
      <c r="AE1840">
        <v>2</v>
      </c>
      <c r="AF1840">
        <v>7.9750800000000007E-3</v>
      </c>
      <c r="AG1840">
        <v>532</v>
      </c>
      <c r="AH1840">
        <v>0</v>
      </c>
      <c r="AI1840">
        <v>532</v>
      </c>
      <c r="AJ1840">
        <v>532</v>
      </c>
      <c r="AK1840">
        <v>0</v>
      </c>
    </row>
    <row r="1841" spans="1:37" ht="19" customHeight="1">
      <c r="A1841" t="s">
        <v>1018</v>
      </c>
      <c r="B1841" t="s">
        <v>1019</v>
      </c>
      <c r="C1841" t="s">
        <v>1020</v>
      </c>
      <c r="D1841">
        <v>7</v>
      </c>
      <c r="E1841" t="s">
        <v>510</v>
      </c>
      <c r="G1841" t="s">
        <v>1311</v>
      </c>
      <c r="H1841" t="s">
        <v>1311</v>
      </c>
      <c r="I1841" t="s">
        <v>465</v>
      </c>
      <c r="J1841" t="s">
        <v>268</v>
      </c>
      <c r="K1841">
        <v>0</v>
      </c>
      <c r="L1841">
        <v>7091.74</v>
      </c>
      <c r="M1841">
        <v>485.69139999999999</v>
      </c>
      <c r="N1841">
        <v>0</v>
      </c>
      <c r="O1841">
        <v>485.69139999999999</v>
      </c>
      <c r="P1841">
        <v>39.857100000000003</v>
      </c>
      <c r="R1841">
        <v>0</v>
      </c>
      <c r="S1841">
        <v>468.8571</v>
      </c>
      <c r="U1841">
        <f t="shared" si="30"/>
        <v>0</v>
      </c>
      <c r="V1841">
        <f t="shared" si="31"/>
        <v>2.1607984912369127</v>
      </c>
      <c r="W1841" t="str">
        <f t="shared" si="32"/>
        <v/>
      </c>
      <c r="X1841">
        <f t="shared" si="33"/>
        <v>0.14798642425226305</v>
      </c>
      <c r="Y1841" t="str">
        <f t="shared" si="34"/>
        <v/>
      </c>
      <c r="AA1841">
        <v>39.857100000000003</v>
      </c>
      <c r="AC1841">
        <v>0</v>
      </c>
      <c r="AD1841">
        <v>468.8571</v>
      </c>
      <c r="AF1841">
        <v>0</v>
      </c>
      <c r="AG1841">
        <v>0</v>
      </c>
      <c r="AH1841">
        <v>7091.74</v>
      </c>
      <c r="AI1841">
        <v>485.69139999999999</v>
      </c>
      <c r="AJ1841">
        <v>0</v>
      </c>
      <c r="AK1841">
        <v>485.69139999999999</v>
      </c>
    </row>
    <row r="1842" spans="1:37" ht="19" customHeight="1">
      <c r="A1842" t="s">
        <v>1018</v>
      </c>
      <c r="B1842" t="s">
        <v>1019</v>
      </c>
      <c r="C1842" t="s">
        <v>1020</v>
      </c>
      <c r="D1842">
        <v>7</v>
      </c>
      <c r="E1842" t="s">
        <v>514</v>
      </c>
      <c r="G1842" t="s">
        <v>1311</v>
      </c>
      <c r="H1842" t="s">
        <v>1311</v>
      </c>
      <c r="I1842" t="s">
        <v>465</v>
      </c>
      <c r="J1842" t="s">
        <v>268</v>
      </c>
      <c r="K1842">
        <v>0</v>
      </c>
      <c r="L1842">
        <v>7055.22</v>
      </c>
      <c r="M1842">
        <v>484.02379999999999</v>
      </c>
      <c r="N1842">
        <v>0</v>
      </c>
      <c r="O1842">
        <v>484.02379999999999</v>
      </c>
      <c r="P1842">
        <v>1.8571</v>
      </c>
      <c r="R1842">
        <v>0</v>
      </c>
      <c r="S1842">
        <v>58.428600000000003</v>
      </c>
      <c r="U1842">
        <f t="shared" si="30"/>
        <v>0</v>
      </c>
      <c r="V1842">
        <f t="shared" si="31"/>
        <v>17.249918215198917</v>
      </c>
      <c r="W1842" t="str">
        <f t="shared" si="32"/>
        <v/>
      </c>
      <c r="X1842">
        <f t="shared" si="33"/>
        <v>1.1834316951434252</v>
      </c>
      <c r="Y1842" t="str">
        <f t="shared" si="34"/>
        <v/>
      </c>
      <c r="AA1842">
        <v>1.8571</v>
      </c>
      <c r="AC1842">
        <v>0</v>
      </c>
      <c r="AD1842">
        <v>58.428600000000003</v>
      </c>
      <c r="AF1842">
        <v>0</v>
      </c>
      <c r="AG1842">
        <v>0</v>
      </c>
      <c r="AH1842">
        <v>7055.22</v>
      </c>
      <c r="AI1842">
        <v>484.02379999999999</v>
      </c>
      <c r="AJ1842">
        <v>0</v>
      </c>
      <c r="AK1842">
        <v>484.02379999999999</v>
      </c>
    </row>
    <row r="1843" spans="1:37" ht="19" customHeight="1">
      <c r="A1843" t="s">
        <v>1018</v>
      </c>
      <c r="B1843" t="s">
        <v>1019</v>
      </c>
      <c r="C1843" t="s">
        <v>1020</v>
      </c>
      <c r="D1843">
        <v>7</v>
      </c>
      <c r="E1843" t="s">
        <v>1003</v>
      </c>
      <c r="F1843" t="s">
        <v>1004</v>
      </c>
      <c r="G1843" t="s">
        <v>1311</v>
      </c>
      <c r="H1843" t="s">
        <v>1311</v>
      </c>
      <c r="I1843" t="s">
        <v>465</v>
      </c>
      <c r="J1843" t="s">
        <v>281</v>
      </c>
      <c r="K1843">
        <v>62.8</v>
      </c>
      <c r="L1843">
        <v>0</v>
      </c>
      <c r="M1843">
        <v>431.55950000000001</v>
      </c>
      <c r="N1843">
        <v>431.55950000000001</v>
      </c>
      <c r="O1843">
        <v>0</v>
      </c>
      <c r="Q1843">
        <v>52.571399999999997</v>
      </c>
      <c r="R1843">
        <v>3.2856999999999998</v>
      </c>
      <c r="S1843">
        <v>53.571399999999997</v>
      </c>
      <c r="T1843">
        <v>1.2857000000000001</v>
      </c>
      <c r="U1843">
        <f t="shared" si="30"/>
        <v>2.3999746133197941E-2</v>
      </c>
      <c r="V1843">
        <f t="shared" si="31"/>
        <v>0.16746675598226987</v>
      </c>
      <c r="W1843">
        <f t="shared" si="32"/>
        <v>6.9778553095034388</v>
      </c>
      <c r="X1843">
        <f t="shared" si="33"/>
        <v>1.1508259471071718</v>
      </c>
      <c r="Y1843">
        <f t="shared" si="34"/>
        <v>47.951588350981673</v>
      </c>
      <c r="AB1843">
        <v>52.571399999999997</v>
      </c>
      <c r="AC1843">
        <v>3.2856999999999998</v>
      </c>
      <c r="AD1843">
        <v>53.571399999999997</v>
      </c>
      <c r="AE1843">
        <v>1.2857000000000001</v>
      </c>
      <c r="AF1843">
        <v>2.172514E-2</v>
      </c>
      <c r="AG1843">
        <v>62.8</v>
      </c>
      <c r="AH1843">
        <v>0</v>
      </c>
      <c r="AI1843">
        <v>431.55950000000001</v>
      </c>
      <c r="AJ1843">
        <v>431.55950000000001</v>
      </c>
      <c r="AK1843">
        <v>0</v>
      </c>
    </row>
    <row r="1844" spans="1:37" ht="19" customHeight="1">
      <c r="A1844" t="s">
        <v>1018</v>
      </c>
      <c r="B1844" t="s">
        <v>1019</v>
      </c>
      <c r="C1844" t="s">
        <v>1020</v>
      </c>
      <c r="D1844">
        <v>7</v>
      </c>
      <c r="E1844" t="s">
        <v>509</v>
      </c>
      <c r="G1844" t="s">
        <v>1311</v>
      </c>
      <c r="H1844" t="s">
        <v>1311</v>
      </c>
      <c r="I1844" t="s">
        <v>465</v>
      </c>
      <c r="J1844" t="s">
        <v>268</v>
      </c>
      <c r="K1844">
        <v>0</v>
      </c>
      <c r="L1844">
        <v>5756</v>
      </c>
      <c r="M1844">
        <v>395.00510000000003</v>
      </c>
      <c r="N1844">
        <v>0</v>
      </c>
      <c r="O1844">
        <v>395.00510000000003</v>
      </c>
      <c r="P1844">
        <v>36</v>
      </c>
      <c r="R1844">
        <v>0</v>
      </c>
      <c r="S1844">
        <v>161.71430000000001</v>
      </c>
      <c r="U1844">
        <f t="shared" si="30"/>
        <v>0</v>
      </c>
      <c r="V1844">
        <f t="shared" si="31"/>
        <v>5.0848052045225085</v>
      </c>
      <c r="W1844" t="str">
        <f t="shared" si="32"/>
        <v/>
      </c>
      <c r="X1844">
        <f t="shared" si="33"/>
        <v>0.34894440380349789</v>
      </c>
      <c r="Y1844" t="str">
        <f t="shared" si="34"/>
        <v/>
      </c>
      <c r="AA1844">
        <v>36</v>
      </c>
      <c r="AC1844">
        <v>0</v>
      </c>
      <c r="AD1844">
        <v>161.71430000000001</v>
      </c>
      <c r="AF1844">
        <v>0</v>
      </c>
      <c r="AG1844">
        <v>0</v>
      </c>
      <c r="AH1844">
        <v>5756</v>
      </c>
      <c r="AI1844">
        <v>395.00510000000003</v>
      </c>
      <c r="AJ1844">
        <v>0</v>
      </c>
      <c r="AK1844">
        <v>395.00510000000003</v>
      </c>
    </row>
    <row r="1845" spans="1:37" ht="19" customHeight="1">
      <c r="A1845" t="s">
        <v>1018</v>
      </c>
      <c r="B1845" t="s">
        <v>1019</v>
      </c>
      <c r="C1845" t="s">
        <v>1020</v>
      </c>
      <c r="D1845">
        <v>7</v>
      </c>
      <c r="E1845" t="s">
        <v>517</v>
      </c>
      <c r="G1845" t="s">
        <v>1311</v>
      </c>
      <c r="H1845" t="s">
        <v>1311</v>
      </c>
      <c r="I1845" t="s">
        <v>465</v>
      </c>
      <c r="J1845" t="s">
        <v>268</v>
      </c>
      <c r="K1845">
        <v>897</v>
      </c>
      <c r="L1845">
        <v>4317.4399999999996</v>
      </c>
      <c r="M1845">
        <v>358.00229999999999</v>
      </c>
      <c r="N1845">
        <v>61.734200000000001</v>
      </c>
      <c r="O1845">
        <v>296.2681</v>
      </c>
      <c r="P1845">
        <v>10.2857</v>
      </c>
      <c r="R1845">
        <v>0</v>
      </c>
      <c r="S1845">
        <v>50.857100000000003</v>
      </c>
      <c r="U1845">
        <f t="shared" si="30"/>
        <v>0</v>
      </c>
      <c r="V1845">
        <f t="shared" si="31"/>
        <v>14.647315714030094</v>
      </c>
      <c r="W1845" t="str">
        <f t="shared" si="32"/>
        <v/>
      </c>
      <c r="X1845">
        <f t="shared" si="33"/>
        <v>1.0056252856392855</v>
      </c>
      <c r="Y1845" t="str">
        <f t="shared" si="34"/>
        <v/>
      </c>
      <c r="AA1845">
        <v>10.2857</v>
      </c>
      <c r="AC1845">
        <v>0</v>
      </c>
      <c r="AD1845">
        <v>50.857100000000003</v>
      </c>
      <c r="AF1845">
        <v>0</v>
      </c>
      <c r="AG1845">
        <v>897</v>
      </c>
      <c r="AH1845">
        <v>4317.4399999999996</v>
      </c>
      <c r="AI1845">
        <v>358.00229999999999</v>
      </c>
      <c r="AJ1845">
        <v>61.734200000000001</v>
      </c>
      <c r="AK1845">
        <v>296.2681</v>
      </c>
    </row>
    <row r="1846" spans="1:37" ht="19" customHeight="1">
      <c r="A1846" t="s">
        <v>1018</v>
      </c>
      <c r="B1846" t="s">
        <v>1019</v>
      </c>
      <c r="C1846" t="s">
        <v>1020</v>
      </c>
      <c r="D1846">
        <v>7</v>
      </c>
      <c r="E1846" t="s">
        <v>497</v>
      </c>
      <c r="F1846" t="s">
        <v>497</v>
      </c>
      <c r="G1846" t="s">
        <v>1311</v>
      </c>
      <c r="H1846" t="s">
        <v>1311</v>
      </c>
      <c r="I1846" t="s">
        <v>465</v>
      </c>
      <c r="J1846" t="s">
        <v>268</v>
      </c>
      <c r="K1846">
        <v>5116</v>
      </c>
      <c r="L1846">
        <v>0</v>
      </c>
      <c r="M1846">
        <v>350.51900000000001</v>
      </c>
      <c r="N1846">
        <v>350.51900000000001</v>
      </c>
      <c r="O1846">
        <v>0</v>
      </c>
      <c r="P1846">
        <v>588.85709999999995</v>
      </c>
      <c r="Q1846">
        <v>44</v>
      </c>
      <c r="R1846">
        <v>44.142899999999997</v>
      </c>
      <c r="S1846">
        <v>586.42859999999996</v>
      </c>
      <c r="T1846">
        <v>2.2856999999999998</v>
      </c>
      <c r="U1846">
        <f t="shared" si="30"/>
        <v>3.8976611986523166E-3</v>
      </c>
      <c r="V1846">
        <f t="shared" si="31"/>
        <v>1.2462849575500632</v>
      </c>
      <c r="W1846">
        <f t="shared" si="32"/>
        <v>319.75199844999037</v>
      </c>
      <c r="X1846">
        <f t="shared" si="33"/>
        <v>8.5388302782543113E-2</v>
      </c>
      <c r="Y1846">
        <f t="shared" si="34"/>
        <v>21.907574422340144</v>
      </c>
      <c r="AA1846">
        <v>588.85709999999995</v>
      </c>
      <c r="AB1846">
        <v>44</v>
      </c>
      <c r="AC1846">
        <v>44.142899999999997</v>
      </c>
      <c r="AD1846">
        <v>586.42859999999996</v>
      </c>
      <c r="AE1846">
        <v>2.2856999999999998</v>
      </c>
      <c r="AF1846">
        <v>3.8666899999999999E-3</v>
      </c>
      <c r="AG1846">
        <v>5116</v>
      </c>
      <c r="AH1846">
        <v>0</v>
      </c>
      <c r="AI1846">
        <v>350.51900000000001</v>
      </c>
      <c r="AJ1846">
        <v>350.51900000000001</v>
      </c>
      <c r="AK1846">
        <v>0</v>
      </c>
    </row>
    <row r="1847" spans="1:37" ht="19" customHeight="1">
      <c r="A1847" t="s">
        <v>1018</v>
      </c>
      <c r="B1847" t="s">
        <v>1019</v>
      </c>
      <c r="C1847" t="s">
        <v>1020</v>
      </c>
      <c r="D1847">
        <v>7</v>
      </c>
      <c r="E1847" t="s">
        <v>515</v>
      </c>
      <c r="G1847" t="s">
        <v>1311</v>
      </c>
      <c r="H1847" t="s">
        <v>1311</v>
      </c>
      <c r="I1847" t="s">
        <v>465</v>
      </c>
      <c r="J1847" t="s">
        <v>268</v>
      </c>
      <c r="K1847">
        <v>0</v>
      </c>
      <c r="L1847">
        <v>4313.07</v>
      </c>
      <c r="M1847">
        <v>295.75670000000002</v>
      </c>
      <c r="N1847">
        <v>0</v>
      </c>
      <c r="O1847">
        <v>295.75670000000002</v>
      </c>
      <c r="P1847">
        <v>1.4286000000000001</v>
      </c>
      <c r="R1847">
        <v>0</v>
      </c>
      <c r="S1847">
        <v>61.285699999999999</v>
      </c>
      <c r="U1847">
        <f t="shared" si="30"/>
        <v>0</v>
      </c>
      <c r="V1847">
        <f t="shared" si="31"/>
        <v>10.053778567314351</v>
      </c>
      <c r="W1847" t="str">
        <f t="shared" si="32"/>
        <v/>
      </c>
      <c r="X1847">
        <f t="shared" si="33"/>
        <v>0.68940971781112315</v>
      </c>
      <c r="Y1847" t="str">
        <f t="shared" si="34"/>
        <v/>
      </c>
      <c r="AA1847">
        <v>1.4286000000000001</v>
      </c>
      <c r="AC1847">
        <v>0</v>
      </c>
      <c r="AD1847">
        <v>61.285699999999999</v>
      </c>
      <c r="AF1847">
        <v>0</v>
      </c>
      <c r="AG1847">
        <v>0</v>
      </c>
      <c r="AH1847">
        <v>4313.07</v>
      </c>
      <c r="AI1847">
        <v>295.75670000000002</v>
      </c>
      <c r="AJ1847">
        <v>0</v>
      </c>
      <c r="AK1847">
        <v>295.75670000000002</v>
      </c>
    </row>
    <row r="1848" spans="1:37" ht="19" customHeight="1">
      <c r="A1848" t="s">
        <v>1018</v>
      </c>
      <c r="B1848" t="s">
        <v>1019</v>
      </c>
      <c r="C1848" t="s">
        <v>1020</v>
      </c>
      <c r="D1848">
        <v>7</v>
      </c>
      <c r="E1848" t="s">
        <v>518</v>
      </c>
      <c r="G1848" t="s">
        <v>1311</v>
      </c>
      <c r="H1848" t="s">
        <v>1311</v>
      </c>
      <c r="I1848" t="s">
        <v>465</v>
      </c>
      <c r="J1848" t="s">
        <v>268</v>
      </c>
      <c r="K1848">
        <v>0</v>
      </c>
      <c r="L1848">
        <v>4154</v>
      </c>
      <c r="M1848">
        <v>284.93239999999997</v>
      </c>
      <c r="N1848">
        <v>0</v>
      </c>
      <c r="O1848">
        <v>284.93239999999997</v>
      </c>
      <c r="P1848">
        <v>0</v>
      </c>
      <c r="R1848">
        <v>0</v>
      </c>
      <c r="S1848">
        <v>0</v>
      </c>
      <c r="U1848" t="str">
        <f t="shared" si="30"/>
        <v/>
      </c>
      <c r="V1848" t="str">
        <f t="shared" si="31"/>
        <v/>
      </c>
      <c r="W1848" t="str">
        <f t="shared" si="32"/>
        <v/>
      </c>
      <c r="X1848" t="str">
        <f t="shared" si="33"/>
        <v/>
      </c>
      <c r="Y1848" t="str">
        <f t="shared" si="34"/>
        <v/>
      </c>
      <c r="AA1848">
        <v>0</v>
      </c>
      <c r="AC1848">
        <v>0</v>
      </c>
      <c r="AD1848">
        <v>0</v>
      </c>
      <c r="AG1848">
        <v>0</v>
      </c>
      <c r="AH1848">
        <v>4154</v>
      </c>
      <c r="AI1848">
        <v>284.93239999999997</v>
      </c>
      <c r="AJ1848">
        <v>0</v>
      </c>
      <c r="AK1848">
        <v>284.93239999999997</v>
      </c>
    </row>
    <row r="1849" spans="1:37" ht="19" customHeight="1">
      <c r="A1849" t="s">
        <v>1018</v>
      </c>
      <c r="B1849" t="s">
        <v>1019</v>
      </c>
      <c r="C1849" t="s">
        <v>1020</v>
      </c>
      <c r="D1849">
        <v>7</v>
      </c>
      <c r="E1849" t="s">
        <v>533</v>
      </c>
      <c r="F1849" t="s">
        <v>533</v>
      </c>
      <c r="G1849" t="s">
        <v>1311</v>
      </c>
      <c r="H1849" t="s">
        <v>1311</v>
      </c>
      <c r="I1849" t="s">
        <v>465</v>
      </c>
      <c r="J1849" t="s">
        <v>281</v>
      </c>
      <c r="K1849">
        <v>23.15</v>
      </c>
      <c r="L1849">
        <v>0</v>
      </c>
      <c r="M1849">
        <v>158.61750000000001</v>
      </c>
      <c r="N1849">
        <v>158.61750000000001</v>
      </c>
      <c r="O1849">
        <v>0</v>
      </c>
      <c r="R1849">
        <v>2.1429</v>
      </c>
      <c r="S1849">
        <v>73</v>
      </c>
      <c r="T1849">
        <v>4.7142999999999997</v>
      </c>
      <c r="U1849">
        <f t="shared" si="30"/>
        <v>6.4579452054794512E-2</v>
      </c>
      <c r="V1849">
        <f t="shared" si="31"/>
        <v>4.5303326810176126E-2</v>
      </c>
      <c r="W1849">
        <f t="shared" si="32"/>
        <v>0.70151302571810392</v>
      </c>
      <c r="X1849">
        <f t="shared" si="33"/>
        <v>0.31040606653620356</v>
      </c>
      <c r="Y1849">
        <f t="shared" si="34"/>
        <v>4.8065763437080502</v>
      </c>
      <c r="AC1849">
        <v>2.1429</v>
      </c>
      <c r="AD1849">
        <v>73</v>
      </c>
      <c r="AE1849">
        <v>4.7142999999999997</v>
      </c>
      <c r="AF1849">
        <v>6.5175109999999994E-2</v>
      </c>
      <c r="AG1849">
        <v>23.15</v>
      </c>
      <c r="AH1849">
        <v>0</v>
      </c>
      <c r="AI1849">
        <v>158.61750000000001</v>
      </c>
      <c r="AJ1849">
        <v>158.61750000000001</v>
      </c>
      <c r="AK1849">
        <v>0</v>
      </c>
    </row>
    <row r="1850" spans="1:37" ht="19" customHeight="1">
      <c r="A1850" t="s">
        <v>1018</v>
      </c>
      <c r="B1850" t="s">
        <v>1019</v>
      </c>
      <c r="C1850" t="s">
        <v>1020</v>
      </c>
      <c r="D1850">
        <v>7</v>
      </c>
      <c r="E1850" t="s">
        <v>531</v>
      </c>
      <c r="G1850" t="s">
        <v>1311</v>
      </c>
      <c r="H1850" t="s">
        <v>1311</v>
      </c>
      <c r="I1850" t="s">
        <v>465</v>
      </c>
      <c r="J1850" t="s">
        <v>268</v>
      </c>
      <c r="K1850">
        <v>0</v>
      </c>
      <c r="L1850">
        <v>1971</v>
      </c>
      <c r="M1850">
        <v>135.12889999999999</v>
      </c>
      <c r="N1850">
        <v>0</v>
      </c>
      <c r="O1850">
        <v>135.12889999999999</v>
      </c>
      <c r="P1850">
        <v>1.2857000000000001</v>
      </c>
      <c r="R1850">
        <v>0</v>
      </c>
      <c r="S1850">
        <v>61.285699999999999</v>
      </c>
      <c r="U1850">
        <f t="shared" si="30"/>
        <v>0</v>
      </c>
      <c r="V1850">
        <f t="shared" si="31"/>
        <v>4.5944066653628592</v>
      </c>
      <c r="W1850" t="str">
        <f t="shared" si="32"/>
        <v/>
      </c>
      <c r="X1850">
        <f t="shared" si="33"/>
        <v>0.31498585430905696</v>
      </c>
      <c r="Y1850" t="str">
        <f t="shared" si="34"/>
        <v/>
      </c>
      <c r="AA1850">
        <v>1.2857000000000001</v>
      </c>
      <c r="AC1850">
        <v>0</v>
      </c>
      <c r="AD1850">
        <v>61.285699999999999</v>
      </c>
      <c r="AF1850">
        <v>0</v>
      </c>
      <c r="AG1850">
        <v>0</v>
      </c>
      <c r="AH1850">
        <v>1971</v>
      </c>
      <c r="AI1850">
        <v>135.12889999999999</v>
      </c>
      <c r="AJ1850">
        <v>0</v>
      </c>
      <c r="AK1850">
        <v>135.12889999999999</v>
      </c>
    </row>
    <row r="1851" spans="1:37" ht="19" customHeight="1">
      <c r="A1851" t="s">
        <v>1018</v>
      </c>
      <c r="B1851" t="s">
        <v>1019</v>
      </c>
      <c r="C1851" t="s">
        <v>1020</v>
      </c>
      <c r="D1851">
        <v>6</v>
      </c>
      <c r="E1851" t="s">
        <v>535</v>
      </c>
      <c r="G1851" t="s">
        <v>1311</v>
      </c>
      <c r="H1851" t="s">
        <v>1311</v>
      </c>
      <c r="I1851" t="s">
        <v>465</v>
      </c>
      <c r="J1851" t="s">
        <v>268</v>
      </c>
      <c r="K1851">
        <v>0</v>
      </c>
      <c r="L1851">
        <v>1717.8</v>
      </c>
      <c r="M1851">
        <v>117.6653</v>
      </c>
      <c r="N1851">
        <v>0</v>
      </c>
      <c r="O1851">
        <v>117.6653</v>
      </c>
      <c r="P1851">
        <v>0</v>
      </c>
      <c r="R1851">
        <v>0</v>
      </c>
      <c r="S1851">
        <v>0</v>
      </c>
      <c r="U1851" t="str">
        <f t="shared" si="30"/>
        <v/>
      </c>
      <c r="V1851" t="str">
        <f t="shared" si="31"/>
        <v/>
      </c>
      <c r="W1851" t="str">
        <f t="shared" si="32"/>
        <v/>
      </c>
      <c r="X1851" t="str">
        <f t="shared" si="33"/>
        <v/>
      </c>
      <c r="Y1851" t="str">
        <f t="shared" si="34"/>
        <v/>
      </c>
      <c r="AA1851">
        <v>0</v>
      </c>
      <c r="AC1851">
        <v>0</v>
      </c>
      <c r="AD1851">
        <v>0</v>
      </c>
      <c r="AG1851">
        <v>0</v>
      </c>
      <c r="AH1851">
        <v>1717.8</v>
      </c>
      <c r="AI1851">
        <v>117.6653</v>
      </c>
      <c r="AJ1851">
        <v>0</v>
      </c>
      <c r="AK1851">
        <v>117.6653</v>
      </c>
    </row>
    <row r="1852" spans="1:37" ht="19" customHeight="1">
      <c r="A1852" t="s">
        <v>1018</v>
      </c>
      <c r="B1852" t="s">
        <v>1019</v>
      </c>
      <c r="C1852" t="s">
        <v>1020</v>
      </c>
      <c r="D1852">
        <v>7</v>
      </c>
      <c r="E1852" t="s">
        <v>527</v>
      </c>
      <c r="G1852" t="s">
        <v>1311</v>
      </c>
      <c r="H1852" t="s">
        <v>1311</v>
      </c>
      <c r="I1852" t="s">
        <v>465</v>
      </c>
      <c r="J1852" t="s">
        <v>268</v>
      </c>
      <c r="K1852">
        <v>0</v>
      </c>
      <c r="L1852">
        <v>1476.85</v>
      </c>
      <c r="M1852">
        <v>101.2743</v>
      </c>
      <c r="N1852">
        <v>0</v>
      </c>
      <c r="O1852">
        <v>101.2743</v>
      </c>
      <c r="P1852">
        <v>811.14290000000005</v>
      </c>
      <c r="R1852">
        <v>0</v>
      </c>
      <c r="S1852">
        <v>1620.4286</v>
      </c>
      <c r="U1852">
        <f t="shared" si="30"/>
        <v>0</v>
      </c>
      <c r="V1852">
        <f t="shared" si="31"/>
        <v>0.13019923952747528</v>
      </c>
      <c r="W1852" t="str">
        <f t="shared" si="32"/>
        <v/>
      </c>
      <c r="X1852">
        <f t="shared" si="33"/>
        <v>8.9283521303296816E-3</v>
      </c>
      <c r="Y1852" t="str">
        <f t="shared" si="34"/>
        <v/>
      </c>
      <c r="AA1852">
        <v>811.14290000000005</v>
      </c>
      <c r="AC1852">
        <v>0</v>
      </c>
      <c r="AD1852">
        <v>1620.4286</v>
      </c>
      <c r="AF1852">
        <v>0</v>
      </c>
      <c r="AG1852">
        <v>0</v>
      </c>
      <c r="AH1852">
        <v>1476.85</v>
      </c>
      <c r="AI1852">
        <v>101.2743</v>
      </c>
      <c r="AJ1852">
        <v>0</v>
      </c>
      <c r="AK1852">
        <v>101.2743</v>
      </c>
    </row>
    <row r="1853" spans="1:37" ht="19" customHeight="1">
      <c r="A1853" t="s">
        <v>1018</v>
      </c>
      <c r="B1853" t="s">
        <v>1019</v>
      </c>
      <c r="C1853" t="s">
        <v>1020</v>
      </c>
      <c r="D1853">
        <v>7</v>
      </c>
      <c r="E1853" t="s">
        <v>522</v>
      </c>
      <c r="G1853" t="s">
        <v>1311</v>
      </c>
      <c r="H1853" t="s">
        <v>1311</v>
      </c>
      <c r="I1853" t="s">
        <v>465</v>
      </c>
      <c r="J1853" t="s">
        <v>268</v>
      </c>
      <c r="K1853">
        <v>0</v>
      </c>
      <c r="L1853">
        <v>1477.73</v>
      </c>
      <c r="M1853">
        <v>101.2307</v>
      </c>
      <c r="N1853">
        <v>0</v>
      </c>
      <c r="O1853">
        <v>101.2307</v>
      </c>
      <c r="P1853">
        <v>0</v>
      </c>
      <c r="R1853">
        <v>0</v>
      </c>
      <c r="S1853">
        <v>0</v>
      </c>
      <c r="U1853" t="str">
        <f t="shared" si="30"/>
        <v/>
      </c>
      <c r="V1853" t="str">
        <f t="shared" si="31"/>
        <v/>
      </c>
      <c r="W1853" t="str">
        <f t="shared" si="32"/>
        <v/>
      </c>
      <c r="X1853" t="str">
        <f t="shared" si="33"/>
        <v/>
      </c>
      <c r="Y1853" t="str">
        <f t="shared" si="34"/>
        <v/>
      </c>
      <c r="AA1853">
        <v>0</v>
      </c>
      <c r="AC1853">
        <v>0</v>
      </c>
      <c r="AD1853">
        <v>0</v>
      </c>
      <c r="AG1853">
        <v>0</v>
      </c>
      <c r="AH1853">
        <v>1477.73</v>
      </c>
      <c r="AI1853">
        <v>101.2307</v>
      </c>
      <c r="AJ1853">
        <v>0</v>
      </c>
      <c r="AK1853">
        <v>101.2307</v>
      </c>
    </row>
    <row r="1854" spans="1:37" ht="19" customHeight="1">
      <c r="A1854" t="s">
        <v>1018</v>
      </c>
      <c r="B1854" t="s">
        <v>1019</v>
      </c>
      <c r="C1854" t="s">
        <v>1020</v>
      </c>
      <c r="D1854">
        <v>7</v>
      </c>
      <c r="E1854" t="s">
        <v>542</v>
      </c>
      <c r="G1854" t="s">
        <v>1311</v>
      </c>
      <c r="H1854" t="s">
        <v>1311</v>
      </c>
      <c r="I1854" t="s">
        <v>465</v>
      </c>
      <c r="J1854" t="s">
        <v>268</v>
      </c>
      <c r="K1854">
        <v>0</v>
      </c>
      <c r="L1854">
        <v>1090</v>
      </c>
      <c r="M1854">
        <v>74.712000000000003</v>
      </c>
      <c r="N1854">
        <v>0</v>
      </c>
      <c r="O1854">
        <v>74.712000000000003</v>
      </c>
      <c r="P1854">
        <v>5.2857000000000003</v>
      </c>
      <c r="R1854">
        <v>0</v>
      </c>
      <c r="S1854">
        <v>73.285700000000006</v>
      </c>
      <c r="U1854">
        <f t="shared" si="30"/>
        <v>0</v>
      </c>
      <c r="V1854">
        <f t="shared" si="31"/>
        <v>2.1247567494652531</v>
      </c>
      <c r="W1854" t="str">
        <f t="shared" si="32"/>
        <v/>
      </c>
      <c r="X1854">
        <f t="shared" si="33"/>
        <v>0.14563745528995231</v>
      </c>
      <c r="Y1854" t="str">
        <f t="shared" si="34"/>
        <v/>
      </c>
      <c r="AA1854">
        <v>5.2857000000000003</v>
      </c>
      <c r="AC1854">
        <v>0</v>
      </c>
      <c r="AD1854">
        <v>73.285700000000006</v>
      </c>
      <c r="AF1854">
        <v>0</v>
      </c>
      <c r="AG1854">
        <v>0</v>
      </c>
      <c r="AH1854">
        <v>1090</v>
      </c>
      <c r="AI1854">
        <v>74.712000000000003</v>
      </c>
      <c r="AJ1854">
        <v>0</v>
      </c>
      <c r="AK1854">
        <v>74.712000000000003</v>
      </c>
    </row>
    <row r="1855" spans="1:37" ht="19" customHeight="1">
      <c r="A1855" t="s">
        <v>1018</v>
      </c>
      <c r="B1855" t="s">
        <v>1019</v>
      </c>
      <c r="C1855" t="s">
        <v>1020</v>
      </c>
      <c r="D1855">
        <v>6</v>
      </c>
      <c r="E1855" t="s">
        <v>1011</v>
      </c>
      <c r="F1855" t="s">
        <v>1011</v>
      </c>
      <c r="G1855" t="s">
        <v>1311</v>
      </c>
      <c r="H1855" t="s">
        <v>1311</v>
      </c>
      <c r="I1855" t="s">
        <v>465</v>
      </c>
      <c r="J1855" t="s">
        <v>248</v>
      </c>
      <c r="K1855">
        <v>62</v>
      </c>
      <c r="L1855">
        <v>0</v>
      </c>
      <c r="M1855">
        <v>62</v>
      </c>
      <c r="N1855">
        <v>62</v>
      </c>
      <c r="O1855">
        <v>0</v>
      </c>
      <c r="Q1855">
        <v>6749.5</v>
      </c>
      <c r="R1855">
        <v>24.5</v>
      </c>
      <c r="S1855">
        <v>38.166699999999999</v>
      </c>
      <c r="T1855">
        <v>0.5</v>
      </c>
      <c r="U1855">
        <f t="shared" si="30"/>
        <v>1.3100425239803284E-2</v>
      </c>
      <c r="V1855">
        <f t="shared" si="31"/>
        <v>0.27074212162260125</v>
      </c>
      <c r="W1855">
        <f t="shared" si="32"/>
        <v>20.666666666666668</v>
      </c>
      <c r="X1855">
        <f t="shared" si="33"/>
        <v>0.27074212162260125</v>
      </c>
      <c r="Y1855">
        <f t="shared" si="34"/>
        <v>20.666666666666668</v>
      </c>
      <c r="AB1855">
        <v>6749.5</v>
      </c>
      <c r="AC1855">
        <v>24.5</v>
      </c>
      <c r="AD1855">
        <v>38.166699999999999</v>
      </c>
      <c r="AE1855">
        <v>0.5</v>
      </c>
      <c r="AF1855">
        <v>9.76431E-3</v>
      </c>
      <c r="AG1855">
        <v>62</v>
      </c>
      <c r="AH1855">
        <v>0</v>
      </c>
      <c r="AI1855">
        <v>62</v>
      </c>
      <c r="AJ1855">
        <v>62</v>
      </c>
      <c r="AK1855">
        <v>0</v>
      </c>
    </row>
    <row r="1856" spans="1:37" ht="19" customHeight="1">
      <c r="A1856" t="s">
        <v>1018</v>
      </c>
      <c r="B1856" t="s">
        <v>1019</v>
      </c>
      <c r="C1856" t="s">
        <v>1020</v>
      </c>
      <c r="D1856">
        <v>1</v>
      </c>
      <c r="E1856" t="s">
        <v>541</v>
      </c>
      <c r="G1856" t="s">
        <v>1311</v>
      </c>
      <c r="H1856" t="s">
        <v>1311</v>
      </c>
      <c r="I1856" t="s">
        <v>465</v>
      </c>
      <c r="J1856" t="s">
        <v>268</v>
      </c>
      <c r="K1856">
        <v>0</v>
      </c>
      <c r="L1856">
        <v>667</v>
      </c>
      <c r="M1856">
        <v>45.904899999999998</v>
      </c>
      <c r="N1856">
        <v>0</v>
      </c>
      <c r="O1856">
        <v>45.904899999999998</v>
      </c>
      <c r="P1856">
        <v>0</v>
      </c>
      <c r="R1856">
        <v>0</v>
      </c>
      <c r="S1856">
        <v>3</v>
      </c>
      <c r="U1856">
        <f t="shared" si="30"/>
        <v>0</v>
      </c>
      <c r="V1856">
        <f t="shared" si="31"/>
        <v>222.33333333333334</v>
      </c>
      <c r="W1856" t="str">
        <f t="shared" si="32"/>
        <v/>
      </c>
      <c r="X1856">
        <f t="shared" si="33"/>
        <v>15.301633333333333</v>
      </c>
      <c r="Y1856" t="str">
        <f t="shared" si="34"/>
        <v/>
      </c>
      <c r="AA1856">
        <v>0</v>
      </c>
      <c r="AC1856">
        <v>0</v>
      </c>
      <c r="AD1856">
        <v>3</v>
      </c>
      <c r="AF1856">
        <v>0</v>
      </c>
      <c r="AG1856">
        <v>0</v>
      </c>
      <c r="AH1856">
        <v>667</v>
      </c>
      <c r="AI1856">
        <v>45.904899999999998</v>
      </c>
      <c r="AJ1856">
        <v>0</v>
      </c>
      <c r="AK1856">
        <v>45.904899999999998</v>
      </c>
    </row>
    <row r="1857" spans="1:37" ht="19" customHeight="1">
      <c r="A1857" t="s">
        <v>1018</v>
      </c>
      <c r="B1857" t="s">
        <v>1019</v>
      </c>
      <c r="C1857" t="s">
        <v>1020</v>
      </c>
      <c r="D1857">
        <v>7</v>
      </c>
      <c r="E1857" t="s">
        <v>544</v>
      </c>
      <c r="F1857" t="s">
        <v>544</v>
      </c>
      <c r="G1857" t="s">
        <v>1311</v>
      </c>
      <c r="H1857" t="s">
        <v>1311</v>
      </c>
      <c r="I1857" t="s">
        <v>465</v>
      </c>
      <c r="J1857" t="s">
        <v>268</v>
      </c>
      <c r="K1857">
        <v>457</v>
      </c>
      <c r="L1857">
        <v>0</v>
      </c>
      <c r="M1857">
        <v>31.453199999999999</v>
      </c>
      <c r="N1857">
        <v>31.453199999999999</v>
      </c>
      <c r="O1857">
        <v>0</v>
      </c>
      <c r="R1857">
        <v>12.857100000000001</v>
      </c>
      <c r="S1857">
        <v>71.857100000000003</v>
      </c>
      <c r="T1857">
        <v>0.85709999999999997</v>
      </c>
      <c r="U1857">
        <f t="shared" si="30"/>
        <v>1.1927840116008021E-2</v>
      </c>
      <c r="V1857">
        <f t="shared" si="31"/>
        <v>0.90854924963175931</v>
      </c>
      <c r="W1857">
        <f t="shared" si="32"/>
        <v>76.170475190426203</v>
      </c>
      <c r="X1857">
        <f t="shared" si="33"/>
        <v>6.2531250018638185E-2</v>
      </c>
      <c r="Y1857">
        <f t="shared" si="34"/>
        <v>5.2424621231061552</v>
      </c>
      <c r="AC1857">
        <v>12.857100000000001</v>
      </c>
      <c r="AD1857">
        <v>71.857100000000003</v>
      </c>
      <c r="AE1857">
        <v>0.85709999999999997</v>
      </c>
      <c r="AF1857">
        <v>1.22331E-2</v>
      </c>
      <c r="AG1857">
        <v>457</v>
      </c>
      <c r="AH1857">
        <v>0</v>
      </c>
      <c r="AI1857">
        <v>31.453199999999999</v>
      </c>
      <c r="AJ1857">
        <v>31.453199999999999</v>
      </c>
      <c r="AK1857">
        <v>0</v>
      </c>
    </row>
    <row r="1858" spans="1:37" ht="19" customHeight="1">
      <c r="A1858" t="s">
        <v>1018</v>
      </c>
      <c r="B1858" t="s">
        <v>1019</v>
      </c>
      <c r="C1858" t="s">
        <v>1020</v>
      </c>
      <c r="D1858">
        <v>3</v>
      </c>
      <c r="E1858" t="s">
        <v>624</v>
      </c>
      <c r="G1858" t="s">
        <v>1311</v>
      </c>
      <c r="H1858" t="s">
        <v>1311</v>
      </c>
      <c r="I1858" t="s">
        <v>465</v>
      </c>
      <c r="J1858" t="s">
        <v>268</v>
      </c>
      <c r="K1858">
        <v>0</v>
      </c>
      <c r="L1858">
        <v>443.45</v>
      </c>
      <c r="M1858">
        <v>30.449300000000001</v>
      </c>
      <c r="N1858">
        <v>0</v>
      </c>
      <c r="O1858">
        <v>30.449300000000001</v>
      </c>
      <c r="P1858">
        <v>0.66669999999999996</v>
      </c>
      <c r="R1858">
        <v>0</v>
      </c>
      <c r="S1858">
        <v>4</v>
      </c>
      <c r="U1858">
        <f t="shared" si="30"/>
        <v>0</v>
      </c>
      <c r="V1858">
        <f t="shared" si="31"/>
        <v>36.954166666666666</v>
      </c>
      <c r="W1858" t="str">
        <f t="shared" si="32"/>
        <v/>
      </c>
      <c r="X1858">
        <f t="shared" si="33"/>
        <v>2.5374416666666666</v>
      </c>
      <c r="Y1858" t="str">
        <f t="shared" si="34"/>
        <v/>
      </c>
      <c r="AA1858">
        <v>0.66669999999999996</v>
      </c>
      <c r="AC1858">
        <v>0</v>
      </c>
      <c r="AD1858">
        <v>4</v>
      </c>
      <c r="AF1858">
        <v>0</v>
      </c>
      <c r="AG1858">
        <v>0</v>
      </c>
      <c r="AH1858">
        <v>443.45</v>
      </c>
      <c r="AI1858">
        <v>30.449300000000001</v>
      </c>
      <c r="AJ1858">
        <v>0</v>
      </c>
      <c r="AK1858">
        <v>30.449300000000001</v>
      </c>
    </row>
    <row r="1859" spans="1:37" ht="19" customHeight="1">
      <c r="A1859" t="s">
        <v>1018</v>
      </c>
      <c r="B1859" t="s">
        <v>1019</v>
      </c>
      <c r="C1859" t="s">
        <v>1020</v>
      </c>
      <c r="D1859">
        <v>3</v>
      </c>
      <c r="E1859" t="s">
        <v>534</v>
      </c>
      <c r="G1859" t="s">
        <v>1311</v>
      </c>
      <c r="H1859" t="s">
        <v>1311</v>
      </c>
      <c r="I1859" t="s">
        <v>465</v>
      </c>
      <c r="J1859" t="s">
        <v>268</v>
      </c>
      <c r="K1859">
        <v>0</v>
      </c>
      <c r="L1859">
        <v>341.75</v>
      </c>
      <c r="M1859">
        <v>23.4</v>
      </c>
      <c r="N1859">
        <v>0</v>
      </c>
      <c r="O1859">
        <v>23.4</v>
      </c>
      <c r="P1859">
        <v>0</v>
      </c>
      <c r="R1859">
        <v>0</v>
      </c>
      <c r="S1859">
        <v>13</v>
      </c>
      <c r="U1859">
        <f t="shared" si="30"/>
        <v>0</v>
      </c>
      <c r="V1859">
        <f t="shared" si="31"/>
        <v>8.7628205128205128</v>
      </c>
      <c r="W1859" t="str">
        <f t="shared" si="32"/>
        <v/>
      </c>
      <c r="X1859">
        <f t="shared" si="33"/>
        <v>0.6</v>
      </c>
      <c r="Y1859" t="str">
        <f t="shared" si="34"/>
        <v/>
      </c>
      <c r="AA1859">
        <v>0</v>
      </c>
      <c r="AC1859">
        <v>0</v>
      </c>
      <c r="AD1859">
        <v>13</v>
      </c>
      <c r="AF1859">
        <v>0</v>
      </c>
      <c r="AG1859">
        <v>0</v>
      </c>
      <c r="AH1859">
        <v>341.75</v>
      </c>
      <c r="AI1859">
        <v>23.4</v>
      </c>
      <c r="AJ1859">
        <v>0</v>
      </c>
      <c r="AK1859">
        <v>23.4</v>
      </c>
    </row>
    <row r="1860" spans="1:37" ht="19" customHeight="1">
      <c r="A1860" t="s">
        <v>1018</v>
      </c>
      <c r="B1860" t="s">
        <v>1019</v>
      </c>
      <c r="C1860" t="s">
        <v>1020</v>
      </c>
      <c r="D1860">
        <v>3</v>
      </c>
      <c r="E1860" t="s">
        <v>634</v>
      </c>
      <c r="G1860" t="s">
        <v>1311</v>
      </c>
      <c r="H1860" t="s">
        <v>1311</v>
      </c>
      <c r="I1860" t="s">
        <v>465</v>
      </c>
      <c r="J1860" t="s">
        <v>268</v>
      </c>
      <c r="K1860">
        <v>0</v>
      </c>
      <c r="L1860">
        <v>332.45</v>
      </c>
      <c r="M1860">
        <v>22.767600000000002</v>
      </c>
      <c r="N1860">
        <v>0</v>
      </c>
      <c r="O1860">
        <v>22.767600000000002</v>
      </c>
      <c r="P1860">
        <v>0</v>
      </c>
      <c r="R1860">
        <v>0</v>
      </c>
      <c r="S1860">
        <v>0</v>
      </c>
      <c r="U1860" t="str">
        <f t="shared" si="30"/>
        <v/>
      </c>
      <c r="V1860" t="str">
        <f t="shared" si="31"/>
        <v/>
      </c>
      <c r="W1860" t="str">
        <f t="shared" si="32"/>
        <v/>
      </c>
      <c r="X1860" t="str">
        <f t="shared" si="33"/>
        <v/>
      </c>
      <c r="Y1860" t="str">
        <f t="shared" si="34"/>
        <v/>
      </c>
      <c r="AA1860">
        <v>0</v>
      </c>
      <c r="AC1860">
        <v>0</v>
      </c>
      <c r="AD1860">
        <v>0</v>
      </c>
      <c r="AG1860">
        <v>0</v>
      </c>
      <c r="AH1860">
        <v>332.45</v>
      </c>
      <c r="AI1860">
        <v>22.767600000000002</v>
      </c>
      <c r="AJ1860">
        <v>0</v>
      </c>
      <c r="AK1860">
        <v>22.767600000000002</v>
      </c>
    </row>
    <row r="1861" spans="1:37" ht="19" customHeight="1">
      <c r="A1861" t="s">
        <v>1018</v>
      </c>
      <c r="B1861" t="s">
        <v>1019</v>
      </c>
      <c r="C1861" t="s">
        <v>1020</v>
      </c>
      <c r="D1861">
        <v>7</v>
      </c>
      <c r="E1861" t="s">
        <v>545</v>
      </c>
      <c r="F1861" t="s">
        <v>635</v>
      </c>
      <c r="G1861" t="s">
        <v>1311</v>
      </c>
      <c r="H1861" t="s">
        <v>1311</v>
      </c>
      <c r="I1861" t="s">
        <v>465</v>
      </c>
      <c r="J1861" t="s">
        <v>268</v>
      </c>
      <c r="K1861">
        <v>0</v>
      </c>
      <c r="L1861">
        <v>0</v>
      </c>
      <c r="M1861">
        <v>0</v>
      </c>
      <c r="N1861">
        <v>0</v>
      </c>
      <c r="O1861">
        <v>0</v>
      </c>
      <c r="Q1861">
        <v>23897.428599999999</v>
      </c>
      <c r="R1861">
        <v>2118.4286000000002</v>
      </c>
      <c r="S1861">
        <v>24270.142899999999</v>
      </c>
      <c r="T1861">
        <v>0</v>
      </c>
      <c r="U1861">
        <f t="shared" si="30"/>
        <v>0</v>
      </c>
      <c r="V1861">
        <f t="shared" si="31"/>
        <v>0</v>
      </c>
      <c r="W1861" t="str">
        <f t="shared" si="32"/>
        <v/>
      </c>
      <c r="X1861">
        <f t="shared" si="33"/>
        <v>0</v>
      </c>
      <c r="Y1861" t="str">
        <f t="shared" si="34"/>
        <v/>
      </c>
      <c r="AB1861">
        <v>23897.428599999999</v>
      </c>
      <c r="AC1861">
        <v>2118.4286000000002</v>
      </c>
      <c r="AD1861">
        <v>24270.142899999999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</row>
    <row r="1862" spans="1:37" ht="19" customHeight="1">
      <c r="A1862" t="s">
        <v>1018</v>
      </c>
      <c r="B1862" t="s">
        <v>1019</v>
      </c>
      <c r="C1862" t="s">
        <v>1020</v>
      </c>
      <c r="D1862">
        <v>7</v>
      </c>
      <c r="E1862" t="s">
        <v>546</v>
      </c>
      <c r="F1862" t="s">
        <v>546</v>
      </c>
      <c r="G1862" t="s">
        <v>1311</v>
      </c>
      <c r="H1862" t="s">
        <v>1311</v>
      </c>
      <c r="I1862" t="s">
        <v>465</v>
      </c>
      <c r="J1862" t="s">
        <v>248</v>
      </c>
      <c r="K1862">
        <v>0</v>
      </c>
      <c r="L1862">
        <v>0</v>
      </c>
      <c r="M1862">
        <v>0</v>
      </c>
      <c r="N1862">
        <v>0</v>
      </c>
      <c r="O1862">
        <v>0</v>
      </c>
      <c r="Q1862">
        <v>35.857100000000003</v>
      </c>
      <c r="R1862">
        <v>8.4285999999999994</v>
      </c>
      <c r="S1862">
        <v>31.857099999999999</v>
      </c>
      <c r="T1862">
        <v>0</v>
      </c>
      <c r="U1862">
        <f t="shared" si="30"/>
        <v>0</v>
      </c>
      <c r="V1862">
        <f t="shared" si="31"/>
        <v>0</v>
      </c>
      <c r="W1862" t="str">
        <f t="shared" si="32"/>
        <v/>
      </c>
      <c r="X1862">
        <f t="shared" si="33"/>
        <v>0</v>
      </c>
      <c r="Y1862" t="str">
        <f t="shared" si="34"/>
        <v/>
      </c>
      <c r="AB1862">
        <v>35.857100000000003</v>
      </c>
      <c r="AC1862">
        <v>8.4285999999999994</v>
      </c>
      <c r="AD1862">
        <v>31.857099999999999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</row>
    <row r="1863" spans="1:37" ht="19" customHeight="1">
      <c r="A1863" t="s">
        <v>1018</v>
      </c>
      <c r="B1863" t="s">
        <v>1019</v>
      </c>
      <c r="C1863" t="s">
        <v>1020</v>
      </c>
      <c r="D1863">
        <v>7</v>
      </c>
      <c r="E1863" t="s">
        <v>547</v>
      </c>
      <c r="F1863" t="s">
        <v>548</v>
      </c>
      <c r="G1863" t="s">
        <v>1311</v>
      </c>
      <c r="H1863" t="s">
        <v>1311</v>
      </c>
      <c r="I1863" t="s">
        <v>465</v>
      </c>
      <c r="J1863" t="s">
        <v>281</v>
      </c>
      <c r="K1863">
        <v>0</v>
      </c>
      <c r="L1863">
        <v>0</v>
      </c>
      <c r="M1863">
        <v>0</v>
      </c>
      <c r="N1863">
        <v>0</v>
      </c>
      <c r="O1863">
        <v>0</v>
      </c>
      <c r="R1863">
        <v>0</v>
      </c>
      <c r="S1863">
        <v>0</v>
      </c>
      <c r="T1863">
        <v>0</v>
      </c>
      <c r="U1863" t="str">
        <f t="shared" si="30"/>
        <v/>
      </c>
      <c r="V1863" t="str">
        <f t="shared" si="31"/>
        <v/>
      </c>
      <c r="W1863" t="str">
        <f t="shared" si="32"/>
        <v/>
      </c>
      <c r="X1863" t="str">
        <f t="shared" si="33"/>
        <v/>
      </c>
      <c r="Y1863" t="str">
        <f t="shared" si="34"/>
        <v/>
      </c>
      <c r="AC1863">
        <v>0</v>
      </c>
      <c r="AD1863">
        <v>0</v>
      </c>
      <c r="AE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</row>
    <row r="1864" spans="1:37" ht="19" customHeight="1">
      <c r="A1864" t="s">
        <v>1018</v>
      </c>
      <c r="B1864" t="s">
        <v>1019</v>
      </c>
      <c r="C1864" t="s">
        <v>1020</v>
      </c>
      <c r="D1864">
        <v>7</v>
      </c>
      <c r="E1864" t="s">
        <v>549</v>
      </c>
      <c r="G1864" t="s">
        <v>1311</v>
      </c>
      <c r="H1864" t="s">
        <v>1311</v>
      </c>
      <c r="I1864" t="s">
        <v>465</v>
      </c>
      <c r="J1864" t="s">
        <v>281</v>
      </c>
      <c r="K1864">
        <v>0</v>
      </c>
      <c r="L1864">
        <v>0</v>
      </c>
      <c r="M1864">
        <v>0</v>
      </c>
      <c r="N1864">
        <v>0</v>
      </c>
      <c r="O1864">
        <v>0</v>
      </c>
      <c r="R1864">
        <v>0</v>
      </c>
      <c r="S1864">
        <v>0</v>
      </c>
      <c r="T1864">
        <v>0</v>
      </c>
      <c r="U1864" t="str">
        <f t="shared" si="30"/>
        <v/>
      </c>
      <c r="V1864" t="str">
        <f t="shared" si="31"/>
        <v/>
      </c>
      <c r="W1864" t="str">
        <f t="shared" si="32"/>
        <v/>
      </c>
      <c r="X1864" t="str">
        <f t="shared" si="33"/>
        <v/>
      </c>
      <c r="Y1864" t="str">
        <f t="shared" si="34"/>
        <v/>
      </c>
      <c r="AC1864">
        <v>0</v>
      </c>
      <c r="AD1864">
        <v>0</v>
      </c>
      <c r="AE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</row>
    <row r="1865" spans="1:37" ht="19" customHeight="1">
      <c r="A1865" t="s">
        <v>1018</v>
      </c>
      <c r="B1865" t="s">
        <v>1019</v>
      </c>
      <c r="C1865" t="s">
        <v>1020</v>
      </c>
      <c r="D1865">
        <v>7</v>
      </c>
      <c r="E1865" t="s">
        <v>550</v>
      </c>
      <c r="F1865" t="s">
        <v>551</v>
      </c>
      <c r="G1865" t="s">
        <v>1311</v>
      </c>
      <c r="H1865" t="s">
        <v>1311</v>
      </c>
      <c r="I1865" t="s">
        <v>465</v>
      </c>
      <c r="J1865" t="s">
        <v>248</v>
      </c>
      <c r="K1865">
        <v>0</v>
      </c>
      <c r="L1865">
        <v>0</v>
      </c>
      <c r="M1865">
        <v>0</v>
      </c>
      <c r="N1865">
        <v>0</v>
      </c>
      <c r="O1865">
        <v>0</v>
      </c>
      <c r="R1865">
        <v>0</v>
      </c>
      <c r="S1865">
        <v>0</v>
      </c>
      <c r="T1865">
        <v>0</v>
      </c>
      <c r="U1865" t="str">
        <f t="shared" si="30"/>
        <v/>
      </c>
      <c r="V1865" t="str">
        <f t="shared" si="31"/>
        <v/>
      </c>
      <c r="W1865" t="str">
        <f t="shared" si="32"/>
        <v/>
      </c>
      <c r="X1865" t="str">
        <f t="shared" si="33"/>
        <v/>
      </c>
      <c r="Y1865" t="str">
        <f t="shared" si="34"/>
        <v/>
      </c>
      <c r="AC1865">
        <v>0</v>
      </c>
      <c r="AD1865">
        <v>0</v>
      </c>
      <c r="AE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</row>
    <row r="1866" spans="1:37" ht="19" customHeight="1">
      <c r="A1866" t="s">
        <v>1018</v>
      </c>
      <c r="B1866" t="s">
        <v>1019</v>
      </c>
      <c r="C1866" t="s">
        <v>1020</v>
      </c>
      <c r="D1866">
        <v>7</v>
      </c>
      <c r="E1866" t="s">
        <v>552</v>
      </c>
      <c r="G1866" t="s">
        <v>1311</v>
      </c>
      <c r="H1866" t="s">
        <v>1311</v>
      </c>
      <c r="I1866" t="s">
        <v>465</v>
      </c>
      <c r="J1866" t="s">
        <v>281</v>
      </c>
      <c r="K1866">
        <v>0</v>
      </c>
      <c r="L1866">
        <v>0</v>
      </c>
      <c r="M1866">
        <v>0</v>
      </c>
      <c r="N1866">
        <v>0</v>
      </c>
      <c r="O1866">
        <v>0</v>
      </c>
      <c r="Q1866">
        <v>0</v>
      </c>
      <c r="R1866">
        <v>0</v>
      </c>
      <c r="S1866">
        <v>0</v>
      </c>
      <c r="T1866">
        <v>0</v>
      </c>
      <c r="U1866" t="str">
        <f t="shared" si="30"/>
        <v/>
      </c>
      <c r="V1866" t="str">
        <f t="shared" si="31"/>
        <v/>
      </c>
      <c r="W1866" t="str">
        <f t="shared" si="32"/>
        <v/>
      </c>
      <c r="X1866" t="str">
        <f t="shared" si="33"/>
        <v/>
      </c>
      <c r="Y1866" t="str">
        <f t="shared" si="34"/>
        <v/>
      </c>
      <c r="AB1866">
        <v>0</v>
      </c>
      <c r="AC1866">
        <v>0</v>
      </c>
      <c r="AD1866">
        <v>0</v>
      </c>
      <c r="AE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</row>
    <row r="1867" spans="1:37" ht="19" customHeight="1">
      <c r="A1867" t="s">
        <v>1018</v>
      </c>
      <c r="B1867" t="s">
        <v>1019</v>
      </c>
      <c r="C1867" t="s">
        <v>1020</v>
      </c>
      <c r="D1867">
        <v>7</v>
      </c>
      <c r="E1867" t="s">
        <v>464</v>
      </c>
      <c r="F1867" t="s">
        <v>464</v>
      </c>
      <c r="G1867" t="s">
        <v>1311</v>
      </c>
      <c r="H1867" t="s">
        <v>1311</v>
      </c>
      <c r="I1867" t="s">
        <v>465</v>
      </c>
      <c r="J1867" t="s">
        <v>248</v>
      </c>
      <c r="K1867">
        <v>0</v>
      </c>
      <c r="L1867">
        <v>0</v>
      </c>
      <c r="M1867">
        <v>0</v>
      </c>
      <c r="N1867">
        <v>0</v>
      </c>
      <c r="O1867">
        <v>0</v>
      </c>
      <c r="Q1867">
        <v>35.714300000000001</v>
      </c>
      <c r="R1867">
        <v>0.1429</v>
      </c>
      <c r="S1867">
        <v>32.428600000000003</v>
      </c>
      <c r="T1867">
        <v>0</v>
      </c>
      <c r="U1867">
        <f t="shared" si="30"/>
        <v>0</v>
      </c>
      <c r="V1867">
        <f t="shared" si="31"/>
        <v>0</v>
      </c>
      <c r="W1867" t="str">
        <f t="shared" si="32"/>
        <v/>
      </c>
      <c r="X1867">
        <f t="shared" si="33"/>
        <v>0</v>
      </c>
      <c r="Y1867" t="str">
        <f t="shared" si="34"/>
        <v/>
      </c>
      <c r="AB1867">
        <v>35.714300000000001</v>
      </c>
      <c r="AC1867">
        <v>0.1429</v>
      </c>
      <c r="AD1867">
        <v>32.428600000000003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</row>
    <row r="1868" spans="1:37" ht="19" customHeight="1">
      <c r="A1868" t="s">
        <v>1018</v>
      </c>
      <c r="B1868" t="s">
        <v>1019</v>
      </c>
      <c r="C1868" t="s">
        <v>1020</v>
      </c>
      <c r="D1868">
        <v>6</v>
      </c>
      <c r="E1868" t="s">
        <v>553</v>
      </c>
      <c r="G1868" t="s">
        <v>1311</v>
      </c>
      <c r="H1868" t="s">
        <v>1311</v>
      </c>
      <c r="I1868" t="s">
        <v>465</v>
      </c>
      <c r="J1868" t="s">
        <v>281</v>
      </c>
      <c r="K1868">
        <v>0</v>
      </c>
      <c r="L1868">
        <v>0</v>
      </c>
      <c r="M1868">
        <v>0</v>
      </c>
      <c r="N1868">
        <v>0</v>
      </c>
      <c r="O1868">
        <v>0</v>
      </c>
      <c r="Q1868">
        <v>0</v>
      </c>
      <c r="R1868">
        <v>0</v>
      </c>
      <c r="S1868">
        <v>0</v>
      </c>
      <c r="T1868">
        <v>0</v>
      </c>
      <c r="U1868" t="str">
        <f t="shared" si="30"/>
        <v/>
      </c>
      <c r="V1868" t="str">
        <f t="shared" si="31"/>
        <v/>
      </c>
      <c r="W1868" t="str">
        <f t="shared" si="32"/>
        <v/>
      </c>
      <c r="X1868" t="str">
        <f t="shared" si="33"/>
        <v/>
      </c>
      <c r="Y1868" t="str">
        <f t="shared" si="34"/>
        <v/>
      </c>
      <c r="AB1868">
        <v>0</v>
      </c>
      <c r="AC1868">
        <v>0</v>
      </c>
      <c r="AD1868">
        <v>0</v>
      </c>
      <c r="AE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</row>
    <row r="1869" spans="1:37" ht="19" customHeight="1">
      <c r="A1869" t="s">
        <v>1018</v>
      </c>
      <c r="B1869" t="s">
        <v>1019</v>
      </c>
      <c r="C1869" t="s">
        <v>1020</v>
      </c>
      <c r="D1869">
        <v>7</v>
      </c>
      <c r="E1869" t="s">
        <v>554</v>
      </c>
      <c r="F1869" t="s">
        <v>554</v>
      </c>
      <c r="G1869" t="s">
        <v>554</v>
      </c>
      <c r="H1869" t="s">
        <v>555</v>
      </c>
      <c r="I1869" t="s">
        <v>556</v>
      </c>
      <c r="J1869" t="s">
        <v>281</v>
      </c>
      <c r="K1869">
        <v>32092.77</v>
      </c>
      <c r="L1869">
        <v>0</v>
      </c>
      <c r="M1869">
        <v>220048.315</v>
      </c>
      <c r="N1869">
        <v>220048.315</v>
      </c>
      <c r="O1869">
        <v>0</v>
      </c>
      <c r="Q1869">
        <v>47545.7143</v>
      </c>
      <c r="R1869">
        <v>6475.1428999999998</v>
      </c>
      <c r="S1869">
        <v>48074.571400000001</v>
      </c>
      <c r="T1869">
        <v>3646</v>
      </c>
      <c r="U1869">
        <f t="shared" si="30"/>
        <v>7.5840509729432556E-2</v>
      </c>
      <c r="V1869">
        <f t="shared" si="31"/>
        <v>9.5366038532616618E-2</v>
      </c>
      <c r="W1869">
        <f t="shared" si="32"/>
        <v>1.2574551367447693</v>
      </c>
      <c r="X1869">
        <f t="shared" si="33"/>
        <v>0.65388983522853772</v>
      </c>
      <c r="Y1869">
        <f t="shared" si="34"/>
        <v>8.6219071781208374</v>
      </c>
      <c r="AB1869">
        <v>47545.7143</v>
      </c>
      <c r="AC1869">
        <v>6475.1428999999998</v>
      </c>
      <c r="AD1869">
        <v>48074.571400000001</v>
      </c>
      <c r="AE1869">
        <v>3646</v>
      </c>
      <c r="AF1869">
        <v>7.587497E-2</v>
      </c>
      <c r="AG1869">
        <v>32092.77</v>
      </c>
      <c r="AH1869">
        <v>0</v>
      </c>
      <c r="AI1869">
        <v>220048.315</v>
      </c>
      <c r="AJ1869">
        <v>220048.315</v>
      </c>
      <c r="AK1869">
        <v>0</v>
      </c>
    </row>
    <row r="1870" spans="1:37" ht="19" customHeight="1">
      <c r="A1870" t="s">
        <v>1018</v>
      </c>
      <c r="B1870" t="s">
        <v>1019</v>
      </c>
      <c r="C1870" t="s">
        <v>1020</v>
      </c>
      <c r="D1870">
        <v>7</v>
      </c>
      <c r="E1870" t="s">
        <v>557</v>
      </c>
      <c r="F1870" t="s">
        <v>557</v>
      </c>
      <c r="G1870" t="s">
        <v>557</v>
      </c>
      <c r="H1870" t="s">
        <v>556</v>
      </c>
      <c r="I1870" t="s">
        <v>556</v>
      </c>
      <c r="J1870" t="s">
        <v>268</v>
      </c>
      <c r="K1870">
        <v>387736</v>
      </c>
      <c r="L1870">
        <v>0</v>
      </c>
      <c r="M1870">
        <v>26589.8593</v>
      </c>
      <c r="N1870">
        <v>26589.8593</v>
      </c>
      <c r="O1870">
        <v>0</v>
      </c>
      <c r="P1870">
        <v>503.28570000000002</v>
      </c>
      <c r="Q1870">
        <v>6064.8571000000002</v>
      </c>
      <c r="R1870">
        <v>482.57139999999998</v>
      </c>
      <c r="S1870">
        <v>6394</v>
      </c>
      <c r="T1870">
        <v>44.714300000000001</v>
      </c>
      <c r="U1870">
        <f t="shared" si="30"/>
        <v>6.9931654676258998E-3</v>
      </c>
      <c r="V1870">
        <f t="shared" si="31"/>
        <v>8.662942937575405</v>
      </c>
      <c r="W1870">
        <f t="shared" si="32"/>
        <v>1238.7727671652501</v>
      </c>
      <c r="X1870">
        <f t="shared" si="33"/>
        <v>0.59408059564770543</v>
      </c>
      <c r="Y1870">
        <f t="shared" si="34"/>
        <v>84.951600015463256</v>
      </c>
      <c r="AA1870">
        <v>503.28570000000002</v>
      </c>
      <c r="AB1870">
        <v>6064.8571000000002</v>
      </c>
      <c r="AC1870">
        <v>482.57139999999998</v>
      </c>
      <c r="AD1870">
        <v>6394</v>
      </c>
      <c r="AE1870">
        <v>44.714300000000001</v>
      </c>
      <c r="AF1870">
        <v>6.99257E-3</v>
      </c>
      <c r="AG1870">
        <v>387736</v>
      </c>
      <c r="AH1870">
        <v>0</v>
      </c>
      <c r="AI1870">
        <v>26589.8593</v>
      </c>
      <c r="AJ1870">
        <v>26589.8593</v>
      </c>
      <c r="AK1870">
        <v>0</v>
      </c>
    </row>
    <row r="1871" spans="1:37" ht="19" customHeight="1">
      <c r="A1871" t="s">
        <v>1018</v>
      </c>
      <c r="B1871" t="s">
        <v>1019</v>
      </c>
      <c r="C1871" t="s">
        <v>1020</v>
      </c>
      <c r="D1871">
        <v>7</v>
      </c>
      <c r="E1871" t="s">
        <v>559</v>
      </c>
      <c r="F1871" t="s">
        <v>559</v>
      </c>
      <c r="G1871" t="s">
        <v>559</v>
      </c>
      <c r="H1871" t="s">
        <v>555</v>
      </c>
      <c r="I1871" t="s">
        <v>556</v>
      </c>
      <c r="J1871" t="s">
        <v>268</v>
      </c>
      <c r="K1871">
        <v>11997</v>
      </c>
      <c r="L1871">
        <v>0</v>
      </c>
      <c r="M1871">
        <v>822.59699999999998</v>
      </c>
      <c r="N1871">
        <v>822.59699999999998</v>
      </c>
      <c r="O1871">
        <v>0</v>
      </c>
      <c r="Q1871">
        <v>448.1429</v>
      </c>
      <c r="R1871">
        <v>57</v>
      </c>
      <c r="S1871">
        <v>451</v>
      </c>
      <c r="T1871">
        <v>1.5713999999999999</v>
      </c>
      <c r="U1871">
        <f t="shared" si="30"/>
        <v>3.4842572062084255E-3</v>
      </c>
      <c r="V1871">
        <f t="shared" si="31"/>
        <v>3.800126702565727</v>
      </c>
      <c r="W1871">
        <f t="shared" si="32"/>
        <v>1090.6561937489773</v>
      </c>
      <c r="X1871">
        <f t="shared" si="33"/>
        <v>0.26056287614824197</v>
      </c>
      <c r="Y1871">
        <f t="shared" si="34"/>
        <v>74.782905143729892</v>
      </c>
      <c r="AB1871">
        <v>448.1429</v>
      </c>
      <c r="AC1871">
        <v>57</v>
      </c>
      <c r="AD1871">
        <v>451</v>
      </c>
      <c r="AE1871">
        <v>1.5713999999999999</v>
      </c>
      <c r="AF1871">
        <v>3.4616600000000001E-3</v>
      </c>
      <c r="AG1871">
        <v>11997</v>
      </c>
      <c r="AH1871">
        <v>0</v>
      </c>
      <c r="AI1871">
        <v>822.59699999999998</v>
      </c>
      <c r="AJ1871">
        <v>822.59699999999998</v>
      </c>
      <c r="AK1871">
        <v>0</v>
      </c>
    </row>
    <row r="1872" spans="1:37" ht="19" customHeight="1">
      <c r="A1872" t="s">
        <v>1018</v>
      </c>
      <c r="B1872" t="s">
        <v>1019</v>
      </c>
      <c r="C1872" t="s">
        <v>1020</v>
      </c>
      <c r="D1872">
        <v>7</v>
      </c>
      <c r="E1872" t="s">
        <v>431</v>
      </c>
      <c r="G1872" t="s">
        <v>432</v>
      </c>
      <c r="H1872" t="s">
        <v>393</v>
      </c>
      <c r="I1872" t="s">
        <v>995</v>
      </c>
      <c r="J1872" t="s">
        <v>268</v>
      </c>
      <c r="K1872">
        <v>2365177</v>
      </c>
      <c r="L1872">
        <v>4278841.38</v>
      </c>
      <c r="M1872">
        <v>455558.12560000003</v>
      </c>
      <c r="N1872">
        <v>162173.2401</v>
      </c>
      <c r="O1872">
        <v>293384.88549999997</v>
      </c>
      <c r="P1872">
        <v>686.57140000000004</v>
      </c>
      <c r="R1872">
        <v>0</v>
      </c>
      <c r="S1872">
        <v>13601.642900000001</v>
      </c>
      <c r="U1872">
        <f t="shared" si="30"/>
        <v>0</v>
      </c>
      <c r="V1872">
        <f t="shared" si="31"/>
        <v>69.781679304133377</v>
      </c>
      <c r="W1872" t="str">
        <f t="shared" si="32"/>
        <v/>
      </c>
      <c r="X1872">
        <f t="shared" si="33"/>
        <v>4.7846964302063411</v>
      </c>
      <c r="Y1872" t="str">
        <f t="shared" si="34"/>
        <v/>
      </c>
      <c r="AA1872">
        <v>686.57140000000004</v>
      </c>
      <c r="AC1872">
        <v>0</v>
      </c>
      <c r="AD1872">
        <v>13601.642900000001</v>
      </c>
      <c r="AF1872">
        <v>0</v>
      </c>
      <c r="AG1872">
        <v>2365177</v>
      </c>
      <c r="AH1872">
        <v>4278841.38</v>
      </c>
      <c r="AI1872">
        <v>455558.12560000003</v>
      </c>
      <c r="AJ1872">
        <v>162173.2401</v>
      </c>
      <c r="AK1872">
        <v>293384.88549999997</v>
      </c>
    </row>
    <row r="1873" spans="1:37" ht="19" customHeight="1">
      <c r="A1873" t="s">
        <v>1021</v>
      </c>
      <c r="B1873" t="s">
        <v>1022</v>
      </c>
      <c r="C1873" t="s">
        <v>1023</v>
      </c>
      <c r="D1873">
        <v>7</v>
      </c>
      <c r="E1873" t="s">
        <v>253</v>
      </c>
      <c r="F1873" t="s">
        <v>253</v>
      </c>
      <c r="G1873" t="s">
        <v>253</v>
      </c>
      <c r="H1873" t="s">
        <v>254</v>
      </c>
      <c r="I1873" t="s">
        <v>247</v>
      </c>
      <c r="J1873" t="s">
        <v>248</v>
      </c>
      <c r="K1873">
        <v>41115185</v>
      </c>
      <c r="L1873">
        <v>0</v>
      </c>
      <c r="M1873">
        <v>41115185</v>
      </c>
      <c r="N1873">
        <v>41115185</v>
      </c>
      <c r="O1873">
        <v>0</v>
      </c>
      <c r="P1873">
        <v>324577.85710000002</v>
      </c>
      <c r="Q1873">
        <v>520997.28570000001</v>
      </c>
      <c r="R1873">
        <v>147855</v>
      </c>
      <c r="S1873">
        <v>501633</v>
      </c>
      <c r="T1873">
        <v>15674.7143</v>
      </c>
      <c r="U1873">
        <f t="shared" si="30"/>
        <v>3.124737467431369E-2</v>
      </c>
      <c r="V1873">
        <f t="shared" si="31"/>
        <v>11.708954269641067</v>
      </c>
      <c r="W1873">
        <f t="shared" si="32"/>
        <v>374.71801684722618</v>
      </c>
      <c r="X1873">
        <f t="shared" si="33"/>
        <v>11.708954269641067</v>
      </c>
      <c r="Y1873">
        <f t="shared" si="34"/>
        <v>374.71801684722618</v>
      </c>
      <c r="AA1873">
        <v>324577.85710000002</v>
      </c>
      <c r="AB1873">
        <v>520997.28570000001</v>
      </c>
      <c r="AC1873">
        <v>147855</v>
      </c>
      <c r="AD1873">
        <v>501633</v>
      </c>
      <c r="AE1873">
        <v>15674.7143</v>
      </c>
      <c r="AF1873">
        <v>3.1249550000000001E-2</v>
      </c>
      <c r="AG1873">
        <v>41115185</v>
      </c>
      <c r="AH1873">
        <v>0</v>
      </c>
      <c r="AI1873">
        <v>41115185</v>
      </c>
      <c r="AJ1873">
        <v>41115185</v>
      </c>
      <c r="AK1873">
        <v>0</v>
      </c>
    </row>
    <row r="1874" spans="1:37" ht="19" customHeight="1">
      <c r="A1874" t="s">
        <v>1021</v>
      </c>
      <c r="B1874" t="s">
        <v>1022</v>
      </c>
      <c r="C1874" t="s">
        <v>1023</v>
      </c>
      <c r="D1874">
        <v>7</v>
      </c>
      <c r="E1874" t="s">
        <v>245</v>
      </c>
      <c r="F1874" t="s">
        <v>245</v>
      </c>
      <c r="G1874" t="s">
        <v>245</v>
      </c>
      <c r="H1874" t="s">
        <v>246</v>
      </c>
      <c r="I1874" t="s">
        <v>247</v>
      </c>
      <c r="J1874" t="s">
        <v>248</v>
      </c>
      <c r="K1874">
        <v>33592344</v>
      </c>
      <c r="L1874">
        <v>0</v>
      </c>
      <c r="M1874">
        <v>33592344</v>
      </c>
      <c r="N1874">
        <v>33592344</v>
      </c>
      <c r="O1874">
        <v>0</v>
      </c>
      <c r="P1874">
        <v>269063</v>
      </c>
      <c r="Q1874">
        <v>726732.85710000002</v>
      </c>
      <c r="R1874">
        <v>103554</v>
      </c>
      <c r="S1874">
        <v>699028.85710000002</v>
      </c>
      <c r="T1874">
        <v>16539.857100000001</v>
      </c>
      <c r="U1874">
        <f t="shared" si="30"/>
        <v>2.3661193571632311E-2</v>
      </c>
      <c r="V1874">
        <f t="shared" si="31"/>
        <v>6.8651046905603996</v>
      </c>
      <c r="W1874">
        <f t="shared" si="32"/>
        <v>290.14194359117437</v>
      </c>
      <c r="X1874">
        <f t="shared" si="33"/>
        <v>6.8651046905603996</v>
      </c>
      <c r="Y1874">
        <f t="shared" si="34"/>
        <v>290.14194359117437</v>
      </c>
      <c r="AA1874">
        <v>269063</v>
      </c>
      <c r="AB1874">
        <v>726732.85710000002</v>
      </c>
      <c r="AC1874">
        <v>103554</v>
      </c>
      <c r="AD1874">
        <v>699028.85710000002</v>
      </c>
      <c r="AE1874">
        <v>16539.857100000001</v>
      </c>
      <c r="AF1874">
        <v>2.3704780000000002E-2</v>
      </c>
      <c r="AG1874">
        <v>33592344</v>
      </c>
      <c r="AH1874">
        <v>0</v>
      </c>
      <c r="AI1874">
        <v>33592344</v>
      </c>
      <c r="AJ1874">
        <v>33592344</v>
      </c>
      <c r="AK1874">
        <v>0</v>
      </c>
    </row>
    <row r="1875" spans="1:37" ht="19" customHeight="1">
      <c r="A1875" t="s">
        <v>1021</v>
      </c>
      <c r="B1875" t="s">
        <v>1022</v>
      </c>
      <c r="C1875" t="s">
        <v>1023</v>
      </c>
      <c r="D1875">
        <v>7</v>
      </c>
      <c r="E1875" t="s">
        <v>259</v>
      </c>
      <c r="F1875" t="s">
        <v>259</v>
      </c>
      <c r="G1875" t="s">
        <v>259</v>
      </c>
      <c r="H1875" t="s">
        <v>260</v>
      </c>
      <c r="I1875" t="s">
        <v>247</v>
      </c>
      <c r="J1875" t="s">
        <v>248</v>
      </c>
      <c r="K1875">
        <v>17153600</v>
      </c>
      <c r="L1875">
        <v>0</v>
      </c>
      <c r="M1875">
        <v>17153600</v>
      </c>
      <c r="N1875">
        <v>17153600</v>
      </c>
      <c r="O1875">
        <v>0</v>
      </c>
      <c r="Q1875">
        <v>689370</v>
      </c>
      <c r="R1875">
        <v>260955.42860000001</v>
      </c>
      <c r="S1875">
        <v>661929.71429999999</v>
      </c>
      <c r="T1875">
        <v>17818.7143</v>
      </c>
      <c r="U1875">
        <f t="shared" si="30"/>
        <v>2.6919344932027325E-2</v>
      </c>
      <c r="V1875">
        <f t="shared" si="31"/>
        <v>3.7020762669730565</v>
      </c>
      <c r="W1875">
        <f t="shared" si="32"/>
        <v>137.52475315877791</v>
      </c>
      <c r="X1875">
        <f t="shared" si="33"/>
        <v>3.7020762669730565</v>
      </c>
      <c r="Y1875">
        <f t="shared" si="34"/>
        <v>137.52475315877791</v>
      </c>
      <c r="AB1875">
        <v>689370</v>
      </c>
      <c r="AC1875">
        <v>260955.42860000001</v>
      </c>
      <c r="AD1875">
        <v>661929.71429999999</v>
      </c>
      <c r="AE1875">
        <v>17818.7143</v>
      </c>
      <c r="AF1875">
        <v>2.7476939999999998E-2</v>
      </c>
      <c r="AG1875">
        <v>17153600</v>
      </c>
      <c r="AH1875">
        <v>0</v>
      </c>
      <c r="AI1875">
        <v>17153600</v>
      </c>
      <c r="AJ1875">
        <v>17153600</v>
      </c>
      <c r="AK1875">
        <v>0</v>
      </c>
    </row>
    <row r="1876" spans="1:37" ht="19" customHeight="1">
      <c r="A1876" t="s">
        <v>1021</v>
      </c>
      <c r="B1876" t="s">
        <v>1022</v>
      </c>
      <c r="C1876" t="s">
        <v>1023</v>
      </c>
      <c r="D1876">
        <v>7</v>
      </c>
      <c r="E1876" t="s">
        <v>264</v>
      </c>
      <c r="F1876" t="s">
        <v>264</v>
      </c>
      <c r="G1876" t="s">
        <v>264</v>
      </c>
      <c r="H1876" t="s">
        <v>265</v>
      </c>
      <c r="I1876" t="s">
        <v>247</v>
      </c>
      <c r="J1876" t="s">
        <v>248</v>
      </c>
      <c r="K1876">
        <v>10309228</v>
      </c>
      <c r="L1876">
        <v>0</v>
      </c>
      <c r="M1876">
        <v>10309228</v>
      </c>
      <c r="N1876">
        <v>10309228</v>
      </c>
      <c r="O1876">
        <v>0</v>
      </c>
      <c r="Q1876">
        <v>161232.57139999999</v>
      </c>
      <c r="R1876">
        <v>55950</v>
      </c>
      <c r="S1876">
        <v>171704</v>
      </c>
      <c r="T1876">
        <v>6350.7142999999996</v>
      </c>
      <c r="U1876">
        <f t="shared" si="30"/>
        <v>3.6986408586870426E-2</v>
      </c>
      <c r="V1876">
        <f t="shared" si="31"/>
        <v>8.5772425636144582</v>
      </c>
      <c r="W1876">
        <f t="shared" si="32"/>
        <v>231.90255262197152</v>
      </c>
      <c r="X1876">
        <f t="shared" si="33"/>
        <v>8.5772425636144582</v>
      </c>
      <c r="Y1876">
        <f t="shared" si="34"/>
        <v>231.90255262197152</v>
      </c>
      <c r="AB1876">
        <v>161232.57139999999</v>
      </c>
      <c r="AC1876">
        <v>55950</v>
      </c>
      <c r="AD1876">
        <v>171704</v>
      </c>
      <c r="AE1876">
        <v>6350.7142999999996</v>
      </c>
      <c r="AF1876">
        <v>3.748431E-2</v>
      </c>
      <c r="AG1876">
        <v>10309228</v>
      </c>
      <c r="AH1876">
        <v>0</v>
      </c>
      <c r="AI1876">
        <v>10309228</v>
      </c>
      <c r="AJ1876">
        <v>10309228</v>
      </c>
      <c r="AK1876">
        <v>0</v>
      </c>
    </row>
    <row r="1877" spans="1:37" ht="19" customHeight="1">
      <c r="A1877" t="s">
        <v>1021</v>
      </c>
      <c r="B1877" t="s">
        <v>1022</v>
      </c>
      <c r="C1877" t="s">
        <v>1023</v>
      </c>
      <c r="D1877">
        <v>7</v>
      </c>
      <c r="E1877" t="s">
        <v>277</v>
      </c>
      <c r="F1877" t="s">
        <v>278</v>
      </c>
      <c r="G1877" t="s">
        <v>279</v>
      </c>
      <c r="H1877" t="s">
        <v>280</v>
      </c>
      <c r="I1877" t="s">
        <v>247</v>
      </c>
      <c r="J1877" t="s">
        <v>281</v>
      </c>
      <c r="K1877">
        <v>35293.67</v>
      </c>
      <c r="L1877">
        <v>0</v>
      </c>
      <c r="M1877">
        <v>243641.65429999999</v>
      </c>
      <c r="N1877">
        <v>243641.65429999999</v>
      </c>
      <c r="O1877">
        <v>0</v>
      </c>
      <c r="Q1877">
        <v>1371.4286</v>
      </c>
      <c r="R1877">
        <v>9.8571000000000009</v>
      </c>
      <c r="S1877">
        <v>1406.7143000000001</v>
      </c>
      <c r="T1877">
        <v>146</v>
      </c>
      <c r="U1877">
        <f t="shared" si="30"/>
        <v>0.10378795466854925</v>
      </c>
      <c r="V1877">
        <f t="shared" si="31"/>
        <v>3.5842053053294878</v>
      </c>
      <c r="W1877">
        <f t="shared" si="32"/>
        <v>34.533923679060663</v>
      </c>
      <c r="X1877">
        <f t="shared" si="33"/>
        <v>24.742728935282532</v>
      </c>
      <c r="Y1877">
        <f t="shared" si="34"/>
        <v>238.39692201565558</v>
      </c>
      <c r="AB1877">
        <v>1371.4286</v>
      </c>
      <c r="AC1877">
        <v>9.8571000000000009</v>
      </c>
      <c r="AD1877">
        <v>1406.7143000000001</v>
      </c>
      <c r="AE1877">
        <v>146</v>
      </c>
      <c r="AF1877">
        <v>0.10401699</v>
      </c>
      <c r="AG1877">
        <v>35293.67</v>
      </c>
      <c r="AH1877">
        <v>0</v>
      </c>
      <c r="AI1877">
        <v>243641.65429999999</v>
      </c>
      <c r="AJ1877">
        <v>243641.65429999999</v>
      </c>
      <c r="AK1877">
        <v>0</v>
      </c>
    </row>
    <row r="1878" spans="1:37" ht="19" customHeight="1">
      <c r="A1878" t="s">
        <v>1021</v>
      </c>
      <c r="B1878" t="s">
        <v>1022</v>
      </c>
      <c r="C1878" t="s">
        <v>1023</v>
      </c>
      <c r="D1878">
        <v>7</v>
      </c>
      <c r="E1878" t="s">
        <v>286</v>
      </c>
      <c r="F1878" t="s">
        <v>286</v>
      </c>
      <c r="G1878" t="s">
        <v>286</v>
      </c>
      <c r="H1878" t="s">
        <v>260</v>
      </c>
      <c r="I1878" t="s">
        <v>247</v>
      </c>
      <c r="J1878" t="s">
        <v>248</v>
      </c>
      <c r="K1878">
        <v>219548</v>
      </c>
      <c r="L1878">
        <v>0</v>
      </c>
      <c r="M1878">
        <v>219548</v>
      </c>
      <c r="N1878">
        <v>219548</v>
      </c>
      <c r="O1878">
        <v>0</v>
      </c>
      <c r="Q1878">
        <v>3325.1428999999998</v>
      </c>
      <c r="R1878">
        <v>1300.8570999999999</v>
      </c>
      <c r="S1878">
        <v>3268.4286000000002</v>
      </c>
      <c r="T1878">
        <v>243.57140000000001</v>
      </c>
      <c r="U1878">
        <f t="shared" si="30"/>
        <v>7.4522478477883833E-2</v>
      </c>
      <c r="V1878">
        <f t="shared" si="31"/>
        <v>9.5960486944704861</v>
      </c>
      <c r="W1878">
        <f t="shared" si="32"/>
        <v>128.76717052987337</v>
      </c>
      <c r="X1878">
        <f t="shared" si="33"/>
        <v>9.5960486944704861</v>
      </c>
      <c r="Y1878">
        <f t="shared" si="34"/>
        <v>128.76717052987337</v>
      </c>
      <c r="AB1878">
        <v>3325.1428999999998</v>
      </c>
      <c r="AC1878">
        <v>1300.8570999999999</v>
      </c>
      <c r="AD1878">
        <v>3268.4286000000002</v>
      </c>
      <c r="AE1878">
        <v>243.57140000000001</v>
      </c>
      <c r="AF1878">
        <v>7.587671E-2</v>
      </c>
      <c r="AG1878">
        <v>219548</v>
      </c>
      <c r="AH1878">
        <v>0</v>
      </c>
      <c r="AI1878">
        <v>219548</v>
      </c>
      <c r="AJ1878">
        <v>219548</v>
      </c>
      <c r="AK1878">
        <v>0</v>
      </c>
    </row>
    <row r="1879" spans="1:37" ht="19" customHeight="1">
      <c r="A1879" t="s">
        <v>1021</v>
      </c>
      <c r="B1879" t="s">
        <v>1022</v>
      </c>
      <c r="C1879" t="s">
        <v>1023</v>
      </c>
      <c r="D1879">
        <v>7</v>
      </c>
      <c r="E1879" t="s">
        <v>282</v>
      </c>
      <c r="F1879" t="s">
        <v>283</v>
      </c>
      <c r="G1879" t="s">
        <v>284</v>
      </c>
      <c r="H1879" t="s">
        <v>280</v>
      </c>
      <c r="I1879" t="s">
        <v>247</v>
      </c>
      <c r="J1879" t="s">
        <v>281</v>
      </c>
      <c r="K1879">
        <v>26830.25</v>
      </c>
      <c r="L1879">
        <v>0</v>
      </c>
      <c r="M1879">
        <v>185082.7524</v>
      </c>
      <c r="N1879">
        <v>185082.7524</v>
      </c>
      <c r="O1879">
        <v>0</v>
      </c>
      <c r="Q1879">
        <v>1150.4286</v>
      </c>
      <c r="R1879">
        <v>124.71429999999999</v>
      </c>
      <c r="S1879">
        <v>1206.5714</v>
      </c>
      <c r="T1879">
        <v>99.714299999999994</v>
      </c>
      <c r="U1879">
        <f t="shared" si="30"/>
        <v>8.2642684883795517E-2</v>
      </c>
      <c r="V1879">
        <f t="shared" si="31"/>
        <v>3.1766813444632098</v>
      </c>
      <c r="W1879">
        <f t="shared" si="32"/>
        <v>38.438748074677932</v>
      </c>
      <c r="X1879">
        <f t="shared" si="33"/>
        <v>21.913658155663228</v>
      </c>
      <c r="Y1879">
        <f t="shared" si="34"/>
        <v>265.16149840093146</v>
      </c>
      <c r="AB1879">
        <v>1150.4286</v>
      </c>
      <c r="AC1879">
        <v>124.71429999999999</v>
      </c>
      <c r="AD1879">
        <v>1206.5714</v>
      </c>
      <c r="AE1879">
        <v>99.714299999999994</v>
      </c>
      <c r="AF1879">
        <v>8.2648879999999994E-2</v>
      </c>
      <c r="AG1879">
        <v>26830.25</v>
      </c>
      <c r="AH1879">
        <v>0</v>
      </c>
      <c r="AI1879">
        <v>185082.7524</v>
      </c>
      <c r="AJ1879">
        <v>185082.7524</v>
      </c>
      <c r="AK1879">
        <v>0</v>
      </c>
    </row>
    <row r="1880" spans="1:37" ht="19" customHeight="1">
      <c r="A1880" t="s">
        <v>1021</v>
      </c>
      <c r="B1880" t="s">
        <v>1022</v>
      </c>
      <c r="C1880" t="s">
        <v>1023</v>
      </c>
      <c r="D1880">
        <v>7</v>
      </c>
      <c r="E1880" t="s">
        <v>275</v>
      </c>
      <c r="F1880" t="s">
        <v>275</v>
      </c>
      <c r="G1880" t="s">
        <v>275</v>
      </c>
      <c r="H1880" t="s">
        <v>276</v>
      </c>
      <c r="I1880" t="s">
        <v>247</v>
      </c>
      <c r="J1880" t="s">
        <v>248</v>
      </c>
      <c r="K1880">
        <v>107159</v>
      </c>
      <c r="L1880">
        <v>0</v>
      </c>
      <c r="M1880">
        <v>107159</v>
      </c>
      <c r="N1880">
        <v>107159</v>
      </c>
      <c r="O1880">
        <v>0</v>
      </c>
      <c r="Q1880">
        <v>20076.857100000001</v>
      </c>
      <c r="R1880">
        <v>7226.1428999999998</v>
      </c>
      <c r="S1880">
        <v>19180.428599999999</v>
      </c>
      <c r="T1880">
        <v>695.28570000000002</v>
      </c>
      <c r="U1880">
        <f t="shared" si="30"/>
        <v>3.6249747828888457E-2</v>
      </c>
      <c r="V1880">
        <f t="shared" si="31"/>
        <v>0.79812755442954864</v>
      </c>
      <c r="W1880">
        <f t="shared" si="32"/>
        <v>22.017465009604784</v>
      </c>
      <c r="X1880">
        <f t="shared" si="33"/>
        <v>0.79812755442954864</v>
      </c>
      <c r="Y1880">
        <f t="shared" si="34"/>
        <v>22.017465009604784</v>
      </c>
      <c r="AB1880">
        <v>20076.857100000001</v>
      </c>
      <c r="AC1880">
        <v>7226.1428999999998</v>
      </c>
      <c r="AD1880">
        <v>19180.428599999999</v>
      </c>
      <c r="AE1880">
        <v>695.28570000000002</v>
      </c>
      <c r="AF1880">
        <v>3.6630049999999997E-2</v>
      </c>
      <c r="AG1880">
        <v>107159</v>
      </c>
      <c r="AH1880">
        <v>0</v>
      </c>
      <c r="AI1880">
        <v>107159</v>
      </c>
      <c r="AJ1880">
        <v>107159</v>
      </c>
      <c r="AK1880">
        <v>0</v>
      </c>
    </row>
    <row r="1881" spans="1:37" ht="19" customHeight="1">
      <c r="A1881" t="s">
        <v>1021</v>
      </c>
      <c r="B1881" t="s">
        <v>1022</v>
      </c>
      <c r="C1881" t="s">
        <v>1023</v>
      </c>
      <c r="D1881">
        <v>7</v>
      </c>
      <c r="E1881" t="s">
        <v>287</v>
      </c>
      <c r="F1881" t="s">
        <v>287</v>
      </c>
      <c r="G1881" t="s">
        <v>287</v>
      </c>
      <c r="H1881" t="s">
        <v>288</v>
      </c>
      <c r="I1881" t="s">
        <v>247</v>
      </c>
      <c r="J1881" t="s">
        <v>248</v>
      </c>
      <c r="K1881">
        <v>98417</v>
      </c>
      <c r="L1881">
        <v>0</v>
      </c>
      <c r="M1881">
        <v>98417</v>
      </c>
      <c r="N1881">
        <v>98417</v>
      </c>
      <c r="O1881">
        <v>0</v>
      </c>
      <c r="P1881">
        <v>427.8571</v>
      </c>
      <c r="Q1881">
        <v>27407.142899999999</v>
      </c>
      <c r="R1881">
        <v>574.42859999999996</v>
      </c>
      <c r="S1881">
        <v>30408.7143</v>
      </c>
      <c r="T1881">
        <v>275.8571</v>
      </c>
      <c r="U1881">
        <f t="shared" si="30"/>
        <v>9.0716462813424503E-3</v>
      </c>
      <c r="V1881">
        <f t="shared" si="31"/>
        <v>0.46235336653386327</v>
      </c>
      <c r="W1881">
        <f t="shared" si="32"/>
        <v>50.966864469217683</v>
      </c>
      <c r="X1881">
        <f t="shared" si="33"/>
        <v>0.46235336653386327</v>
      </c>
      <c r="Y1881">
        <f t="shared" si="34"/>
        <v>50.966864469217683</v>
      </c>
      <c r="AA1881">
        <v>427.8571</v>
      </c>
      <c r="AB1881">
        <v>27407.142899999999</v>
      </c>
      <c r="AC1881">
        <v>574.42859999999996</v>
      </c>
      <c r="AD1881">
        <v>30408.7143</v>
      </c>
      <c r="AE1881">
        <v>275.8571</v>
      </c>
      <c r="AF1881">
        <v>9.1362800000000001E-3</v>
      </c>
      <c r="AG1881">
        <v>98417</v>
      </c>
      <c r="AH1881">
        <v>0</v>
      </c>
      <c r="AI1881">
        <v>98417</v>
      </c>
      <c r="AJ1881">
        <v>98417</v>
      </c>
      <c r="AK1881">
        <v>0</v>
      </c>
    </row>
    <row r="1882" spans="1:37" ht="19" customHeight="1">
      <c r="A1882" t="s">
        <v>1021</v>
      </c>
      <c r="B1882" t="s">
        <v>1022</v>
      </c>
      <c r="C1882" t="s">
        <v>1023</v>
      </c>
      <c r="D1882">
        <v>4</v>
      </c>
      <c r="E1882" t="s">
        <v>285</v>
      </c>
      <c r="F1882" t="s">
        <v>285</v>
      </c>
      <c r="G1882" t="s">
        <v>279</v>
      </c>
      <c r="H1882" t="s">
        <v>280</v>
      </c>
      <c r="I1882" t="s">
        <v>247</v>
      </c>
      <c r="J1882" t="s">
        <v>281</v>
      </c>
      <c r="K1882">
        <v>8615.8700000000008</v>
      </c>
      <c r="L1882">
        <v>0</v>
      </c>
      <c r="M1882">
        <v>59311.969299999997</v>
      </c>
      <c r="N1882">
        <v>59311.969299999997</v>
      </c>
      <c r="O1882">
        <v>0</v>
      </c>
      <c r="Q1882">
        <v>7076.75</v>
      </c>
      <c r="R1882">
        <v>4922.75</v>
      </c>
      <c r="S1882">
        <v>7603.75</v>
      </c>
      <c r="T1882">
        <v>392.5</v>
      </c>
      <c r="U1882">
        <f t="shared" si="30"/>
        <v>5.1619266809140224E-2</v>
      </c>
      <c r="V1882">
        <f t="shared" si="31"/>
        <v>0.28327700147953316</v>
      </c>
      <c r="W1882">
        <f t="shared" si="32"/>
        <v>5.4878152866242047</v>
      </c>
      <c r="X1882">
        <f t="shared" si="33"/>
        <v>1.9500894065428243</v>
      </c>
      <c r="Y1882">
        <f t="shared" si="34"/>
        <v>37.778324394904459</v>
      </c>
      <c r="AB1882">
        <v>7076.75</v>
      </c>
      <c r="AC1882">
        <v>4922.75</v>
      </c>
      <c r="AD1882">
        <v>7603.75</v>
      </c>
      <c r="AE1882">
        <v>392.5</v>
      </c>
      <c r="AF1882">
        <v>5.1270700000000002E-2</v>
      </c>
      <c r="AG1882">
        <v>8615.8700000000008</v>
      </c>
      <c r="AH1882">
        <v>0</v>
      </c>
      <c r="AI1882">
        <v>59311.969299999997</v>
      </c>
      <c r="AJ1882">
        <v>59311.969299999997</v>
      </c>
      <c r="AK1882">
        <v>0</v>
      </c>
    </row>
    <row r="1883" spans="1:37" ht="19" customHeight="1">
      <c r="A1883" t="s">
        <v>1021</v>
      </c>
      <c r="B1883" t="s">
        <v>1022</v>
      </c>
      <c r="C1883" t="s">
        <v>1023</v>
      </c>
      <c r="D1883">
        <v>7</v>
      </c>
      <c r="E1883" t="s">
        <v>289</v>
      </c>
      <c r="F1883" t="s">
        <v>289</v>
      </c>
      <c r="G1883" t="s">
        <v>289</v>
      </c>
      <c r="H1883" t="s">
        <v>260</v>
      </c>
      <c r="I1883" t="s">
        <v>247</v>
      </c>
      <c r="J1883" t="s">
        <v>248</v>
      </c>
      <c r="K1883">
        <v>26096</v>
      </c>
      <c r="L1883">
        <v>0</v>
      </c>
      <c r="M1883">
        <v>26096</v>
      </c>
      <c r="N1883">
        <v>26096</v>
      </c>
      <c r="O1883">
        <v>0</v>
      </c>
      <c r="Q1883">
        <v>30910.857100000001</v>
      </c>
      <c r="R1883">
        <v>636</v>
      </c>
      <c r="S1883">
        <v>31434.2857</v>
      </c>
      <c r="T1883">
        <v>153.71430000000001</v>
      </c>
      <c r="U1883">
        <f t="shared" si="30"/>
        <v>4.8900204530494549E-3</v>
      </c>
      <c r="V1883">
        <f t="shared" si="31"/>
        <v>0.11859661885048019</v>
      </c>
      <c r="W1883">
        <f t="shared" si="32"/>
        <v>24.252785850112836</v>
      </c>
      <c r="X1883">
        <f t="shared" si="33"/>
        <v>0.11859661885048019</v>
      </c>
      <c r="Y1883">
        <f t="shared" si="34"/>
        <v>24.252785850112836</v>
      </c>
      <c r="AB1883">
        <v>30910.857100000001</v>
      </c>
      <c r="AC1883">
        <v>636</v>
      </c>
      <c r="AD1883">
        <v>31434.2857</v>
      </c>
      <c r="AE1883">
        <v>153.71430000000001</v>
      </c>
      <c r="AF1883">
        <v>4.89005E-3</v>
      </c>
      <c r="AG1883">
        <v>26096</v>
      </c>
      <c r="AH1883">
        <v>0</v>
      </c>
      <c r="AI1883">
        <v>26096</v>
      </c>
      <c r="AJ1883">
        <v>26096</v>
      </c>
      <c r="AK1883">
        <v>0</v>
      </c>
    </row>
    <row r="1884" spans="1:37" ht="19" customHeight="1">
      <c r="A1884" t="s">
        <v>1021</v>
      </c>
      <c r="B1884" t="s">
        <v>1022</v>
      </c>
      <c r="C1884" t="s">
        <v>1023</v>
      </c>
      <c r="D1884">
        <v>7</v>
      </c>
      <c r="E1884" t="s">
        <v>290</v>
      </c>
      <c r="F1884" t="s">
        <v>290</v>
      </c>
      <c r="G1884" t="s">
        <v>290</v>
      </c>
      <c r="H1884" t="s">
        <v>254</v>
      </c>
      <c r="I1884" t="s">
        <v>247</v>
      </c>
      <c r="J1884" t="s">
        <v>268</v>
      </c>
      <c r="K1884">
        <v>358657</v>
      </c>
      <c r="L1884">
        <v>0</v>
      </c>
      <c r="M1884">
        <v>24725.583600000002</v>
      </c>
      <c r="N1884">
        <v>24725.583600000002</v>
      </c>
      <c r="O1884">
        <v>0</v>
      </c>
      <c r="P1884">
        <v>2757.7143000000001</v>
      </c>
      <c r="Q1884">
        <v>10361.2857</v>
      </c>
      <c r="R1884">
        <v>2153</v>
      </c>
      <c r="S1884">
        <v>11647.7143</v>
      </c>
      <c r="T1884">
        <v>58.714300000000001</v>
      </c>
      <c r="U1884">
        <f t="shared" si="30"/>
        <v>5.0408430776843491E-3</v>
      </c>
      <c r="V1884">
        <f t="shared" si="31"/>
        <v>4.3988642720842046</v>
      </c>
      <c r="W1884">
        <f t="shared" si="32"/>
        <v>872.6445565341711</v>
      </c>
      <c r="X1884">
        <f t="shared" si="33"/>
        <v>0.30325488225371638</v>
      </c>
      <c r="Y1884">
        <f t="shared" si="34"/>
        <v>60.159556165558108</v>
      </c>
      <c r="AA1884">
        <v>2757.7143000000001</v>
      </c>
      <c r="AB1884">
        <v>10361.2857</v>
      </c>
      <c r="AC1884">
        <v>2153</v>
      </c>
      <c r="AD1884">
        <v>11647.7143</v>
      </c>
      <c r="AE1884">
        <v>58.714300000000001</v>
      </c>
      <c r="AF1884">
        <v>5.0912800000000001E-3</v>
      </c>
      <c r="AG1884">
        <v>358657</v>
      </c>
      <c r="AH1884">
        <v>0</v>
      </c>
      <c r="AI1884">
        <v>24725.583600000002</v>
      </c>
      <c r="AJ1884">
        <v>24725.583600000002</v>
      </c>
      <c r="AK1884">
        <v>0</v>
      </c>
    </row>
    <row r="1885" spans="1:37" ht="19" customHeight="1">
      <c r="A1885" t="s">
        <v>1021</v>
      </c>
      <c r="B1885" t="s">
        <v>1022</v>
      </c>
      <c r="C1885" t="s">
        <v>1023</v>
      </c>
      <c r="D1885">
        <v>7</v>
      </c>
      <c r="E1885" t="s">
        <v>291</v>
      </c>
      <c r="F1885" t="s">
        <v>291</v>
      </c>
      <c r="G1885" t="s">
        <v>291</v>
      </c>
      <c r="H1885" t="s">
        <v>280</v>
      </c>
      <c r="I1885" t="s">
        <v>247</v>
      </c>
      <c r="J1885" t="s">
        <v>292</v>
      </c>
      <c r="K1885">
        <v>5072500</v>
      </c>
      <c r="L1885">
        <v>0</v>
      </c>
      <c r="M1885">
        <v>23286.799999999999</v>
      </c>
      <c r="N1885">
        <v>23286.799999999999</v>
      </c>
      <c r="O1885">
        <v>0</v>
      </c>
      <c r="Q1885">
        <v>433.57139999999998</v>
      </c>
      <c r="R1885">
        <v>1.5713999999999999</v>
      </c>
      <c r="S1885">
        <v>457.71429999999998</v>
      </c>
      <c r="T1885">
        <v>15.428599999999999</v>
      </c>
      <c r="U1885">
        <f t="shared" si="30"/>
        <v>3.3707926538454225E-2</v>
      </c>
      <c r="V1885">
        <f t="shared" si="31"/>
        <v>1583.1772289894748</v>
      </c>
      <c r="W1885">
        <f t="shared" si="32"/>
        <v>46967.505615730341</v>
      </c>
      <c r="X1885">
        <f t="shared" si="33"/>
        <v>7.2680397232197347</v>
      </c>
      <c r="Y1885">
        <f t="shared" si="34"/>
        <v>215.61811922570516</v>
      </c>
      <c r="AB1885">
        <v>433.57139999999998</v>
      </c>
      <c r="AC1885">
        <v>1.5713999999999999</v>
      </c>
      <c r="AD1885">
        <v>457.71429999999998</v>
      </c>
      <c r="AE1885">
        <v>15.428599999999999</v>
      </c>
      <c r="AF1885">
        <v>3.3743530000000001E-2</v>
      </c>
      <c r="AG1885">
        <v>5072500</v>
      </c>
      <c r="AH1885">
        <v>0</v>
      </c>
      <c r="AI1885">
        <v>23286.799999999999</v>
      </c>
      <c r="AJ1885">
        <v>23286.799999999999</v>
      </c>
      <c r="AK1885">
        <v>0</v>
      </c>
    </row>
    <row r="1886" spans="1:37" ht="19" customHeight="1">
      <c r="A1886" t="s">
        <v>1021</v>
      </c>
      <c r="B1886" t="s">
        <v>1022</v>
      </c>
      <c r="C1886" t="s">
        <v>1023</v>
      </c>
      <c r="D1886">
        <v>7</v>
      </c>
      <c r="E1886" t="s">
        <v>293</v>
      </c>
      <c r="F1886" t="s">
        <v>294</v>
      </c>
      <c r="G1886" t="s">
        <v>294</v>
      </c>
      <c r="H1886" t="s">
        <v>295</v>
      </c>
      <c r="I1886" t="s">
        <v>247</v>
      </c>
      <c r="J1886" t="s">
        <v>248</v>
      </c>
      <c r="K1886">
        <v>18924</v>
      </c>
      <c r="L1886">
        <v>0</v>
      </c>
      <c r="M1886">
        <v>18924</v>
      </c>
      <c r="N1886">
        <v>18924</v>
      </c>
      <c r="O1886">
        <v>0</v>
      </c>
      <c r="R1886">
        <v>58.714300000000001</v>
      </c>
      <c r="S1886">
        <v>971.85709999999995</v>
      </c>
      <c r="T1886">
        <v>27.428599999999999</v>
      </c>
      <c r="U1886">
        <f t="shared" si="30"/>
        <v>2.8222873506814943E-2</v>
      </c>
      <c r="V1886">
        <f t="shared" si="31"/>
        <v>2.7817140723966225</v>
      </c>
      <c r="W1886">
        <f t="shared" si="32"/>
        <v>98.56239733083612</v>
      </c>
      <c r="X1886">
        <f t="shared" si="33"/>
        <v>2.7817140723966225</v>
      </c>
      <c r="Y1886">
        <f t="shared" si="34"/>
        <v>98.56239733083612</v>
      </c>
      <c r="AC1886">
        <v>58.714300000000001</v>
      </c>
      <c r="AD1886">
        <v>971.85709999999995</v>
      </c>
      <c r="AE1886">
        <v>27.428599999999999</v>
      </c>
      <c r="AF1886">
        <v>2.8215569999999999E-2</v>
      </c>
      <c r="AG1886">
        <v>18924</v>
      </c>
      <c r="AH1886">
        <v>0</v>
      </c>
      <c r="AI1886">
        <v>18924</v>
      </c>
      <c r="AJ1886">
        <v>18924</v>
      </c>
      <c r="AK1886">
        <v>0</v>
      </c>
    </row>
    <row r="1887" spans="1:37" ht="19" customHeight="1">
      <c r="A1887" t="s">
        <v>1021</v>
      </c>
      <c r="B1887" t="s">
        <v>1022</v>
      </c>
      <c r="C1887" t="s">
        <v>1023</v>
      </c>
      <c r="D1887">
        <v>7</v>
      </c>
      <c r="E1887" t="s">
        <v>298</v>
      </c>
      <c r="F1887" t="s">
        <v>298</v>
      </c>
      <c r="G1887" t="s">
        <v>298</v>
      </c>
      <c r="H1887" t="s">
        <v>254</v>
      </c>
      <c r="I1887" t="s">
        <v>247</v>
      </c>
      <c r="J1887" t="s">
        <v>248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0.1429</v>
      </c>
      <c r="R1887">
        <v>0</v>
      </c>
      <c r="S1887">
        <v>0.1429</v>
      </c>
      <c r="T1887">
        <v>0</v>
      </c>
      <c r="U1887">
        <f t="shared" si="30"/>
        <v>0</v>
      </c>
      <c r="V1887">
        <f t="shared" si="31"/>
        <v>0</v>
      </c>
      <c r="W1887" t="str">
        <f t="shared" si="32"/>
        <v/>
      </c>
      <c r="X1887">
        <f t="shared" si="33"/>
        <v>0</v>
      </c>
      <c r="Y1887" t="str">
        <f t="shared" si="34"/>
        <v/>
      </c>
      <c r="AA1887">
        <v>0</v>
      </c>
      <c r="AB1887">
        <v>0.1429</v>
      </c>
      <c r="AC1887">
        <v>0</v>
      </c>
      <c r="AD1887">
        <v>0.1429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</row>
    <row r="1888" spans="1:37" ht="19" customHeight="1">
      <c r="A1888" t="s">
        <v>1021</v>
      </c>
      <c r="B1888" t="s">
        <v>1022</v>
      </c>
      <c r="C1888" t="s">
        <v>1023</v>
      </c>
      <c r="D1888">
        <v>7</v>
      </c>
      <c r="E1888" t="s">
        <v>299</v>
      </c>
      <c r="F1888" t="s">
        <v>299</v>
      </c>
      <c r="G1888" t="s">
        <v>299</v>
      </c>
      <c r="H1888" t="s">
        <v>300</v>
      </c>
      <c r="I1888" t="s">
        <v>301</v>
      </c>
      <c r="J1888" t="s">
        <v>248</v>
      </c>
      <c r="K1888">
        <v>12942298</v>
      </c>
      <c r="L1888">
        <v>0</v>
      </c>
      <c r="M1888">
        <v>12942298</v>
      </c>
      <c r="N1888">
        <v>12942298</v>
      </c>
      <c r="O1888">
        <v>0</v>
      </c>
      <c r="P1888">
        <v>972.28570000000002</v>
      </c>
      <c r="Q1888">
        <v>901332.42859999998</v>
      </c>
      <c r="R1888">
        <v>1004.2857</v>
      </c>
      <c r="S1888">
        <v>957502.85710000002</v>
      </c>
      <c r="T1888">
        <v>8151.5713999999998</v>
      </c>
      <c r="U1888">
        <f t="shared" si="30"/>
        <v>8.5133650929134132E-3</v>
      </c>
      <c r="V1888">
        <f t="shared" si="31"/>
        <v>1.9309599972218341</v>
      </c>
      <c r="W1888">
        <f t="shared" si="32"/>
        <v>226.81512846537962</v>
      </c>
      <c r="X1888">
        <f t="shared" si="33"/>
        <v>1.9309599972218341</v>
      </c>
      <c r="Y1888">
        <f t="shared" si="34"/>
        <v>226.81512846537962</v>
      </c>
      <c r="AA1888">
        <v>972.28570000000002</v>
      </c>
      <c r="AB1888">
        <v>901332.42859999998</v>
      </c>
      <c r="AC1888">
        <v>1004.2857</v>
      </c>
      <c r="AD1888">
        <v>957502.85710000002</v>
      </c>
      <c r="AE1888">
        <v>8151.5713999999998</v>
      </c>
      <c r="AF1888">
        <v>8.5240999999999997E-3</v>
      </c>
      <c r="AG1888">
        <v>12942298</v>
      </c>
      <c r="AH1888">
        <v>0</v>
      </c>
      <c r="AI1888">
        <v>12942298</v>
      </c>
      <c r="AJ1888">
        <v>12942298</v>
      </c>
      <c r="AK1888">
        <v>0</v>
      </c>
    </row>
    <row r="1889" spans="1:37" ht="19" customHeight="1">
      <c r="A1889" t="s">
        <v>1021</v>
      </c>
      <c r="B1889" t="s">
        <v>1022</v>
      </c>
      <c r="C1889" t="s">
        <v>1023</v>
      </c>
      <c r="D1889">
        <v>7</v>
      </c>
      <c r="E1889" t="s">
        <v>306</v>
      </c>
      <c r="F1889" t="s">
        <v>306</v>
      </c>
      <c r="G1889" t="s">
        <v>306</v>
      </c>
      <c r="H1889" t="s">
        <v>307</v>
      </c>
      <c r="I1889" t="s">
        <v>301</v>
      </c>
      <c r="J1889" t="s">
        <v>248</v>
      </c>
      <c r="K1889">
        <v>7908850</v>
      </c>
      <c r="L1889">
        <v>0</v>
      </c>
      <c r="M1889">
        <v>7908850</v>
      </c>
      <c r="N1889">
        <v>7908850</v>
      </c>
      <c r="O1889">
        <v>0</v>
      </c>
      <c r="Q1889">
        <v>33850.571400000001</v>
      </c>
      <c r="R1889">
        <v>4979.5713999999998</v>
      </c>
      <c r="S1889">
        <v>46084.142899999999</v>
      </c>
      <c r="T1889">
        <v>4089.5713999999998</v>
      </c>
      <c r="U1889">
        <f t="shared" si="30"/>
        <v>8.8741400895187311E-2</v>
      </c>
      <c r="V1889">
        <f t="shared" si="31"/>
        <v>24.516799992079584</v>
      </c>
      <c r="W1889">
        <f t="shared" si="32"/>
        <v>276.27240211179941</v>
      </c>
      <c r="X1889">
        <f t="shared" si="33"/>
        <v>24.516799992079584</v>
      </c>
      <c r="Y1889">
        <f t="shared" si="34"/>
        <v>276.27240211179941</v>
      </c>
    </row>
    <row r="1890" spans="1:37" ht="19" customHeight="1">
      <c r="A1890" t="s">
        <v>1021</v>
      </c>
      <c r="B1890" t="s">
        <v>1022</v>
      </c>
      <c r="C1890" t="s">
        <v>1023</v>
      </c>
      <c r="D1890">
        <v>7</v>
      </c>
      <c r="E1890" t="s">
        <v>303</v>
      </c>
      <c r="F1890" t="s">
        <v>304</v>
      </c>
      <c r="G1890" t="s">
        <v>304</v>
      </c>
      <c r="H1890" t="s">
        <v>305</v>
      </c>
      <c r="I1890" t="s">
        <v>301</v>
      </c>
      <c r="J1890" t="s">
        <v>248</v>
      </c>
      <c r="K1890">
        <v>7893504</v>
      </c>
      <c r="L1890">
        <v>0</v>
      </c>
      <c r="M1890">
        <v>7893504</v>
      </c>
      <c r="N1890">
        <v>7893504</v>
      </c>
      <c r="O1890">
        <v>0</v>
      </c>
      <c r="Q1890">
        <v>19560.2857</v>
      </c>
      <c r="R1890">
        <v>1464.8570999999999</v>
      </c>
      <c r="S1890">
        <v>47969.142899999999</v>
      </c>
      <c r="T1890">
        <v>1796.7143000000001</v>
      </c>
      <c r="U1890">
        <f t="shared" si="30"/>
        <v>3.7455626500260027E-2</v>
      </c>
      <c r="V1890">
        <f t="shared" si="31"/>
        <v>23.507683489825887</v>
      </c>
      <c r="W1890">
        <f t="shared" si="32"/>
        <v>627.61421143663665</v>
      </c>
      <c r="X1890">
        <f t="shared" si="33"/>
        <v>23.507683489825887</v>
      </c>
      <c r="Y1890">
        <f t="shared" si="34"/>
        <v>627.61421143663665</v>
      </c>
      <c r="AB1890">
        <v>19560.2857</v>
      </c>
      <c r="AC1890">
        <v>1464.8570999999999</v>
      </c>
      <c r="AD1890">
        <v>47969.142899999999</v>
      </c>
      <c r="AE1890">
        <v>1796.7143000000001</v>
      </c>
      <c r="AF1890">
        <v>3.746012E-2</v>
      </c>
      <c r="AG1890">
        <v>7893504</v>
      </c>
      <c r="AH1890">
        <v>0</v>
      </c>
      <c r="AI1890">
        <v>7893504</v>
      </c>
      <c r="AJ1890">
        <v>7893504</v>
      </c>
      <c r="AK1890">
        <v>0</v>
      </c>
    </row>
    <row r="1891" spans="1:37" ht="19" customHeight="1">
      <c r="A1891" t="s">
        <v>1021</v>
      </c>
      <c r="B1891" t="s">
        <v>1022</v>
      </c>
      <c r="C1891" t="s">
        <v>1023</v>
      </c>
      <c r="D1891">
        <v>7</v>
      </c>
      <c r="E1891" t="s">
        <v>311</v>
      </c>
      <c r="F1891" t="s">
        <v>311</v>
      </c>
      <c r="G1891" t="s">
        <v>311</v>
      </c>
      <c r="H1891" t="s">
        <v>276</v>
      </c>
      <c r="I1891" t="s">
        <v>301</v>
      </c>
      <c r="J1891" t="s">
        <v>248</v>
      </c>
      <c r="K1891">
        <v>3814481</v>
      </c>
      <c r="L1891">
        <v>0</v>
      </c>
      <c r="M1891">
        <v>3814481</v>
      </c>
      <c r="N1891">
        <v>3814481</v>
      </c>
      <c r="O1891">
        <v>0</v>
      </c>
      <c r="P1891">
        <v>1423.8570999999999</v>
      </c>
      <c r="Q1891">
        <v>16627.428599999999</v>
      </c>
      <c r="R1891">
        <v>988.85709999999995</v>
      </c>
      <c r="S1891">
        <v>137853.57139999999</v>
      </c>
      <c r="T1891">
        <v>1927.5714</v>
      </c>
      <c r="U1891">
        <f t="shared" si="30"/>
        <v>1.3982745462624992E-2</v>
      </c>
      <c r="V1891">
        <f t="shared" si="31"/>
        <v>3.9529324602094218</v>
      </c>
      <c r="W1891">
        <f t="shared" si="32"/>
        <v>282.70073790410936</v>
      </c>
      <c r="X1891">
        <f t="shared" si="33"/>
        <v>3.9529324602094218</v>
      </c>
      <c r="Y1891">
        <f t="shared" si="34"/>
        <v>282.70073790410936</v>
      </c>
      <c r="AA1891">
        <v>1423.8570999999999</v>
      </c>
      <c r="AB1891">
        <v>16627.428599999999</v>
      </c>
      <c r="AC1891">
        <v>988.85709999999995</v>
      </c>
      <c r="AD1891">
        <v>137853.57139999999</v>
      </c>
      <c r="AE1891">
        <v>1927.5714</v>
      </c>
      <c r="AF1891">
        <v>1.4467499999999999E-2</v>
      </c>
      <c r="AG1891">
        <v>3814481</v>
      </c>
      <c r="AH1891">
        <v>0</v>
      </c>
      <c r="AI1891">
        <v>3814481</v>
      </c>
      <c r="AJ1891">
        <v>3814481</v>
      </c>
      <c r="AK1891">
        <v>0</v>
      </c>
    </row>
    <row r="1892" spans="1:37" ht="19" customHeight="1">
      <c r="A1892" t="s">
        <v>1021</v>
      </c>
      <c r="B1892" t="s">
        <v>1022</v>
      </c>
      <c r="C1892" t="s">
        <v>1023</v>
      </c>
      <c r="D1892">
        <v>7</v>
      </c>
      <c r="E1892" t="s">
        <v>308</v>
      </c>
      <c r="F1892" t="s">
        <v>308</v>
      </c>
      <c r="G1892" t="s">
        <v>309</v>
      </c>
      <c r="H1892" t="s">
        <v>310</v>
      </c>
      <c r="I1892" t="s">
        <v>301</v>
      </c>
      <c r="J1892" t="s">
        <v>248</v>
      </c>
      <c r="K1892">
        <v>3738651</v>
      </c>
      <c r="L1892">
        <v>0</v>
      </c>
      <c r="M1892">
        <v>3738651</v>
      </c>
      <c r="N1892">
        <v>3738651</v>
      </c>
      <c r="O1892">
        <v>0</v>
      </c>
      <c r="R1892">
        <v>260186</v>
      </c>
      <c r="S1892">
        <v>71656.571400000001</v>
      </c>
      <c r="T1892">
        <v>3028.4286000000002</v>
      </c>
      <c r="U1892">
        <f t="shared" si="30"/>
        <v>4.2263096612518085E-2</v>
      </c>
      <c r="V1892">
        <f t="shared" si="31"/>
        <v>7.4535103977916535</v>
      </c>
      <c r="W1892">
        <f t="shared" si="32"/>
        <v>176.35977945790103</v>
      </c>
      <c r="X1892">
        <f t="shared" si="33"/>
        <v>7.4535103977916535</v>
      </c>
      <c r="Y1892">
        <f t="shared" si="34"/>
        <v>176.35977945790103</v>
      </c>
      <c r="AC1892">
        <v>260186</v>
      </c>
      <c r="AD1892">
        <v>71656.571400000001</v>
      </c>
      <c r="AE1892">
        <v>3028.4286000000002</v>
      </c>
      <c r="AF1892">
        <v>4.2265200000000003E-2</v>
      </c>
      <c r="AG1892">
        <v>3738651</v>
      </c>
      <c r="AH1892">
        <v>0</v>
      </c>
      <c r="AI1892">
        <v>3738651</v>
      </c>
      <c r="AJ1892">
        <v>3738651</v>
      </c>
      <c r="AK1892">
        <v>0</v>
      </c>
    </row>
    <row r="1893" spans="1:37" ht="19" customHeight="1">
      <c r="A1893" t="s">
        <v>1021</v>
      </c>
      <c r="B1893" t="s">
        <v>1022</v>
      </c>
      <c r="C1893" t="s">
        <v>1023</v>
      </c>
      <c r="D1893">
        <v>7</v>
      </c>
      <c r="E1893" t="s">
        <v>312</v>
      </c>
      <c r="F1893" t="s">
        <v>313</v>
      </c>
      <c r="G1893" t="s">
        <v>313</v>
      </c>
      <c r="H1893" t="s">
        <v>314</v>
      </c>
      <c r="I1893" t="s">
        <v>301</v>
      </c>
      <c r="J1893" t="s">
        <v>248</v>
      </c>
      <c r="K1893">
        <v>1881881</v>
      </c>
      <c r="L1893">
        <v>0</v>
      </c>
      <c r="M1893">
        <v>1881881</v>
      </c>
      <c r="N1893">
        <v>1881881</v>
      </c>
      <c r="O1893">
        <v>0</v>
      </c>
      <c r="Q1893">
        <v>10344.7143</v>
      </c>
      <c r="R1893">
        <v>486.71429999999998</v>
      </c>
      <c r="S1893">
        <v>31057.428599999999</v>
      </c>
      <c r="T1893">
        <v>1092.8570999999999</v>
      </c>
      <c r="U1893">
        <f t="shared" si="30"/>
        <v>3.5188267324874407E-2</v>
      </c>
      <c r="V1893">
        <f t="shared" si="31"/>
        <v>8.6562267056823519</v>
      </c>
      <c r="W1893">
        <f t="shared" si="32"/>
        <v>245.99752598683108</v>
      </c>
      <c r="X1893">
        <f t="shared" si="33"/>
        <v>8.6562267056823519</v>
      </c>
      <c r="Y1893">
        <f t="shared" si="34"/>
        <v>245.99752598683108</v>
      </c>
      <c r="AB1893">
        <v>10344.7143</v>
      </c>
      <c r="AC1893">
        <v>486.71429999999998</v>
      </c>
      <c r="AD1893">
        <v>31057.428599999999</v>
      </c>
      <c r="AE1893">
        <v>1092.8570999999999</v>
      </c>
      <c r="AF1893">
        <v>3.5236280000000002E-2</v>
      </c>
      <c r="AG1893">
        <v>1881881</v>
      </c>
      <c r="AH1893">
        <v>0</v>
      </c>
      <c r="AI1893">
        <v>1881881</v>
      </c>
      <c r="AJ1893">
        <v>1881881</v>
      </c>
      <c r="AK1893">
        <v>0</v>
      </c>
    </row>
    <row r="1894" spans="1:37" ht="19" customHeight="1">
      <c r="A1894" t="s">
        <v>1021</v>
      </c>
      <c r="B1894" t="s">
        <v>1022</v>
      </c>
      <c r="C1894" t="s">
        <v>1023</v>
      </c>
      <c r="D1894">
        <v>7</v>
      </c>
      <c r="E1894" t="s">
        <v>315</v>
      </c>
      <c r="F1894" t="s">
        <v>315</v>
      </c>
      <c r="G1894" t="s">
        <v>309</v>
      </c>
      <c r="H1894" t="s">
        <v>310</v>
      </c>
      <c r="I1894" t="s">
        <v>301</v>
      </c>
      <c r="J1894" t="s">
        <v>248</v>
      </c>
      <c r="K1894">
        <v>1312328</v>
      </c>
      <c r="L1894">
        <v>0</v>
      </c>
      <c r="M1894">
        <v>1312328</v>
      </c>
      <c r="N1894">
        <v>1312328</v>
      </c>
      <c r="O1894">
        <v>0</v>
      </c>
      <c r="R1894">
        <v>169.42859999999999</v>
      </c>
      <c r="S1894">
        <v>7298.7142999999996</v>
      </c>
      <c r="T1894">
        <v>963.71429999999998</v>
      </c>
      <c r="U1894">
        <f t="shared" si="30"/>
        <v>0.13203891266164508</v>
      </c>
      <c r="V1894">
        <f t="shared" si="31"/>
        <v>25.686089476255919</v>
      </c>
      <c r="W1894">
        <f t="shared" si="32"/>
        <v>194.53423963038483</v>
      </c>
      <c r="X1894">
        <f t="shared" si="33"/>
        <v>25.686089476255919</v>
      </c>
      <c r="Y1894">
        <f t="shared" si="34"/>
        <v>194.53423963038483</v>
      </c>
      <c r="AC1894">
        <v>169.42859999999999</v>
      </c>
      <c r="AD1894">
        <v>7298.7142999999996</v>
      </c>
      <c r="AE1894">
        <v>963.71429999999998</v>
      </c>
      <c r="AF1894">
        <v>0.13218236999999999</v>
      </c>
      <c r="AG1894">
        <v>1312328</v>
      </c>
      <c r="AH1894">
        <v>0</v>
      </c>
      <c r="AI1894">
        <v>1312328</v>
      </c>
      <c r="AJ1894">
        <v>1312328</v>
      </c>
      <c r="AK1894">
        <v>0</v>
      </c>
    </row>
    <row r="1895" spans="1:37" ht="19" customHeight="1">
      <c r="A1895" t="s">
        <v>1021</v>
      </c>
      <c r="B1895" t="s">
        <v>1022</v>
      </c>
      <c r="C1895" t="s">
        <v>1023</v>
      </c>
      <c r="D1895">
        <v>7</v>
      </c>
      <c r="E1895" t="s">
        <v>316</v>
      </c>
      <c r="F1895" t="s">
        <v>317</v>
      </c>
      <c r="G1895" t="s">
        <v>317</v>
      </c>
      <c r="H1895" t="s">
        <v>307</v>
      </c>
      <c r="I1895" t="s">
        <v>301</v>
      </c>
      <c r="J1895" t="s">
        <v>281</v>
      </c>
      <c r="K1895">
        <v>31292.48</v>
      </c>
      <c r="L1895">
        <v>0</v>
      </c>
      <c r="M1895">
        <v>215802.4503</v>
      </c>
      <c r="N1895">
        <v>215802.4503</v>
      </c>
      <c r="O1895">
        <v>0</v>
      </c>
      <c r="R1895">
        <v>2691</v>
      </c>
      <c r="S1895">
        <v>14415.7143</v>
      </c>
      <c r="T1895">
        <v>1180.7143000000001</v>
      </c>
      <c r="U1895">
        <f t="shared" si="30"/>
        <v>8.1904668435333797E-2</v>
      </c>
      <c r="V1895">
        <f t="shared" si="31"/>
        <v>0.31010286363085637</v>
      </c>
      <c r="W1895">
        <f t="shared" si="32"/>
        <v>3.7861439348318942</v>
      </c>
      <c r="X1895">
        <f t="shared" si="33"/>
        <v>2.1385635723530241</v>
      </c>
      <c r="Y1895">
        <f t="shared" si="34"/>
        <v>26.110398994429531</v>
      </c>
      <c r="AC1895">
        <v>2691</v>
      </c>
      <c r="AD1895">
        <v>14415.7143</v>
      </c>
      <c r="AE1895">
        <v>1180.7143000000001</v>
      </c>
      <c r="AF1895">
        <v>8.1911410000000004E-2</v>
      </c>
      <c r="AG1895">
        <v>31292.48</v>
      </c>
      <c r="AH1895">
        <v>0</v>
      </c>
      <c r="AI1895">
        <v>215802.4503</v>
      </c>
      <c r="AJ1895">
        <v>215802.4503</v>
      </c>
      <c r="AK1895">
        <v>0</v>
      </c>
    </row>
    <row r="1896" spans="1:37" ht="19" customHeight="1">
      <c r="A1896" t="s">
        <v>1021</v>
      </c>
      <c r="B1896" t="s">
        <v>1022</v>
      </c>
      <c r="C1896" t="s">
        <v>1023</v>
      </c>
      <c r="D1896">
        <v>7</v>
      </c>
      <c r="E1896" t="s">
        <v>318</v>
      </c>
      <c r="F1896" t="s">
        <v>318</v>
      </c>
      <c r="G1896" t="s">
        <v>317</v>
      </c>
      <c r="H1896" t="s">
        <v>307</v>
      </c>
      <c r="I1896" t="s">
        <v>301</v>
      </c>
      <c r="J1896" t="s">
        <v>281</v>
      </c>
      <c r="K1896">
        <v>16137.86</v>
      </c>
      <c r="L1896">
        <v>0</v>
      </c>
      <c r="M1896">
        <v>111291.54549999999</v>
      </c>
      <c r="N1896">
        <v>111291.54549999999</v>
      </c>
      <c r="O1896">
        <v>0</v>
      </c>
      <c r="R1896">
        <v>4319.8571000000002</v>
      </c>
      <c r="S1896">
        <v>16359.857099999999</v>
      </c>
      <c r="T1896">
        <v>538.28570000000002</v>
      </c>
      <c r="U1896">
        <f t="shared" si="30"/>
        <v>3.2902836296779148E-2</v>
      </c>
      <c r="V1896">
        <f t="shared" si="31"/>
        <v>0.14091862522616849</v>
      </c>
      <c r="W1896">
        <f t="shared" si="32"/>
        <v>4.282871663558165</v>
      </c>
      <c r="X1896">
        <f t="shared" si="33"/>
        <v>0.9718173036050366</v>
      </c>
      <c r="Y1896">
        <f t="shared" si="34"/>
        <v>29.535973581103331</v>
      </c>
      <c r="AC1896">
        <v>4319.8571000000002</v>
      </c>
      <c r="AD1896">
        <v>16359.857099999999</v>
      </c>
      <c r="AE1896">
        <v>538.28570000000002</v>
      </c>
      <c r="AF1896">
        <v>3.3059270000000002E-2</v>
      </c>
      <c r="AG1896">
        <v>16137.86</v>
      </c>
      <c r="AH1896">
        <v>0</v>
      </c>
      <c r="AI1896">
        <v>111291.54549999999</v>
      </c>
      <c r="AJ1896">
        <v>111291.54549999999</v>
      </c>
      <c r="AK1896">
        <v>0</v>
      </c>
    </row>
    <row r="1897" spans="1:37" ht="19" customHeight="1">
      <c r="A1897" t="s">
        <v>1021</v>
      </c>
      <c r="B1897" t="s">
        <v>1022</v>
      </c>
      <c r="C1897" t="s">
        <v>1023</v>
      </c>
      <c r="D1897">
        <v>7</v>
      </c>
      <c r="E1897" t="s">
        <v>319</v>
      </c>
      <c r="F1897" t="s">
        <v>319</v>
      </c>
      <c r="G1897" t="s">
        <v>319</v>
      </c>
      <c r="H1897" t="s">
        <v>320</v>
      </c>
      <c r="I1897" t="s">
        <v>301</v>
      </c>
      <c r="J1897" t="s">
        <v>248</v>
      </c>
      <c r="K1897">
        <v>42626</v>
      </c>
      <c r="L1897">
        <v>0</v>
      </c>
      <c r="M1897">
        <v>42626</v>
      </c>
      <c r="N1897">
        <v>42626</v>
      </c>
      <c r="O1897">
        <v>0</v>
      </c>
      <c r="Q1897">
        <v>1063.1429000000001</v>
      </c>
      <c r="R1897">
        <v>10.7143</v>
      </c>
      <c r="S1897">
        <v>1047.8570999999999</v>
      </c>
      <c r="T1897">
        <v>30.285699999999999</v>
      </c>
      <c r="U1897">
        <f t="shared" si="30"/>
        <v>2.8902509702897466E-2</v>
      </c>
      <c r="V1897">
        <f t="shared" si="31"/>
        <v>5.8113158477702465</v>
      </c>
      <c r="W1897">
        <f t="shared" si="32"/>
        <v>201.06613257836443</v>
      </c>
      <c r="X1897">
        <f t="shared" si="33"/>
        <v>5.8113158477702465</v>
      </c>
      <c r="Y1897">
        <f t="shared" si="34"/>
        <v>201.06613257836443</v>
      </c>
      <c r="AB1897">
        <v>1063.1429000000001</v>
      </c>
      <c r="AC1897">
        <v>10.7143</v>
      </c>
      <c r="AD1897">
        <v>1047.8570999999999</v>
      </c>
      <c r="AE1897">
        <v>30.285699999999999</v>
      </c>
      <c r="AF1897">
        <v>2.8828469999999998E-2</v>
      </c>
      <c r="AG1897">
        <v>42626</v>
      </c>
      <c r="AH1897">
        <v>0</v>
      </c>
      <c r="AI1897">
        <v>42626</v>
      </c>
      <c r="AJ1897">
        <v>42626</v>
      </c>
      <c r="AK1897">
        <v>0</v>
      </c>
    </row>
    <row r="1898" spans="1:37" ht="19" customHeight="1">
      <c r="A1898" t="s">
        <v>1021</v>
      </c>
      <c r="B1898" t="s">
        <v>1022</v>
      </c>
      <c r="C1898" t="s">
        <v>1023</v>
      </c>
      <c r="D1898">
        <v>7</v>
      </c>
      <c r="E1898" t="s">
        <v>321</v>
      </c>
      <c r="F1898" t="s">
        <v>322</v>
      </c>
      <c r="G1898" t="s">
        <v>322</v>
      </c>
      <c r="H1898" t="s">
        <v>323</v>
      </c>
      <c r="I1898" t="s">
        <v>324</v>
      </c>
      <c r="J1898" t="s">
        <v>281</v>
      </c>
      <c r="K1898">
        <v>4018267</v>
      </c>
      <c r="L1898">
        <v>0</v>
      </c>
      <c r="M1898">
        <v>27710722.469999999</v>
      </c>
      <c r="N1898">
        <v>27710722.469999999</v>
      </c>
      <c r="O1898">
        <v>0</v>
      </c>
      <c r="P1898">
        <v>506030.71429999999</v>
      </c>
      <c r="Q1898">
        <v>7145335.2860000003</v>
      </c>
      <c r="R1898">
        <v>190958.14290000001</v>
      </c>
      <c r="S1898">
        <v>18273084.140000001</v>
      </c>
      <c r="T1898">
        <v>151112.85709999999</v>
      </c>
      <c r="U1898">
        <f t="shared" si="30"/>
        <v>8.2696963436627614E-3</v>
      </c>
      <c r="V1898">
        <f t="shared" si="31"/>
        <v>3.1414409218450783E-2</v>
      </c>
      <c r="W1898">
        <f t="shared" si="32"/>
        <v>3.7987379358281146</v>
      </c>
      <c r="X1898">
        <f t="shared" si="33"/>
        <v>0.21663965470972918</v>
      </c>
      <c r="Y1898">
        <f t="shared" si="34"/>
        <v>26.196808891990891</v>
      </c>
      <c r="AA1898">
        <v>506030.71429999999</v>
      </c>
      <c r="AB1898">
        <v>7145335.2860000003</v>
      </c>
      <c r="AC1898">
        <v>190958.14290000001</v>
      </c>
      <c r="AD1898">
        <v>18273084.140000001</v>
      </c>
      <c r="AE1898">
        <v>151112.85709999999</v>
      </c>
      <c r="AF1898">
        <v>8.2695500000000005E-3</v>
      </c>
      <c r="AG1898">
        <v>4018267</v>
      </c>
      <c r="AH1898">
        <v>0</v>
      </c>
      <c r="AI1898">
        <v>27710722.469999999</v>
      </c>
      <c r="AJ1898">
        <v>27710722.469999999</v>
      </c>
      <c r="AK1898">
        <v>0</v>
      </c>
    </row>
    <row r="1899" spans="1:37" ht="19" customHeight="1">
      <c r="A1899" t="s">
        <v>1021</v>
      </c>
      <c r="B1899" t="s">
        <v>1022</v>
      </c>
      <c r="C1899" t="s">
        <v>1023</v>
      </c>
      <c r="D1899">
        <v>7</v>
      </c>
      <c r="E1899" t="s">
        <v>331</v>
      </c>
      <c r="F1899" t="s">
        <v>332</v>
      </c>
      <c r="G1899" t="s">
        <v>332</v>
      </c>
      <c r="H1899" t="s">
        <v>333</v>
      </c>
      <c r="I1899" t="s">
        <v>324</v>
      </c>
      <c r="J1899" t="s">
        <v>334</v>
      </c>
      <c r="K1899">
        <v>33579376</v>
      </c>
      <c r="L1899">
        <v>0</v>
      </c>
      <c r="M1899">
        <v>7235386.5310000004</v>
      </c>
      <c r="N1899">
        <v>7235386.5310000004</v>
      </c>
      <c r="O1899">
        <v>0</v>
      </c>
      <c r="P1899">
        <v>490.71429999999998</v>
      </c>
      <c r="Q1899">
        <v>20903.857100000001</v>
      </c>
      <c r="R1899">
        <v>566.42859999999996</v>
      </c>
      <c r="S1899">
        <v>26044.428599999999</v>
      </c>
      <c r="T1899">
        <v>2301</v>
      </c>
      <c r="U1899">
        <f t="shared" si="30"/>
        <v>8.8349029857387615E-2</v>
      </c>
      <c r="V1899">
        <f t="shared" si="31"/>
        <v>184.18732804472873</v>
      </c>
      <c r="W1899">
        <f t="shared" si="32"/>
        <v>2084.769106599615</v>
      </c>
      <c r="X1899">
        <f t="shared" si="33"/>
        <v>39.687054116661038</v>
      </c>
      <c r="Y1899">
        <f t="shared" si="34"/>
        <v>449.20758247966728</v>
      </c>
      <c r="AA1899">
        <v>490.71429999999998</v>
      </c>
      <c r="AB1899">
        <v>20903.857100000001</v>
      </c>
      <c r="AC1899">
        <v>566.42859999999996</v>
      </c>
      <c r="AD1899">
        <v>26044.428599999999</v>
      </c>
      <c r="AE1899">
        <v>2301</v>
      </c>
      <c r="AF1899">
        <v>8.807413E-2</v>
      </c>
      <c r="AG1899">
        <v>33579376</v>
      </c>
      <c r="AH1899">
        <v>0</v>
      </c>
      <c r="AI1899">
        <v>7235386.5310000004</v>
      </c>
      <c r="AJ1899">
        <v>7235386.5310000004</v>
      </c>
      <c r="AK1899">
        <v>0</v>
      </c>
    </row>
    <row r="1900" spans="1:37" ht="19" customHeight="1">
      <c r="A1900" t="s">
        <v>1021</v>
      </c>
      <c r="B1900" t="s">
        <v>1022</v>
      </c>
      <c r="C1900" t="s">
        <v>1023</v>
      </c>
      <c r="D1900">
        <v>7</v>
      </c>
      <c r="E1900" t="s">
        <v>339</v>
      </c>
      <c r="F1900" t="s">
        <v>339</v>
      </c>
      <c r="G1900" t="s">
        <v>339</v>
      </c>
      <c r="H1900" t="s">
        <v>340</v>
      </c>
      <c r="I1900" t="s">
        <v>324</v>
      </c>
      <c r="J1900" t="s">
        <v>248</v>
      </c>
      <c r="K1900">
        <v>6308884</v>
      </c>
      <c r="L1900">
        <v>0</v>
      </c>
      <c r="M1900">
        <v>6308884</v>
      </c>
      <c r="N1900">
        <v>6308884</v>
      </c>
      <c r="O1900">
        <v>0</v>
      </c>
      <c r="P1900">
        <v>14632.142900000001</v>
      </c>
      <c r="Q1900">
        <v>479228.28570000001</v>
      </c>
      <c r="R1900">
        <v>13832.857099999999</v>
      </c>
      <c r="S1900">
        <v>520249.42859999998</v>
      </c>
      <c r="T1900">
        <v>6844.8571000000002</v>
      </c>
      <c r="U1900">
        <f t="shared" si="30"/>
        <v>1.3156875767109685E-2</v>
      </c>
      <c r="V1900">
        <f t="shared" si="31"/>
        <v>1.7323789192473951</v>
      </c>
      <c r="W1900">
        <f t="shared" si="32"/>
        <v>131.67099468842713</v>
      </c>
      <c r="X1900">
        <f t="shared" si="33"/>
        <v>1.7323789192473951</v>
      </c>
      <c r="Y1900">
        <f t="shared" si="34"/>
        <v>131.67099468842713</v>
      </c>
      <c r="AA1900">
        <v>14632.142900000001</v>
      </c>
      <c r="AB1900">
        <v>479228.28570000001</v>
      </c>
      <c r="AC1900">
        <v>13832.857099999999</v>
      </c>
      <c r="AD1900">
        <v>520249.42859999998</v>
      </c>
      <c r="AE1900">
        <v>6844.8571000000002</v>
      </c>
      <c r="AF1900">
        <v>1.3189599999999999E-2</v>
      </c>
      <c r="AG1900">
        <v>6308884</v>
      </c>
      <c r="AH1900">
        <v>0</v>
      </c>
      <c r="AI1900">
        <v>6308884</v>
      </c>
      <c r="AJ1900">
        <v>6308884</v>
      </c>
      <c r="AK1900">
        <v>0</v>
      </c>
    </row>
    <row r="1901" spans="1:37" ht="19" customHeight="1">
      <c r="A1901" t="s">
        <v>1021</v>
      </c>
      <c r="B1901" t="s">
        <v>1022</v>
      </c>
      <c r="C1901" t="s">
        <v>1023</v>
      </c>
      <c r="D1901">
        <v>7</v>
      </c>
      <c r="E1901" t="s">
        <v>336</v>
      </c>
      <c r="F1901" t="s">
        <v>336</v>
      </c>
      <c r="G1901" t="s">
        <v>336</v>
      </c>
      <c r="H1901" t="s">
        <v>337</v>
      </c>
      <c r="I1901" t="s">
        <v>324</v>
      </c>
      <c r="J1901" t="s">
        <v>334</v>
      </c>
      <c r="K1901">
        <v>28196349</v>
      </c>
      <c r="L1901">
        <v>0</v>
      </c>
      <c r="M1901">
        <v>6076591.693</v>
      </c>
      <c r="N1901">
        <v>6076591.693</v>
      </c>
      <c r="O1901">
        <v>0</v>
      </c>
      <c r="P1901">
        <v>674.71429999999998</v>
      </c>
      <c r="Q1901">
        <v>22941.142899999999</v>
      </c>
      <c r="R1901">
        <v>833</v>
      </c>
      <c r="S1901">
        <v>23810.571400000001</v>
      </c>
      <c r="T1901">
        <v>2637.8571000000002</v>
      </c>
      <c r="U1901">
        <f t="shared" si="30"/>
        <v>0.1107851237874955</v>
      </c>
      <c r="V1901">
        <f t="shared" si="31"/>
        <v>169.17065069437422</v>
      </c>
      <c r="W1901">
        <f t="shared" si="32"/>
        <v>1527.0159468239797</v>
      </c>
      <c r="X1901">
        <f t="shared" si="33"/>
        <v>36.457946052123241</v>
      </c>
      <c r="Y1901">
        <f t="shared" si="34"/>
        <v>329.08701823591144</v>
      </c>
      <c r="AA1901">
        <v>674.71429999999998</v>
      </c>
      <c r="AB1901">
        <v>22941.142899999999</v>
      </c>
      <c r="AC1901">
        <v>833</v>
      </c>
      <c r="AD1901">
        <v>23810.571400000001</v>
      </c>
      <c r="AE1901">
        <v>2637.8571000000002</v>
      </c>
      <c r="AF1901">
        <v>0.11080818000000001</v>
      </c>
      <c r="AG1901">
        <v>28196349</v>
      </c>
      <c r="AH1901">
        <v>0</v>
      </c>
      <c r="AI1901">
        <v>6076591.693</v>
      </c>
      <c r="AJ1901">
        <v>6076591.693</v>
      </c>
      <c r="AK1901">
        <v>0</v>
      </c>
    </row>
    <row r="1902" spans="1:37" ht="19" customHeight="1">
      <c r="A1902" t="s">
        <v>1021</v>
      </c>
      <c r="B1902" t="s">
        <v>1022</v>
      </c>
      <c r="C1902" t="s">
        <v>1023</v>
      </c>
      <c r="D1902">
        <v>7</v>
      </c>
      <c r="E1902" t="s">
        <v>343</v>
      </c>
      <c r="F1902" t="s">
        <v>343</v>
      </c>
      <c r="G1902" t="s">
        <v>344</v>
      </c>
      <c r="H1902" t="s">
        <v>345</v>
      </c>
      <c r="I1902" t="s">
        <v>324</v>
      </c>
      <c r="J1902" t="s">
        <v>248</v>
      </c>
      <c r="K1902">
        <v>2599338</v>
      </c>
      <c r="L1902">
        <v>0</v>
      </c>
      <c r="M1902">
        <v>2599338</v>
      </c>
      <c r="N1902">
        <v>2599338</v>
      </c>
      <c r="O1902">
        <v>0</v>
      </c>
      <c r="P1902">
        <v>3354.8571000000002</v>
      </c>
      <c r="Q1902">
        <v>348828.71429999999</v>
      </c>
      <c r="R1902">
        <v>1247.1429000000001</v>
      </c>
      <c r="S1902">
        <v>352952.14289999998</v>
      </c>
      <c r="T1902">
        <v>4613.5713999999998</v>
      </c>
      <c r="U1902">
        <f t="shared" si="30"/>
        <v>1.3071379485312087E-2</v>
      </c>
      <c r="V1902">
        <f t="shared" si="31"/>
        <v>1.0520803102340366</v>
      </c>
      <c r="W1902">
        <f t="shared" si="32"/>
        <v>80.487320517029389</v>
      </c>
      <c r="X1902">
        <f t="shared" si="33"/>
        <v>1.0520803102340366</v>
      </c>
      <c r="Y1902">
        <f t="shared" si="34"/>
        <v>80.487320517029389</v>
      </c>
      <c r="AA1902">
        <v>3354.8571000000002</v>
      </c>
      <c r="AB1902">
        <v>348828.71429999999</v>
      </c>
      <c r="AC1902">
        <v>1247.1429000000001</v>
      </c>
      <c r="AD1902">
        <v>352952.14289999998</v>
      </c>
      <c r="AE1902">
        <v>4613.5713999999998</v>
      </c>
      <c r="AF1902">
        <v>1.3070689999999999E-2</v>
      </c>
      <c r="AG1902">
        <v>2599338</v>
      </c>
      <c r="AH1902">
        <v>0</v>
      </c>
      <c r="AI1902">
        <v>2599338</v>
      </c>
      <c r="AJ1902">
        <v>2599338</v>
      </c>
      <c r="AK1902">
        <v>0</v>
      </c>
    </row>
    <row r="1903" spans="1:37" ht="19" customHeight="1">
      <c r="A1903" t="s">
        <v>1021</v>
      </c>
      <c r="B1903" t="s">
        <v>1022</v>
      </c>
      <c r="C1903" t="s">
        <v>1023</v>
      </c>
      <c r="D1903">
        <v>7</v>
      </c>
      <c r="E1903" t="s">
        <v>348</v>
      </c>
      <c r="F1903" t="s">
        <v>348</v>
      </c>
      <c r="G1903" t="s">
        <v>348</v>
      </c>
      <c r="H1903" t="s">
        <v>349</v>
      </c>
      <c r="I1903" t="s">
        <v>324</v>
      </c>
      <c r="J1903" t="s">
        <v>281</v>
      </c>
      <c r="K1903">
        <v>245101.50889999999</v>
      </c>
      <c r="L1903">
        <v>0</v>
      </c>
      <c r="M1903">
        <v>1689607.9820000001</v>
      </c>
      <c r="N1903">
        <v>1689607.9820000001</v>
      </c>
      <c r="O1903">
        <v>0</v>
      </c>
      <c r="P1903">
        <v>12429.428599999999</v>
      </c>
      <c r="Q1903">
        <v>211661.42860000001</v>
      </c>
      <c r="R1903">
        <v>17887.7143</v>
      </c>
      <c r="S1903">
        <v>279034.28570000001</v>
      </c>
      <c r="T1903">
        <v>1143.7143000000001</v>
      </c>
      <c r="U1903">
        <f t="shared" si="30"/>
        <v>4.0988307122575224E-3</v>
      </c>
      <c r="V1903">
        <f t="shared" si="31"/>
        <v>0.12548458403091706</v>
      </c>
      <c r="W1903">
        <f t="shared" si="32"/>
        <v>30.614727184427586</v>
      </c>
      <c r="X1903">
        <f t="shared" si="33"/>
        <v>0.86502835395880839</v>
      </c>
      <c r="Y1903">
        <f t="shared" si="34"/>
        <v>211.04271307715823</v>
      </c>
      <c r="AA1903">
        <v>12429.428599999999</v>
      </c>
      <c r="AB1903">
        <v>211661.42860000001</v>
      </c>
      <c r="AC1903">
        <v>17887.7143</v>
      </c>
      <c r="AD1903">
        <v>279034.28570000001</v>
      </c>
      <c r="AE1903">
        <v>1143.7143000000001</v>
      </c>
      <c r="AF1903">
        <v>4.0993699999999998E-3</v>
      </c>
      <c r="AG1903">
        <v>245101.50889999999</v>
      </c>
      <c r="AH1903">
        <v>0</v>
      </c>
      <c r="AI1903">
        <v>1689607.9820000001</v>
      </c>
      <c r="AJ1903">
        <v>1689607.9820000001</v>
      </c>
      <c r="AK1903">
        <v>0</v>
      </c>
    </row>
    <row r="1904" spans="1:37" ht="19" customHeight="1">
      <c r="A1904" t="s">
        <v>1021</v>
      </c>
      <c r="B1904" t="s">
        <v>1022</v>
      </c>
      <c r="C1904" t="s">
        <v>1023</v>
      </c>
      <c r="D1904">
        <v>7</v>
      </c>
      <c r="E1904" t="s">
        <v>353</v>
      </c>
      <c r="F1904" t="s">
        <v>353</v>
      </c>
      <c r="G1904" t="s">
        <v>353</v>
      </c>
      <c r="H1904" t="s">
        <v>354</v>
      </c>
      <c r="I1904" t="s">
        <v>324</v>
      </c>
      <c r="J1904" t="s">
        <v>281</v>
      </c>
      <c r="K1904">
        <v>77202.13</v>
      </c>
      <c r="L1904">
        <v>0</v>
      </c>
      <c r="M1904">
        <v>532342.03749999998</v>
      </c>
      <c r="N1904">
        <v>532342.03749999998</v>
      </c>
      <c r="O1904">
        <v>0</v>
      </c>
      <c r="P1904">
        <v>14477.571400000001</v>
      </c>
      <c r="Q1904">
        <v>188928.28570000001</v>
      </c>
      <c r="R1904">
        <v>70916</v>
      </c>
      <c r="S1904">
        <v>577774.71429999999</v>
      </c>
      <c r="T1904">
        <v>6432</v>
      </c>
      <c r="U1904">
        <f t="shared" si="30"/>
        <v>1.1132366718042788E-2</v>
      </c>
      <c r="V1904">
        <f t="shared" si="31"/>
        <v>1.9088539947006322E-2</v>
      </c>
      <c r="W1904">
        <f t="shared" si="32"/>
        <v>1.7146883884150677</v>
      </c>
      <c r="X1904">
        <f t="shared" si="33"/>
        <v>0.13162372914179293</v>
      </c>
      <c r="Y1904">
        <f t="shared" si="34"/>
        <v>11.823517179726368</v>
      </c>
      <c r="AA1904">
        <v>14477.571400000001</v>
      </c>
      <c r="AB1904">
        <v>188928.28570000001</v>
      </c>
      <c r="AC1904">
        <v>70916</v>
      </c>
      <c r="AD1904">
        <v>577774.71429999999</v>
      </c>
      <c r="AE1904">
        <v>6432</v>
      </c>
      <c r="AF1904">
        <v>1.112484E-2</v>
      </c>
      <c r="AG1904">
        <v>77202.13</v>
      </c>
      <c r="AH1904">
        <v>0</v>
      </c>
      <c r="AI1904">
        <v>532342.03749999998</v>
      </c>
      <c r="AJ1904">
        <v>532342.03749999998</v>
      </c>
      <c r="AK1904">
        <v>0</v>
      </c>
    </row>
    <row r="1905" spans="1:37" ht="19" customHeight="1">
      <c r="A1905" t="s">
        <v>1021</v>
      </c>
      <c r="B1905" t="s">
        <v>1022</v>
      </c>
      <c r="C1905" t="s">
        <v>1023</v>
      </c>
      <c r="D1905">
        <v>7</v>
      </c>
      <c r="E1905" t="s">
        <v>357</v>
      </c>
      <c r="F1905" t="s">
        <v>357</v>
      </c>
      <c r="G1905" t="s">
        <v>357</v>
      </c>
      <c r="H1905" t="s">
        <v>354</v>
      </c>
      <c r="I1905" t="s">
        <v>324</v>
      </c>
      <c r="J1905" t="s">
        <v>281</v>
      </c>
      <c r="K1905">
        <v>60424.67</v>
      </c>
      <c r="L1905">
        <v>0</v>
      </c>
      <c r="M1905">
        <v>416702.3162</v>
      </c>
      <c r="N1905">
        <v>416702.3162</v>
      </c>
      <c r="O1905">
        <v>0</v>
      </c>
      <c r="P1905">
        <v>3684.5713999999998</v>
      </c>
      <c r="Q1905">
        <v>174678.28570000001</v>
      </c>
      <c r="R1905">
        <v>14956.428599999999</v>
      </c>
      <c r="S1905">
        <v>289946.57140000002</v>
      </c>
      <c r="T1905">
        <v>4722.2857000000004</v>
      </c>
      <c r="U1905">
        <f t="shared" si="30"/>
        <v>1.6286744406731758E-2</v>
      </c>
      <c r="V1905">
        <f t="shared" si="31"/>
        <v>2.9771332258235882E-2</v>
      </c>
      <c r="W1905">
        <f t="shared" si="32"/>
        <v>1.8279486381532808</v>
      </c>
      <c r="X1905">
        <f t="shared" si="33"/>
        <v>0.20530990253429052</v>
      </c>
      <c r="Y1905">
        <f t="shared" si="34"/>
        <v>12.605951036441041</v>
      </c>
      <c r="AA1905">
        <v>3684.5713999999998</v>
      </c>
      <c r="AB1905">
        <v>174678.28570000001</v>
      </c>
      <c r="AC1905">
        <v>14956.428599999999</v>
      </c>
      <c r="AD1905">
        <v>289946.57140000002</v>
      </c>
      <c r="AE1905">
        <v>4722.2857000000004</v>
      </c>
      <c r="AF1905">
        <v>1.6284759999999999E-2</v>
      </c>
      <c r="AG1905">
        <v>60424.67</v>
      </c>
      <c r="AH1905">
        <v>0</v>
      </c>
      <c r="AI1905">
        <v>416702.3162</v>
      </c>
      <c r="AJ1905">
        <v>416702.3162</v>
      </c>
      <c r="AK1905">
        <v>0</v>
      </c>
    </row>
    <row r="1906" spans="1:37" ht="19" customHeight="1">
      <c r="A1906" t="s">
        <v>1021</v>
      </c>
      <c r="B1906" t="s">
        <v>1022</v>
      </c>
      <c r="C1906" t="s">
        <v>1023</v>
      </c>
      <c r="D1906">
        <v>7</v>
      </c>
      <c r="E1906" t="s">
        <v>362</v>
      </c>
      <c r="F1906" t="s">
        <v>363</v>
      </c>
      <c r="G1906" t="s">
        <v>344</v>
      </c>
      <c r="H1906" t="s">
        <v>345</v>
      </c>
      <c r="I1906" t="s">
        <v>324</v>
      </c>
      <c r="J1906" t="s">
        <v>248</v>
      </c>
      <c r="K1906">
        <v>369646</v>
      </c>
      <c r="L1906">
        <v>0</v>
      </c>
      <c r="M1906">
        <v>369646</v>
      </c>
      <c r="N1906">
        <v>369646</v>
      </c>
      <c r="O1906">
        <v>0</v>
      </c>
      <c r="P1906">
        <v>1782.5714</v>
      </c>
      <c r="Q1906">
        <v>169819.28570000001</v>
      </c>
      <c r="R1906">
        <v>1510.4286</v>
      </c>
      <c r="S1906">
        <v>177744.28570000001</v>
      </c>
      <c r="T1906">
        <v>1664</v>
      </c>
      <c r="U1906">
        <f t="shared" si="30"/>
        <v>9.3617636901617701E-3</v>
      </c>
      <c r="V1906">
        <f t="shared" si="31"/>
        <v>0.29709293449635454</v>
      </c>
      <c r="W1906">
        <f t="shared" si="32"/>
        <v>31.734718406593405</v>
      </c>
      <c r="X1906">
        <f t="shared" si="33"/>
        <v>0.29709293449635454</v>
      </c>
      <c r="Y1906">
        <f t="shared" si="34"/>
        <v>31.734718406593405</v>
      </c>
      <c r="AA1906">
        <v>1782.5714</v>
      </c>
      <c r="AB1906">
        <v>169819.28570000001</v>
      </c>
      <c r="AC1906">
        <v>1510.4286</v>
      </c>
      <c r="AD1906">
        <v>177744.28570000001</v>
      </c>
      <c r="AE1906">
        <v>1664</v>
      </c>
      <c r="AF1906">
        <v>9.3580999999999994E-3</v>
      </c>
      <c r="AG1906">
        <v>369646</v>
      </c>
      <c r="AH1906">
        <v>0</v>
      </c>
      <c r="AI1906">
        <v>369646</v>
      </c>
      <c r="AJ1906">
        <v>369646</v>
      </c>
      <c r="AK1906">
        <v>0</v>
      </c>
    </row>
    <row r="1907" spans="1:37" ht="19" customHeight="1">
      <c r="A1907" t="s">
        <v>1021</v>
      </c>
      <c r="B1907" t="s">
        <v>1022</v>
      </c>
      <c r="C1907" t="s">
        <v>1023</v>
      </c>
      <c r="D1907">
        <v>7</v>
      </c>
      <c r="E1907" t="s">
        <v>360</v>
      </c>
      <c r="F1907" t="s">
        <v>361</v>
      </c>
      <c r="G1907" t="s">
        <v>361</v>
      </c>
      <c r="H1907" t="s">
        <v>333</v>
      </c>
      <c r="I1907" t="s">
        <v>324</v>
      </c>
      <c r="J1907" t="s">
        <v>281</v>
      </c>
      <c r="K1907">
        <v>44372.480000000003</v>
      </c>
      <c r="L1907">
        <v>0</v>
      </c>
      <c r="M1907">
        <v>305991.83270000003</v>
      </c>
      <c r="N1907">
        <v>305991.83270000003</v>
      </c>
      <c r="O1907">
        <v>0</v>
      </c>
      <c r="P1907">
        <v>805.85709999999995</v>
      </c>
      <c r="Q1907">
        <v>13946.571400000001</v>
      </c>
      <c r="R1907">
        <v>739.71429999999998</v>
      </c>
      <c r="S1907">
        <v>13918.857099999999</v>
      </c>
      <c r="T1907">
        <v>220.42859999999999</v>
      </c>
      <c r="U1907">
        <f t="shared" si="30"/>
        <v>1.5836688200498876E-2</v>
      </c>
      <c r="V1907">
        <f t="shared" si="31"/>
        <v>0.45541998662273181</v>
      </c>
      <c r="W1907">
        <f t="shared" si="32"/>
        <v>28.757274302362376</v>
      </c>
      <c r="X1907">
        <f t="shared" si="33"/>
        <v>3.1405681258946805</v>
      </c>
      <c r="Y1907">
        <f t="shared" si="34"/>
        <v>198.30965200134131</v>
      </c>
      <c r="AA1907">
        <v>805.85709999999995</v>
      </c>
      <c r="AB1907">
        <v>13946.571400000001</v>
      </c>
      <c r="AC1907">
        <v>739.71429999999998</v>
      </c>
      <c r="AD1907">
        <v>13918.857099999999</v>
      </c>
      <c r="AE1907">
        <v>220.42859999999999</v>
      </c>
      <c r="AF1907">
        <v>1.5846840000000001E-2</v>
      </c>
      <c r="AG1907">
        <v>44372.480000000003</v>
      </c>
      <c r="AH1907">
        <v>0</v>
      </c>
      <c r="AI1907">
        <v>305991.83270000003</v>
      </c>
      <c r="AJ1907">
        <v>305991.83270000003</v>
      </c>
      <c r="AK1907">
        <v>0</v>
      </c>
    </row>
    <row r="1908" spans="1:37" ht="19" customHeight="1">
      <c r="A1908" t="s">
        <v>1021</v>
      </c>
      <c r="B1908" t="s">
        <v>1022</v>
      </c>
      <c r="C1908" t="s">
        <v>1023</v>
      </c>
      <c r="D1908">
        <v>7</v>
      </c>
      <c r="E1908" t="s">
        <v>374</v>
      </c>
      <c r="F1908" t="s">
        <v>374</v>
      </c>
      <c r="G1908" t="s">
        <v>374</v>
      </c>
      <c r="H1908" t="s">
        <v>349</v>
      </c>
      <c r="I1908" t="s">
        <v>324</v>
      </c>
      <c r="J1908" t="s">
        <v>281</v>
      </c>
      <c r="K1908">
        <v>34147.996400000004</v>
      </c>
      <c r="L1908">
        <v>0</v>
      </c>
      <c r="M1908">
        <v>235745.6061</v>
      </c>
      <c r="N1908">
        <v>235745.6061</v>
      </c>
      <c r="O1908">
        <v>0</v>
      </c>
      <c r="Q1908">
        <v>1722.2856999999999</v>
      </c>
      <c r="R1908">
        <v>1506.1429000000001</v>
      </c>
      <c r="S1908">
        <v>6274</v>
      </c>
      <c r="T1908">
        <v>14.857100000000001</v>
      </c>
      <c r="U1908">
        <f t="shared" si="30"/>
        <v>2.3680427159706728E-3</v>
      </c>
      <c r="V1908">
        <f t="shared" si="31"/>
        <v>0.77753987886515785</v>
      </c>
      <c r="W1908">
        <f t="shared" si="32"/>
        <v>328.34706638576841</v>
      </c>
      <c r="X1908">
        <f t="shared" si="33"/>
        <v>5.3678584202377158</v>
      </c>
      <c r="Y1908">
        <f t="shared" si="34"/>
        <v>2266.7912128592679</v>
      </c>
      <c r="AB1908">
        <v>1722.2856999999999</v>
      </c>
      <c r="AC1908">
        <v>1506.1429000000001</v>
      </c>
      <c r="AD1908">
        <v>6274</v>
      </c>
      <c r="AE1908">
        <v>14.857100000000001</v>
      </c>
      <c r="AF1908">
        <v>2.3889599999999999E-3</v>
      </c>
      <c r="AG1908">
        <v>34147.996400000004</v>
      </c>
      <c r="AH1908">
        <v>0</v>
      </c>
      <c r="AI1908">
        <v>235745.6061</v>
      </c>
      <c r="AJ1908">
        <v>235745.6061</v>
      </c>
      <c r="AK1908">
        <v>0</v>
      </c>
    </row>
    <row r="1909" spans="1:37" ht="19" customHeight="1">
      <c r="A1909" t="s">
        <v>1021</v>
      </c>
      <c r="B1909" t="s">
        <v>1022</v>
      </c>
      <c r="C1909" t="s">
        <v>1023</v>
      </c>
      <c r="D1909">
        <v>7</v>
      </c>
      <c r="E1909" t="s">
        <v>365</v>
      </c>
      <c r="F1909" t="s">
        <v>366</v>
      </c>
      <c r="G1909" t="s">
        <v>366</v>
      </c>
      <c r="H1909" t="s">
        <v>367</v>
      </c>
      <c r="I1909" t="s">
        <v>324</v>
      </c>
      <c r="J1909" t="s">
        <v>368</v>
      </c>
      <c r="K1909">
        <v>1222392</v>
      </c>
      <c r="L1909">
        <v>0</v>
      </c>
      <c r="M1909">
        <v>189548.4417</v>
      </c>
      <c r="N1909">
        <v>189548.4417</v>
      </c>
      <c r="O1909">
        <v>0</v>
      </c>
      <c r="R1909">
        <v>1127.5714</v>
      </c>
      <c r="S1909">
        <v>14721.428599999999</v>
      </c>
      <c r="T1909">
        <v>494.1429</v>
      </c>
      <c r="U1909">
        <f t="shared" si="30"/>
        <v>3.3566232831506587E-2</v>
      </c>
      <c r="V1909">
        <f t="shared" si="31"/>
        <v>11.862125158928434</v>
      </c>
      <c r="W1909">
        <f t="shared" si="32"/>
        <v>353.39459207332249</v>
      </c>
      <c r="X1909">
        <f t="shared" si="33"/>
        <v>1.8393832249599549</v>
      </c>
      <c r="Y1909">
        <f t="shared" si="34"/>
        <v>54.798619618506535</v>
      </c>
      <c r="AC1909">
        <v>1127.5714</v>
      </c>
      <c r="AD1909">
        <v>14721.428599999999</v>
      </c>
      <c r="AE1909">
        <v>494.1429</v>
      </c>
      <c r="AF1909">
        <v>3.3567699999999999E-2</v>
      </c>
      <c r="AG1909">
        <v>1222392</v>
      </c>
      <c r="AH1909">
        <v>0</v>
      </c>
      <c r="AI1909">
        <v>189548.4417</v>
      </c>
      <c r="AJ1909">
        <v>189548.4417</v>
      </c>
      <c r="AK1909">
        <v>0</v>
      </c>
    </row>
    <row r="1910" spans="1:37" ht="19" customHeight="1">
      <c r="A1910" t="s">
        <v>1021</v>
      </c>
      <c r="B1910" t="s">
        <v>1022</v>
      </c>
      <c r="C1910" t="s">
        <v>1023</v>
      </c>
      <c r="D1910">
        <v>7</v>
      </c>
      <c r="E1910" t="s">
        <v>369</v>
      </c>
      <c r="F1910" t="s">
        <v>369</v>
      </c>
      <c r="G1910" t="s">
        <v>369</v>
      </c>
      <c r="H1910" t="s">
        <v>354</v>
      </c>
      <c r="I1910" t="s">
        <v>324</v>
      </c>
      <c r="J1910" t="s">
        <v>281</v>
      </c>
      <c r="K1910">
        <v>15135.43</v>
      </c>
      <c r="L1910">
        <v>0</v>
      </c>
      <c r="M1910">
        <v>104386.232</v>
      </c>
      <c r="N1910">
        <v>104386.232</v>
      </c>
      <c r="O1910">
        <v>0</v>
      </c>
      <c r="P1910">
        <v>345.42860000000002</v>
      </c>
      <c r="Q1910">
        <v>2123.5713999999998</v>
      </c>
      <c r="R1910">
        <v>530.85709999999995</v>
      </c>
      <c r="S1910">
        <v>2977.5713999999998</v>
      </c>
      <c r="T1910">
        <v>348</v>
      </c>
      <c r="U1910">
        <f t="shared" si="30"/>
        <v>0.11687377169192316</v>
      </c>
      <c r="V1910">
        <f t="shared" si="31"/>
        <v>0.72616370701111843</v>
      </c>
      <c r="W1910">
        <f t="shared" si="32"/>
        <v>6.2132307060755334</v>
      </c>
      <c r="X1910">
        <f t="shared" si="33"/>
        <v>5.0082153721461928</v>
      </c>
      <c r="Y1910">
        <f t="shared" si="34"/>
        <v>42.851490968801315</v>
      </c>
      <c r="AA1910">
        <v>345.42860000000002</v>
      </c>
      <c r="AB1910">
        <v>2123.5713999999998</v>
      </c>
      <c r="AC1910">
        <v>530.85709999999995</v>
      </c>
      <c r="AD1910">
        <v>2977.5713999999998</v>
      </c>
      <c r="AE1910">
        <v>348</v>
      </c>
      <c r="AF1910">
        <v>0.11702124</v>
      </c>
      <c r="AG1910">
        <v>15135.43</v>
      </c>
      <c r="AH1910">
        <v>0</v>
      </c>
      <c r="AI1910">
        <v>104386.232</v>
      </c>
      <c r="AJ1910">
        <v>104386.232</v>
      </c>
      <c r="AK1910">
        <v>0</v>
      </c>
    </row>
    <row r="1911" spans="1:37" ht="19" customHeight="1">
      <c r="A1911" t="s">
        <v>1021</v>
      </c>
      <c r="B1911" t="s">
        <v>1022</v>
      </c>
      <c r="C1911" t="s">
        <v>1023</v>
      </c>
      <c r="D1911">
        <v>7</v>
      </c>
      <c r="E1911" t="s">
        <v>370</v>
      </c>
      <c r="F1911" t="s">
        <v>371</v>
      </c>
      <c r="G1911" t="s">
        <v>371</v>
      </c>
      <c r="H1911" t="s">
        <v>345</v>
      </c>
      <c r="I1911" t="s">
        <v>324</v>
      </c>
      <c r="J1911" t="s">
        <v>268</v>
      </c>
      <c r="K1911">
        <v>1042697</v>
      </c>
      <c r="L1911">
        <v>0</v>
      </c>
      <c r="M1911">
        <v>71898.563200000004</v>
      </c>
      <c r="N1911">
        <v>71898.563200000004</v>
      </c>
      <c r="O1911">
        <v>0</v>
      </c>
      <c r="P1911">
        <v>1685.1429000000001</v>
      </c>
      <c r="Q1911">
        <v>119722.14290000001</v>
      </c>
      <c r="R1911">
        <v>31844</v>
      </c>
      <c r="S1911">
        <v>167872.42860000001</v>
      </c>
      <c r="T1911">
        <v>1079.1429000000001</v>
      </c>
      <c r="U1911">
        <f t="shared" si="30"/>
        <v>6.4283510341733383E-3</v>
      </c>
      <c r="V1911">
        <f t="shared" si="31"/>
        <v>0.8873208991373005</v>
      </c>
      <c r="W1911">
        <f t="shared" si="32"/>
        <v>138.03242766617311</v>
      </c>
      <c r="X1911">
        <f t="shared" si="33"/>
        <v>6.1184694830141474E-2</v>
      </c>
      <c r="Y1911">
        <f t="shared" si="34"/>
        <v>9.5179455049796591</v>
      </c>
      <c r="AA1911">
        <v>1685.1429000000001</v>
      </c>
      <c r="AB1911">
        <v>119722.14290000001</v>
      </c>
      <c r="AC1911">
        <v>31844</v>
      </c>
      <c r="AD1911">
        <v>167872.42860000001</v>
      </c>
      <c r="AE1911">
        <v>1079.1429000000001</v>
      </c>
      <c r="AF1911">
        <v>6.4280500000000003E-3</v>
      </c>
      <c r="AG1911">
        <v>1042697</v>
      </c>
      <c r="AH1911">
        <v>0</v>
      </c>
      <c r="AI1911">
        <v>71898.563200000004</v>
      </c>
      <c r="AJ1911">
        <v>71898.563200000004</v>
      </c>
      <c r="AK1911">
        <v>0</v>
      </c>
    </row>
    <row r="1912" spans="1:37" ht="19" customHeight="1">
      <c r="A1912" t="s">
        <v>1021</v>
      </c>
      <c r="B1912" t="s">
        <v>1022</v>
      </c>
      <c r="C1912" t="s">
        <v>1023</v>
      </c>
      <c r="D1912">
        <v>7</v>
      </c>
      <c r="E1912" t="s">
        <v>375</v>
      </c>
      <c r="F1912" t="s">
        <v>376</v>
      </c>
      <c r="G1912" t="s">
        <v>376</v>
      </c>
      <c r="H1912" t="s">
        <v>323</v>
      </c>
      <c r="I1912" t="s">
        <v>324</v>
      </c>
      <c r="J1912" t="s">
        <v>281</v>
      </c>
      <c r="K1912">
        <v>5407.64</v>
      </c>
      <c r="L1912">
        <v>0</v>
      </c>
      <c r="M1912">
        <v>37299.078600000001</v>
      </c>
      <c r="N1912">
        <v>37299.078600000001</v>
      </c>
      <c r="O1912">
        <v>0</v>
      </c>
      <c r="P1912">
        <v>616.42859999999996</v>
      </c>
      <c r="Q1912">
        <v>33081.142899999999</v>
      </c>
      <c r="R1912">
        <v>2487.7143000000001</v>
      </c>
      <c r="S1912">
        <v>36943</v>
      </c>
      <c r="T1912">
        <v>339.42860000000002</v>
      </c>
      <c r="U1912">
        <f t="shared" si="30"/>
        <v>9.187900278807894E-3</v>
      </c>
      <c r="V1912">
        <f t="shared" si="31"/>
        <v>2.0911133367620391E-2</v>
      </c>
      <c r="W1912">
        <f t="shared" si="32"/>
        <v>2.2759425693651036</v>
      </c>
      <c r="X1912">
        <f t="shared" si="33"/>
        <v>0.1442340849416669</v>
      </c>
      <c r="Y1912">
        <f t="shared" si="34"/>
        <v>15.698264082637703</v>
      </c>
      <c r="AA1912">
        <v>616.42859999999996</v>
      </c>
      <c r="AB1912">
        <v>33081.142899999999</v>
      </c>
      <c r="AC1912">
        <v>2487.7143000000001</v>
      </c>
      <c r="AD1912">
        <v>36943</v>
      </c>
      <c r="AE1912">
        <v>339.42860000000002</v>
      </c>
      <c r="AF1912">
        <v>9.1821300000000002E-3</v>
      </c>
      <c r="AG1912">
        <v>5407.64</v>
      </c>
      <c r="AH1912">
        <v>0</v>
      </c>
      <c r="AI1912">
        <v>37299.078600000001</v>
      </c>
      <c r="AJ1912">
        <v>37299.078600000001</v>
      </c>
      <c r="AK1912">
        <v>0</v>
      </c>
    </row>
    <row r="1913" spans="1:37" ht="19" customHeight="1">
      <c r="A1913" t="s">
        <v>1021</v>
      </c>
      <c r="B1913" t="s">
        <v>1022</v>
      </c>
      <c r="C1913" t="s">
        <v>1023</v>
      </c>
      <c r="D1913">
        <v>7</v>
      </c>
      <c r="E1913" t="s">
        <v>377</v>
      </c>
      <c r="F1913" t="s">
        <v>378</v>
      </c>
      <c r="G1913" t="s">
        <v>378</v>
      </c>
      <c r="H1913" t="s">
        <v>345</v>
      </c>
      <c r="I1913" t="s">
        <v>324</v>
      </c>
      <c r="J1913" t="s">
        <v>268</v>
      </c>
      <c r="K1913">
        <v>322933</v>
      </c>
      <c r="L1913">
        <v>0</v>
      </c>
      <c r="M1913">
        <v>22267.7114</v>
      </c>
      <c r="N1913">
        <v>22267.7114</v>
      </c>
      <c r="O1913">
        <v>0</v>
      </c>
      <c r="P1913">
        <v>1208</v>
      </c>
      <c r="Q1913">
        <v>32008.2857</v>
      </c>
      <c r="R1913">
        <v>7615.4286000000002</v>
      </c>
      <c r="S1913">
        <v>545304.14289999998</v>
      </c>
      <c r="U1913">
        <f t="shared" si="30"/>
        <v>0</v>
      </c>
      <c r="V1913">
        <f t="shared" si="31"/>
        <v>8.4601018193155048E-2</v>
      </c>
      <c r="W1913" t="str">
        <f t="shared" si="32"/>
        <v/>
      </c>
      <c r="X1913">
        <f t="shared" si="33"/>
        <v>5.8336282054522945E-3</v>
      </c>
      <c r="Y1913" t="str">
        <f t="shared" si="34"/>
        <v/>
      </c>
      <c r="AA1913">
        <v>1208</v>
      </c>
      <c r="AB1913">
        <v>32008.2857</v>
      </c>
      <c r="AC1913">
        <v>7615.4286000000002</v>
      </c>
      <c r="AD1913">
        <v>545304.14289999998</v>
      </c>
      <c r="AF1913">
        <v>0</v>
      </c>
      <c r="AG1913">
        <v>322933</v>
      </c>
      <c r="AH1913">
        <v>0</v>
      </c>
      <c r="AI1913">
        <v>22267.7114</v>
      </c>
      <c r="AJ1913">
        <v>22267.7114</v>
      </c>
      <c r="AK1913">
        <v>0</v>
      </c>
    </row>
    <row r="1914" spans="1:37" ht="19" customHeight="1">
      <c r="A1914" t="s">
        <v>1021</v>
      </c>
      <c r="B1914" t="s">
        <v>1022</v>
      </c>
      <c r="C1914" t="s">
        <v>1023</v>
      </c>
      <c r="D1914">
        <v>7</v>
      </c>
      <c r="E1914" t="s">
        <v>380</v>
      </c>
      <c r="F1914" t="s">
        <v>380</v>
      </c>
      <c r="G1914" t="s">
        <v>380</v>
      </c>
      <c r="H1914" t="s">
        <v>340</v>
      </c>
      <c r="I1914" t="s">
        <v>324</v>
      </c>
      <c r="J1914" t="s">
        <v>381</v>
      </c>
      <c r="K1914">
        <v>206925</v>
      </c>
      <c r="L1914">
        <v>0</v>
      </c>
      <c r="M1914">
        <v>17627.823799999998</v>
      </c>
      <c r="N1914">
        <v>17627.823799999998</v>
      </c>
      <c r="O1914">
        <v>0</v>
      </c>
      <c r="P1914">
        <v>158.28569999999999</v>
      </c>
      <c r="Q1914">
        <v>10496.428599999999</v>
      </c>
      <c r="R1914">
        <v>279.57139999999998</v>
      </c>
      <c r="S1914">
        <v>11049.571400000001</v>
      </c>
      <c r="T1914">
        <v>154.8571</v>
      </c>
      <c r="U1914">
        <f t="shared" si="30"/>
        <v>1.4014760789726197E-2</v>
      </c>
      <c r="V1914">
        <f t="shared" si="31"/>
        <v>2.675281530441469</v>
      </c>
      <c r="W1914">
        <f t="shared" si="32"/>
        <v>190.89027423162571</v>
      </c>
      <c r="X1914">
        <f t="shared" si="33"/>
        <v>0.227905721561032</v>
      </c>
      <c r="Y1914">
        <f t="shared" si="34"/>
        <v>16.261834574308462</v>
      </c>
      <c r="AA1914">
        <v>158.28569999999999</v>
      </c>
      <c r="AB1914">
        <v>10496.428599999999</v>
      </c>
      <c r="AC1914">
        <v>279.57139999999998</v>
      </c>
      <c r="AD1914">
        <v>11049.571400000001</v>
      </c>
      <c r="AE1914">
        <v>154.8571</v>
      </c>
      <c r="AF1914">
        <v>1.40144E-2</v>
      </c>
      <c r="AG1914">
        <v>206925</v>
      </c>
      <c r="AH1914">
        <v>0</v>
      </c>
      <c r="AI1914">
        <v>17627.823799999998</v>
      </c>
      <c r="AJ1914">
        <v>17627.823799999998</v>
      </c>
      <c r="AK1914">
        <v>0</v>
      </c>
    </row>
    <row r="1915" spans="1:37" ht="19" customHeight="1">
      <c r="A1915" t="s">
        <v>1021</v>
      </c>
      <c r="B1915" t="s">
        <v>1022</v>
      </c>
      <c r="C1915" t="s">
        <v>1023</v>
      </c>
      <c r="D1915">
        <v>7</v>
      </c>
      <c r="E1915" t="s">
        <v>382</v>
      </c>
      <c r="F1915" t="s">
        <v>382</v>
      </c>
      <c r="G1915" t="s">
        <v>382</v>
      </c>
      <c r="H1915" t="s">
        <v>276</v>
      </c>
      <c r="I1915" t="s">
        <v>383</v>
      </c>
      <c r="J1915" t="s">
        <v>281</v>
      </c>
      <c r="K1915">
        <v>754135.56</v>
      </c>
      <c r="L1915">
        <v>374370.33</v>
      </c>
      <c r="M1915">
        <v>7782247.7819999997</v>
      </c>
      <c r="N1915">
        <v>5200687.8119999999</v>
      </c>
      <c r="O1915">
        <v>2581559.969</v>
      </c>
      <c r="Q1915">
        <v>583041.28570000001</v>
      </c>
      <c r="R1915">
        <v>26298.571400000001</v>
      </c>
      <c r="S1915">
        <v>583930.28570000001</v>
      </c>
      <c r="T1915">
        <v>15527.571400000001</v>
      </c>
      <c r="U1915">
        <f t="shared" si="30"/>
        <v>2.6591481518013684E-2</v>
      </c>
      <c r="V1915">
        <f t="shared" si="31"/>
        <v>0.27608625736820069</v>
      </c>
      <c r="W1915">
        <f t="shared" si="32"/>
        <v>10.382507540287797</v>
      </c>
      <c r="X1915">
        <f t="shared" si="33"/>
        <v>1.9039082410499077</v>
      </c>
      <c r="Y1915">
        <f t="shared" si="34"/>
        <v>71.598426727753264</v>
      </c>
      <c r="AB1915">
        <v>583041.28570000001</v>
      </c>
      <c r="AC1915">
        <v>26298.571400000001</v>
      </c>
      <c r="AD1915">
        <v>583930.28570000001</v>
      </c>
      <c r="AE1915">
        <v>15527.571400000001</v>
      </c>
      <c r="AF1915">
        <v>2.660009E-2</v>
      </c>
      <c r="AG1915">
        <v>754135.56</v>
      </c>
      <c r="AH1915">
        <v>374370.33</v>
      </c>
      <c r="AI1915">
        <v>7782247.7819999997</v>
      </c>
      <c r="AJ1915">
        <v>5200687.8119999999</v>
      </c>
      <c r="AK1915">
        <v>2581559.969</v>
      </c>
    </row>
    <row r="1916" spans="1:37" ht="19" customHeight="1">
      <c r="A1916" t="s">
        <v>1021</v>
      </c>
      <c r="B1916" t="s">
        <v>1022</v>
      </c>
      <c r="C1916" t="s">
        <v>1023</v>
      </c>
      <c r="D1916">
        <v>7</v>
      </c>
      <c r="E1916" t="s">
        <v>391</v>
      </c>
      <c r="G1916" t="s">
        <v>392</v>
      </c>
      <c r="H1916" t="s">
        <v>393</v>
      </c>
      <c r="I1916" t="s">
        <v>383</v>
      </c>
      <c r="J1916" t="s">
        <v>268</v>
      </c>
      <c r="K1916">
        <v>53291534</v>
      </c>
      <c r="L1916">
        <v>2633443.25</v>
      </c>
      <c r="M1916">
        <v>3857025.6039999998</v>
      </c>
      <c r="N1916">
        <v>3675418.64</v>
      </c>
      <c r="O1916">
        <v>181606.9644</v>
      </c>
      <c r="P1916">
        <v>5836.1428999999998</v>
      </c>
      <c r="R1916">
        <v>0</v>
      </c>
      <c r="S1916">
        <v>52602.857100000001</v>
      </c>
      <c r="U1916">
        <f t="shared" si="30"/>
        <v>0</v>
      </c>
      <c r="V1916">
        <f t="shared" si="31"/>
        <v>151.87924962132359</v>
      </c>
      <c r="W1916" t="str">
        <f t="shared" si="32"/>
        <v/>
      </c>
      <c r="X1916">
        <f t="shared" si="33"/>
        <v>10.474785745321913</v>
      </c>
      <c r="Y1916" t="str">
        <f t="shared" si="34"/>
        <v/>
      </c>
      <c r="AA1916">
        <v>5836.1428999999998</v>
      </c>
      <c r="AC1916">
        <v>0</v>
      </c>
      <c r="AD1916">
        <v>52602.857100000001</v>
      </c>
      <c r="AF1916">
        <v>0</v>
      </c>
      <c r="AG1916">
        <v>53291534</v>
      </c>
      <c r="AH1916">
        <v>2633443.25</v>
      </c>
      <c r="AI1916">
        <v>3857025.6039999998</v>
      </c>
      <c r="AJ1916">
        <v>3675418.64</v>
      </c>
      <c r="AK1916">
        <v>181606.9644</v>
      </c>
    </row>
    <row r="1917" spans="1:37" ht="19" customHeight="1">
      <c r="A1917" t="s">
        <v>1021</v>
      </c>
      <c r="B1917" t="s">
        <v>1022</v>
      </c>
      <c r="C1917" t="s">
        <v>1023</v>
      </c>
      <c r="D1917">
        <v>7</v>
      </c>
      <c r="E1917" t="s">
        <v>386</v>
      </c>
      <c r="G1917" t="s">
        <v>387</v>
      </c>
      <c r="H1917" t="s">
        <v>388</v>
      </c>
      <c r="I1917" t="s">
        <v>383</v>
      </c>
      <c r="J1917" t="s">
        <v>268</v>
      </c>
      <c r="K1917">
        <v>14112281</v>
      </c>
      <c r="L1917">
        <v>34885696.979999997</v>
      </c>
      <c r="M1917">
        <v>3378985.7069999999</v>
      </c>
      <c r="N1917">
        <v>973180.53289999999</v>
      </c>
      <c r="O1917">
        <v>2405805.1749999998</v>
      </c>
      <c r="P1917">
        <v>25902.2857</v>
      </c>
      <c r="R1917">
        <v>0</v>
      </c>
      <c r="S1917">
        <v>218599.28570000001</v>
      </c>
      <c r="U1917">
        <f t="shared" si="30"/>
        <v>0</v>
      </c>
      <c r="V1917">
        <f t="shared" si="31"/>
        <v>32.020741136392466</v>
      </c>
      <c r="W1917" t="str">
        <f t="shared" si="32"/>
        <v/>
      </c>
      <c r="X1917">
        <f t="shared" si="33"/>
        <v>2.2082059523268738</v>
      </c>
      <c r="Y1917" t="str">
        <f t="shared" si="34"/>
        <v/>
      </c>
      <c r="AA1917">
        <v>25902.2857</v>
      </c>
      <c r="AC1917">
        <v>0</v>
      </c>
      <c r="AD1917">
        <v>218599.28570000001</v>
      </c>
      <c r="AF1917">
        <v>0</v>
      </c>
      <c r="AG1917">
        <v>14112281</v>
      </c>
      <c r="AH1917">
        <v>34885696.979999997</v>
      </c>
      <c r="AI1917">
        <v>3378985.7069999999</v>
      </c>
      <c r="AJ1917">
        <v>973180.53289999999</v>
      </c>
      <c r="AK1917">
        <v>2405805.1749999998</v>
      </c>
    </row>
    <row r="1918" spans="1:37" ht="19" customHeight="1">
      <c r="A1918" t="s">
        <v>1021</v>
      </c>
      <c r="B1918" t="s">
        <v>1022</v>
      </c>
      <c r="C1918" t="s">
        <v>1023</v>
      </c>
      <c r="D1918">
        <v>7</v>
      </c>
      <c r="E1918" t="s">
        <v>394</v>
      </c>
      <c r="G1918" t="s">
        <v>395</v>
      </c>
      <c r="H1918" t="s">
        <v>388</v>
      </c>
      <c r="I1918" t="s">
        <v>383</v>
      </c>
      <c r="J1918" t="s">
        <v>268</v>
      </c>
      <c r="K1918">
        <v>31177062</v>
      </c>
      <c r="L1918">
        <v>2606019.15</v>
      </c>
      <c r="M1918">
        <v>2329437.3309999998</v>
      </c>
      <c r="N1918">
        <v>2149757.1630000002</v>
      </c>
      <c r="O1918">
        <v>179680.16709999999</v>
      </c>
      <c r="P1918">
        <v>1831.2856999999999</v>
      </c>
      <c r="R1918">
        <v>0</v>
      </c>
      <c r="S1918">
        <v>41008</v>
      </c>
      <c r="U1918">
        <f t="shared" si="30"/>
        <v>0</v>
      </c>
      <c r="V1918">
        <f t="shared" si="31"/>
        <v>117.68812061061257</v>
      </c>
      <c r="W1918" t="str">
        <f t="shared" si="32"/>
        <v/>
      </c>
      <c r="X1918">
        <f t="shared" si="33"/>
        <v>8.1149229801850513</v>
      </c>
      <c r="Y1918" t="str">
        <f t="shared" si="34"/>
        <v/>
      </c>
      <c r="AA1918">
        <v>1831.2856999999999</v>
      </c>
      <c r="AC1918">
        <v>0</v>
      </c>
      <c r="AD1918">
        <v>41008</v>
      </c>
      <c r="AF1918">
        <v>0</v>
      </c>
      <c r="AG1918">
        <v>31177062</v>
      </c>
      <c r="AH1918">
        <v>2606019.15</v>
      </c>
      <c r="AI1918">
        <v>2329437.3309999998</v>
      </c>
      <c r="AJ1918">
        <v>2149757.1630000002</v>
      </c>
      <c r="AK1918">
        <v>179680.16709999999</v>
      </c>
    </row>
    <row r="1919" spans="1:37" ht="19" customHeight="1">
      <c r="A1919" t="s">
        <v>1021</v>
      </c>
      <c r="B1919" t="s">
        <v>1022</v>
      </c>
      <c r="C1919" t="s">
        <v>1023</v>
      </c>
      <c r="D1919">
        <v>7</v>
      </c>
      <c r="E1919" t="s">
        <v>397</v>
      </c>
      <c r="G1919" t="s">
        <v>398</v>
      </c>
      <c r="H1919" t="s">
        <v>388</v>
      </c>
      <c r="I1919" t="s">
        <v>383</v>
      </c>
      <c r="J1919" t="s">
        <v>268</v>
      </c>
      <c r="K1919">
        <v>2094989</v>
      </c>
      <c r="L1919">
        <v>15589479.82</v>
      </c>
      <c r="M1919">
        <v>1219522.8289999999</v>
      </c>
      <c r="N1919">
        <v>144438.75440000001</v>
      </c>
      <c r="O1919">
        <v>1075084.074</v>
      </c>
      <c r="P1919">
        <v>19989.7143</v>
      </c>
      <c r="R1919">
        <v>0</v>
      </c>
      <c r="S1919">
        <v>171220</v>
      </c>
      <c r="U1919">
        <f t="shared" si="30"/>
        <v>0</v>
      </c>
      <c r="V1919">
        <f t="shared" si="31"/>
        <v>14.755009277954844</v>
      </c>
      <c r="W1919" t="str">
        <f t="shared" si="32"/>
        <v/>
      </c>
      <c r="X1919">
        <f t="shared" si="33"/>
        <v>1.0175069910057235</v>
      </c>
      <c r="Y1919" t="str">
        <f t="shared" si="34"/>
        <v/>
      </c>
      <c r="AA1919">
        <v>19989.7143</v>
      </c>
      <c r="AC1919">
        <v>0</v>
      </c>
      <c r="AD1919">
        <v>171220</v>
      </c>
      <c r="AF1919">
        <v>0</v>
      </c>
      <c r="AG1919">
        <v>2094989</v>
      </c>
      <c r="AH1919">
        <v>15589479.82</v>
      </c>
      <c r="AI1919">
        <v>1219522.8289999999</v>
      </c>
      <c r="AJ1919">
        <v>144438.75440000001</v>
      </c>
      <c r="AK1919">
        <v>1075084.074</v>
      </c>
    </row>
    <row r="1920" spans="1:37" ht="19" customHeight="1">
      <c r="A1920" t="s">
        <v>1021</v>
      </c>
      <c r="B1920" t="s">
        <v>1022</v>
      </c>
      <c r="C1920" t="s">
        <v>1023</v>
      </c>
      <c r="D1920">
        <v>7</v>
      </c>
      <c r="E1920" t="s">
        <v>403</v>
      </c>
      <c r="G1920" t="s">
        <v>404</v>
      </c>
      <c r="H1920" t="s">
        <v>393</v>
      </c>
      <c r="I1920" t="s">
        <v>383</v>
      </c>
      <c r="J1920" t="s">
        <v>268</v>
      </c>
      <c r="K1920">
        <v>60178</v>
      </c>
      <c r="L1920">
        <v>12221479.57</v>
      </c>
      <c r="M1920">
        <v>846956.40949999995</v>
      </c>
      <c r="N1920">
        <v>4150.0003999999999</v>
      </c>
      <c r="O1920">
        <v>842806.40910000005</v>
      </c>
      <c r="P1920">
        <v>8315.4285999999993</v>
      </c>
      <c r="R1920">
        <v>0</v>
      </c>
      <c r="S1920">
        <v>79061.285699999993</v>
      </c>
      <c r="U1920">
        <f t="shared" si="30"/>
        <v>0</v>
      </c>
      <c r="V1920">
        <f t="shared" si="31"/>
        <v>22.191929899262949</v>
      </c>
      <c r="W1920" t="str">
        <f t="shared" si="32"/>
        <v/>
      </c>
      <c r="X1920">
        <f t="shared" si="33"/>
        <v>1.5303795241178868</v>
      </c>
      <c r="Y1920" t="str">
        <f t="shared" si="34"/>
        <v/>
      </c>
      <c r="AA1920">
        <v>8315.4285999999993</v>
      </c>
      <c r="AC1920">
        <v>0</v>
      </c>
      <c r="AD1920">
        <v>79061.285699999993</v>
      </c>
      <c r="AF1920">
        <v>0</v>
      </c>
      <c r="AG1920">
        <v>60178</v>
      </c>
      <c r="AH1920">
        <v>12221479.57</v>
      </c>
      <c r="AI1920">
        <v>846956.40949999995</v>
      </c>
      <c r="AJ1920">
        <v>4150.0003999999999</v>
      </c>
      <c r="AK1920">
        <v>842806.40910000005</v>
      </c>
    </row>
    <row r="1921" spans="1:37" ht="19" customHeight="1">
      <c r="A1921" t="s">
        <v>1021</v>
      </c>
      <c r="B1921" t="s">
        <v>1022</v>
      </c>
      <c r="C1921" t="s">
        <v>1023</v>
      </c>
      <c r="D1921">
        <v>7</v>
      </c>
      <c r="E1921" t="s">
        <v>405</v>
      </c>
      <c r="G1921" t="s">
        <v>406</v>
      </c>
      <c r="H1921" t="s">
        <v>393</v>
      </c>
      <c r="I1921" t="s">
        <v>383</v>
      </c>
      <c r="J1921" t="s">
        <v>268</v>
      </c>
      <c r="K1921">
        <v>2131115</v>
      </c>
      <c r="L1921">
        <v>8799743.8000000007</v>
      </c>
      <c r="M1921">
        <v>753788.10360000003</v>
      </c>
      <c r="N1921">
        <v>146924.42929999999</v>
      </c>
      <c r="O1921">
        <v>606863.67429999996</v>
      </c>
      <c r="P1921">
        <v>6070.8571000000002</v>
      </c>
      <c r="R1921">
        <v>0</v>
      </c>
      <c r="S1921">
        <v>50987.142899999999</v>
      </c>
      <c r="U1921">
        <f t="shared" si="30"/>
        <v>0</v>
      </c>
      <c r="V1921">
        <f t="shared" si="31"/>
        <v>30.626373009476026</v>
      </c>
      <c r="W1921" t="str">
        <f t="shared" si="32"/>
        <v/>
      </c>
      <c r="X1921">
        <f t="shared" si="33"/>
        <v>2.1119837016794287</v>
      </c>
      <c r="Y1921" t="str">
        <f t="shared" si="34"/>
        <v/>
      </c>
      <c r="AA1921">
        <v>6070.8571000000002</v>
      </c>
      <c r="AC1921">
        <v>0</v>
      </c>
      <c r="AD1921">
        <v>50987.142899999999</v>
      </c>
      <c r="AF1921">
        <v>0</v>
      </c>
      <c r="AG1921">
        <v>2131115</v>
      </c>
      <c r="AH1921">
        <v>8799743.8000000007</v>
      </c>
      <c r="AI1921">
        <v>753788.10360000003</v>
      </c>
      <c r="AJ1921">
        <v>146924.42929999999</v>
      </c>
      <c r="AK1921">
        <v>606863.67429999996</v>
      </c>
    </row>
    <row r="1922" spans="1:37" ht="19" customHeight="1">
      <c r="A1922" t="s">
        <v>1021</v>
      </c>
      <c r="B1922" t="s">
        <v>1022</v>
      </c>
      <c r="C1922" t="s">
        <v>1023</v>
      </c>
      <c r="D1922">
        <v>7</v>
      </c>
      <c r="E1922" t="s">
        <v>413</v>
      </c>
      <c r="G1922" t="s">
        <v>414</v>
      </c>
      <c r="H1922" t="s">
        <v>388</v>
      </c>
      <c r="I1922" t="s">
        <v>383</v>
      </c>
      <c r="J1922" t="s">
        <v>268</v>
      </c>
      <c r="K1922">
        <v>3122325</v>
      </c>
      <c r="L1922">
        <v>5579159.6900000004</v>
      </c>
      <c r="M1922">
        <v>600013.9682</v>
      </c>
      <c r="N1922">
        <v>215308.7574</v>
      </c>
      <c r="O1922">
        <v>384705.2108</v>
      </c>
      <c r="P1922">
        <v>14864.142900000001</v>
      </c>
      <c r="R1922">
        <v>0</v>
      </c>
      <c r="S1922">
        <v>118120.71430000001</v>
      </c>
      <c r="U1922">
        <f t="shared" si="30"/>
        <v>0</v>
      </c>
      <c r="V1922">
        <f t="shared" si="31"/>
        <v>10.523719305247813</v>
      </c>
      <c r="W1922" t="str">
        <f t="shared" si="32"/>
        <v/>
      </c>
      <c r="X1922">
        <f t="shared" si="33"/>
        <v>0.72566680348485302</v>
      </c>
      <c r="Y1922" t="str">
        <f t="shared" si="34"/>
        <v/>
      </c>
      <c r="AA1922">
        <v>14864.142900000001</v>
      </c>
      <c r="AC1922">
        <v>0</v>
      </c>
      <c r="AD1922">
        <v>118120.71430000001</v>
      </c>
      <c r="AF1922">
        <v>0</v>
      </c>
      <c r="AG1922">
        <v>3122325</v>
      </c>
      <c r="AH1922">
        <v>5579159.6900000004</v>
      </c>
      <c r="AI1922">
        <v>600013.9682</v>
      </c>
      <c r="AJ1922">
        <v>215308.7574</v>
      </c>
      <c r="AK1922">
        <v>384705.2108</v>
      </c>
    </row>
    <row r="1923" spans="1:37" ht="19" customHeight="1">
      <c r="A1923" t="s">
        <v>1021</v>
      </c>
      <c r="B1923" t="s">
        <v>1022</v>
      </c>
      <c r="C1923" t="s">
        <v>1023</v>
      </c>
      <c r="D1923">
        <v>7</v>
      </c>
      <c r="E1923" t="s">
        <v>407</v>
      </c>
      <c r="F1923" t="s">
        <v>408</v>
      </c>
      <c r="G1923" t="s">
        <v>408</v>
      </c>
      <c r="H1923" t="s">
        <v>388</v>
      </c>
      <c r="I1923" t="s">
        <v>383</v>
      </c>
      <c r="J1923" t="s">
        <v>281</v>
      </c>
      <c r="K1923">
        <v>16934.849999999999</v>
      </c>
      <c r="L1923">
        <v>60552.948299999996</v>
      </c>
      <c r="M1923">
        <v>534395.99159999995</v>
      </c>
      <c r="N1923">
        <v>116773.96859999999</v>
      </c>
      <c r="O1923">
        <v>417622.02309999999</v>
      </c>
      <c r="P1923">
        <v>39206.142899999999</v>
      </c>
      <c r="Q1923">
        <v>222994.85709999999</v>
      </c>
      <c r="S1923">
        <v>222994.85709999999</v>
      </c>
      <c r="U1923">
        <f t="shared" si="30"/>
        <v>0</v>
      </c>
      <c r="V1923">
        <f t="shared" si="31"/>
        <v>4.9640990000341008E-2</v>
      </c>
      <c r="W1923" t="str">
        <f t="shared" si="32"/>
        <v/>
      </c>
      <c r="X1923">
        <f t="shared" si="33"/>
        <v>0.3423499784125098</v>
      </c>
      <c r="Y1923" t="str">
        <f t="shared" si="34"/>
        <v/>
      </c>
      <c r="AA1923">
        <v>39206.142899999999</v>
      </c>
      <c r="AB1923">
        <v>222994.85709999999</v>
      </c>
      <c r="AD1923">
        <v>222994.85709999999</v>
      </c>
      <c r="AF1923">
        <v>0</v>
      </c>
      <c r="AG1923">
        <v>16934.849999999999</v>
      </c>
      <c r="AH1923">
        <v>60552.948299999996</v>
      </c>
      <c r="AI1923">
        <v>534395.99159999995</v>
      </c>
      <c r="AJ1923">
        <v>116773.96859999999</v>
      </c>
      <c r="AK1923">
        <v>417622.02309999999</v>
      </c>
    </row>
    <row r="1924" spans="1:37" ht="19" customHeight="1">
      <c r="A1924" t="s">
        <v>1021</v>
      </c>
      <c r="B1924" t="s">
        <v>1022</v>
      </c>
      <c r="C1924" t="s">
        <v>1023</v>
      </c>
      <c r="D1924">
        <v>7</v>
      </c>
      <c r="E1924" t="s">
        <v>416</v>
      </c>
      <c r="G1924" t="s">
        <v>417</v>
      </c>
      <c r="H1924" t="s">
        <v>393</v>
      </c>
      <c r="I1924" t="s">
        <v>383</v>
      </c>
      <c r="J1924" t="s">
        <v>268</v>
      </c>
      <c r="K1924">
        <v>861972</v>
      </c>
      <c r="L1924">
        <v>6261389.6500000004</v>
      </c>
      <c r="M1924">
        <v>491242.69329999998</v>
      </c>
      <c r="N1924">
        <v>59461.898999999998</v>
      </c>
      <c r="O1924">
        <v>431780.79430000001</v>
      </c>
      <c r="P1924">
        <v>3286.8571000000002</v>
      </c>
      <c r="R1924">
        <v>0</v>
      </c>
      <c r="S1924">
        <v>56579</v>
      </c>
      <c r="U1924">
        <f t="shared" si="30"/>
        <v>0</v>
      </c>
      <c r="V1924">
        <f t="shared" si="31"/>
        <v>17.985879793865973</v>
      </c>
      <c r="W1924" t="str">
        <f t="shared" si="32"/>
        <v/>
      </c>
      <c r="X1924">
        <f t="shared" si="33"/>
        <v>1.2403458458842631</v>
      </c>
      <c r="Y1924" t="str">
        <f t="shared" si="34"/>
        <v/>
      </c>
      <c r="AA1924">
        <v>3286.8571000000002</v>
      </c>
      <c r="AC1924">
        <v>0</v>
      </c>
      <c r="AD1924">
        <v>56579</v>
      </c>
      <c r="AF1924">
        <v>0</v>
      </c>
      <c r="AG1924">
        <v>861972</v>
      </c>
      <c r="AH1924">
        <v>6261389.6500000004</v>
      </c>
      <c r="AI1924">
        <v>491242.69329999998</v>
      </c>
      <c r="AJ1924">
        <v>59461.898999999998</v>
      </c>
      <c r="AK1924">
        <v>431780.79430000001</v>
      </c>
    </row>
    <row r="1925" spans="1:37" ht="19" customHeight="1">
      <c r="A1925" t="s">
        <v>1021</v>
      </c>
      <c r="B1925" t="s">
        <v>1022</v>
      </c>
      <c r="C1925" t="s">
        <v>1023</v>
      </c>
      <c r="D1925">
        <v>7</v>
      </c>
      <c r="E1925" t="s">
        <v>421</v>
      </c>
      <c r="G1925" t="s">
        <v>422</v>
      </c>
      <c r="H1925" t="s">
        <v>393</v>
      </c>
      <c r="I1925" t="s">
        <v>383</v>
      </c>
      <c r="J1925" t="s">
        <v>268</v>
      </c>
      <c r="K1925">
        <v>90625</v>
      </c>
      <c r="L1925">
        <v>6913077.1299999999</v>
      </c>
      <c r="M1925">
        <v>483045.62209999998</v>
      </c>
      <c r="N1925">
        <v>6247.3216000000002</v>
      </c>
      <c r="O1925">
        <v>476798.30050000001</v>
      </c>
      <c r="P1925">
        <v>13809.7143</v>
      </c>
      <c r="R1925">
        <v>0</v>
      </c>
      <c r="S1925">
        <v>99865.857099999994</v>
      </c>
      <c r="U1925">
        <f t="shared" si="30"/>
        <v>0</v>
      </c>
      <c r="V1925">
        <f t="shared" si="31"/>
        <v>10.018728169652746</v>
      </c>
      <c r="W1925" t="str">
        <f t="shared" si="32"/>
        <v/>
      </c>
      <c r="X1925">
        <f t="shared" si="33"/>
        <v>0.69099209125855621</v>
      </c>
      <c r="Y1925" t="str">
        <f t="shared" si="34"/>
        <v/>
      </c>
      <c r="AA1925">
        <v>13809.7143</v>
      </c>
      <c r="AC1925">
        <v>0</v>
      </c>
      <c r="AD1925">
        <v>99865.857099999994</v>
      </c>
      <c r="AF1925">
        <v>0</v>
      </c>
      <c r="AG1925">
        <v>90625</v>
      </c>
      <c r="AH1925">
        <v>6913077.1299999999</v>
      </c>
      <c r="AI1925">
        <v>483045.62209999998</v>
      </c>
      <c r="AJ1925">
        <v>6247.3216000000002</v>
      </c>
      <c r="AK1925">
        <v>476798.30050000001</v>
      </c>
    </row>
    <row r="1926" spans="1:37" ht="19" customHeight="1">
      <c r="A1926" t="s">
        <v>1021</v>
      </c>
      <c r="B1926" t="s">
        <v>1022</v>
      </c>
      <c r="C1926" t="s">
        <v>1023</v>
      </c>
      <c r="D1926">
        <v>7</v>
      </c>
      <c r="E1926" t="s">
        <v>399</v>
      </c>
      <c r="G1926" t="s">
        <v>400</v>
      </c>
      <c r="H1926" t="s">
        <v>393</v>
      </c>
      <c r="I1926" t="s">
        <v>383</v>
      </c>
      <c r="J1926" t="s">
        <v>268</v>
      </c>
      <c r="K1926">
        <v>0</v>
      </c>
      <c r="L1926">
        <v>6535066.2999999998</v>
      </c>
      <c r="M1926">
        <v>450433.10739999998</v>
      </c>
      <c r="N1926">
        <v>0</v>
      </c>
      <c r="O1926">
        <v>450433.10739999998</v>
      </c>
      <c r="P1926">
        <v>14640</v>
      </c>
      <c r="R1926">
        <v>0</v>
      </c>
      <c r="S1926">
        <v>47517</v>
      </c>
      <c r="U1926">
        <f t="shared" si="30"/>
        <v>0</v>
      </c>
      <c r="V1926">
        <f t="shared" si="31"/>
        <v>19.647303070480039</v>
      </c>
      <c r="W1926" t="str">
        <f t="shared" si="32"/>
        <v/>
      </c>
      <c r="X1926">
        <f t="shared" si="33"/>
        <v>1.3542013757482285</v>
      </c>
      <c r="Y1926" t="str">
        <f t="shared" si="34"/>
        <v/>
      </c>
      <c r="AA1926">
        <v>14640</v>
      </c>
      <c r="AC1926">
        <v>0</v>
      </c>
      <c r="AD1926">
        <v>47517</v>
      </c>
      <c r="AF1926">
        <v>0</v>
      </c>
      <c r="AG1926">
        <v>0</v>
      </c>
      <c r="AH1926">
        <v>6535066.2999999998</v>
      </c>
      <c r="AI1926">
        <v>450433.10739999998</v>
      </c>
      <c r="AJ1926">
        <v>0</v>
      </c>
      <c r="AK1926">
        <v>450433.10739999998</v>
      </c>
    </row>
    <row r="1927" spans="1:37" ht="19" customHeight="1">
      <c r="A1927" t="s">
        <v>1021</v>
      </c>
      <c r="B1927" t="s">
        <v>1022</v>
      </c>
      <c r="C1927" t="s">
        <v>1023</v>
      </c>
      <c r="D1927">
        <v>7</v>
      </c>
      <c r="E1927" t="s">
        <v>419</v>
      </c>
      <c r="G1927" t="s">
        <v>420</v>
      </c>
      <c r="H1927" t="s">
        <v>393</v>
      </c>
      <c r="I1927" t="s">
        <v>383</v>
      </c>
      <c r="J1927" t="s">
        <v>268</v>
      </c>
      <c r="K1927">
        <v>493656</v>
      </c>
      <c r="L1927">
        <v>5776858.5700000003</v>
      </c>
      <c r="M1927">
        <v>432464.9228</v>
      </c>
      <c r="N1927">
        <v>34036.403100000003</v>
      </c>
      <c r="O1927">
        <v>398428.5196</v>
      </c>
      <c r="P1927">
        <v>12130.2857</v>
      </c>
      <c r="R1927">
        <v>0</v>
      </c>
      <c r="S1927">
        <v>67009.142900000006</v>
      </c>
      <c r="U1927">
        <f t="shared" si="30"/>
        <v>0</v>
      </c>
      <c r="V1927">
        <f t="shared" si="31"/>
        <v>13.368142867475562</v>
      </c>
      <c r="W1927" t="str">
        <f t="shared" si="32"/>
        <v/>
      </c>
      <c r="X1927">
        <f t="shared" si="33"/>
        <v>0.9219742349091119</v>
      </c>
      <c r="Y1927" t="str">
        <f t="shared" si="34"/>
        <v/>
      </c>
      <c r="AA1927">
        <v>12130.2857</v>
      </c>
      <c r="AC1927">
        <v>0</v>
      </c>
      <c r="AD1927">
        <v>67009.142900000006</v>
      </c>
      <c r="AF1927">
        <v>0</v>
      </c>
      <c r="AG1927">
        <v>493656</v>
      </c>
      <c r="AH1927">
        <v>5776858.5700000003</v>
      </c>
      <c r="AI1927">
        <v>432464.9228</v>
      </c>
      <c r="AJ1927">
        <v>34036.403100000003</v>
      </c>
      <c r="AK1927">
        <v>398428.5196</v>
      </c>
    </row>
    <row r="1928" spans="1:37" ht="19" customHeight="1">
      <c r="A1928" t="s">
        <v>1021</v>
      </c>
      <c r="B1928" t="s">
        <v>1022</v>
      </c>
      <c r="C1928" t="s">
        <v>1023</v>
      </c>
      <c r="D1928">
        <v>7</v>
      </c>
      <c r="E1928" t="s">
        <v>427</v>
      </c>
      <c r="G1928" t="s">
        <v>428</v>
      </c>
      <c r="H1928" t="s">
        <v>388</v>
      </c>
      <c r="I1928" t="s">
        <v>383</v>
      </c>
      <c r="J1928" t="s">
        <v>268</v>
      </c>
      <c r="K1928">
        <v>0</v>
      </c>
      <c r="L1928">
        <v>6201881.5</v>
      </c>
      <c r="M1928">
        <v>427692.95039999997</v>
      </c>
      <c r="N1928">
        <v>0</v>
      </c>
      <c r="O1928">
        <v>427692.95039999997</v>
      </c>
      <c r="P1928">
        <v>55595.2857</v>
      </c>
      <c r="R1928">
        <v>0</v>
      </c>
      <c r="S1928">
        <v>236579.85709999999</v>
      </c>
      <c r="U1928">
        <f t="shared" si="30"/>
        <v>0</v>
      </c>
      <c r="V1928">
        <f t="shared" si="31"/>
        <v>3.7449640991797333</v>
      </c>
      <c r="W1928" t="str">
        <f t="shared" si="32"/>
        <v/>
      </c>
      <c r="X1928">
        <f t="shared" si="33"/>
        <v>0.25825948862780723</v>
      </c>
      <c r="Y1928" t="str">
        <f t="shared" si="34"/>
        <v/>
      </c>
      <c r="AA1928">
        <v>55595.2857</v>
      </c>
      <c r="AC1928">
        <v>0</v>
      </c>
      <c r="AD1928">
        <v>236579.85709999999</v>
      </c>
      <c r="AF1928">
        <v>0</v>
      </c>
      <c r="AG1928">
        <v>0</v>
      </c>
      <c r="AH1928">
        <v>6201881.5</v>
      </c>
      <c r="AI1928">
        <v>427692.95039999997</v>
      </c>
      <c r="AJ1928">
        <v>0</v>
      </c>
      <c r="AK1928">
        <v>427692.95039999997</v>
      </c>
    </row>
    <row r="1929" spans="1:37" ht="19" customHeight="1">
      <c r="A1929" t="s">
        <v>1021</v>
      </c>
      <c r="B1929" t="s">
        <v>1022</v>
      </c>
      <c r="C1929" t="s">
        <v>1023</v>
      </c>
      <c r="D1929">
        <v>7</v>
      </c>
      <c r="E1929" t="s">
        <v>435</v>
      </c>
      <c r="F1929" t="s">
        <v>436</v>
      </c>
      <c r="G1929" t="s">
        <v>436</v>
      </c>
      <c r="H1929" t="s">
        <v>388</v>
      </c>
      <c r="I1929" t="s">
        <v>383</v>
      </c>
      <c r="J1929" t="s">
        <v>281</v>
      </c>
      <c r="K1929">
        <v>3906.5</v>
      </c>
      <c r="L1929">
        <v>38329.2618</v>
      </c>
      <c r="M1929">
        <v>291307.24440000003</v>
      </c>
      <c r="N1929">
        <v>26942.492999999999</v>
      </c>
      <c r="O1929">
        <v>264364.75140000001</v>
      </c>
      <c r="P1929">
        <v>3687.1428999999998</v>
      </c>
      <c r="Q1929">
        <v>56742.428599999999</v>
      </c>
      <c r="S1929">
        <v>56742.428599999999</v>
      </c>
      <c r="U1929">
        <f t="shared" si="30"/>
        <v>0</v>
      </c>
      <c r="V1929">
        <f t="shared" si="31"/>
        <v>0.10633454376224667</v>
      </c>
      <c r="W1929" t="str">
        <f t="shared" si="32"/>
        <v/>
      </c>
      <c r="X1929">
        <f t="shared" si="33"/>
        <v>0.73340746343330521</v>
      </c>
      <c r="Y1929" t="str">
        <f t="shared" si="34"/>
        <v/>
      </c>
      <c r="AA1929">
        <v>3687.1428999999998</v>
      </c>
      <c r="AB1929">
        <v>56742.428599999999</v>
      </c>
      <c r="AD1929">
        <v>56742.428599999999</v>
      </c>
      <c r="AF1929">
        <v>0</v>
      </c>
      <c r="AG1929">
        <v>3906.5</v>
      </c>
      <c r="AH1929">
        <v>38329.2618</v>
      </c>
      <c r="AI1929">
        <v>291307.24440000003</v>
      </c>
      <c r="AJ1929">
        <v>26942.492999999999</v>
      </c>
      <c r="AK1929">
        <v>264364.75140000001</v>
      </c>
    </row>
    <row r="1930" spans="1:37" ht="19" customHeight="1">
      <c r="A1930" t="s">
        <v>1021</v>
      </c>
      <c r="B1930" t="s">
        <v>1022</v>
      </c>
      <c r="C1930" t="s">
        <v>1023</v>
      </c>
      <c r="D1930">
        <v>7</v>
      </c>
      <c r="E1930" t="s">
        <v>429</v>
      </c>
      <c r="G1930" t="s">
        <v>430</v>
      </c>
      <c r="H1930" t="s">
        <v>388</v>
      </c>
      <c r="I1930" t="s">
        <v>383</v>
      </c>
      <c r="J1930" t="s">
        <v>268</v>
      </c>
      <c r="K1930">
        <v>519781</v>
      </c>
      <c r="L1930">
        <v>3312535.7</v>
      </c>
      <c r="M1930">
        <v>264289.21309999999</v>
      </c>
      <c r="N1930">
        <v>35838.120999999999</v>
      </c>
      <c r="O1930">
        <v>228451.09210000001</v>
      </c>
      <c r="P1930">
        <v>5633.1428999999998</v>
      </c>
      <c r="R1930">
        <v>0</v>
      </c>
      <c r="S1930">
        <v>68175.428599999999</v>
      </c>
      <c r="U1930">
        <f t="shared" si="30"/>
        <v>0</v>
      </c>
      <c r="V1930">
        <f t="shared" si="31"/>
        <v>8.0303684997400122</v>
      </c>
      <c r="W1930" t="str">
        <f t="shared" si="32"/>
        <v/>
      </c>
      <c r="X1930">
        <f t="shared" si="33"/>
        <v>0.55380072625503918</v>
      </c>
      <c r="Y1930" t="str">
        <f t="shared" si="34"/>
        <v/>
      </c>
      <c r="AA1930">
        <v>5633.1428999999998</v>
      </c>
      <c r="AC1930">
        <v>0</v>
      </c>
      <c r="AD1930">
        <v>68175.428599999999</v>
      </c>
      <c r="AF1930">
        <v>0</v>
      </c>
      <c r="AG1930">
        <v>519781</v>
      </c>
      <c r="AH1930">
        <v>3312535.7</v>
      </c>
      <c r="AI1930">
        <v>264289.21309999999</v>
      </c>
      <c r="AJ1930">
        <v>35838.120999999999</v>
      </c>
      <c r="AK1930">
        <v>228451.09210000001</v>
      </c>
    </row>
    <row r="1931" spans="1:37" ht="19" customHeight="1">
      <c r="A1931" t="s">
        <v>1021</v>
      </c>
      <c r="B1931" t="s">
        <v>1022</v>
      </c>
      <c r="C1931" t="s">
        <v>1023</v>
      </c>
      <c r="D1931">
        <v>7</v>
      </c>
      <c r="E1931" t="s">
        <v>437</v>
      </c>
      <c r="F1931" t="s">
        <v>438</v>
      </c>
      <c r="G1931" t="s">
        <v>438</v>
      </c>
      <c r="H1931" t="s">
        <v>388</v>
      </c>
      <c r="I1931" t="s">
        <v>383</v>
      </c>
      <c r="J1931" t="s">
        <v>281</v>
      </c>
      <c r="K1931">
        <v>2459.0500000000002</v>
      </c>
      <c r="L1931">
        <v>22272.006700000002</v>
      </c>
      <c r="M1931">
        <v>170565.16620000001</v>
      </c>
      <c r="N1931">
        <v>16955.591799999998</v>
      </c>
      <c r="O1931">
        <v>153609.57440000001</v>
      </c>
      <c r="P1931">
        <v>10340.428599999999</v>
      </c>
      <c r="Q1931">
        <v>59628.428599999999</v>
      </c>
      <c r="S1931">
        <v>59628.428599999999</v>
      </c>
      <c r="U1931">
        <f t="shared" si="30"/>
        <v>0</v>
      </c>
      <c r="V1931">
        <f t="shared" si="31"/>
        <v>5.9250397552820973E-2</v>
      </c>
      <c r="W1931" t="str">
        <f t="shared" si="32"/>
        <v/>
      </c>
      <c r="X1931">
        <f t="shared" si="33"/>
        <v>0.40863817622532006</v>
      </c>
      <c r="Y1931" t="str">
        <f t="shared" si="34"/>
        <v/>
      </c>
      <c r="AA1931">
        <v>10340.428599999999</v>
      </c>
      <c r="AB1931">
        <v>59628.428599999999</v>
      </c>
      <c r="AD1931">
        <v>59628.428599999999</v>
      </c>
      <c r="AF1931">
        <v>0</v>
      </c>
      <c r="AG1931">
        <v>2459.0500000000002</v>
      </c>
      <c r="AH1931">
        <v>22272.006700000002</v>
      </c>
      <c r="AI1931">
        <v>170565.16620000001</v>
      </c>
      <c r="AJ1931">
        <v>16955.591799999998</v>
      </c>
      <c r="AK1931">
        <v>153609.57440000001</v>
      </c>
    </row>
    <row r="1932" spans="1:37" ht="19" customHeight="1">
      <c r="A1932" t="s">
        <v>1021</v>
      </c>
      <c r="B1932" t="s">
        <v>1022</v>
      </c>
      <c r="C1932" t="s">
        <v>1023</v>
      </c>
      <c r="D1932">
        <v>7</v>
      </c>
      <c r="E1932" t="s">
        <v>443</v>
      </c>
      <c r="G1932" t="s">
        <v>444</v>
      </c>
      <c r="H1932" t="s">
        <v>393</v>
      </c>
      <c r="I1932" t="s">
        <v>383</v>
      </c>
      <c r="J1932" t="s">
        <v>268</v>
      </c>
      <c r="K1932">
        <v>199</v>
      </c>
      <c r="L1932">
        <v>2401128.69</v>
      </c>
      <c r="M1932">
        <v>165607.47330000001</v>
      </c>
      <c r="N1932">
        <v>13.7547</v>
      </c>
      <c r="O1932">
        <v>165593.71859999999</v>
      </c>
      <c r="P1932">
        <v>6653.8571000000002</v>
      </c>
      <c r="R1932">
        <v>0</v>
      </c>
      <c r="S1932">
        <v>33129.428599999999</v>
      </c>
      <c r="U1932">
        <f t="shared" si="30"/>
        <v>0</v>
      </c>
      <c r="V1932">
        <f t="shared" si="31"/>
        <v>10.354745836369265</v>
      </c>
      <c r="W1932" t="str">
        <f t="shared" si="32"/>
        <v/>
      </c>
      <c r="X1932">
        <f t="shared" si="33"/>
        <v>0.71411465489110715</v>
      </c>
      <c r="Y1932" t="str">
        <f t="shared" si="34"/>
        <v/>
      </c>
      <c r="AA1932">
        <v>6653.8571000000002</v>
      </c>
      <c r="AC1932">
        <v>0</v>
      </c>
      <c r="AD1932">
        <v>33129.428599999999</v>
      </c>
      <c r="AF1932">
        <v>0</v>
      </c>
      <c r="AG1932">
        <v>199</v>
      </c>
      <c r="AH1932">
        <v>2401128.69</v>
      </c>
      <c r="AI1932">
        <v>165607.47330000001</v>
      </c>
      <c r="AJ1932">
        <v>13.7547</v>
      </c>
      <c r="AK1932">
        <v>165593.71859999999</v>
      </c>
    </row>
    <row r="1933" spans="1:37" ht="19" customHeight="1">
      <c r="A1933" t="s">
        <v>1021</v>
      </c>
      <c r="B1933" t="s">
        <v>1022</v>
      </c>
      <c r="C1933" t="s">
        <v>1023</v>
      </c>
      <c r="D1933">
        <v>7</v>
      </c>
      <c r="E1933" t="s">
        <v>447</v>
      </c>
      <c r="G1933" t="s">
        <v>448</v>
      </c>
      <c r="H1933" t="s">
        <v>388</v>
      </c>
      <c r="I1933" t="s">
        <v>383</v>
      </c>
      <c r="J1933" t="s">
        <v>268</v>
      </c>
      <c r="K1933">
        <v>0</v>
      </c>
      <c r="L1933">
        <v>1849906.76</v>
      </c>
      <c r="M1933">
        <v>127564.7504</v>
      </c>
      <c r="N1933">
        <v>0</v>
      </c>
      <c r="O1933">
        <v>127564.7504</v>
      </c>
      <c r="P1933">
        <v>3792.2856999999999</v>
      </c>
      <c r="R1933">
        <v>0</v>
      </c>
      <c r="S1933">
        <v>18009.857100000001</v>
      </c>
      <c r="U1933">
        <f t="shared" si="30"/>
        <v>0</v>
      </c>
      <c r="V1933">
        <f t="shared" si="31"/>
        <v>14.673764084764132</v>
      </c>
      <c r="W1933" t="str">
        <f t="shared" si="32"/>
        <v/>
      </c>
      <c r="X1933">
        <f t="shared" si="33"/>
        <v>1.0118645400816961</v>
      </c>
      <c r="Y1933" t="str">
        <f t="shared" si="34"/>
        <v/>
      </c>
      <c r="AA1933">
        <v>3792.2856999999999</v>
      </c>
      <c r="AC1933">
        <v>0</v>
      </c>
      <c r="AD1933">
        <v>18009.857100000001</v>
      </c>
      <c r="AF1933">
        <v>0</v>
      </c>
      <c r="AG1933">
        <v>0</v>
      </c>
      <c r="AH1933">
        <v>1849906.76</v>
      </c>
      <c r="AI1933">
        <v>127564.7504</v>
      </c>
      <c r="AJ1933">
        <v>0</v>
      </c>
      <c r="AK1933">
        <v>127564.7504</v>
      </c>
    </row>
    <row r="1934" spans="1:37" ht="19" customHeight="1">
      <c r="A1934" t="s">
        <v>1021</v>
      </c>
      <c r="B1934" t="s">
        <v>1022</v>
      </c>
      <c r="C1934" t="s">
        <v>1023</v>
      </c>
      <c r="D1934">
        <v>7</v>
      </c>
      <c r="E1934" t="s">
        <v>441</v>
      </c>
      <c r="G1934" t="s">
        <v>442</v>
      </c>
      <c r="H1934" t="s">
        <v>388</v>
      </c>
      <c r="I1934" t="s">
        <v>383</v>
      </c>
      <c r="J1934" t="s">
        <v>268</v>
      </c>
      <c r="K1934">
        <v>0</v>
      </c>
      <c r="L1934">
        <v>1805467.61</v>
      </c>
      <c r="M1934">
        <v>124472.9966</v>
      </c>
      <c r="N1934">
        <v>0</v>
      </c>
      <c r="O1934">
        <v>124472.9966</v>
      </c>
      <c r="P1934">
        <v>4805.8571000000002</v>
      </c>
      <c r="R1934">
        <v>0</v>
      </c>
      <c r="S1934">
        <v>36858</v>
      </c>
      <c r="U1934">
        <f t="shared" si="30"/>
        <v>0</v>
      </c>
      <c r="V1934">
        <f t="shared" si="31"/>
        <v>6.9977737339441726</v>
      </c>
      <c r="W1934" t="str">
        <f t="shared" si="32"/>
        <v/>
      </c>
      <c r="X1934">
        <f t="shared" si="33"/>
        <v>0.48244225560645876</v>
      </c>
      <c r="Y1934" t="str">
        <f t="shared" si="34"/>
        <v/>
      </c>
      <c r="AA1934">
        <v>4805.8571000000002</v>
      </c>
      <c r="AC1934">
        <v>0</v>
      </c>
      <c r="AD1934">
        <v>36858</v>
      </c>
      <c r="AF1934">
        <v>0</v>
      </c>
      <c r="AG1934">
        <v>0</v>
      </c>
      <c r="AH1934">
        <v>1805467.61</v>
      </c>
      <c r="AI1934">
        <v>124472.9966</v>
      </c>
      <c r="AJ1934">
        <v>0</v>
      </c>
      <c r="AK1934">
        <v>124472.9966</v>
      </c>
    </row>
    <row r="1935" spans="1:37" ht="19" customHeight="1">
      <c r="A1935" t="s">
        <v>1021</v>
      </c>
      <c r="B1935" t="s">
        <v>1022</v>
      </c>
      <c r="C1935" t="s">
        <v>1023</v>
      </c>
      <c r="D1935">
        <v>7</v>
      </c>
      <c r="E1935" t="s">
        <v>433</v>
      </c>
      <c r="G1935" t="s">
        <v>434</v>
      </c>
      <c r="H1935" t="s">
        <v>388</v>
      </c>
      <c r="I1935" t="s">
        <v>383</v>
      </c>
      <c r="J1935" t="s">
        <v>268</v>
      </c>
      <c r="K1935">
        <v>2</v>
      </c>
      <c r="L1935">
        <v>1485892.17</v>
      </c>
      <c r="M1935">
        <v>102466.0677</v>
      </c>
      <c r="N1935">
        <v>0.13819999999999999</v>
      </c>
      <c r="O1935">
        <v>102465.9295</v>
      </c>
      <c r="P1935">
        <v>15912.7143</v>
      </c>
      <c r="R1935">
        <v>0</v>
      </c>
      <c r="S1935">
        <v>72798.714300000007</v>
      </c>
      <c r="U1935">
        <f t="shared" si="30"/>
        <v>0</v>
      </c>
      <c r="V1935">
        <f t="shared" si="31"/>
        <v>2.9158563822917087</v>
      </c>
      <c r="W1935" t="str">
        <f t="shared" si="32"/>
        <v/>
      </c>
      <c r="X1935">
        <f t="shared" si="33"/>
        <v>0.20107511255083485</v>
      </c>
      <c r="Y1935" t="str">
        <f t="shared" si="34"/>
        <v/>
      </c>
      <c r="AA1935">
        <v>15912.7143</v>
      </c>
      <c r="AC1935">
        <v>0</v>
      </c>
      <c r="AD1935">
        <v>72798.714300000007</v>
      </c>
      <c r="AF1935">
        <v>0</v>
      </c>
      <c r="AG1935">
        <v>2</v>
      </c>
      <c r="AH1935">
        <v>1485892.17</v>
      </c>
      <c r="AI1935">
        <v>102466.0677</v>
      </c>
      <c r="AJ1935">
        <v>0.13819999999999999</v>
      </c>
      <c r="AK1935">
        <v>102465.9295</v>
      </c>
    </row>
    <row r="1936" spans="1:37" ht="19" customHeight="1">
      <c r="A1936" t="s">
        <v>1021</v>
      </c>
      <c r="B1936" t="s">
        <v>1022</v>
      </c>
      <c r="C1936" t="s">
        <v>1023</v>
      </c>
      <c r="D1936">
        <v>7</v>
      </c>
      <c r="E1936" t="s">
        <v>445</v>
      </c>
      <c r="G1936" t="s">
        <v>446</v>
      </c>
      <c r="H1936" t="s">
        <v>388</v>
      </c>
      <c r="I1936" t="s">
        <v>383</v>
      </c>
      <c r="J1936" t="s">
        <v>268</v>
      </c>
      <c r="K1936">
        <v>195066</v>
      </c>
      <c r="L1936">
        <v>1211722.46</v>
      </c>
      <c r="M1936">
        <v>97023.070999999996</v>
      </c>
      <c r="N1936">
        <v>13453.001700000001</v>
      </c>
      <c r="O1936">
        <v>83570.069300000003</v>
      </c>
      <c r="P1936">
        <v>1140.8570999999999</v>
      </c>
      <c r="R1936">
        <v>0</v>
      </c>
      <c r="S1936">
        <v>11323.142900000001</v>
      </c>
      <c r="U1936">
        <f t="shared" si="30"/>
        <v>0</v>
      </c>
      <c r="V1936">
        <f t="shared" si="31"/>
        <v>17.748586392917463</v>
      </c>
      <c r="W1936" t="str">
        <f t="shared" si="32"/>
        <v/>
      </c>
      <c r="X1936">
        <f t="shared" si="33"/>
        <v>1.2240805257598324</v>
      </c>
      <c r="Y1936" t="str">
        <f t="shared" si="34"/>
        <v/>
      </c>
      <c r="AA1936">
        <v>1140.8570999999999</v>
      </c>
      <c r="AC1936">
        <v>0</v>
      </c>
      <c r="AD1936">
        <v>11323.142900000001</v>
      </c>
      <c r="AF1936">
        <v>0</v>
      </c>
      <c r="AG1936">
        <v>195066</v>
      </c>
      <c r="AH1936">
        <v>1211722.46</v>
      </c>
      <c r="AI1936">
        <v>97023.070999999996</v>
      </c>
      <c r="AJ1936">
        <v>13453.001700000001</v>
      </c>
      <c r="AK1936">
        <v>83570.069300000003</v>
      </c>
    </row>
    <row r="1937" spans="1:37" ht="19" customHeight="1">
      <c r="A1937" t="s">
        <v>1021</v>
      </c>
      <c r="B1937" t="s">
        <v>1022</v>
      </c>
      <c r="C1937" t="s">
        <v>1023</v>
      </c>
      <c r="D1937">
        <v>7</v>
      </c>
      <c r="E1937" t="s">
        <v>468</v>
      </c>
      <c r="G1937" t="s">
        <v>469</v>
      </c>
      <c r="H1937" t="s">
        <v>393</v>
      </c>
      <c r="I1937" t="s">
        <v>383</v>
      </c>
      <c r="J1937" t="s">
        <v>268</v>
      </c>
      <c r="K1937">
        <v>1166291</v>
      </c>
      <c r="L1937">
        <v>122521.60000000001</v>
      </c>
      <c r="M1937">
        <v>88871.405700000003</v>
      </c>
      <c r="N1937">
        <v>80423.848199999993</v>
      </c>
      <c r="O1937">
        <v>8447.5573999999997</v>
      </c>
      <c r="P1937">
        <v>441.57139999999998</v>
      </c>
      <c r="R1937">
        <v>0</v>
      </c>
      <c r="S1937">
        <v>4515.5713999999998</v>
      </c>
      <c r="U1937">
        <f t="shared" si="30"/>
        <v>0</v>
      </c>
      <c r="V1937">
        <f t="shared" si="31"/>
        <v>40.77359638567242</v>
      </c>
      <c r="W1937" t="str">
        <f t="shared" si="32"/>
        <v/>
      </c>
      <c r="X1937">
        <f t="shared" si="33"/>
        <v>2.8115855061000699</v>
      </c>
      <c r="Y1937" t="str">
        <f t="shared" si="34"/>
        <v/>
      </c>
      <c r="AA1937">
        <v>441.57139999999998</v>
      </c>
      <c r="AC1937">
        <v>0</v>
      </c>
      <c r="AD1937">
        <v>4515.5713999999998</v>
      </c>
      <c r="AF1937">
        <v>0</v>
      </c>
      <c r="AG1937">
        <v>1166291</v>
      </c>
      <c r="AH1937">
        <v>122521.60000000001</v>
      </c>
      <c r="AI1937">
        <v>88871.405700000003</v>
      </c>
      <c r="AJ1937">
        <v>80423.848199999993</v>
      </c>
      <c r="AK1937">
        <v>8447.5573999999997</v>
      </c>
    </row>
    <row r="1938" spans="1:37" ht="19" customHeight="1">
      <c r="A1938" t="s">
        <v>1021</v>
      </c>
      <c r="B1938" t="s">
        <v>1022</v>
      </c>
      <c r="C1938" t="s">
        <v>1023</v>
      </c>
      <c r="D1938">
        <v>7</v>
      </c>
      <c r="E1938" t="s">
        <v>410</v>
      </c>
      <c r="G1938" t="s">
        <v>411</v>
      </c>
      <c r="H1938" t="s">
        <v>393</v>
      </c>
      <c r="I1938" t="s">
        <v>383</v>
      </c>
      <c r="J1938" t="s">
        <v>268</v>
      </c>
      <c r="K1938">
        <v>243</v>
      </c>
      <c r="L1938">
        <v>1284241.1599999999</v>
      </c>
      <c r="M1938">
        <v>88583.8128</v>
      </c>
      <c r="N1938">
        <v>16.7699</v>
      </c>
      <c r="O1938">
        <v>88567.0429</v>
      </c>
      <c r="P1938">
        <v>6340.1428999999998</v>
      </c>
      <c r="R1938">
        <v>0</v>
      </c>
      <c r="S1938">
        <v>67578.285699999993</v>
      </c>
      <c r="U1938">
        <f t="shared" si="30"/>
        <v>0</v>
      </c>
      <c r="V1938">
        <f t="shared" si="31"/>
        <v>2.7153357804525835</v>
      </c>
      <c r="W1938" t="str">
        <f t="shared" si="32"/>
        <v/>
      </c>
      <c r="X1938">
        <f t="shared" si="33"/>
        <v>0.18726178489017223</v>
      </c>
      <c r="Y1938" t="str">
        <f t="shared" si="34"/>
        <v/>
      </c>
      <c r="AA1938">
        <v>6340.1428999999998</v>
      </c>
      <c r="AC1938">
        <v>0</v>
      </c>
      <c r="AD1938">
        <v>67578.285699999993</v>
      </c>
      <c r="AF1938">
        <v>0</v>
      </c>
      <c r="AG1938">
        <v>243</v>
      </c>
      <c r="AH1938">
        <v>1284241.1599999999</v>
      </c>
      <c r="AI1938">
        <v>88583.8128</v>
      </c>
      <c r="AJ1938">
        <v>16.7699</v>
      </c>
      <c r="AK1938">
        <v>88567.0429</v>
      </c>
    </row>
    <row r="1939" spans="1:37" ht="19" customHeight="1">
      <c r="A1939" t="s">
        <v>1021</v>
      </c>
      <c r="B1939" t="s">
        <v>1022</v>
      </c>
      <c r="C1939" t="s">
        <v>1023</v>
      </c>
      <c r="D1939">
        <v>7</v>
      </c>
      <c r="E1939" t="s">
        <v>439</v>
      </c>
      <c r="G1939" t="s">
        <v>440</v>
      </c>
      <c r="H1939" t="s">
        <v>388</v>
      </c>
      <c r="I1939" t="s">
        <v>383</v>
      </c>
      <c r="J1939" t="s">
        <v>268</v>
      </c>
      <c r="K1939">
        <v>0</v>
      </c>
      <c r="L1939">
        <v>1234332.3400000001</v>
      </c>
      <c r="M1939">
        <v>85112.946500000005</v>
      </c>
      <c r="N1939">
        <v>0</v>
      </c>
      <c r="O1939">
        <v>85112.946500000005</v>
      </c>
      <c r="P1939">
        <v>4760.4286000000002</v>
      </c>
      <c r="R1939">
        <v>0</v>
      </c>
      <c r="S1939">
        <v>146707.14290000001</v>
      </c>
      <c r="U1939">
        <f t="shared" si="30"/>
        <v>0</v>
      </c>
      <c r="V1939">
        <f t="shared" si="31"/>
        <v>1.2019400551530435</v>
      </c>
      <c r="W1939" t="str">
        <f t="shared" si="32"/>
        <v/>
      </c>
      <c r="X1939">
        <f t="shared" si="33"/>
        <v>8.2879348045314952E-2</v>
      </c>
      <c r="Y1939" t="str">
        <f t="shared" si="34"/>
        <v/>
      </c>
      <c r="AA1939">
        <v>4760.4286000000002</v>
      </c>
      <c r="AC1939">
        <v>0</v>
      </c>
      <c r="AD1939">
        <v>146707.14290000001</v>
      </c>
      <c r="AF1939">
        <v>0</v>
      </c>
      <c r="AG1939">
        <v>0</v>
      </c>
      <c r="AH1939">
        <v>1234332.3400000001</v>
      </c>
      <c r="AI1939">
        <v>85112.946500000005</v>
      </c>
      <c r="AJ1939">
        <v>0</v>
      </c>
      <c r="AK1939">
        <v>85112.946500000005</v>
      </c>
    </row>
    <row r="1940" spans="1:37" ht="19" customHeight="1">
      <c r="A1940" t="s">
        <v>1021</v>
      </c>
      <c r="B1940" t="s">
        <v>1022</v>
      </c>
      <c r="C1940" t="s">
        <v>1023</v>
      </c>
      <c r="D1940">
        <v>7</v>
      </c>
      <c r="E1940" t="s">
        <v>449</v>
      </c>
      <c r="G1940" t="s">
        <v>450</v>
      </c>
      <c r="H1940" t="s">
        <v>393</v>
      </c>
      <c r="I1940" t="s">
        <v>383</v>
      </c>
      <c r="J1940" t="s">
        <v>268</v>
      </c>
      <c r="K1940">
        <v>0</v>
      </c>
      <c r="L1940">
        <v>1112505.1299999999</v>
      </c>
      <c r="M1940">
        <v>76723.887199999997</v>
      </c>
      <c r="N1940">
        <v>0</v>
      </c>
      <c r="O1940">
        <v>76723.887199999997</v>
      </c>
      <c r="P1940">
        <v>2750.7143000000001</v>
      </c>
      <c r="R1940">
        <v>0</v>
      </c>
      <c r="S1940">
        <v>19642.7143</v>
      </c>
      <c r="U1940">
        <f t="shared" si="30"/>
        <v>0</v>
      </c>
      <c r="V1940">
        <f t="shared" si="31"/>
        <v>8.0910052377900872</v>
      </c>
      <c r="W1940" t="str">
        <f t="shared" si="32"/>
        <v/>
      </c>
      <c r="X1940">
        <f t="shared" si="33"/>
        <v>0.55799596465574586</v>
      </c>
      <c r="Y1940" t="str">
        <f t="shared" si="34"/>
        <v/>
      </c>
      <c r="AA1940">
        <v>2750.7143000000001</v>
      </c>
      <c r="AC1940">
        <v>0</v>
      </c>
      <c r="AD1940">
        <v>19642.7143</v>
      </c>
      <c r="AF1940">
        <v>0</v>
      </c>
      <c r="AG1940">
        <v>0</v>
      </c>
      <c r="AH1940">
        <v>1112505.1299999999</v>
      </c>
      <c r="AI1940">
        <v>76723.887199999997</v>
      </c>
      <c r="AJ1940">
        <v>0</v>
      </c>
      <c r="AK1940">
        <v>76723.887199999997</v>
      </c>
    </row>
    <row r="1941" spans="1:37" ht="19" customHeight="1">
      <c r="A1941" t="s">
        <v>1021</v>
      </c>
      <c r="B1941" t="s">
        <v>1022</v>
      </c>
      <c r="C1941" t="s">
        <v>1023</v>
      </c>
      <c r="D1941">
        <v>7</v>
      </c>
      <c r="E1941" t="s">
        <v>454</v>
      </c>
      <c r="G1941" t="s">
        <v>455</v>
      </c>
      <c r="H1941" t="s">
        <v>388</v>
      </c>
      <c r="I1941" t="s">
        <v>383</v>
      </c>
      <c r="J1941" t="s">
        <v>268</v>
      </c>
      <c r="K1941">
        <v>127702</v>
      </c>
      <c r="L1941">
        <v>681936.03</v>
      </c>
      <c r="M1941">
        <v>55832.3871</v>
      </c>
      <c r="N1941">
        <v>8804.5717999999997</v>
      </c>
      <c r="O1941">
        <v>47027.815300000002</v>
      </c>
      <c r="P1941">
        <v>1379.8570999999999</v>
      </c>
      <c r="R1941">
        <v>0</v>
      </c>
      <c r="S1941">
        <v>14309.2857</v>
      </c>
      <c r="U1941">
        <f t="shared" si="30"/>
        <v>0</v>
      </c>
      <c r="V1941">
        <f t="shared" si="31"/>
        <v>8.0830432866600539</v>
      </c>
      <c r="W1941" t="str">
        <f t="shared" si="32"/>
        <v/>
      </c>
      <c r="X1941">
        <f t="shared" si="33"/>
        <v>0.55740415470214555</v>
      </c>
      <c r="Y1941" t="str">
        <f t="shared" si="34"/>
        <v/>
      </c>
      <c r="AA1941">
        <v>1379.8570999999999</v>
      </c>
      <c r="AC1941">
        <v>0</v>
      </c>
      <c r="AD1941">
        <v>14309.2857</v>
      </c>
      <c r="AF1941">
        <v>0</v>
      </c>
      <c r="AG1941">
        <v>127702</v>
      </c>
      <c r="AH1941">
        <v>681936.03</v>
      </c>
      <c r="AI1941">
        <v>55832.3871</v>
      </c>
      <c r="AJ1941">
        <v>8804.5717999999997</v>
      </c>
      <c r="AK1941">
        <v>47027.815300000002</v>
      </c>
    </row>
    <row r="1942" spans="1:37" ht="19" customHeight="1">
      <c r="A1942" t="s">
        <v>1021</v>
      </c>
      <c r="B1942" t="s">
        <v>1022</v>
      </c>
      <c r="C1942" t="s">
        <v>1023</v>
      </c>
      <c r="D1942">
        <v>7</v>
      </c>
      <c r="E1942" t="s">
        <v>452</v>
      </c>
      <c r="G1942" t="s">
        <v>453</v>
      </c>
      <c r="H1942" t="s">
        <v>393</v>
      </c>
      <c r="I1942" t="s">
        <v>383</v>
      </c>
      <c r="J1942" t="s">
        <v>268</v>
      </c>
      <c r="K1942">
        <v>0</v>
      </c>
      <c r="L1942">
        <v>796579.56</v>
      </c>
      <c r="M1942">
        <v>54940.513800000001</v>
      </c>
      <c r="N1942">
        <v>0</v>
      </c>
      <c r="O1942">
        <v>54940.513800000001</v>
      </c>
      <c r="P1942">
        <v>233.1429</v>
      </c>
      <c r="R1942">
        <v>0</v>
      </c>
      <c r="S1942">
        <v>14098.2857</v>
      </c>
      <c r="U1942">
        <f t="shared" si="30"/>
        <v>0</v>
      </c>
      <c r="V1942">
        <f t="shared" si="31"/>
        <v>8.0716962630428171</v>
      </c>
      <c r="W1942" t="str">
        <f t="shared" si="32"/>
        <v/>
      </c>
      <c r="X1942">
        <f t="shared" si="33"/>
        <v>0.55670916277228144</v>
      </c>
      <c r="Y1942" t="str">
        <f t="shared" si="34"/>
        <v/>
      </c>
      <c r="AA1942">
        <v>233.1429</v>
      </c>
      <c r="AC1942">
        <v>0</v>
      </c>
      <c r="AD1942">
        <v>14098.2857</v>
      </c>
      <c r="AF1942">
        <v>0</v>
      </c>
      <c r="AG1942">
        <v>0</v>
      </c>
      <c r="AH1942">
        <v>796579.56</v>
      </c>
      <c r="AI1942">
        <v>54940.513800000001</v>
      </c>
      <c r="AJ1942">
        <v>0</v>
      </c>
      <c r="AK1942">
        <v>54940.513800000001</v>
      </c>
    </row>
    <row r="1943" spans="1:37" ht="19" customHeight="1">
      <c r="A1943" t="s">
        <v>1021</v>
      </c>
      <c r="B1943" t="s">
        <v>1022</v>
      </c>
      <c r="C1943" t="s">
        <v>1023</v>
      </c>
      <c r="D1943">
        <v>7</v>
      </c>
      <c r="E1943" t="s">
        <v>460</v>
      </c>
      <c r="G1943" t="s">
        <v>461</v>
      </c>
      <c r="H1943" t="s">
        <v>388</v>
      </c>
      <c r="I1943" t="s">
        <v>383</v>
      </c>
      <c r="J1943" t="s">
        <v>268</v>
      </c>
      <c r="K1943">
        <v>0</v>
      </c>
      <c r="L1943">
        <v>674683.47</v>
      </c>
      <c r="M1943">
        <v>46534.450100000002</v>
      </c>
      <c r="N1943">
        <v>0</v>
      </c>
      <c r="O1943">
        <v>46534.450100000002</v>
      </c>
      <c r="P1943">
        <v>15954.7143</v>
      </c>
      <c r="R1943">
        <v>0</v>
      </c>
      <c r="S1943">
        <v>44307.7143</v>
      </c>
      <c r="U1943">
        <f t="shared" si="30"/>
        <v>0</v>
      </c>
      <c r="V1943">
        <f t="shared" si="31"/>
        <v>2.1753176479505929</v>
      </c>
      <c r="W1943" t="str">
        <f t="shared" si="32"/>
        <v/>
      </c>
      <c r="X1943">
        <f t="shared" si="33"/>
        <v>0.15003659499795696</v>
      </c>
      <c r="Y1943" t="str">
        <f t="shared" si="34"/>
        <v/>
      </c>
      <c r="AA1943">
        <v>15954.7143</v>
      </c>
      <c r="AC1943">
        <v>0</v>
      </c>
      <c r="AD1943">
        <v>44307.7143</v>
      </c>
      <c r="AF1943">
        <v>0</v>
      </c>
      <c r="AG1943">
        <v>0</v>
      </c>
      <c r="AH1943">
        <v>674683.47</v>
      </c>
      <c r="AI1943">
        <v>46534.450100000002</v>
      </c>
      <c r="AJ1943">
        <v>0</v>
      </c>
      <c r="AK1943">
        <v>46534.450100000002</v>
      </c>
    </row>
    <row r="1944" spans="1:37" ht="19" customHeight="1">
      <c r="A1944" t="s">
        <v>1021</v>
      </c>
      <c r="B1944" t="s">
        <v>1022</v>
      </c>
      <c r="C1944" t="s">
        <v>1023</v>
      </c>
      <c r="D1944">
        <v>7</v>
      </c>
      <c r="E1944" t="s">
        <v>481</v>
      </c>
      <c r="G1944" t="s">
        <v>482</v>
      </c>
      <c r="H1944" t="s">
        <v>388</v>
      </c>
      <c r="I1944" t="s">
        <v>383</v>
      </c>
      <c r="J1944" t="s">
        <v>268</v>
      </c>
      <c r="K1944">
        <v>156623</v>
      </c>
      <c r="L1944">
        <v>446658.22</v>
      </c>
      <c r="M1944">
        <v>41610.960400000004</v>
      </c>
      <c r="N1944">
        <v>10805.361000000001</v>
      </c>
      <c r="O1944">
        <v>30805.599300000002</v>
      </c>
      <c r="P1944">
        <v>284.57139999999998</v>
      </c>
      <c r="R1944">
        <v>0</v>
      </c>
      <c r="S1944">
        <v>2990.2856999999999</v>
      </c>
      <c r="U1944">
        <f t="shared" si="30"/>
        <v>0</v>
      </c>
      <c r="V1944">
        <f t="shared" si="31"/>
        <v>28.821002430828408</v>
      </c>
      <c r="W1944" t="str">
        <f t="shared" si="32"/>
        <v/>
      </c>
      <c r="X1944">
        <f t="shared" si="33"/>
        <v>1.9879113605384646</v>
      </c>
      <c r="Y1944" t="str">
        <f t="shared" si="34"/>
        <v/>
      </c>
      <c r="AA1944">
        <v>284.57139999999998</v>
      </c>
      <c r="AC1944">
        <v>0</v>
      </c>
      <c r="AD1944">
        <v>2990.2856999999999</v>
      </c>
      <c r="AF1944">
        <v>0</v>
      </c>
      <c r="AG1944">
        <v>156623</v>
      </c>
      <c r="AH1944">
        <v>446658.22</v>
      </c>
      <c r="AI1944">
        <v>41610.960400000004</v>
      </c>
      <c r="AJ1944">
        <v>10805.361000000001</v>
      </c>
      <c r="AK1944">
        <v>30805.599300000002</v>
      </c>
    </row>
    <row r="1945" spans="1:37" ht="19" customHeight="1">
      <c r="A1945" t="s">
        <v>1021</v>
      </c>
      <c r="B1945" t="s">
        <v>1022</v>
      </c>
      <c r="C1945" t="s">
        <v>1023</v>
      </c>
      <c r="D1945">
        <v>7</v>
      </c>
      <c r="E1945" t="s">
        <v>456</v>
      </c>
      <c r="G1945" t="s">
        <v>457</v>
      </c>
      <c r="H1945" t="s">
        <v>393</v>
      </c>
      <c r="I1945" t="s">
        <v>383</v>
      </c>
      <c r="J1945" t="s">
        <v>268</v>
      </c>
      <c r="K1945">
        <v>334539</v>
      </c>
      <c r="L1945">
        <v>157959.17000000001</v>
      </c>
      <c r="M1945">
        <v>33966.556900000003</v>
      </c>
      <c r="N1945">
        <v>23072.967000000001</v>
      </c>
      <c r="O1945">
        <v>10893.59</v>
      </c>
      <c r="P1945">
        <v>100.28570000000001</v>
      </c>
      <c r="R1945">
        <v>0</v>
      </c>
      <c r="S1945">
        <v>2650.7143000000001</v>
      </c>
      <c r="U1945">
        <f t="shared" si="30"/>
        <v>0</v>
      </c>
      <c r="V1945">
        <f t="shared" si="31"/>
        <v>26.54261209085092</v>
      </c>
      <c r="W1945" t="str">
        <f t="shared" si="32"/>
        <v/>
      </c>
      <c r="X1945">
        <f t="shared" si="33"/>
        <v>1.830587804739489</v>
      </c>
      <c r="Y1945" t="str">
        <f t="shared" si="34"/>
        <v/>
      </c>
      <c r="AA1945">
        <v>100.28570000000001</v>
      </c>
      <c r="AC1945">
        <v>0</v>
      </c>
      <c r="AD1945">
        <v>2650.7143000000001</v>
      </c>
      <c r="AF1945">
        <v>0</v>
      </c>
      <c r="AG1945">
        <v>334539</v>
      </c>
      <c r="AH1945">
        <v>157959.17000000001</v>
      </c>
      <c r="AI1945">
        <v>33966.556900000003</v>
      </c>
      <c r="AJ1945">
        <v>23072.967000000001</v>
      </c>
      <c r="AK1945">
        <v>10893.59</v>
      </c>
    </row>
    <row r="1946" spans="1:37" ht="19" customHeight="1">
      <c r="A1946" t="s">
        <v>1021</v>
      </c>
      <c r="B1946" t="s">
        <v>1022</v>
      </c>
      <c r="C1946" t="s">
        <v>1023</v>
      </c>
      <c r="D1946">
        <v>7</v>
      </c>
      <c r="E1946" t="s">
        <v>470</v>
      </c>
      <c r="G1946" t="s">
        <v>471</v>
      </c>
      <c r="H1946" t="s">
        <v>388</v>
      </c>
      <c r="I1946" t="s">
        <v>383</v>
      </c>
      <c r="J1946" t="s">
        <v>268</v>
      </c>
      <c r="K1946">
        <v>360889</v>
      </c>
      <c r="L1946">
        <v>116033.62</v>
      </c>
      <c r="M1946">
        <v>32885.238299999997</v>
      </c>
      <c r="N1946">
        <v>24885.475600000002</v>
      </c>
      <c r="O1946">
        <v>7999.7627000000002</v>
      </c>
      <c r="P1946">
        <v>535.71429999999998</v>
      </c>
      <c r="R1946">
        <v>0</v>
      </c>
      <c r="S1946">
        <v>3795.5713999999998</v>
      </c>
      <c r="U1946">
        <f t="shared" si="30"/>
        <v>0</v>
      </c>
      <c r="V1946">
        <f t="shared" si="31"/>
        <v>17.950341510409437</v>
      </c>
      <c r="W1946" t="str">
        <f t="shared" si="32"/>
        <v/>
      </c>
      <c r="X1946">
        <f t="shared" si="33"/>
        <v>1.2377296303039604</v>
      </c>
      <c r="Y1946" t="str">
        <f t="shared" si="34"/>
        <v/>
      </c>
      <c r="AA1946">
        <v>535.71429999999998</v>
      </c>
      <c r="AC1946">
        <v>0</v>
      </c>
      <c r="AD1946">
        <v>3795.5713999999998</v>
      </c>
      <c r="AF1946">
        <v>0</v>
      </c>
      <c r="AG1946">
        <v>360889</v>
      </c>
      <c r="AH1946">
        <v>116033.62</v>
      </c>
      <c r="AI1946">
        <v>32885.238299999997</v>
      </c>
      <c r="AJ1946">
        <v>24885.475600000002</v>
      </c>
      <c r="AK1946">
        <v>7999.7627000000002</v>
      </c>
    </row>
    <row r="1947" spans="1:37" ht="19" customHeight="1">
      <c r="A1947" t="s">
        <v>1021</v>
      </c>
      <c r="B1947" t="s">
        <v>1022</v>
      </c>
      <c r="C1947" t="s">
        <v>1023</v>
      </c>
      <c r="D1947">
        <v>7</v>
      </c>
      <c r="E1947" t="s">
        <v>472</v>
      </c>
      <c r="G1947" t="s">
        <v>473</v>
      </c>
      <c r="H1947" t="s">
        <v>393</v>
      </c>
      <c r="I1947" t="s">
        <v>383</v>
      </c>
      <c r="J1947" t="s">
        <v>268</v>
      </c>
      <c r="K1947">
        <v>272197</v>
      </c>
      <c r="L1947">
        <v>168400.38</v>
      </c>
      <c r="M1947">
        <v>30381.574199999999</v>
      </c>
      <c r="N1947">
        <v>18768.731100000001</v>
      </c>
      <c r="O1947">
        <v>11612.8431</v>
      </c>
      <c r="P1947">
        <v>179.1429</v>
      </c>
      <c r="R1947">
        <v>0</v>
      </c>
      <c r="S1947">
        <v>1642.2856999999999</v>
      </c>
      <c r="U1947">
        <f t="shared" si="30"/>
        <v>0</v>
      </c>
      <c r="V1947">
        <f t="shared" si="31"/>
        <v>38.326146819120972</v>
      </c>
      <c r="W1947" t="str">
        <f t="shared" si="32"/>
        <v/>
      </c>
      <c r="X1947">
        <f t="shared" si="33"/>
        <v>2.6427952735107456</v>
      </c>
      <c r="Y1947" t="str">
        <f t="shared" si="34"/>
        <v/>
      </c>
      <c r="AA1947">
        <v>179.1429</v>
      </c>
      <c r="AC1947">
        <v>0</v>
      </c>
      <c r="AD1947">
        <v>1642.2856999999999</v>
      </c>
      <c r="AF1947">
        <v>0</v>
      </c>
      <c r="AG1947">
        <v>272197</v>
      </c>
      <c r="AH1947">
        <v>168400.38</v>
      </c>
      <c r="AI1947">
        <v>30381.574199999999</v>
      </c>
      <c r="AJ1947">
        <v>18768.731100000001</v>
      </c>
      <c r="AK1947">
        <v>11612.8431</v>
      </c>
    </row>
    <row r="1948" spans="1:37" ht="19" customHeight="1">
      <c r="A1948" t="s">
        <v>1021</v>
      </c>
      <c r="B1948" t="s">
        <v>1022</v>
      </c>
      <c r="C1948" t="s">
        <v>1023</v>
      </c>
      <c r="D1948">
        <v>7</v>
      </c>
      <c r="E1948" t="s">
        <v>458</v>
      </c>
      <c r="G1948" t="s">
        <v>459</v>
      </c>
      <c r="H1948" t="s">
        <v>388</v>
      </c>
      <c r="I1948" t="s">
        <v>383</v>
      </c>
      <c r="J1948" t="s">
        <v>268</v>
      </c>
      <c r="K1948">
        <v>143891</v>
      </c>
      <c r="L1948">
        <v>240571.33</v>
      </c>
      <c r="M1948">
        <v>26517.629400000002</v>
      </c>
      <c r="N1948">
        <v>9927.4729000000007</v>
      </c>
      <c r="O1948">
        <v>16590.156500000001</v>
      </c>
      <c r="P1948">
        <v>69.571399999999997</v>
      </c>
      <c r="R1948">
        <v>0</v>
      </c>
      <c r="S1948">
        <v>2457.2856999999999</v>
      </c>
      <c r="U1948">
        <f t="shared" si="30"/>
        <v>0</v>
      </c>
      <c r="V1948">
        <f t="shared" si="31"/>
        <v>22.351161690315454</v>
      </c>
      <c r="W1948" t="str">
        <f t="shared" si="32"/>
        <v/>
      </c>
      <c r="X1948">
        <f t="shared" si="33"/>
        <v>1.5416330186711995</v>
      </c>
      <c r="Y1948" t="str">
        <f t="shared" si="34"/>
        <v/>
      </c>
      <c r="AA1948">
        <v>69.571399999999997</v>
      </c>
      <c r="AC1948">
        <v>0</v>
      </c>
      <c r="AD1948">
        <v>2457.2856999999999</v>
      </c>
      <c r="AF1948">
        <v>0</v>
      </c>
      <c r="AG1948">
        <v>143891</v>
      </c>
      <c r="AH1948">
        <v>240571.33</v>
      </c>
      <c r="AI1948">
        <v>26517.629400000002</v>
      </c>
      <c r="AJ1948">
        <v>9927.4729000000007</v>
      </c>
      <c r="AK1948">
        <v>16590.156500000001</v>
      </c>
    </row>
    <row r="1949" spans="1:37" ht="19" customHeight="1">
      <c r="A1949" t="s">
        <v>1021</v>
      </c>
      <c r="B1949" t="s">
        <v>1022</v>
      </c>
      <c r="C1949" t="s">
        <v>1023</v>
      </c>
      <c r="D1949">
        <v>7</v>
      </c>
      <c r="E1949" t="s">
        <v>462</v>
      </c>
      <c r="G1949" t="s">
        <v>463</v>
      </c>
      <c r="H1949" t="s">
        <v>393</v>
      </c>
      <c r="I1949" t="s">
        <v>383</v>
      </c>
      <c r="J1949" t="s">
        <v>268</v>
      </c>
      <c r="K1949">
        <v>167066</v>
      </c>
      <c r="L1949">
        <v>211943.34</v>
      </c>
      <c r="M1949">
        <v>26134.824700000001</v>
      </c>
      <c r="N1949">
        <v>11520.6775</v>
      </c>
      <c r="O1949">
        <v>14614.147199999999</v>
      </c>
      <c r="P1949">
        <v>123.5714</v>
      </c>
      <c r="R1949">
        <v>0</v>
      </c>
      <c r="S1949">
        <v>2685.1428999999998</v>
      </c>
      <c r="U1949">
        <f t="shared" si="30"/>
        <v>0</v>
      </c>
      <c r="V1949">
        <f t="shared" si="31"/>
        <v>20.1643612444505</v>
      </c>
      <c r="W1949" t="str">
        <f t="shared" si="32"/>
        <v/>
      </c>
      <c r="X1949">
        <f t="shared" si="33"/>
        <v>1.3904460674008396</v>
      </c>
      <c r="Y1949" t="str">
        <f t="shared" si="34"/>
        <v/>
      </c>
      <c r="AA1949">
        <v>123.5714</v>
      </c>
      <c r="AC1949">
        <v>0</v>
      </c>
      <c r="AD1949">
        <v>2685.1428999999998</v>
      </c>
      <c r="AF1949">
        <v>0</v>
      </c>
      <c r="AG1949">
        <v>167066</v>
      </c>
      <c r="AH1949">
        <v>211943.34</v>
      </c>
      <c r="AI1949">
        <v>26134.824700000001</v>
      </c>
      <c r="AJ1949">
        <v>11520.6775</v>
      </c>
      <c r="AK1949">
        <v>14614.147199999999</v>
      </c>
    </row>
    <row r="1950" spans="1:37" ht="19" customHeight="1">
      <c r="A1950" t="s">
        <v>1021</v>
      </c>
      <c r="B1950" t="s">
        <v>1022</v>
      </c>
      <c r="C1950" t="s">
        <v>1023</v>
      </c>
      <c r="D1950">
        <v>7</v>
      </c>
      <c r="E1950" t="s">
        <v>476</v>
      </c>
      <c r="G1950" t="s">
        <v>1311</v>
      </c>
      <c r="H1950" t="s">
        <v>1311</v>
      </c>
      <c r="I1950" t="s">
        <v>465</v>
      </c>
      <c r="J1950" t="s">
        <v>268</v>
      </c>
      <c r="K1950">
        <v>0</v>
      </c>
      <c r="L1950">
        <v>615151.91</v>
      </c>
      <c r="M1950">
        <v>42413.099199999997</v>
      </c>
      <c r="N1950">
        <v>0</v>
      </c>
      <c r="O1950">
        <v>42413.099199999997</v>
      </c>
      <c r="P1950">
        <v>10444.428599999999</v>
      </c>
      <c r="R1950">
        <v>0</v>
      </c>
      <c r="S1950">
        <v>30532.142899999999</v>
      </c>
      <c r="U1950">
        <f t="shared" si="30"/>
        <v>0</v>
      </c>
      <c r="V1950">
        <f t="shared" si="31"/>
        <v>2.8782403047679401</v>
      </c>
      <c r="W1950" t="str">
        <f t="shared" si="32"/>
        <v/>
      </c>
      <c r="X1950">
        <f t="shared" si="33"/>
        <v>0.19844706581104635</v>
      </c>
      <c r="Y1950" t="str">
        <f t="shared" si="34"/>
        <v/>
      </c>
      <c r="AA1950">
        <v>10444.428599999999</v>
      </c>
      <c r="AC1950">
        <v>0</v>
      </c>
      <c r="AD1950">
        <v>30532.142899999999</v>
      </c>
      <c r="AF1950">
        <v>0</v>
      </c>
      <c r="AG1950">
        <v>0</v>
      </c>
      <c r="AH1950">
        <v>615151.91</v>
      </c>
      <c r="AI1950">
        <v>42413.099199999997</v>
      </c>
      <c r="AJ1950">
        <v>0</v>
      </c>
      <c r="AK1950">
        <v>42413.099199999997</v>
      </c>
    </row>
    <row r="1951" spans="1:37" ht="19" customHeight="1">
      <c r="A1951" t="s">
        <v>1021</v>
      </c>
      <c r="B1951" t="s">
        <v>1022</v>
      </c>
      <c r="C1951" t="s">
        <v>1023</v>
      </c>
      <c r="D1951">
        <v>7</v>
      </c>
      <c r="E1951" t="s">
        <v>478</v>
      </c>
      <c r="G1951" t="s">
        <v>1311</v>
      </c>
      <c r="H1951" t="s">
        <v>1311</v>
      </c>
      <c r="I1951" t="s">
        <v>465</v>
      </c>
      <c r="J1951" t="s">
        <v>268</v>
      </c>
      <c r="K1951">
        <v>0</v>
      </c>
      <c r="L1951">
        <v>602791.24</v>
      </c>
      <c r="M1951">
        <v>41569.888700000003</v>
      </c>
      <c r="N1951">
        <v>0</v>
      </c>
      <c r="O1951">
        <v>41569.888700000003</v>
      </c>
      <c r="P1951">
        <v>16240.428599999999</v>
      </c>
      <c r="R1951">
        <v>0</v>
      </c>
      <c r="S1951">
        <v>45734.7143</v>
      </c>
      <c r="U1951">
        <f t="shared" si="30"/>
        <v>0</v>
      </c>
      <c r="V1951">
        <f t="shared" si="31"/>
        <v>1.8828812118700451</v>
      </c>
      <c r="W1951" t="str">
        <f t="shared" si="32"/>
        <v/>
      </c>
      <c r="X1951">
        <f t="shared" si="33"/>
        <v>0.12984787637716649</v>
      </c>
      <c r="Y1951" t="str">
        <f t="shared" si="34"/>
        <v/>
      </c>
      <c r="AA1951">
        <v>16240.428599999999</v>
      </c>
      <c r="AC1951">
        <v>0</v>
      </c>
      <c r="AD1951">
        <v>45734.7143</v>
      </c>
      <c r="AF1951">
        <v>0</v>
      </c>
      <c r="AG1951">
        <v>0</v>
      </c>
      <c r="AH1951">
        <v>602791.24</v>
      </c>
      <c r="AI1951">
        <v>41569.888700000003</v>
      </c>
      <c r="AJ1951">
        <v>0</v>
      </c>
      <c r="AK1951">
        <v>41569.888700000003</v>
      </c>
    </row>
    <row r="1952" spans="1:37" ht="19" customHeight="1">
      <c r="A1952" t="s">
        <v>1021</v>
      </c>
      <c r="B1952" t="s">
        <v>1022</v>
      </c>
      <c r="C1952" t="s">
        <v>1023</v>
      </c>
      <c r="D1952">
        <v>7</v>
      </c>
      <c r="E1952" t="s">
        <v>467</v>
      </c>
      <c r="G1952" t="s">
        <v>1311</v>
      </c>
      <c r="H1952" t="s">
        <v>1311</v>
      </c>
      <c r="I1952" t="s">
        <v>465</v>
      </c>
      <c r="J1952" t="s">
        <v>268</v>
      </c>
      <c r="K1952">
        <v>137639</v>
      </c>
      <c r="L1952">
        <v>364421</v>
      </c>
      <c r="M1952">
        <v>34618.311000000002</v>
      </c>
      <c r="N1952">
        <v>9489.5727999999999</v>
      </c>
      <c r="O1952">
        <v>25128.7382</v>
      </c>
      <c r="P1952">
        <v>211.1429</v>
      </c>
      <c r="R1952">
        <v>0</v>
      </c>
      <c r="S1952">
        <v>1417.5714</v>
      </c>
      <c r="U1952">
        <f t="shared" si="30"/>
        <v>0</v>
      </c>
      <c r="V1952">
        <f t="shared" si="31"/>
        <v>50.595587032058589</v>
      </c>
      <c r="W1952" t="str">
        <f t="shared" si="32"/>
        <v/>
      </c>
      <c r="X1952">
        <f t="shared" si="33"/>
        <v>3.4886941144551873</v>
      </c>
      <c r="Y1952" t="str">
        <f t="shared" si="34"/>
        <v/>
      </c>
      <c r="AA1952">
        <v>211.1429</v>
      </c>
      <c r="AC1952">
        <v>0</v>
      </c>
      <c r="AD1952">
        <v>1417.5714</v>
      </c>
      <c r="AF1952">
        <v>0</v>
      </c>
      <c r="AG1952">
        <v>137639</v>
      </c>
      <c r="AH1952">
        <v>364421</v>
      </c>
      <c r="AI1952">
        <v>34618.311000000002</v>
      </c>
      <c r="AJ1952">
        <v>9489.5727999999999</v>
      </c>
      <c r="AK1952">
        <v>25128.7382</v>
      </c>
    </row>
    <row r="1953" spans="1:37" ht="19" customHeight="1">
      <c r="A1953" t="s">
        <v>1021</v>
      </c>
      <c r="B1953" t="s">
        <v>1022</v>
      </c>
      <c r="C1953" t="s">
        <v>1023</v>
      </c>
      <c r="D1953">
        <v>7</v>
      </c>
      <c r="E1953" t="s">
        <v>474</v>
      </c>
      <c r="G1953" t="s">
        <v>1311</v>
      </c>
      <c r="H1953" t="s">
        <v>1311</v>
      </c>
      <c r="I1953" t="s">
        <v>465</v>
      </c>
      <c r="J1953" t="s">
        <v>268</v>
      </c>
      <c r="K1953">
        <v>0</v>
      </c>
      <c r="L1953">
        <v>220844.27</v>
      </c>
      <c r="M1953">
        <v>15226.6795</v>
      </c>
      <c r="N1953">
        <v>0</v>
      </c>
      <c r="O1953">
        <v>15226.6795</v>
      </c>
      <c r="P1953">
        <v>887.28570000000002</v>
      </c>
      <c r="R1953">
        <v>0</v>
      </c>
      <c r="S1953">
        <v>4540.8571000000002</v>
      </c>
      <c r="U1953">
        <f t="shared" si="30"/>
        <v>0</v>
      </c>
      <c r="V1953">
        <f t="shared" si="31"/>
        <v>6.947847230993335</v>
      </c>
      <c r="W1953" t="str">
        <f t="shared" si="32"/>
        <v/>
      </c>
      <c r="X1953">
        <f t="shared" si="33"/>
        <v>0.4790373008151762</v>
      </c>
      <c r="Y1953" t="str">
        <f t="shared" si="34"/>
        <v/>
      </c>
      <c r="AA1953">
        <v>887.28570000000002</v>
      </c>
      <c r="AC1953">
        <v>0</v>
      </c>
      <c r="AD1953">
        <v>4540.8571000000002</v>
      </c>
      <c r="AF1953">
        <v>0</v>
      </c>
      <c r="AG1953">
        <v>0</v>
      </c>
      <c r="AH1953">
        <v>220844.27</v>
      </c>
      <c r="AI1953">
        <v>15226.6795</v>
      </c>
      <c r="AJ1953">
        <v>0</v>
      </c>
      <c r="AK1953">
        <v>15226.6795</v>
      </c>
    </row>
    <row r="1954" spans="1:37" ht="19" customHeight="1">
      <c r="A1954" t="s">
        <v>1021</v>
      </c>
      <c r="B1954" t="s">
        <v>1022</v>
      </c>
      <c r="C1954" t="s">
        <v>1023</v>
      </c>
      <c r="D1954">
        <v>7</v>
      </c>
      <c r="E1954" t="s">
        <v>484</v>
      </c>
      <c r="G1954" t="s">
        <v>1311</v>
      </c>
      <c r="H1954" t="s">
        <v>1311</v>
      </c>
      <c r="I1954" t="s">
        <v>465</v>
      </c>
      <c r="J1954" t="s">
        <v>268</v>
      </c>
      <c r="K1954">
        <v>1800</v>
      </c>
      <c r="L1954">
        <v>168068.55</v>
      </c>
      <c r="M1954">
        <v>11714.8577</v>
      </c>
      <c r="N1954">
        <v>124.14409999999999</v>
      </c>
      <c r="O1954">
        <v>11590.713599999999</v>
      </c>
      <c r="P1954">
        <v>598.14290000000005</v>
      </c>
      <c r="R1954">
        <v>0</v>
      </c>
      <c r="S1954">
        <v>9867.7142999999996</v>
      </c>
      <c r="U1954">
        <f t="shared" si="30"/>
        <v>0</v>
      </c>
      <c r="V1954">
        <f t="shared" si="31"/>
        <v>2.4592256095503</v>
      </c>
      <c r="W1954" t="str">
        <f t="shared" si="32"/>
        <v/>
      </c>
      <c r="X1954">
        <f t="shared" si="33"/>
        <v>0.16959865771549548</v>
      </c>
      <c r="Y1954" t="str">
        <f t="shared" si="34"/>
        <v/>
      </c>
      <c r="AA1954">
        <v>598.14290000000005</v>
      </c>
      <c r="AC1954">
        <v>0</v>
      </c>
      <c r="AD1954">
        <v>9867.7142999999996</v>
      </c>
      <c r="AF1954">
        <v>0</v>
      </c>
      <c r="AG1954">
        <v>1800</v>
      </c>
      <c r="AH1954">
        <v>168068.55</v>
      </c>
      <c r="AI1954">
        <v>11714.8577</v>
      </c>
      <c r="AJ1954">
        <v>124.14409999999999</v>
      </c>
      <c r="AK1954">
        <v>11590.713599999999</v>
      </c>
    </row>
    <row r="1955" spans="1:37" ht="19" customHeight="1">
      <c r="A1955" t="s">
        <v>1021</v>
      </c>
      <c r="B1955" t="s">
        <v>1022</v>
      </c>
      <c r="C1955" t="s">
        <v>1023</v>
      </c>
      <c r="D1955">
        <v>7</v>
      </c>
      <c r="E1955" t="s">
        <v>485</v>
      </c>
      <c r="G1955" t="s">
        <v>1311</v>
      </c>
      <c r="H1955" t="s">
        <v>1311</v>
      </c>
      <c r="I1955" t="s">
        <v>465</v>
      </c>
      <c r="J1955" t="s">
        <v>268</v>
      </c>
      <c r="K1955">
        <v>0</v>
      </c>
      <c r="L1955">
        <v>137658.10999999999</v>
      </c>
      <c r="M1955">
        <v>9497.0287000000008</v>
      </c>
      <c r="N1955">
        <v>0</v>
      </c>
      <c r="O1955">
        <v>9497.0287000000008</v>
      </c>
      <c r="P1955">
        <v>96.142899999999997</v>
      </c>
      <c r="R1955">
        <v>0</v>
      </c>
      <c r="S1955">
        <v>716.14290000000005</v>
      </c>
      <c r="U1955">
        <f t="shared" si="30"/>
        <v>0</v>
      </c>
      <c r="V1955">
        <f t="shared" si="31"/>
        <v>27.460223770583053</v>
      </c>
      <c r="W1955" t="str">
        <f t="shared" si="32"/>
        <v/>
      </c>
      <c r="X1955">
        <f t="shared" si="33"/>
        <v>1.8944799783873942</v>
      </c>
      <c r="Y1955" t="str">
        <f t="shared" si="34"/>
        <v/>
      </c>
      <c r="AA1955">
        <v>96.142899999999997</v>
      </c>
      <c r="AC1955">
        <v>0</v>
      </c>
      <c r="AD1955">
        <v>716.14290000000005</v>
      </c>
      <c r="AF1955">
        <v>0</v>
      </c>
      <c r="AG1955">
        <v>0</v>
      </c>
      <c r="AH1955">
        <v>137658.10999999999</v>
      </c>
      <c r="AI1955">
        <v>9497.0287000000008</v>
      </c>
      <c r="AJ1955">
        <v>0</v>
      </c>
      <c r="AK1955">
        <v>9497.0287000000008</v>
      </c>
    </row>
    <row r="1956" spans="1:37" ht="19" customHeight="1">
      <c r="A1956" t="s">
        <v>1021</v>
      </c>
      <c r="B1956" t="s">
        <v>1022</v>
      </c>
      <c r="C1956" t="s">
        <v>1023</v>
      </c>
      <c r="D1956">
        <v>7</v>
      </c>
      <c r="E1956" t="s">
        <v>500</v>
      </c>
      <c r="G1956" t="s">
        <v>1311</v>
      </c>
      <c r="H1956" t="s">
        <v>1311</v>
      </c>
      <c r="I1956" t="s">
        <v>465</v>
      </c>
      <c r="J1956" t="s">
        <v>268</v>
      </c>
      <c r="K1956">
        <v>45099</v>
      </c>
      <c r="L1956">
        <v>46736.51</v>
      </c>
      <c r="M1956">
        <v>6337.5664999999999</v>
      </c>
      <c r="N1956">
        <v>3114.0531000000001</v>
      </c>
      <c r="O1956">
        <v>3223.5133999999998</v>
      </c>
      <c r="P1956">
        <v>33.571399999999997</v>
      </c>
      <c r="R1956">
        <v>0</v>
      </c>
      <c r="S1956">
        <v>276</v>
      </c>
      <c r="U1956">
        <f t="shared" si="30"/>
        <v>0</v>
      </c>
      <c r="V1956">
        <f t="shared" si="31"/>
        <v>47.533907867494825</v>
      </c>
      <c r="W1956" t="str">
        <f t="shared" si="32"/>
        <v/>
      </c>
      <c r="X1956">
        <f t="shared" si="33"/>
        <v>3.2803139233954455</v>
      </c>
      <c r="Y1956" t="str">
        <f t="shared" si="34"/>
        <v/>
      </c>
      <c r="AA1956">
        <v>33.571399999999997</v>
      </c>
      <c r="AC1956">
        <v>0</v>
      </c>
      <c r="AD1956">
        <v>276</v>
      </c>
      <c r="AF1956">
        <v>0</v>
      </c>
      <c r="AG1956">
        <v>45099</v>
      </c>
      <c r="AH1956">
        <v>46736.51</v>
      </c>
      <c r="AI1956">
        <v>6337.5664999999999</v>
      </c>
      <c r="AJ1956">
        <v>3114.0531000000001</v>
      </c>
      <c r="AK1956">
        <v>3223.5133999999998</v>
      </c>
    </row>
    <row r="1957" spans="1:37" ht="19" customHeight="1">
      <c r="A1957" t="s">
        <v>1021</v>
      </c>
      <c r="B1957" t="s">
        <v>1022</v>
      </c>
      <c r="C1957" t="s">
        <v>1023</v>
      </c>
      <c r="D1957">
        <v>7</v>
      </c>
      <c r="E1957" t="s">
        <v>529</v>
      </c>
      <c r="F1957" t="s">
        <v>530</v>
      </c>
      <c r="G1957" t="s">
        <v>1311</v>
      </c>
      <c r="H1957" t="s">
        <v>1311</v>
      </c>
      <c r="I1957" t="s">
        <v>465</v>
      </c>
      <c r="J1957" t="s">
        <v>268</v>
      </c>
      <c r="K1957">
        <v>79485</v>
      </c>
      <c r="L1957">
        <v>0</v>
      </c>
      <c r="M1957">
        <v>5492.3761999999997</v>
      </c>
      <c r="N1957">
        <v>5492.3761999999997</v>
      </c>
      <c r="O1957">
        <v>0</v>
      </c>
      <c r="P1957">
        <v>8.7142999999999997</v>
      </c>
      <c r="Q1957">
        <v>113.4286</v>
      </c>
      <c r="R1957">
        <v>3.4285999999999999</v>
      </c>
      <c r="S1957">
        <v>123.1429</v>
      </c>
      <c r="T1957">
        <v>1.5713999999999999</v>
      </c>
      <c r="U1957">
        <f t="shared" si="30"/>
        <v>1.2760784422000781E-2</v>
      </c>
      <c r="V1957">
        <f t="shared" si="31"/>
        <v>92.20994470651577</v>
      </c>
      <c r="W1957">
        <f t="shared" si="32"/>
        <v>7226.0404734631547</v>
      </c>
      <c r="X1957">
        <f t="shared" si="33"/>
        <v>6.3716639077735824</v>
      </c>
      <c r="Y1957">
        <f t="shared" si="34"/>
        <v>499.31600574555904</v>
      </c>
      <c r="AA1957">
        <v>8.7142999999999997</v>
      </c>
      <c r="AB1957">
        <v>113.4286</v>
      </c>
      <c r="AC1957">
        <v>3.4285999999999999</v>
      </c>
      <c r="AD1957">
        <v>123.1429</v>
      </c>
      <c r="AE1957">
        <v>1.5713999999999999</v>
      </c>
      <c r="AF1957">
        <v>1.271194E-2</v>
      </c>
      <c r="AG1957">
        <v>79485</v>
      </c>
      <c r="AH1957">
        <v>0</v>
      </c>
      <c r="AI1957">
        <v>5492.3761999999997</v>
      </c>
      <c r="AJ1957">
        <v>5492.3761999999997</v>
      </c>
      <c r="AK1957">
        <v>0</v>
      </c>
    </row>
    <row r="1958" spans="1:37" ht="19" customHeight="1">
      <c r="A1958" t="s">
        <v>1021</v>
      </c>
      <c r="B1958" t="s">
        <v>1022</v>
      </c>
      <c r="C1958" t="s">
        <v>1023</v>
      </c>
      <c r="D1958">
        <v>7</v>
      </c>
      <c r="E1958" t="s">
        <v>486</v>
      </c>
      <c r="G1958" t="s">
        <v>1311</v>
      </c>
      <c r="H1958" t="s">
        <v>1311</v>
      </c>
      <c r="I1958" t="s">
        <v>465</v>
      </c>
      <c r="J1958" t="s">
        <v>268</v>
      </c>
      <c r="K1958">
        <v>0</v>
      </c>
      <c r="L1958">
        <v>72421.97</v>
      </c>
      <c r="M1958">
        <v>4993.8915999999999</v>
      </c>
      <c r="N1958">
        <v>0</v>
      </c>
      <c r="O1958">
        <v>4993.8915999999999</v>
      </c>
      <c r="P1958">
        <v>1956.4286</v>
      </c>
      <c r="R1958">
        <v>0</v>
      </c>
      <c r="S1958">
        <v>9116.1429000000007</v>
      </c>
      <c r="U1958">
        <f t="shared" si="30"/>
        <v>0</v>
      </c>
      <c r="V1958">
        <f t="shared" si="31"/>
        <v>1.1349093391554572</v>
      </c>
      <c r="W1958" t="str">
        <f t="shared" si="32"/>
        <v/>
      </c>
      <c r="X1958">
        <f t="shared" si="33"/>
        <v>7.8258216609821421E-2</v>
      </c>
      <c r="Y1958" t="str">
        <f t="shared" si="34"/>
        <v/>
      </c>
      <c r="AA1958">
        <v>1956.4286</v>
      </c>
      <c r="AC1958">
        <v>0</v>
      </c>
      <c r="AD1958">
        <v>9116.1429000000007</v>
      </c>
      <c r="AF1958">
        <v>0</v>
      </c>
      <c r="AG1958">
        <v>0</v>
      </c>
      <c r="AH1958">
        <v>72421.97</v>
      </c>
      <c r="AI1958">
        <v>4993.8915999999999</v>
      </c>
      <c r="AJ1958">
        <v>0</v>
      </c>
      <c r="AK1958">
        <v>4993.8915999999999</v>
      </c>
    </row>
    <row r="1959" spans="1:37" ht="19" customHeight="1">
      <c r="A1959" t="s">
        <v>1021</v>
      </c>
      <c r="B1959" t="s">
        <v>1022</v>
      </c>
      <c r="C1959" t="s">
        <v>1023</v>
      </c>
      <c r="D1959">
        <v>7</v>
      </c>
      <c r="E1959" t="s">
        <v>508</v>
      </c>
      <c r="F1959" t="s">
        <v>508</v>
      </c>
      <c r="G1959" t="s">
        <v>1311</v>
      </c>
      <c r="H1959" t="s">
        <v>1311</v>
      </c>
      <c r="I1959" t="s">
        <v>465</v>
      </c>
      <c r="J1959" t="s">
        <v>248</v>
      </c>
      <c r="K1959">
        <v>4876</v>
      </c>
      <c r="L1959">
        <v>0</v>
      </c>
      <c r="M1959">
        <v>4876</v>
      </c>
      <c r="N1959">
        <v>4876</v>
      </c>
      <c r="O1959">
        <v>0</v>
      </c>
      <c r="Q1959">
        <v>295.28570000000002</v>
      </c>
      <c r="R1959">
        <v>5.4286000000000003</v>
      </c>
      <c r="S1959">
        <v>297.42860000000002</v>
      </c>
      <c r="T1959">
        <v>9.2857000000000003</v>
      </c>
      <c r="U1959">
        <f t="shared" si="30"/>
        <v>3.1219929757931818E-2</v>
      </c>
      <c r="V1959">
        <f t="shared" si="31"/>
        <v>2.3419786415006105</v>
      </c>
      <c r="W1959">
        <f t="shared" si="32"/>
        <v>75.015500023846187</v>
      </c>
      <c r="X1959">
        <f t="shared" si="33"/>
        <v>2.3419786415006105</v>
      </c>
      <c r="Y1959">
        <f t="shared" si="34"/>
        <v>75.015500023846187</v>
      </c>
      <c r="AB1959">
        <v>295.28570000000002</v>
      </c>
      <c r="AC1959">
        <v>5.4286000000000003</v>
      </c>
      <c r="AD1959">
        <v>297.42860000000002</v>
      </c>
      <c r="AE1959">
        <v>9.2857000000000003</v>
      </c>
      <c r="AF1959">
        <v>3.1663829999999997E-2</v>
      </c>
      <c r="AG1959">
        <v>4876</v>
      </c>
      <c r="AH1959">
        <v>0</v>
      </c>
      <c r="AI1959">
        <v>4876</v>
      </c>
      <c r="AJ1959">
        <v>4876</v>
      </c>
      <c r="AK1959">
        <v>0</v>
      </c>
    </row>
    <row r="1960" spans="1:37" ht="19" customHeight="1">
      <c r="A1960" t="s">
        <v>1021</v>
      </c>
      <c r="B1960" t="s">
        <v>1022</v>
      </c>
      <c r="C1960" t="s">
        <v>1023</v>
      </c>
      <c r="D1960">
        <v>7</v>
      </c>
      <c r="E1960" t="s">
        <v>488</v>
      </c>
      <c r="G1960" t="s">
        <v>1311</v>
      </c>
      <c r="H1960" t="s">
        <v>1311</v>
      </c>
      <c r="I1960" t="s">
        <v>465</v>
      </c>
      <c r="J1960" t="s">
        <v>268</v>
      </c>
      <c r="K1960">
        <v>16879</v>
      </c>
      <c r="L1960">
        <v>51256.61</v>
      </c>
      <c r="M1960">
        <v>4699.7260999999999</v>
      </c>
      <c r="N1960">
        <v>1164.8557000000001</v>
      </c>
      <c r="O1960">
        <v>3534.8705</v>
      </c>
      <c r="P1960">
        <v>275.57139999999998</v>
      </c>
      <c r="R1960">
        <v>0</v>
      </c>
      <c r="S1960">
        <v>1813.4286</v>
      </c>
      <c r="U1960">
        <f t="shared" si="30"/>
        <v>0</v>
      </c>
      <c r="V1960">
        <f t="shared" si="31"/>
        <v>5.3675444246487416</v>
      </c>
      <c r="W1960" t="str">
        <f t="shared" si="32"/>
        <v/>
      </c>
      <c r="X1960">
        <f t="shared" si="33"/>
        <v>0.37023208019171139</v>
      </c>
      <c r="Y1960" t="str">
        <f t="shared" si="34"/>
        <v/>
      </c>
      <c r="AA1960">
        <v>275.57139999999998</v>
      </c>
      <c r="AC1960">
        <v>0</v>
      </c>
      <c r="AD1960">
        <v>1813.4286</v>
      </c>
      <c r="AF1960">
        <v>0</v>
      </c>
      <c r="AG1960">
        <v>16879</v>
      </c>
      <c r="AH1960">
        <v>51256.61</v>
      </c>
      <c r="AI1960">
        <v>4699.7260999999999</v>
      </c>
      <c r="AJ1960">
        <v>1164.8557000000001</v>
      </c>
      <c r="AK1960">
        <v>3534.8705</v>
      </c>
    </row>
    <row r="1961" spans="1:37" ht="19" customHeight="1">
      <c r="A1961" t="s">
        <v>1021</v>
      </c>
      <c r="B1961" t="s">
        <v>1022</v>
      </c>
      <c r="C1961" t="s">
        <v>1023</v>
      </c>
      <c r="D1961">
        <v>7</v>
      </c>
      <c r="E1961" t="s">
        <v>502</v>
      </c>
      <c r="G1961" t="s">
        <v>1311</v>
      </c>
      <c r="H1961" t="s">
        <v>1311</v>
      </c>
      <c r="I1961" t="s">
        <v>465</v>
      </c>
      <c r="J1961" t="s">
        <v>281</v>
      </c>
      <c r="K1961">
        <v>611</v>
      </c>
      <c r="L1961">
        <v>0</v>
      </c>
      <c r="M1961">
        <v>4210.6967000000004</v>
      </c>
      <c r="N1961">
        <v>4210.6967000000004</v>
      </c>
      <c r="O1961">
        <v>0</v>
      </c>
      <c r="P1961">
        <v>163.71430000000001</v>
      </c>
      <c r="Q1961">
        <v>1749.8570999999999</v>
      </c>
      <c r="R1961">
        <v>845.71429999999998</v>
      </c>
      <c r="S1961">
        <v>3397.4286000000002</v>
      </c>
      <c r="T1961">
        <v>21</v>
      </c>
      <c r="U1961">
        <f t="shared" si="30"/>
        <v>6.1811453521054124E-3</v>
      </c>
      <c r="V1961">
        <f t="shared" si="31"/>
        <v>2.5691699388683042E-2</v>
      </c>
      <c r="W1961">
        <f t="shared" si="32"/>
        <v>4.1564625850340136</v>
      </c>
      <c r="X1961">
        <f t="shared" si="33"/>
        <v>0.17705393426075242</v>
      </c>
      <c r="Y1961">
        <f t="shared" si="34"/>
        <v>28.644195238095243</v>
      </c>
      <c r="AA1961">
        <v>163.71430000000001</v>
      </c>
      <c r="AB1961">
        <v>1749.8570999999999</v>
      </c>
      <c r="AC1961">
        <v>845.71429999999998</v>
      </c>
      <c r="AD1961">
        <v>3397.4286000000002</v>
      </c>
      <c r="AE1961">
        <v>21</v>
      </c>
      <c r="AF1961">
        <v>6.2167500000000001E-3</v>
      </c>
      <c r="AG1961">
        <v>611</v>
      </c>
      <c r="AH1961">
        <v>0</v>
      </c>
      <c r="AI1961">
        <v>4210.6967000000004</v>
      </c>
      <c r="AJ1961">
        <v>4210.6967000000004</v>
      </c>
      <c r="AK1961">
        <v>0</v>
      </c>
    </row>
    <row r="1962" spans="1:37" ht="19" customHeight="1">
      <c r="A1962" t="s">
        <v>1021</v>
      </c>
      <c r="B1962" t="s">
        <v>1022</v>
      </c>
      <c r="C1962" t="s">
        <v>1023</v>
      </c>
      <c r="D1962">
        <v>7</v>
      </c>
      <c r="E1962" t="s">
        <v>632</v>
      </c>
      <c r="F1962" t="s">
        <v>632</v>
      </c>
      <c r="G1962" t="s">
        <v>1311</v>
      </c>
      <c r="H1962" t="s">
        <v>1311</v>
      </c>
      <c r="I1962" t="s">
        <v>465</v>
      </c>
      <c r="J1962" t="s">
        <v>248</v>
      </c>
      <c r="K1962">
        <v>4168</v>
      </c>
      <c r="L1962">
        <v>0</v>
      </c>
      <c r="M1962">
        <v>4168</v>
      </c>
      <c r="N1962">
        <v>4168</v>
      </c>
      <c r="O1962">
        <v>0</v>
      </c>
      <c r="Q1962">
        <v>170.1429</v>
      </c>
      <c r="R1962">
        <v>14.7143</v>
      </c>
      <c r="S1962">
        <v>150.1429</v>
      </c>
      <c r="T1962">
        <v>8.8571000000000009</v>
      </c>
      <c r="U1962">
        <f t="shared" si="30"/>
        <v>5.8991134445917866E-2</v>
      </c>
      <c r="V1962">
        <f t="shared" si="31"/>
        <v>3.965745775714812</v>
      </c>
      <c r="W1962">
        <f t="shared" si="32"/>
        <v>67.226131739347124</v>
      </c>
      <c r="X1962">
        <f t="shared" si="33"/>
        <v>3.965745775714812</v>
      </c>
      <c r="Y1962">
        <f t="shared" si="34"/>
        <v>67.226131739347124</v>
      </c>
      <c r="AB1962">
        <v>170.1429</v>
      </c>
      <c r="AC1962">
        <v>14.7143</v>
      </c>
      <c r="AD1962">
        <v>150.1429</v>
      </c>
      <c r="AE1962">
        <v>8.8571000000000009</v>
      </c>
      <c r="AF1962">
        <v>5.681481E-2</v>
      </c>
      <c r="AG1962">
        <v>4168</v>
      </c>
      <c r="AH1962">
        <v>0</v>
      </c>
      <c r="AI1962">
        <v>4168</v>
      </c>
      <c r="AJ1962">
        <v>4168</v>
      </c>
      <c r="AK1962">
        <v>0</v>
      </c>
    </row>
    <row r="1963" spans="1:37" ht="19" customHeight="1">
      <c r="A1963" t="s">
        <v>1021</v>
      </c>
      <c r="B1963" t="s">
        <v>1022</v>
      </c>
      <c r="C1963" t="s">
        <v>1023</v>
      </c>
      <c r="D1963">
        <v>7</v>
      </c>
      <c r="E1963" t="s">
        <v>506</v>
      </c>
      <c r="G1963" t="s">
        <v>1311</v>
      </c>
      <c r="H1963" t="s">
        <v>1311</v>
      </c>
      <c r="I1963" t="s">
        <v>465</v>
      </c>
      <c r="J1963" t="s">
        <v>268</v>
      </c>
      <c r="K1963">
        <v>10985</v>
      </c>
      <c r="L1963">
        <v>35823.550000000003</v>
      </c>
      <c r="M1963">
        <v>3229.1432</v>
      </c>
      <c r="N1963">
        <v>757.73770000000002</v>
      </c>
      <c r="O1963">
        <v>2471.4054999999998</v>
      </c>
      <c r="P1963">
        <v>8.5714000000000006</v>
      </c>
      <c r="R1963">
        <v>0</v>
      </c>
      <c r="S1963">
        <v>208.28569999999999</v>
      </c>
      <c r="U1963">
        <f t="shared" si="30"/>
        <v>0</v>
      </c>
      <c r="V1963">
        <f t="shared" si="31"/>
        <v>32.104631831593409</v>
      </c>
      <c r="W1963" t="str">
        <f t="shared" si="32"/>
        <v/>
      </c>
      <c r="X1963">
        <f t="shared" si="33"/>
        <v>2.2147760092438964</v>
      </c>
      <c r="Y1963" t="str">
        <f t="shared" si="34"/>
        <v/>
      </c>
      <c r="AA1963">
        <v>8.5714000000000006</v>
      </c>
      <c r="AC1963">
        <v>0</v>
      </c>
      <c r="AD1963">
        <v>208.28569999999999</v>
      </c>
      <c r="AF1963">
        <v>0</v>
      </c>
      <c r="AG1963">
        <v>10985</v>
      </c>
      <c r="AH1963">
        <v>35823.550000000003</v>
      </c>
      <c r="AI1963">
        <v>3229.1432</v>
      </c>
      <c r="AJ1963">
        <v>757.73770000000002</v>
      </c>
      <c r="AK1963">
        <v>2471.4054999999998</v>
      </c>
    </row>
    <row r="1964" spans="1:37" ht="19" customHeight="1">
      <c r="A1964" t="s">
        <v>1021</v>
      </c>
      <c r="B1964" t="s">
        <v>1022</v>
      </c>
      <c r="C1964" t="s">
        <v>1023</v>
      </c>
      <c r="D1964">
        <v>7</v>
      </c>
      <c r="E1964" t="s">
        <v>492</v>
      </c>
      <c r="G1964" t="s">
        <v>1311</v>
      </c>
      <c r="H1964" t="s">
        <v>1311</v>
      </c>
      <c r="I1964" t="s">
        <v>465</v>
      </c>
      <c r="J1964" t="s">
        <v>268</v>
      </c>
      <c r="K1964">
        <v>0</v>
      </c>
      <c r="L1964">
        <v>45876.52</v>
      </c>
      <c r="M1964">
        <v>3164.5427</v>
      </c>
      <c r="N1964">
        <v>0</v>
      </c>
      <c r="O1964">
        <v>3164.5427</v>
      </c>
      <c r="P1964">
        <v>174.42859999999999</v>
      </c>
      <c r="R1964">
        <v>0</v>
      </c>
      <c r="S1964">
        <v>1944.2856999999999</v>
      </c>
      <c r="U1964">
        <f t="shared" si="30"/>
        <v>0</v>
      </c>
      <c r="V1964">
        <f t="shared" si="31"/>
        <v>3.3707950284408157</v>
      </c>
      <c r="W1964" t="str">
        <f t="shared" si="32"/>
        <v/>
      </c>
      <c r="X1964">
        <f t="shared" si="33"/>
        <v>0.23251599729989711</v>
      </c>
      <c r="Y1964" t="str">
        <f t="shared" si="34"/>
        <v/>
      </c>
      <c r="AA1964">
        <v>174.42859999999999</v>
      </c>
      <c r="AC1964">
        <v>0</v>
      </c>
      <c r="AD1964">
        <v>1944.2856999999999</v>
      </c>
      <c r="AF1964">
        <v>0</v>
      </c>
      <c r="AG1964">
        <v>0</v>
      </c>
      <c r="AH1964">
        <v>45876.52</v>
      </c>
      <c r="AI1964">
        <v>3164.5427</v>
      </c>
      <c r="AJ1964">
        <v>0</v>
      </c>
      <c r="AK1964">
        <v>3164.5427</v>
      </c>
    </row>
    <row r="1965" spans="1:37" ht="19" customHeight="1">
      <c r="A1965" t="s">
        <v>1021</v>
      </c>
      <c r="B1965" t="s">
        <v>1022</v>
      </c>
      <c r="C1965" t="s">
        <v>1023</v>
      </c>
      <c r="D1965">
        <v>7</v>
      </c>
      <c r="E1965" t="s">
        <v>494</v>
      </c>
      <c r="G1965" t="s">
        <v>1311</v>
      </c>
      <c r="H1965" t="s">
        <v>1311</v>
      </c>
      <c r="I1965" t="s">
        <v>465</v>
      </c>
      <c r="J1965" t="s">
        <v>268</v>
      </c>
      <c r="K1965">
        <v>8870</v>
      </c>
      <c r="L1965">
        <v>36602.33</v>
      </c>
      <c r="M1965">
        <v>3136.1595000000002</v>
      </c>
      <c r="N1965">
        <v>612.1798</v>
      </c>
      <c r="O1965">
        <v>2523.9796999999999</v>
      </c>
      <c r="P1965">
        <v>6.1429</v>
      </c>
      <c r="R1965">
        <v>0</v>
      </c>
      <c r="S1965">
        <v>195.28569999999999</v>
      </c>
      <c r="U1965">
        <f t="shared" si="30"/>
        <v>0</v>
      </c>
      <c r="V1965">
        <f t="shared" si="31"/>
        <v>33.264325769153309</v>
      </c>
      <c r="W1965" t="str">
        <f t="shared" si="32"/>
        <v/>
      </c>
      <c r="X1965">
        <f t="shared" si="33"/>
        <v>2.2941914626328797</v>
      </c>
      <c r="Y1965" t="str">
        <f t="shared" si="34"/>
        <v/>
      </c>
      <c r="AA1965">
        <v>6.1429</v>
      </c>
      <c r="AC1965">
        <v>0</v>
      </c>
      <c r="AD1965">
        <v>195.28569999999999</v>
      </c>
      <c r="AF1965">
        <v>0</v>
      </c>
      <c r="AG1965">
        <v>8870</v>
      </c>
      <c r="AH1965">
        <v>36602.33</v>
      </c>
      <c r="AI1965">
        <v>3136.1595000000002</v>
      </c>
      <c r="AJ1965">
        <v>612.1798</v>
      </c>
      <c r="AK1965">
        <v>2523.9796999999999</v>
      </c>
    </row>
    <row r="1966" spans="1:37" ht="19" customHeight="1">
      <c r="A1966" t="s">
        <v>1021</v>
      </c>
      <c r="B1966" t="s">
        <v>1022</v>
      </c>
      <c r="C1966" t="s">
        <v>1023</v>
      </c>
      <c r="D1966">
        <v>7</v>
      </c>
      <c r="E1966" t="s">
        <v>499</v>
      </c>
      <c r="G1966" t="s">
        <v>1311</v>
      </c>
      <c r="H1966" t="s">
        <v>1311</v>
      </c>
      <c r="I1966" t="s">
        <v>465</v>
      </c>
      <c r="J1966" t="s">
        <v>268</v>
      </c>
      <c r="K1966">
        <v>18572</v>
      </c>
      <c r="L1966">
        <v>13333.61</v>
      </c>
      <c r="M1966">
        <v>2199.1421</v>
      </c>
      <c r="N1966">
        <v>1280.1360999999999</v>
      </c>
      <c r="O1966">
        <v>919.00599999999997</v>
      </c>
      <c r="P1966">
        <v>70.857100000000003</v>
      </c>
      <c r="R1966">
        <v>0</v>
      </c>
      <c r="S1966">
        <v>152.57140000000001</v>
      </c>
      <c r="U1966">
        <f t="shared" si="30"/>
        <v>0</v>
      </c>
      <c r="V1966">
        <f t="shared" si="31"/>
        <v>29.874172261080947</v>
      </c>
      <c r="W1966" t="str">
        <f t="shared" si="32"/>
        <v/>
      </c>
      <c r="X1966">
        <f t="shared" si="33"/>
        <v>2.059122202082809</v>
      </c>
      <c r="Y1966" t="str">
        <f t="shared" si="34"/>
        <v/>
      </c>
      <c r="AA1966">
        <v>70.857100000000003</v>
      </c>
      <c r="AC1966">
        <v>0</v>
      </c>
      <c r="AD1966">
        <v>152.57140000000001</v>
      </c>
      <c r="AF1966">
        <v>0</v>
      </c>
      <c r="AG1966">
        <v>18572</v>
      </c>
      <c r="AH1966">
        <v>13333.61</v>
      </c>
      <c r="AI1966">
        <v>2199.1421</v>
      </c>
      <c r="AJ1966">
        <v>1280.1360999999999</v>
      </c>
      <c r="AK1966">
        <v>919.00599999999997</v>
      </c>
    </row>
    <row r="1967" spans="1:37" ht="19" customHeight="1">
      <c r="A1967" t="s">
        <v>1021</v>
      </c>
      <c r="B1967" t="s">
        <v>1022</v>
      </c>
      <c r="C1967" t="s">
        <v>1023</v>
      </c>
      <c r="D1967">
        <v>7</v>
      </c>
      <c r="E1967" t="s">
        <v>496</v>
      </c>
      <c r="F1967" t="s">
        <v>496</v>
      </c>
      <c r="G1967" t="s">
        <v>1311</v>
      </c>
      <c r="H1967" t="s">
        <v>1311</v>
      </c>
      <c r="I1967" t="s">
        <v>465</v>
      </c>
      <c r="J1967" t="s">
        <v>248</v>
      </c>
      <c r="K1967">
        <v>2184</v>
      </c>
      <c r="L1967">
        <v>0</v>
      </c>
      <c r="M1967">
        <v>2184</v>
      </c>
      <c r="N1967">
        <v>2184</v>
      </c>
      <c r="O1967">
        <v>0</v>
      </c>
      <c r="Q1967">
        <v>624.14290000000005</v>
      </c>
      <c r="R1967">
        <v>401.57139999999998</v>
      </c>
      <c r="S1967">
        <v>565.14290000000005</v>
      </c>
      <c r="T1967">
        <v>13</v>
      </c>
      <c r="U1967">
        <f t="shared" si="30"/>
        <v>2.3003031622621462E-2</v>
      </c>
      <c r="V1967">
        <f t="shared" si="31"/>
        <v>0.55207275894291508</v>
      </c>
      <c r="W1967">
        <f t="shared" si="32"/>
        <v>24</v>
      </c>
      <c r="X1967">
        <f t="shared" si="33"/>
        <v>0.55207275894291508</v>
      </c>
      <c r="Y1967">
        <f t="shared" si="34"/>
        <v>24</v>
      </c>
      <c r="AB1967">
        <v>624.14290000000005</v>
      </c>
      <c r="AC1967">
        <v>401.57139999999998</v>
      </c>
      <c r="AD1967">
        <v>565.14290000000005</v>
      </c>
      <c r="AE1967">
        <v>13</v>
      </c>
      <c r="AF1967">
        <v>2.2695710000000001E-2</v>
      </c>
      <c r="AG1967">
        <v>2184</v>
      </c>
      <c r="AH1967">
        <v>0</v>
      </c>
      <c r="AI1967">
        <v>2184</v>
      </c>
      <c r="AJ1967">
        <v>2184</v>
      </c>
      <c r="AK1967">
        <v>0</v>
      </c>
    </row>
    <row r="1968" spans="1:37" ht="19" customHeight="1">
      <c r="A1968" t="s">
        <v>1021</v>
      </c>
      <c r="B1968" t="s">
        <v>1022</v>
      </c>
      <c r="C1968" t="s">
        <v>1023</v>
      </c>
      <c r="D1968">
        <v>7</v>
      </c>
      <c r="E1968" t="s">
        <v>524</v>
      </c>
      <c r="G1968" t="s">
        <v>1311</v>
      </c>
      <c r="H1968" t="s">
        <v>1311</v>
      </c>
      <c r="I1968" t="s">
        <v>465</v>
      </c>
      <c r="J1968" t="s">
        <v>268</v>
      </c>
      <c r="K1968">
        <v>2252</v>
      </c>
      <c r="L1968">
        <v>28180.05</v>
      </c>
      <c r="M1968">
        <v>2099.9409000000001</v>
      </c>
      <c r="N1968">
        <v>155.2927</v>
      </c>
      <c r="O1968">
        <v>1944.6482000000001</v>
      </c>
      <c r="P1968">
        <v>35.857100000000003</v>
      </c>
      <c r="R1968">
        <v>0</v>
      </c>
      <c r="S1968">
        <v>573.85709999999995</v>
      </c>
      <c r="U1968">
        <f t="shared" si="30"/>
        <v>0</v>
      </c>
      <c r="V1968">
        <f t="shared" si="31"/>
        <v>7.575815850820204</v>
      </c>
      <c r="W1968" t="str">
        <f t="shared" si="32"/>
        <v/>
      </c>
      <c r="X1968">
        <f t="shared" si="33"/>
        <v>0.52276351925044962</v>
      </c>
      <c r="Y1968" t="str">
        <f t="shared" si="34"/>
        <v/>
      </c>
      <c r="AA1968">
        <v>35.857100000000003</v>
      </c>
      <c r="AC1968">
        <v>0</v>
      </c>
      <c r="AD1968">
        <v>573.85709999999995</v>
      </c>
      <c r="AF1968">
        <v>0</v>
      </c>
      <c r="AG1968">
        <v>2252</v>
      </c>
      <c r="AH1968">
        <v>28180.05</v>
      </c>
      <c r="AI1968">
        <v>2099.9409000000001</v>
      </c>
      <c r="AJ1968">
        <v>155.2927</v>
      </c>
      <c r="AK1968">
        <v>1944.6482000000001</v>
      </c>
    </row>
    <row r="1969" spans="1:37" ht="19" customHeight="1">
      <c r="A1969" t="s">
        <v>1021</v>
      </c>
      <c r="B1969" t="s">
        <v>1022</v>
      </c>
      <c r="C1969" t="s">
        <v>1023</v>
      </c>
      <c r="D1969">
        <v>7</v>
      </c>
      <c r="E1969" t="s">
        <v>495</v>
      </c>
      <c r="F1969" t="s">
        <v>322</v>
      </c>
      <c r="G1969" t="s">
        <v>1311</v>
      </c>
      <c r="H1969" t="s">
        <v>1311</v>
      </c>
      <c r="I1969" t="s">
        <v>465</v>
      </c>
      <c r="J1969" t="s">
        <v>281</v>
      </c>
      <c r="K1969">
        <v>300</v>
      </c>
      <c r="L1969">
        <v>0</v>
      </c>
      <c r="M1969">
        <v>2069.4416999999999</v>
      </c>
      <c r="N1969">
        <v>2069.4416999999999</v>
      </c>
      <c r="O1969">
        <v>0</v>
      </c>
      <c r="P1969">
        <v>128.42859999999999</v>
      </c>
      <c r="Q1969">
        <v>2023.1429000000001</v>
      </c>
      <c r="R1969">
        <v>738.71429999999998</v>
      </c>
      <c r="S1969">
        <v>3748</v>
      </c>
      <c r="T1969">
        <v>20.857099999999999</v>
      </c>
      <c r="U1969">
        <f t="shared" si="30"/>
        <v>5.5648612593383138E-3</v>
      </c>
      <c r="V1969">
        <f t="shared" si="31"/>
        <v>1.1434669919194998E-2</v>
      </c>
      <c r="W1969">
        <f t="shared" si="32"/>
        <v>2.0547987427371424</v>
      </c>
      <c r="X1969">
        <f t="shared" si="33"/>
        <v>7.8877942521725877E-2</v>
      </c>
      <c r="Y1969">
        <f t="shared" si="34"/>
        <v>14.174287344426052</v>
      </c>
      <c r="AA1969">
        <v>128.42859999999999</v>
      </c>
      <c r="AB1969">
        <v>2023.1429000000001</v>
      </c>
      <c r="AC1969">
        <v>738.71429999999998</v>
      </c>
      <c r="AD1969">
        <v>3748</v>
      </c>
      <c r="AE1969">
        <v>20.857099999999999</v>
      </c>
      <c r="AF1969">
        <v>5.5642499999999998E-3</v>
      </c>
      <c r="AG1969">
        <v>300</v>
      </c>
      <c r="AH1969">
        <v>0</v>
      </c>
      <c r="AI1969">
        <v>2069.4416999999999</v>
      </c>
      <c r="AJ1969">
        <v>2069.4416999999999</v>
      </c>
      <c r="AK1969">
        <v>0</v>
      </c>
    </row>
    <row r="1970" spans="1:37" ht="19" customHeight="1">
      <c r="A1970" t="s">
        <v>1021</v>
      </c>
      <c r="B1970" t="s">
        <v>1022</v>
      </c>
      <c r="C1970" t="s">
        <v>1023</v>
      </c>
      <c r="D1970">
        <v>7</v>
      </c>
      <c r="E1970" t="s">
        <v>489</v>
      </c>
      <c r="G1970" t="s">
        <v>1311</v>
      </c>
      <c r="H1970" t="s">
        <v>1311</v>
      </c>
      <c r="I1970" t="s">
        <v>465</v>
      </c>
      <c r="J1970" t="s">
        <v>268</v>
      </c>
      <c r="K1970">
        <v>10652</v>
      </c>
      <c r="L1970">
        <v>18760.060000000001</v>
      </c>
      <c r="M1970">
        <v>2027.9423999999999</v>
      </c>
      <c r="N1970">
        <v>734.53890000000001</v>
      </c>
      <c r="O1970">
        <v>1293.4034999999999</v>
      </c>
      <c r="P1970">
        <v>26</v>
      </c>
      <c r="R1970">
        <v>0</v>
      </c>
      <c r="S1970">
        <v>180</v>
      </c>
      <c r="U1970">
        <f t="shared" si="30"/>
        <v>0</v>
      </c>
      <c r="V1970">
        <f t="shared" si="31"/>
        <v>23.342904761904766</v>
      </c>
      <c r="W1970" t="str">
        <f t="shared" si="32"/>
        <v/>
      </c>
      <c r="X1970">
        <f t="shared" si="33"/>
        <v>1.6094780952380949</v>
      </c>
      <c r="Y1970" t="str">
        <f t="shared" si="34"/>
        <v/>
      </c>
      <c r="AA1970">
        <v>26</v>
      </c>
      <c r="AC1970">
        <v>0</v>
      </c>
      <c r="AD1970">
        <v>180</v>
      </c>
      <c r="AF1970">
        <v>0</v>
      </c>
      <c r="AG1970">
        <v>10652</v>
      </c>
      <c r="AH1970">
        <v>18760.060000000001</v>
      </c>
      <c r="AI1970">
        <v>2027.9423999999999</v>
      </c>
      <c r="AJ1970">
        <v>734.53890000000001</v>
      </c>
      <c r="AK1970">
        <v>1293.4034999999999</v>
      </c>
    </row>
    <row r="1971" spans="1:37" ht="19" customHeight="1">
      <c r="A1971" t="s">
        <v>1021</v>
      </c>
      <c r="B1971" t="s">
        <v>1022</v>
      </c>
      <c r="C1971" t="s">
        <v>1023</v>
      </c>
      <c r="D1971">
        <v>7</v>
      </c>
      <c r="E1971" t="s">
        <v>543</v>
      </c>
      <c r="G1971" t="s">
        <v>1311</v>
      </c>
      <c r="H1971" t="s">
        <v>1311</v>
      </c>
      <c r="I1971" t="s">
        <v>465</v>
      </c>
      <c r="J1971" t="s">
        <v>268</v>
      </c>
      <c r="K1971">
        <v>0</v>
      </c>
      <c r="L1971">
        <v>28829.1</v>
      </c>
      <c r="M1971">
        <v>1987.9594</v>
      </c>
      <c r="N1971">
        <v>0</v>
      </c>
      <c r="O1971">
        <v>1987.9594</v>
      </c>
      <c r="P1971">
        <v>0</v>
      </c>
      <c r="R1971">
        <v>0</v>
      </c>
      <c r="S1971">
        <v>0</v>
      </c>
      <c r="U1971" t="str">
        <f t="shared" si="30"/>
        <v/>
      </c>
      <c r="V1971" t="str">
        <f t="shared" si="31"/>
        <v/>
      </c>
      <c r="W1971" t="str">
        <f t="shared" si="32"/>
        <v/>
      </c>
      <c r="X1971" t="str">
        <f t="shared" si="33"/>
        <v/>
      </c>
      <c r="Y1971" t="str">
        <f t="shared" si="34"/>
        <v/>
      </c>
      <c r="AA1971">
        <v>0</v>
      </c>
      <c r="AC1971">
        <v>0</v>
      </c>
      <c r="AD1971">
        <v>0</v>
      </c>
      <c r="AG1971">
        <v>0</v>
      </c>
      <c r="AH1971">
        <v>28829.1</v>
      </c>
      <c r="AI1971">
        <v>1987.9594</v>
      </c>
      <c r="AJ1971">
        <v>0</v>
      </c>
      <c r="AK1971">
        <v>1987.9594</v>
      </c>
    </row>
    <row r="1972" spans="1:37" ht="19" customHeight="1">
      <c r="A1972" t="s">
        <v>1021</v>
      </c>
      <c r="B1972" t="s">
        <v>1022</v>
      </c>
      <c r="C1972" t="s">
        <v>1023</v>
      </c>
      <c r="D1972">
        <v>7</v>
      </c>
      <c r="E1972" t="s">
        <v>503</v>
      </c>
      <c r="F1972" t="s">
        <v>322</v>
      </c>
      <c r="G1972" t="s">
        <v>1311</v>
      </c>
      <c r="H1972" t="s">
        <v>1311</v>
      </c>
      <c r="I1972" t="s">
        <v>465</v>
      </c>
      <c r="J1972" t="s">
        <v>281</v>
      </c>
      <c r="K1972">
        <v>187</v>
      </c>
      <c r="L1972">
        <v>0</v>
      </c>
      <c r="M1972">
        <v>1289.2348999999999</v>
      </c>
      <c r="N1972">
        <v>1289.2348999999999</v>
      </c>
      <c r="O1972">
        <v>0</v>
      </c>
      <c r="P1972">
        <v>131.42859999999999</v>
      </c>
      <c r="Q1972">
        <v>1894</v>
      </c>
      <c r="R1972">
        <v>962</v>
      </c>
      <c r="S1972">
        <v>3734.7143000000001</v>
      </c>
      <c r="T1972">
        <v>16</v>
      </c>
      <c r="U1972">
        <f t="shared" si="30"/>
        <v>4.2841295785329553E-3</v>
      </c>
      <c r="V1972">
        <f t="shared" si="31"/>
        <v>7.1529663498719875E-3</v>
      </c>
      <c r="W1972">
        <f t="shared" si="32"/>
        <v>1.6696428571428572</v>
      </c>
      <c r="X1972">
        <f t="shared" si="33"/>
        <v>4.9314726506848004E-2</v>
      </c>
      <c r="Y1972">
        <f t="shared" si="34"/>
        <v>11.511025892857143</v>
      </c>
      <c r="AA1972">
        <v>131.42859999999999</v>
      </c>
      <c r="AB1972">
        <v>1894</v>
      </c>
      <c r="AC1972">
        <v>962</v>
      </c>
      <c r="AD1972">
        <v>3734.7143000000001</v>
      </c>
      <c r="AE1972">
        <v>16</v>
      </c>
      <c r="AF1972">
        <v>4.2991499999999998E-3</v>
      </c>
      <c r="AG1972">
        <v>187</v>
      </c>
      <c r="AH1972">
        <v>0</v>
      </c>
      <c r="AI1972">
        <v>1289.2348999999999</v>
      </c>
      <c r="AJ1972">
        <v>1289.2348999999999</v>
      </c>
      <c r="AK1972">
        <v>0</v>
      </c>
    </row>
    <row r="1973" spans="1:37" ht="19" customHeight="1">
      <c r="A1973" t="s">
        <v>1021</v>
      </c>
      <c r="B1973" t="s">
        <v>1022</v>
      </c>
      <c r="C1973" t="s">
        <v>1023</v>
      </c>
      <c r="D1973">
        <v>7</v>
      </c>
      <c r="E1973" t="s">
        <v>504</v>
      </c>
      <c r="G1973" t="s">
        <v>1311</v>
      </c>
      <c r="H1973" t="s">
        <v>1311</v>
      </c>
      <c r="I1973" t="s">
        <v>465</v>
      </c>
      <c r="J1973" t="s">
        <v>248</v>
      </c>
      <c r="K1973">
        <v>1189</v>
      </c>
      <c r="L1973">
        <v>0</v>
      </c>
      <c r="M1973">
        <v>1189</v>
      </c>
      <c r="N1973">
        <v>1189</v>
      </c>
      <c r="O1973">
        <v>0</v>
      </c>
      <c r="R1973">
        <v>18.571400000000001</v>
      </c>
      <c r="S1973">
        <v>250.71430000000001</v>
      </c>
      <c r="T1973">
        <v>2.2856999999999998</v>
      </c>
      <c r="U1973">
        <f t="shared" si="30"/>
        <v>9.1167516172791091E-3</v>
      </c>
      <c r="V1973">
        <f t="shared" si="31"/>
        <v>0.6774928388892969</v>
      </c>
      <c r="W1973">
        <f t="shared" si="32"/>
        <v>74.312964456027856</v>
      </c>
      <c r="X1973">
        <f t="shared" si="33"/>
        <v>0.6774928388892969</v>
      </c>
      <c r="Y1973">
        <f t="shared" si="34"/>
        <v>74.312964456027856</v>
      </c>
      <c r="AC1973">
        <v>18.571400000000001</v>
      </c>
      <c r="AD1973">
        <v>250.71430000000001</v>
      </c>
      <c r="AE1973">
        <v>2.2856999999999998</v>
      </c>
      <c r="AF1973">
        <v>9.2195000000000003E-3</v>
      </c>
      <c r="AG1973">
        <v>1189</v>
      </c>
      <c r="AH1973">
        <v>0</v>
      </c>
      <c r="AI1973">
        <v>1189</v>
      </c>
      <c r="AJ1973">
        <v>1189</v>
      </c>
      <c r="AK1973">
        <v>0</v>
      </c>
    </row>
    <row r="1974" spans="1:37" ht="19" customHeight="1">
      <c r="A1974" t="s">
        <v>1021</v>
      </c>
      <c r="B1974" t="s">
        <v>1022</v>
      </c>
      <c r="C1974" t="s">
        <v>1023</v>
      </c>
      <c r="D1974">
        <v>7</v>
      </c>
      <c r="E1974" t="s">
        <v>520</v>
      </c>
      <c r="G1974" t="s">
        <v>1311</v>
      </c>
      <c r="H1974" t="s">
        <v>1311</v>
      </c>
      <c r="I1974" t="s">
        <v>465</v>
      </c>
      <c r="J1974" t="s">
        <v>268</v>
      </c>
      <c r="K1974">
        <v>9782</v>
      </c>
      <c r="L1974">
        <v>6501.69</v>
      </c>
      <c r="M1974">
        <v>1124.5978</v>
      </c>
      <c r="N1974">
        <v>676.03880000000004</v>
      </c>
      <c r="O1974">
        <v>448.55900000000003</v>
      </c>
      <c r="P1974">
        <v>1.4286000000000001</v>
      </c>
      <c r="R1974">
        <v>0</v>
      </c>
      <c r="S1974">
        <v>85.428600000000003</v>
      </c>
      <c r="U1974">
        <f t="shared" si="30"/>
        <v>0</v>
      </c>
      <c r="V1974">
        <f t="shared" si="31"/>
        <v>27.230241729016143</v>
      </c>
      <c r="W1974" t="str">
        <f t="shared" si="32"/>
        <v/>
      </c>
      <c r="X1974">
        <f t="shared" si="33"/>
        <v>1.8805976987967563</v>
      </c>
      <c r="Y1974" t="str">
        <f t="shared" si="34"/>
        <v/>
      </c>
      <c r="AA1974">
        <v>1.4286000000000001</v>
      </c>
      <c r="AC1974">
        <v>0</v>
      </c>
      <c r="AD1974">
        <v>85.428600000000003</v>
      </c>
      <c r="AF1974">
        <v>0</v>
      </c>
      <c r="AG1974">
        <v>9782</v>
      </c>
      <c r="AH1974">
        <v>6501.69</v>
      </c>
      <c r="AI1974">
        <v>1124.5978</v>
      </c>
      <c r="AJ1974">
        <v>676.03880000000004</v>
      </c>
      <c r="AK1974">
        <v>448.55900000000003</v>
      </c>
    </row>
    <row r="1975" spans="1:37" ht="19" customHeight="1">
      <c r="A1975" t="s">
        <v>1021</v>
      </c>
      <c r="B1975" t="s">
        <v>1022</v>
      </c>
      <c r="C1975" t="s">
        <v>1023</v>
      </c>
      <c r="D1975">
        <v>7</v>
      </c>
      <c r="E1975" t="s">
        <v>512</v>
      </c>
      <c r="G1975" t="s">
        <v>1311</v>
      </c>
      <c r="H1975" t="s">
        <v>1311</v>
      </c>
      <c r="I1975" t="s">
        <v>465</v>
      </c>
      <c r="J1975" t="s">
        <v>268</v>
      </c>
      <c r="K1975">
        <v>0</v>
      </c>
      <c r="L1975">
        <v>15569.85</v>
      </c>
      <c r="M1975">
        <v>1073.6655000000001</v>
      </c>
      <c r="N1975">
        <v>0</v>
      </c>
      <c r="O1975">
        <v>1073.6655000000001</v>
      </c>
      <c r="P1975">
        <v>391.8571</v>
      </c>
      <c r="R1975">
        <v>0</v>
      </c>
      <c r="S1975">
        <v>1491.2856999999999</v>
      </c>
      <c r="U1975">
        <f t="shared" si="30"/>
        <v>0</v>
      </c>
      <c r="V1975">
        <f t="shared" si="31"/>
        <v>1.4915078215490742</v>
      </c>
      <c r="W1975" t="str">
        <f t="shared" si="32"/>
        <v/>
      </c>
      <c r="X1975">
        <f t="shared" si="33"/>
        <v>0.10285137563800534</v>
      </c>
      <c r="Y1975" t="str">
        <f t="shared" si="34"/>
        <v/>
      </c>
      <c r="AA1975">
        <v>391.8571</v>
      </c>
      <c r="AC1975">
        <v>0</v>
      </c>
      <c r="AD1975">
        <v>1491.2856999999999</v>
      </c>
      <c r="AF1975">
        <v>0</v>
      </c>
      <c r="AG1975">
        <v>0</v>
      </c>
      <c r="AH1975">
        <v>15569.85</v>
      </c>
      <c r="AI1975">
        <v>1073.6655000000001</v>
      </c>
      <c r="AJ1975">
        <v>0</v>
      </c>
      <c r="AK1975">
        <v>1073.6655000000001</v>
      </c>
    </row>
    <row r="1976" spans="1:37" ht="19" customHeight="1">
      <c r="A1976" t="s">
        <v>1021</v>
      </c>
      <c r="B1976" t="s">
        <v>1022</v>
      </c>
      <c r="C1976" t="s">
        <v>1023</v>
      </c>
      <c r="D1976">
        <v>7</v>
      </c>
      <c r="E1976" t="s">
        <v>526</v>
      </c>
      <c r="G1976" t="s">
        <v>1311</v>
      </c>
      <c r="H1976" t="s">
        <v>1311</v>
      </c>
      <c r="I1976" t="s">
        <v>465</v>
      </c>
      <c r="J1976" t="s">
        <v>268</v>
      </c>
      <c r="K1976">
        <v>998</v>
      </c>
      <c r="L1976">
        <v>12737.39</v>
      </c>
      <c r="M1976">
        <v>947.05290000000002</v>
      </c>
      <c r="N1976">
        <v>68.67</v>
      </c>
      <c r="O1976">
        <v>878.38289999999995</v>
      </c>
      <c r="P1976">
        <v>2.4285999999999999</v>
      </c>
      <c r="R1976">
        <v>0</v>
      </c>
      <c r="S1976">
        <v>93.428600000000003</v>
      </c>
      <c r="U1976">
        <f t="shared" si="30"/>
        <v>0</v>
      </c>
      <c r="V1976">
        <f t="shared" si="31"/>
        <v>21.002118959596647</v>
      </c>
      <c r="W1976" t="str">
        <f t="shared" si="32"/>
        <v/>
      </c>
      <c r="X1976">
        <f t="shared" si="33"/>
        <v>1.4480926764242581</v>
      </c>
      <c r="Y1976" t="str">
        <f t="shared" si="34"/>
        <v/>
      </c>
      <c r="AA1976">
        <v>2.4285999999999999</v>
      </c>
      <c r="AC1976">
        <v>0</v>
      </c>
      <c r="AD1976">
        <v>93.428600000000003</v>
      </c>
      <c r="AF1976">
        <v>0</v>
      </c>
      <c r="AG1976">
        <v>998</v>
      </c>
      <c r="AH1976">
        <v>12737.39</v>
      </c>
      <c r="AI1976">
        <v>947.05290000000002</v>
      </c>
      <c r="AJ1976">
        <v>68.67</v>
      </c>
      <c r="AK1976">
        <v>878.38289999999995</v>
      </c>
    </row>
    <row r="1977" spans="1:37" ht="19" customHeight="1">
      <c r="A1977" t="s">
        <v>1021</v>
      </c>
      <c r="B1977" t="s">
        <v>1022</v>
      </c>
      <c r="C1977" t="s">
        <v>1023</v>
      </c>
      <c r="D1977">
        <v>7</v>
      </c>
      <c r="E1977" t="s">
        <v>505</v>
      </c>
      <c r="G1977" t="s">
        <v>1311</v>
      </c>
      <c r="H1977" t="s">
        <v>1311</v>
      </c>
      <c r="I1977" t="s">
        <v>465</v>
      </c>
      <c r="J1977" t="s">
        <v>281</v>
      </c>
      <c r="K1977">
        <v>131</v>
      </c>
      <c r="L1977">
        <v>0</v>
      </c>
      <c r="M1977">
        <v>903.30870000000004</v>
      </c>
      <c r="N1977">
        <v>903.30870000000004</v>
      </c>
      <c r="O1977">
        <v>0</v>
      </c>
      <c r="P1977">
        <v>138.8571</v>
      </c>
      <c r="Q1977">
        <v>1706</v>
      </c>
      <c r="R1977">
        <v>756.42859999999996</v>
      </c>
      <c r="S1977">
        <v>3209.8571000000002</v>
      </c>
      <c r="T1977">
        <v>13.571400000000001</v>
      </c>
      <c r="U1977">
        <f t="shared" si="30"/>
        <v>4.2280386874543417E-3</v>
      </c>
      <c r="V1977">
        <f t="shared" si="31"/>
        <v>5.8302550958688202E-3</v>
      </c>
      <c r="W1977">
        <f t="shared" si="32"/>
        <v>1.3789502714742559</v>
      </c>
      <c r="X1977">
        <f t="shared" si="33"/>
        <v>4.0202443903188091E-2</v>
      </c>
      <c r="Y1977">
        <f t="shared" si="34"/>
        <v>9.5085326495424205</v>
      </c>
      <c r="AA1977">
        <v>138.8571</v>
      </c>
      <c r="AB1977">
        <v>1706</v>
      </c>
      <c r="AC1977">
        <v>756.42859999999996</v>
      </c>
      <c r="AD1977">
        <v>3209.8571000000002</v>
      </c>
      <c r="AE1977">
        <v>13.571400000000001</v>
      </c>
      <c r="AF1977">
        <v>4.2473299999999997E-3</v>
      </c>
      <c r="AG1977">
        <v>131</v>
      </c>
      <c r="AH1977">
        <v>0</v>
      </c>
      <c r="AI1977">
        <v>903.30870000000004</v>
      </c>
      <c r="AJ1977">
        <v>903.30870000000004</v>
      </c>
      <c r="AK1977">
        <v>0</v>
      </c>
    </row>
    <row r="1978" spans="1:37" ht="19" customHeight="1">
      <c r="A1978" t="s">
        <v>1021</v>
      </c>
      <c r="B1978" t="s">
        <v>1022</v>
      </c>
      <c r="C1978" t="s">
        <v>1023</v>
      </c>
      <c r="D1978">
        <v>7</v>
      </c>
      <c r="E1978" t="s">
        <v>490</v>
      </c>
      <c r="F1978" t="s">
        <v>633</v>
      </c>
      <c r="G1978" t="s">
        <v>1311</v>
      </c>
      <c r="H1978" t="s">
        <v>1311</v>
      </c>
      <c r="I1978" t="s">
        <v>465</v>
      </c>
      <c r="J1978" t="s">
        <v>248</v>
      </c>
      <c r="K1978">
        <v>716.81</v>
      </c>
      <c r="L1978">
        <v>148.13999999999999</v>
      </c>
      <c r="M1978">
        <v>864.95</v>
      </c>
      <c r="N1978">
        <v>716.81</v>
      </c>
      <c r="O1978">
        <v>148.13999999999999</v>
      </c>
      <c r="P1978">
        <v>1127.7143000000001</v>
      </c>
      <c r="Q1978">
        <v>8958.5714000000007</v>
      </c>
      <c r="R1978">
        <v>0</v>
      </c>
      <c r="S1978">
        <v>9001.4285999999993</v>
      </c>
      <c r="T1978">
        <v>5.7142999999999997</v>
      </c>
      <c r="U1978">
        <f t="shared" si="30"/>
        <v>6.3482145489661499E-4</v>
      </c>
      <c r="V1978">
        <f t="shared" si="31"/>
        <v>1.3727186117355385E-2</v>
      </c>
      <c r="W1978">
        <f t="shared" si="32"/>
        <v>21.623695940760147</v>
      </c>
      <c r="X1978">
        <f t="shared" si="33"/>
        <v>1.3727186117355386E-2</v>
      </c>
      <c r="Y1978">
        <f t="shared" si="34"/>
        <v>21.62369594076015</v>
      </c>
      <c r="AA1978">
        <v>1127.7143000000001</v>
      </c>
      <c r="AB1978">
        <v>8958.5714000000007</v>
      </c>
      <c r="AC1978">
        <v>0</v>
      </c>
      <c r="AD1978">
        <v>9001.4285999999993</v>
      </c>
      <c r="AE1978">
        <v>5.7142999999999997</v>
      </c>
      <c r="AF1978">
        <v>6.3657999999999998E-4</v>
      </c>
      <c r="AG1978">
        <v>716.81</v>
      </c>
      <c r="AH1978">
        <v>148.13999999999999</v>
      </c>
      <c r="AI1978">
        <v>864.95</v>
      </c>
      <c r="AJ1978">
        <v>716.81</v>
      </c>
      <c r="AK1978">
        <v>148.13999999999999</v>
      </c>
    </row>
    <row r="1979" spans="1:37" ht="19" customHeight="1">
      <c r="A1979" t="s">
        <v>1021</v>
      </c>
      <c r="B1979" t="s">
        <v>1022</v>
      </c>
      <c r="C1979" t="s">
        <v>1023</v>
      </c>
      <c r="D1979">
        <v>7</v>
      </c>
      <c r="E1979" t="s">
        <v>497</v>
      </c>
      <c r="F1979" t="s">
        <v>497</v>
      </c>
      <c r="G1979" t="s">
        <v>1311</v>
      </c>
      <c r="H1979" t="s">
        <v>1311</v>
      </c>
      <c r="I1979" t="s">
        <v>465</v>
      </c>
      <c r="J1979" t="s">
        <v>268</v>
      </c>
      <c r="K1979">
        <v>10771</v>
      </c>
      <c r="L1979">
        <v>0</v>
      </c>
      <c r="M1979">
        <v>743.69359999999995</v>
      </c>
      <c r="N1979">
        <v>743.69359999999995</v>
      </c>
      <c r="O1979">
        <v>0</v>
      </c>
      <c r="P1979">
        <v>582.57140000000004</v>
      </c>
      <c r="Q1979">
        <v>42.142899999999997</v>
      </c>
      <c r="R1979">
        <v>42.142899999999997</v>
      </c>
      <c r="S1979">
        <v>580.71429999999998</v>
      </c>
      <c r="T1979">
        <v>2.4285999999999999</v>
      </c>
      <c r="U1979">
        <f t="shared" si="30"/>
        <v>4.1820909180297437E-3</v>
      </c>
      <c r="V1979">
        <f t="shared" si="31"/>
        <v>2.649692431741884</v>
      </c>
      <c r="W1979">
        <f t="shared" si="32"/>
        <v>633.5807814025718</v>
      </c>
      <c r="X1979">
        <f t="shared" si="33"/>
        <v>0.18295045060392495</v>
      </c>
      <c r="Y1979">
        <f t="shared" si="34"/>
        <v>43.746167692144795</v>
      </c>
      <c r="AA1979">
        <v>582.57140000000004</v>
      </c>
      <c r="AB1979">
        <v>42.142899999999997</v>
      </c>
      <c r="AC1979">
        <v>42.142899999999997</v>
      </c>
      <c r="AD1979">
        <v>580.71429999999998</v>
      </c>
      <c r="AE1979">
        <v>2.4285999999999999</v>
      </c>
      <c r="AF1979">
        <v>4.1494000000000001E-3</v>
      </c>
      <c r="AG1979">
        <v>10771</v>
      </c>
      <c r="AH1979">
        <v>0</v>
      </c>
      <c r="AI1979">
        <v>743.69359999999995</v>
      </c>
      <c r="AJ1979">
        <v>743.69359999999995</v>
      </c>
      <c r="AK1979">
        <v>0</v>
      </c>
    </row>
    <row r="1980" spans="1:37" ht="19" customHeight="1">
      <c r="A1980" t="s">
        <v>1021</v>
      </c>
      <c r="B1980" t="s">
        <v>1022</v>
      </c>
      <c r="C1980" t="s">
        <v>1023</v>
      </c>
      <c r="D1980">
        <v>7</v>
      </c>
      <c r="E1980" t="s">
        <v>1003</v>
      </c>
      <c r="F1980" t="s">
        <v>1004</v>
      </c>
      <c r="G1980" t="s">
        <v>1311</v>
      </c>
      <c r="H1980" t="s">
        <v>1311</v>
      </c>
      <c r="I1980" t="s">
        <v>465</v>
      </c>
      <c r="J1980" t="s">
        <v>281</v>
      </c>
      <c r="K1980">
        <v>107.63</v>
      </c>
      <c r="L1980">
        <v>0</v>
      </c>
      <c r="M1980">
        <v>742.43600000000004</v>
      </c>
      <c r="N1980">
        <v>742.43600000000004</v>
      </c>
      <c r="O1980">
        <v>0</v>
      </c>
      <c r="Q1980">
        <v>62.142899999999997</v>
      </c>
      <c r="R1980">
        <v>3.7143000000000002</v>
      </c>
      <c r="S1980">
        <v>63.285699999999999</v>
      </c>
      <c r="T1980">
        <v>2.1429</v>
      </c>
      <c r="U1980">
        <f t="shared" si="30"/>
        <v>3.3860729991135437E-2</v>
      </c>
      <c r="V1980">
        <f t="shared" si="31"/>
        <v>0.24295716545308474</v>
      </c>
      <c r="W1980">
        <f t="shared" si="32"/>
        <v>7.175189829536742</v>
      </c>
      <c r="X1980">
        <f t="shared" si="33"/>
        <v>1.6759281435503712</v>
      </c>
      <c r="Y1980">
        <f t="shared" si="34"/>
        <v>49.494743438464567</v>
      </c>
      <c r="AB1980">
        <v>62.142899999999997</v>
      </c>
      <c r="AC1980">
        <v>3.7143000000000002</v>
      </c>
      <c r="AD1980">
        <v>63.285699999999999</v>
      </c>
      <c r="AE1980">
        <v>2.1429</v>
      </c>
      <c r="AF1980">
        <v>3.4478170000000002E-2</v>
      </c>
      <c r="AG1980">
        <v>107.63</v>
      </c>
      <c r="AH1980">
        <v>0</v>
      </c>
      <c r="AI1980">
        <v>742.43600000000004</v>
      </c>
      <c r="AJ1980">
        <v>742.43600000000004</v>
      </c>
      <c r="AK1980">
        <v>0</v>
      </c>
    </row>
    <row r="1981" spans="1:37" ht="19" customHeight="1">
      <c r="A1981" t="s">
        <v>1021</v>
      </c>
      <c r="B1981" t="s">
        <v>1022</v>
      </c>
      <c r="C1981" t="s">
        <v>1023</v>
      </c>
      <c r="D1981">
        <v>7</v>
      </c>
      <c r="E1981" t="s">
        <v>518</v>
      </c>
      <c r="G1981" t="s">
        <v>1311</v>
      </c>
      <c r="H1981" t="s">
        <v>1311</v>
      </c>
      <c r="I1981" t="s">
        <v>465</v>
      </c>
      <c r="J1981" t="s">
        <v>268</v>
      </c>
      <c r="K1981">
        <v>0</v>
      </c>
      <c r="L1981">
        <v>10066</v>
      </c>
      <c r="M1981">
        <v>694.21040000000005</v>
      </c>
      <c r="N1981">
        <v>0</v>
      </c>
      <c r="O1981">
        <v>694.21040000000005</v>
      </c>
      <c r="P1981">
        <v>0</v>
      </c>
      <c r="R1981">
        <v>0</v>
      </c>
      <c r="S1981">
        <v>0</v>
      </c>
      <c r="U1981" t="str">
        <f t="shared" si="30"/>
        <v/>
      </c>
      <c r="V1981" t="str">
        <f t="shared" si="31"/>
        <v/>
      </c>
      <c r="W1981" t="str">
        <f t="shared" si="32"/>
        <v/>
      </c>
      <c r="X1981" t="str">
        <f t="shared" si="33"/>
        <v/>
      </c>
      <c r="Y1981" t="str">
        <f t="shared" si="34"/>
        <v/>
      </c>
      <c r="AA1981">
        <v>0</v>
      </c>
      <c r="AC1981">
        <v>0</v>
      </c>
      <c r="AD1981">
        <v>0</v>
      </c>
      <c r="AG1981">
        <v>0</v>
      </c>
      <c r="AH1981">
        <v>10066</v>
      </c>
      <c r="AI1981">
        <v>694.21040000000005</v>
      </c>
      <c r="AJ1981">
        <v>0</v>
      </c>
      <c r="AK1981">
        <v>694.21040000000005</v>
      </c>
    </row>
    <row r="1982" spans="1:37" ht="19" customHeight="1">
      <c r="A1982" t="s">
        <v>1021</v>
      </c>
      <c r="B1982" t="s">
        <v>1022</v>
      </c>
      <c r="C1982" t="s">
        <v>1023</v>
      </c>
      <c r="D1982">
        <v>7</v>
      </c>
      <c r="E1982" t="s">
        <v>509</v>
      </c>
      <c r="G1982" t="s">
        <v>1311</v>
      </c>
      <c r="H1982" t="s">
        <v>1311</v>
      </c>
      <c r="I1982" t="s">
        <v>465</v>
      </c>
      <c r="J1982" t="s">
        <v>268</v>
      </c>
      <c r="K1982">
        <v>0</v>
      </c>
      <c r="L1982">
        <v>7700</v>
      </c>
      <c r="M1982">
        <v>531.01800000000003</v>
      </c>
      <c r="N1982">
        <v>0</v>
      </c>
      <c r="O1982">
        <v>531.01800000000003</v>
      </c>
      <c r="P1982">
        <v>39.142899999999997</v>
      </c>
      <c r="R1982">
        <v>0</v>
      </c>
      <c r="S1982">
        <v>172.8571</v>
      </c>
      <c r="U1982">
        <f t="shared" si="30"/>
        <v>0</v>
      </c>
      <c r="V1982">
        <f t="shared" si="31"/>
        <v>6.3636379413978368</v>
      </c>
      <c r="W1982" t="str">
        <f t="shared" si="32"/>
        <v/>
      </c>
      <c r="X1982">
        <f t="shared" si="33"/>
        <v>0.43885796004742811</v>
      </c>
      <c r="Y1982" t="str">
        <f t="shared" si="34"/>
        <v/>
      </c>
      <c r="AA1982">
        <v>39.142899999999997</v>
      </c>
      <c r="AC1982">
        <v>0</v>
      </c>
      <c r="AD1982">
        <v>172.8571</v>
      </c>
      <c r="AF1982">
        <v>0</v>
      </c>
      <c r="AG1982">
        <v>0</v>
      </c>
      <c r="AH1982">
        <v>7700</v>
      </c>
      <c r="AI1982">
        <v>531.01800000000003</v>
      </c>
      <c r="AJ1982">
        <v>0</v>
      </c>
      <c r="AK1982">
        <v>531.01800000000003</v>
      </c>
    </row>
    <row r="1983" spans="1:37" ht="19" customHeight="1">
      <c r="A1983" t="s">
        <v>1021</v>
      </c>
      <c r="B1983" t="s">
        <v>1022</v>
      </c>
      <c r="C1983" t="s">
        <v>1023</v>
      </c>
      <c r="D1983">
        <v>7</v>
      </c>
      <c r="E1983" t="s">
        <v>510</v>
      </c>
      <c r="G1983" t="s">
        <v>1311</v>
      </c>
      <c r="H1983" t="s">
        <v>1311</v>
      </c>
      <c r="I1983" t="s">
        <v>465</v>
      </c>
      <c r="J1983" t="s">
        <v>268</v>
      </c>
      <c r="K1983">
        <v>0</v>
      </c>
      <c r="L1983">
        <v>7595.61</v>
      </c>
      <c r="M1983">
        <v>523.55449999999996</v>
      </c>
      <c r="N1983">
        <v>0</v>
      </c>
      <c r="O1983">
        <v>523.55449999999996</v>
      </c>
      <c r="P1983">
        <v>50</v>
      </c>
      <c r="R1983">
        <v>0</v>
      </c>
      <c r="S1983">
        <v>514.28570000000002</v>
      </c>
      <c r="U1983">
        <f t="shared" si="30"/>
        <v>0</v>
      </c>
      <c r="V1983">
        <f t="shared" si="31"/>
        <v>2.1098917252747702</v>
      </c>
      <c r="W1983" t="str">
        <f t="shared" si="32"/>
        <v/>
      </c>
      <c r="X1983">
        <f t="shared" si="33"/>
        <v>0.14543180959532803</v>
      </c>
      <c r="Y1983" t="str">
        <f t="shared" si="34"/>
        <v/>
      </c>
      <c r="AA1983">
        <v>50</v>
      </c>
      <c r="AC1983">
        <v>0</v>
      </c>
      <c r="AD1983">
        <v>514.28570000000002</v>
      </c>
      <c r="AF1983">
        <v>0</v>
      </c>
      <c r="AG1983">
        <v>0</v>
      </c>
      <c r="AH1983">
        <v>7595.61</v>
      </c>
      <c r="AI1983">
        <v>523.55449999999996</v>
      </c>
      <c r="AJ1983">
        <v>0</v>
      </c>
      <c r="AK1983">
        <v>523.55449999999996</v>
      </c>
    </row>
    <row r="1984" spans="1:37" ht="19" customHeight="1">
      <c r="A1984" t="s">
        <v>1021</v>
      </c>
      <c r="B1984" t="s">
        <v>1022</v>
      </c>
      <c r="C1984" t="s">
        <v>1023</v>
      </c>
      <c r="D1984">
        <v>7</v>
      </c>
      <c r="E1984" t="s">
        <v>514</v>
      </c>
      <c r="G1984" t="s">
        <v>1311</v>
      </c>
      <c r="H1984" t="s">
        <v>1311</v>
      </c>
      <c r="I1984" t="s">
        <v>465</v>
      </c>
      <c r="J1984" t="s">
        <v>268</v>
      </c>
      <c r="K1984">
        <v>0</v>
      </c>
      <c r="L1984">
        <v>6998.3</v>
      </c>
      <c r="M1984">
        <v>482.6823</v>
      </c>
      <c r="N1984">
        <v>0</v>
      </c>
      <c r="O1984">
        <v>482.6823</v>
      </c>
      <c r="P1984">
        <v>1.7142999999999999</v>
      </c>
      <c r="R1984">
        <v>0</v>
      </c>
      <c r="S1984">
        <v>59</v>
      </c>
      <c r="U1984">
        <f t="shared" si="30"/>
        <v>0</v>
      </c>
      <c r="V1984">
        <f t="shared" si="31"/>
        <v>16.945036319612591</v>
      </c>
      <c r="W1984" t="str">
        <f t="shared" si="32"/>
        <v/>
      </c>
      <c r="X1984">
        <f t="shared" si="33"/>
        <v>1.1687222760290557</v>
      </c>
      <c r="Y1984" t="str">
        <f t="shared" si="34"/>
        <v/>
      </c>
      <c r="AA1984">
        <v>1.7142999999999999</v>
      </c>
      <c r="AC1984">
        <v>0</v>
      </c>
      <c r="AD1984">
        <v>59</v>
      </c>
      <c r="AF1984">
        <v>0</v>
      </c>
      <c r="AG1984">
        <v>0</v>
      </c>
      <c r="AH1984">
        <v>6998.3</v>
      </c>
      <c r="AI1984">
        <v>482.6823</v>
      </c>
      <c r="AJ1984">
        <v>0</v>
      </c>
      <c r="AK1984">
        <v>482.6823</v>
      </c>
    </row>
    <row r="1985" spans="1:37" ht="19" customHeight="1">
      <c r="A1985" t="s">
        <v>1021</v>
      </c>
      <c r="B1985" t="s">
        <v>1022</v>
      </c>
      <c r="C1985" t="s">
        <v>1023</v>
      </c>
      <c r="D1985">
        <v>7</v>
      </c>
      <c r="E1985" t="s">
        <v>531</v>
      </c>
      <c r="G1985" t="s">
        <v>1311</v>
      </c>
      <c r="H1985" t="s">
        <v>1311</v>
      </c>
      <c r="I1985" t="s">
        <v>465</v>
      </c>
      <c r="J1985" t="s">
        <v>268</v>
      </c>
      <c r="K1985">
        <v>0</v>
      </c>
      <c r="L1985">
        <v>6340</v>
      </c>
      <c r="M1985">
        <v>437.33049999999997</v>
      </c>
      <c r="N1985">
        <v>0</v>
      </c>
      <c r="O1985">
        <v>437.33049999999997</v>
      </c>
      <c r="P1985">
        <v>1</v>
      </c>
      <c r="R1985">
        <v>0</v>
      </c>
      <c r="S1985">
        <v>61.428600000000003</v>
      </c>
      <c r="U1985">
        <f t="shared" si="30"/>
        <v>0</v>
      </c>
      <c r="V1985">
        <f t="shared" si="31"/>
        <v>14.744179188753865</v>
      </c>
      <c r="W1985" t="str">
        <f t="shared" si="32"/>
        <v/>
      </c>
      <c r="X1985">
        <f t="shared" si="33"/>
        <v>1.0170472013733947</v>
      </c>
      <c r="Y1985" t="str">
        <f t="shared" si="34"/>
        <v/>
      </c>
      <c r="AA1985">
        <v>1</v>
      </c>
      <c r="AC1985">
        <v>0</v>
      </c>
      <c r="AD1985">
        <v>61.428600000000003</v>
      </c>
      <c r="AF1985">
        <v>0</v>
      </c>
      <c r="AG1985">
        <v>0</v>
      </c>
      <c r="AH1985">
        <v>6340</v>
      </c>
      <c r="AI1985">
        <v>437.33049999999997</v>
      </c>
      <c r="AJ1985">
        <v>0</v>
      </c>
      <c r="AK1985">
        <v>437.33049999999997</v>
      </c>
    </row>
    <row r="1986" spans="1:37" ht="19" customHeight="1">
      <c r="A1986" t="s">
        <v>1021</v>
      </c>
      <c r="B1986" t="s">
        <v>1022</v>
      </c>
      <c r="C1986" t="s">
        <v>1023</v>
      </c>
      <c r="D1986">
        <v>7</v>
      </c>
      <c r="E1986" t="s">
        <v>515</v>
      </c>
      <c r="G1986" t="s">
        <v>1311</v>
      </c>
      <c r="H1986" t="s">
        <v>1311</v>
      </c>
      <c r="I1986" t="s">
        <v>465</v>
      </c>
      <c r="J1986" t="s">
        <v>268</v>
      </c>
      <c r="K1986">
        <v>0</v>
      </c>
      <c r="L1986">
        <v>4706.45</v>
      </c>
      <c r="M1986">
        <v>324.67669999999998</v>
      </c>
      <c r="N1986">
        <v>0</v>
      </c>
      <c r="O1986">
        <v>324.67669999999998</v>
      </c>
      <c r="P1986">
        <v>2.1429</v>
      </c>
      <c r="R1986">
        <v>0</v>
      </c>
      <c r="S1986">
        <v>67</v>
      </c>
      <c r="U1986">
        <f t="shared" si="30"/>
        <v>0</v>
      </c>
      <c r="V1986">
        <f t="shared" si="31"/>
        <v>10.035074626865672</v>
      </c>
      <c r="W1986" t="str">
        <f t="shared" si="32"/>
        <v/>
      </c>
      <c r="X1986">
        <f t="shared" si="33"/>
        <v>0.69227441364605535</v>
      </c>
      <c r="Y1986" t="str">
        <f t="shared" si="34"/>
        <v/>
      </c>
      <c r="AA1986">
        <v>2.1429</v>
      </c>
      <c r="AC1986">
        <v>0</v>
      </c>
      <c r="AD1986">
        <v>67</v>
      </c>
      <c r="AF1986">
        <v>0</v>
      </c>
      <c r="AG1986">
        <v>0</v>
      </c>
      <c r="AH1986">
        <v>4706.45</v>
      </c>
      <c r="AI1986">
        <v>324.67669999999998</v>
      </c>
      <c r="AJ1986">
        <v>0</v>
      </c>
      <c r="AK1986">
        <v>324.67669999999998</v>
      </c>
    </row>
    <row r="1987" spans="1:37" ht="19" customHeight="1">
      <c r="A1987" t="s">
        <v>1021</v>
      </c>
      <c r="B1987" t="s">
        <v>1022</v>
      </c>
      <c r="C1987" t="s">
        <v>1023</v>
      </c>
      <c r="D1987">
        <v>7</v>
      </c>
      <c r="E1987" t="s">
        <v>517</v>
      </c>
      <c r="G1987" t="s">
        <v>1311</v>
      </c>
      <c r="H1987" t="s">
        <v>1311</v>
      </c>
      <c r="I1987" t="s">
        <v>465</v>
      </c>
      <c r="J1987" t="s">
        <v>268</v>
      </c>
      <c r="K1987">
        <v>1497</v>
      </c>
      <c r="L1987">
        <v>2983.86</v>
      </c>
      <c r="M1987">
        <v>309.09280000000001</v>
      </c>
      <c r="N1987">
        <v>103.2037</v>
      </c>
      <c r="O1987">
        <v>205.88910000000001</v>
      </c>
      <c r="P1987">
        <v>9</v>
      </c>
      <c r="R1987">
        <v>0</v>
      </c>
      <c r="S1987">
        <v>54.428600000000003</v>
      </c>
      <c r="U1987">
        <f t="shared" si="30"/>
        <v>0</v>
      </c>
      <c r="V1987">
        <f t="shared" si="31"/>
        <v>11.760781227936365</v>
      </c>
      <c r="W1987" t="str">
        <f t="shared" si="32"/>
        <v/>
      </c>
      <c r="X1987">
        <f t="shared" si="33"/>
        <v>0.81126676573923062</v>
      </c>
      <c r="Y1987" t="str">
        <f t="shared" si="34"/>
        <v/>
      </c>
      <c r="AA1987">
        <v>9</v>
      </c>
      <c r="AC1987">
        <v>0</v>
      </c>
      <c r="AD1987">
        <v>54.428600000000003</v>
      </c>
      <c r="AF1987">
        <v>0</v>
      </c>
      <c r="AG1987">
        <v>1497</v>
      </c>
      <c r="AH1987">
        <v>2983.86</v>
      </c>
      <c r="AI1987">
        <v>309.09280000000001</v>
      </c>
      <c r="AJ1987">
        <v>103.2037</v>
      </c>
      <c r="AK1987">
        <v>205.88910000000001</v>
      </c>
    </row>
    <row r="1988" spans="1:37" ht="19" customHeight="1">
      <c r="A1988" t="s">
        <v>1021</v>
      </c>
      <c r="B1988" t="s">
        <v>1022</v>
      </c>
      <c r="C1988" t="s">
        <v>1023</v>
      </c>
      <c r="D1988">
        <v>7</v>
      </c>
      <c r="E1988" t="s">
        <v>533</v>
      </c>
      <c r="F1988" t="s">
        <v>533</v>
      </c>
      <c r="G1988" t="s">
        <v>1311</v>
      </c>
      <c r="H1988" t="s">
        <v>1311</v>
      </c>
      <c r="I1988" t="s">
        <v>465</v>
      </c>
      <c r="J1988" t="s">
        <v>281</v>
      </c>
      <c r="K1988">
        <v>42.8</v>
      </c>
      <c r="L1988">
        <v>0</v>
      </c>
      <c r="M1988">
        <v>294.67610000000002</v>
      </c>
      <c r="N1988">
        <v>294.67610000000002</v>
      </c>
      <c r="O1988">
        <v>0</v>
      </c>
      <c r="R1988">
        <v>2.2856999999999998</v>
      </c>
      <c r="S1988">
        <v>89.571399999999997</v>
      </c>
      <c r="T1988">
        <v>6.2857000000000003</v>
      </c>
      <c r="U1988">
        <f t="shared" si="30"/>
        <v>7.0175301491324241E-2</v>
      </c>
      <c r="V1988">
        <f t="shared" si="31"/>
        <v>6.8261584772435338E-2</v>
      </c>
      <c r="W1988">
        <f t="shared" si="32"/>
        <v>0.97272948347609867</v>
      </c>
      <c r="X1988">
        <f t="shared" si="33"/>
        <v>0.46997798085422038</v>
      </c>
      <c r="Y1988">
        <f t="shared" si="34"/>
        <v>6.6971993118166173</v>
      </c>
      <c r="AC1988">
        <v>2.2856999999999998</v>
      </c>
      <c r="AD1988">
        <v>89.571399999999997</v>
      </c>
      <c r="AE1988">
        <v>6.2857000000000003</v>
      </c>
      <c r="AF1988">
        <v>7.0697449999999995E-2</v>
      </c>
      <c r="AG1988">
        <v>42.8</v>
      </c>
      <c r="AH1988">
        <v>0</v>
      </c>
      <c r="AI1988">
        <v>294.67610000000002</v>
      </c>
      <c r="AJ1988">
        <v>294.67610000000002</v>
      </c>
      <c r="AK1988">
        <v>0</v>
      </c>
    </row>
    <row r="1989" spans="1:37" ht="19" customHeight="1">
      <c r="A1989" t="s">
        <v>1021</v>
      </c>
      <c r="B1989" t="s">
        <v>1022</v>
      </c>
      <c r="C1989" t="s">
        <v>1023</v>
      </c>
      <c r="D1989">
        <v>7</v>
      </c>
      <c r="E1989" t="s">
        <v>542</v>
      </c>
      <c r="G1989" t="s">
        <v>1311</v>
      </c>
      <c r="H1989" t="s">
        <v>1311</v>
      </c>
      <c r="I1989" t="s">
        <v>465</v>
      </c>
      <c r="J1989" t="s">
        <v>268</v>
      </c>
      <c r="K1989">
        <v>0</v>
      </c>
      <c r="L1989">
        <v>1911</v>
      </c>
      <c r="M1989">
        <v>131.81190000000001</v>
      </c>
      <c r="N1989">
        <v>0</v>
      </c>
      <c r="O1989">
        <v>131.81190000000001</v>
      </c>
      <c r="P1989">
        <v>6.7142999999999997</v>
      </c>
      <c r="R1989">
        <v>0</v>
      </c>
      <c r="S1989">
        <v>75.571399999999997</v>
      </c>
      <c r="U1989">
        <f t="shared" si="30"/>
        <v>0</v>
      </c>
      <c r="V1989">
        <f t="shared" si="31"/>
        <v>3.6124777362864791</v>
      </c>
      <c r="W1989" t="str">
        <f t="shared" si="32"/>
        <v/>
      </c>
      <c r="X1989">
        <f t="shared" si="33"/>
        <v>0.24917192785328088</v>
      </c>
      <c r="Y1989" t="str">
        <f t="shared" si="34"/>
        <v/>
      </c>
      <c r="AA1989">
        <v>6.7142999999999997</v>
      </c>
      <c r="AC1989">
        <v>0</v>
      </c>
      <c r="AD1989">
        <v>75.571399999999997</v>
      </c>
      <c r="AF1989">
        <v>0</v>
      </c>
      <c r="AG1989">
        <v>0</v>
      </c>
      <c r="AH1989">
        <v>1911</v>
      </c>
      <c r="AI1989">
        <v>131.81190000000001</v>
      </c>
      <c r="AJ1989">
        <v>0</v>
      </c>
      <c r="AK1989">
        <v>131.81190000000001</v>
      </c>
    </row>
    <row r="1990" spans="1:37" ht="19" customHeight="1">
      <c r="A1990" t="s">
        <v>1021</v>
      </c>
      <c r="B1990" t="s">
        <v>1022</v>
      </c>
      <c r="C1990" t="s">
        <v>1023</v>
      </c>
      <c r="D1990">
        <v>6</v>
      </c>
      <c r="E1990" t="s">
        <v>534</v>
      </c>
      <c r="G1990" t="s">
        <v>1311</v>
      </c>
      <c r="H1990" t="s">
        <v>1311</v>
      </c>
      <c r="I1990" t="s">
        <v>465</v>
      </c>
      <c r="J1990" t="s">
        <v>268</v>
      </c>
      <c r="K1990">
        <v>0</v>
      </c>
      <c r="L1990">
        <v>1759.95</v>
      </c>
      <c r="M1990">
        <v>121.4067</v>
      </c>
      <c r="N1990">
        <v>0</v>
      </c>
      <c r="O1990">
        <v>121.4067</v>
      </c>
      <c r="P1990">
        <v>0.16669999999999999</v>
      </c>
      <c r="R1990">
        <v>0</v>
      </c>
      <c r="S1990">
        <v>16</v>
      </c>
      <c r="U1990">
        <f t="shared" si="30"/>
        <v>0</v>
      </c>
      <c r="V1990">
        <f t="shared" si="31"/>
        <v>18.332812499999999</v>
      </c>
      <c r="W1990" t="str">
        <f t="shared" si="32"/>
        <v/>
      </c>
      <c r="X1990">
        <f t="shared" si="33"/>
        <v>1.2646531249999999</v>
      </c>
      <c r="Y1990" t="str">
        <f t="shared" si="34"/>
        <v/>
      </c>
      <c r="AA1990">
        <v>0.16669999999999999</v>
      </c>
      <c r="AC1990">
        <v>0</v>
      </c>
      <c r="AD1990">
        <v>16</v>
      </c>
      <c r="AF1990">
        <v>0</v>
      </c>
      <c r="AG1990">
        <v>0</v>
      </c>
      <c r="AH1990">
        <v>1759.95</v>
      </c>
      <c r="AI1990">
        <v>121.4067</v>
      </c>
      <c r="AJ1990">
        <v>0</v>
      </c>
      <c r="AK1990">
        <v>121.4067</v>
      </c>
    </row>
    <row r="1991" spans="1:37" ht="19" customHeight="1">
      <c r="A1991" t="s">
        <v>1021</v>
      </c>
      <c r="B1991" t="s">
        <v>1022</v>
      </c>
      <c r="C1991" t="s">
        <v>1023</v>
      </c>
      <c r="D1991">
        <v>7</v>
      </c>
      <c r="E1991" t="s">
        <v>535</v>
      </c>
      <c r="G1991" t="s">
        <v>1311</v>
      </c>
      <c r="H1991" t="s">
        <v>1311</v>
      </c>
      <c r="I1991" t="s">
        <v>465</v>
      </c>
      <c r="J1991" t="s">
        <v>268</v>
      </c>
      <c r="K1991">
        <v>0</v>
      </c>
      <c r="L1991">
        <v>1738.58</v>
      </c>
      <c r="M1991">
        <v>119.93519999999999</v>
      </c>
      <c r="N1991">
        <v>0</v>
      </c>
      <c r="O1991">
        <v>119.93519999999999</v>
      </c>
      <c r="P1991">
        <v>0</v>
      </c>
      <c r="R1991">
        <v>0</v>
      </c>
      <c r="S1991">
        <v>0</v>
      </c>
      <c r="U1991" t="str">
        <f t="shared" si="30"/>
        <v/>
      </c>
      <c r="V1991" t="str">
        <f t="shared" si="31"/>
        <v/>
      </c>
      <c r="W1991" t="str">
        <f t="shared" si="32"/>
        <v/>
      </c>
      <c r="X1991" t="str">
        <f t="shared" si="33"/>
        <v/>
      </c>
      <c r="Y1991" t="str">
        <f t="shared" si="34"/>
        <v/>
      </c>
      <c r="AA1991">
        <v>0</v>
      </c>
      <c r="AC1991">
        <v>0</v>
      </c>
      <c r="AD1991">
        <v>0</v>
      </c>
      <c r="AG1991">
        <v>0</v>
      </c>
      <c r="AH1991">
        <v>1738.58</v>
      </c>
      <c r="AI1991">
        <v>119.93519999999999</v>
      </c>
      <c r="AJ1991">
        <v>0</v>
      </c>
      <c r="AK1991">
        <v>119.93519999999999</v>
      </c>
    </row>
    <row r="1992" spans="1:37" ht="19" customHeight="1">
      <c r="A1992" t="s">
        <v>1021</v>
      </c>
      <c r="B1992" t="s">
        <v>1022</v>
      </c>
      <c r="C1992" t="s">
        <v>1023</v>
      </c>
      <c r="D1992">
        <v>7</v>
      </c>
      <c r="E1992" t="s">
        <v>527</v>
      </c>
      <c r="G1992" t="s">
        <v>1311</v>
      </c>
      <c r="H1992" t="s">
        <v>1311</v>
      </c>
      <c r="I1992" t="s">
        <v>465</v>
      </c>
      <c r="J1992" t="s">
        <v>268</v>
      </c>
      <c r="K1992">
        <v>0</v>
      </c>
      <c r="L1992">
        <v>1669.23</v>
      </c>
      <c r="M1992">
        <v>115.1454</v>
      </c>
      <c r="N1992">
        <v>0</v>
      </c>
      <c r="O1992">
        <v>115.1454</v>
      </c>
      <c r="P1992">
        <v>910.71429999999998</v>
      </c>
      <c r="R1992">
        <v>0</v>
      </c>
      <c r="S1992">
        <v>1748.2856999999999</v>
      </c>
      <c r="U1992">
        <f t="shared" si="30"/>
        <v>0</v>
      </c>
      <c r="V1992">
        <f t="shared" si="31"/>
        <v>0.13639728825296035</v>
      </c>
      <c r="W1992" t="str">
        <f t="shared" si="32"/>
        <v/>
      </c>
      <c r="X1992">
        <f t="shared" si="33"/>
        <v>9.4088413908223669E-3</v>
      </c>
      <c r="Y1992" t="str">
        <f t="shared" si="34"/>
        <v/>
      </c>
      <c r="AA1992">
        <v>910.71429999999998</v>
      </c>
      <c r="AC1992">
        <v>0</v>
      </c>
      <c r="AD1992">
        <v>1748.2856999999999</v>
      </c>
      <c r="AF1992">
        <v>0</v>
      </c>
      <c r="AG1992">
        <v>0</v>
      </c>
      <c r="AH1992">
        <v>1669.23</v>
      </c>
      <c r="AI1992">
        <v>115.1454</v>
      </c>
      <c r="AJ1992">
        <v>0</v>
      </c>
      <c r="AK1992">
        <v>115.1454</v>
      </c>
    </row>
    <row r="1993" spans="1:37" ht="19" customHeight="1">
      <c r="A1993" t="s">
        <v>1021</v>
      </c>
      <c r="B1993" t="s">
        <v>1022</v>
      </c>
      <c r="C1993" t="s">
        <v>1023</v>
      </c>
      <c r="D1993">
        <v>7</v>
      </c>
      <c r="E1993" t="s">
        <v>537</v>
      </c>
      <c r="F1993" t="s">
        <v>537</v>
      </c>
      <c r="G1993" t="s">
        <v>1311</v>
      </c>
      <c r="H1993" t="s">
        <v>1311</v>
      </c>
      <c r="I1993" t="s">
        <v>465</v>
      </c>
      <c r="J1993" t="s">
        <v>248</v>
      </c>
      <c r="K1993">
        <v>107</v>
      </c>
      <c r="L1993">
        <v>0</v>
      </c>
      <c r="M1993">
        <v>107</v>
      </c>
      <c r="N1993">
        <v>107</v>
      </c>
      <c r="O1993">
        <v>0</v>
      </c>
      <c r="Q1993">
        <v>256.42860000000002</v>
      </c>
      <c r="R1993">
        <v>11.428599999999999</v>
      </c>
      <c r="S1993">
        <v>261.8571</v>
      </c>
      <c r="T1993">
        <v>1.4286000000000001</v>
      </c>
      <c r="U1993">
        <f t="shared" si="30"/>
        <v>5.4556473740830398E-3</v>
      </c>
      <c r="V1993">
        <f t="shared" si="31"/>
        <v>5.8374259417500178E-2</v>
      </c>
      <c r="W1993">
        <f t="shared" si="32"/>
        <v>10.699786004279915</v>
      </c>
      <c r="X1993">
        <f t="shared" si="33"/>
        <v>5.8374259417500178E-2</v>
      </c>
      <c r="Y1993">
        <f t="shared" si="34"/>
        <v>10.699786004279915</v>
      </c>
      <c r="AB1993">
        <v>256.42860000000002</v>
      </c>
      <c r="AC1993">
        <v>11.428599999999999</v>
      </c>
      <c r="AD1993">
        <v>261.8571</v>
      </c>
      <c r="AE1993">
        <v>1.4286000000000001</v>
      </c>
      <c r="AF1993">
        <v>5.4566700000000003E-3</v>
      </c>
      <c r="AG1993">
        <v>107</v>
      </c>
      <c r="AH1993">
        <v>0</v>
      </c>
      <c r="AI1993">
        <v>107</v>
      </c>
      <c r="AJ1993">
        <v>107</v>
      </c>
      <c r="AK1993">
        <v>0</v>
      </c>
    </row>
    <row r="1994" spans="1:37" ht="19" customHeight="1">
      <c r="A1994" t="s">
        <v>1021</v>
      </c>
      <c r="B1994" t="s">
        <v>1022</v>
      </c>
      <c r="C1994" t="s">
        <v>1023</v>
      </c>
      <c r="D1994">
        <v>7</v>
      </c>
      <c r="E1994" t="s">
        <v>522</v>
      </c>
      <c r="G1994" t="s">
        <v>1311</v>
      </c>
      <c r="H1994" t="s">
        <v>1311</v>
      </c>
      <c r="I1994" t="s">
        <v>465</v>
      </c>
      <c r="J1994" t="s">
        <v>268</v>
      </c>
      <c r="K1994">
        <v>0</v>
      </c>
      <c r="L1994">
        <v>1058.77</v>
      </c>
      <c r="M1994">
        <v>73.017600000000002</v>
      </c>
      <c r="N1994">
        <v>0</v>
      </c>
      <c r="O1994">
        <v>73.017600000000002</v>
      </c>
      <c r="P1994">
        <v>0</v>
      </c>
      <c r="R1994">
        <v>0</v>
      </c>
      <c r="S1994">
        <v>0</v>
      </c>
      <c r="U1994" t="str">
        <f t="shared" si="30"/>
        <v/>
      </c>
      <c r="V1994" t="str">
        <f t="shared" si="31"/>
        <v/>
      </c>
      <c r="W1994" t="str">
        <f t="shared" si="32"/>
        <v/>
      </c>
      <c r="X1994" t="str">
        <f t="shared" si="33"/>
        <v/>
      </c>
      <c r="Y1994" t="str">
        <f t="shared" si="34"/>
        <v/>
      </c>
      <c r="AA1994">
        <v>0</v>
      </c>
      <c r="AC1994">
        <v>0</v>
      </c>
      <c r="AD1994">
        <v>0</v>
      </c>
      <c r="AG1994">
        <v>0</v>
      </c>
      <c r="AH1994">
        <v>1058.77</v>
      </c>
      <c r="AI1994">
        <v>73.017600000000002</v>
      </c>
      <c r="AJ1994">
        <v>0</v>
      </c>
      <c r="AK1994">
        <v>73.017600000000002</v>
      </c>
    </row>
    <row r="1995" spans="1:37" ht="19" customHeight="1">
      <c r="A1995" t="s">
        <v>1021</v>
      </c>
      <c r="B1995" t="s">
        <v>1022</v>
      </c>
      <c r="C1995" t="s">
        <v>1023</v>
      </c>
      <c r="D1995">
        <v>3</v>
      </c>
      <c r="E1995" t="s">
        <v>624</v>
      </c>
      <c r="G1995" t="s">
        <v>1311</v>
      </c>
      <c r="H1995" t="s">
        <v>1311</v>
      </c>
      <c r="I1995" t="s">
        <v>465</v>
      </c>
      <c r="J1995" t="s">
        <v>268</v>
      </c>
      <c r="K1995">
        <v>0</v>
      </c>
      <c r="L1995">
        <v>901.43</v>
      </c>
      <c r="M1995">
        <v>62.308300000000003</v>
      </c>
      <c r="N1995">
        <v>0</v>
      </c>
      <c r="O1995">
        <v>62.308300000000003</v>
      </c>
      <c r="P1995">
        <v>1.3332999999999999</v>
      </c>
      <c r="R1995">
        <v>0</v>
      </c>
      <c r="S1995">
        <v>9.3332999999999995</v>
      </c>
      <c r="U1995">
        <f t="shared" si="30"/>
        <v>0</v>
      </c>
      <c r="V1995">
        <f t="shared" si="31"/>
        <v>32.194043550155534</v>
      </c>
      <c r="W1995" t="str">
        <f t="shared" si="32"/>
        <v/>
      </c>
      <c r="X1995">
        <f t="shared" si="33"/>
        <v>2.2253043760870579</v>
      </c>
      <c r="Y1995" t="str">
        <f t="shared" si="34"/>
        <v/>
      </c>
      <c r="AA1995">
        <v>1.3332999999999999</v>
      </c>
      <c r="AC1995">
        <v>0</v>
      </c>
      <c r="AD1995">
        <v>9.3332999999999995</v>
      </c>
      <c r="AF1995">
        <v>0</v>
      </c>
      <c r="AG1995">
        <v>0</v>
      </c>
      <c r="AH1995">
        <v>901.43</v>
      </c>
      <c r="AI1995">
        <v>62.308300000000003</v>
      </c>
      <c r="AJ1995">
        <v>0</v>
      </c>
      <c r="AK1995">
        <v>62.308300000000003</v>
      </c>
    </row>
    <row r="1996" spans="1:37" ht="19" customHeight="1">
      <c r="A1996" t="s">
        <v>1021</v>
      </c>
      <c r="B1996" t="s">
        <v>1022</v>
      </c>
      <c r="C1996" t="s">
        <v>1023</v>
      </c>
      <c r="D1996">
        <v>2</v>
      </c>
      <c r="E1996" t="s">
        <v>634</v>
      </c>
      <c r="G1996" t="s">
        <v>1311</v>
      </c>
      <c r="H1996" t="s">
        <v>1311</v>
      </c>
      <c r="I1996" t="s">
        <v>465</v>
      </c>
      <c r="J1996" t="s">
        <v>268</v>
      </c>
      <c r="K1996">
        <v>0</v>
      </c>
      <c r="L1996">
        <v>404.57</v>
      </c>
      <c r="M1996">
        <v>27.825299999999999</v>
      </c>
      <c r="N1996">
        <v>0</v>
      </c>
      <c r="O1996">
        <v>27.825299999999999</v>
      </c>
      <c r="P1996">
        <v>0</v>
      </c>
      <c r="R1996">
        <v>0</v>
      </c>
      <c r="S1996">
        <v>0</v>
      </c>
      <c r="U1996" t="str">
        <f t="shared" si="30"/>
        <v/>
      </c>
      <c r="V1996" t="str">
        <f t="shared" si="31"/>
        <v/>
      </c>
      <c r="W1996" t="str">
        <f t="shared" si="32"/>
        <v/>
      </c>
      <c r="X1996" t="str">
        <f t="shared" si="33"/>
        <v/>
      </c>
      <c r="Y1996" t="str">
        <f t="shared" si="34"/>
        <v/>
      </c>
      <c r="AA1996">
        <v>0</v>
      </c>
      <c r="AC1996">
        <v>0</v>
      </c>
      <c r="AD1996">
        <v>0</v>
      </c>
      <c r="AG1996">
        <v>0</v>
      </c>
      <c r="AH1996">
        <v>404.57</v>
      </c>
      <c r="AI1996">
        <v>27.825299999999999</v>
      </c>
      <c r="AJ1996">
        <v>0</v>
      </c>
      <c r="AK1996">
        <v>27.825299999999999</v>
      </c>
    </row>
    <row r="1997" spans="1:37" ht="19" customHeight="1">
      <c r="A1997" t="s">
        <v>1021</v>
      </c>
      <c r="B1997" t="s">
        <v>1022</v>
      </c>
      <c r="C1997" t="s">
        <v>1023</v>
      </c>
      <c r="D1997">
        <v>7</v>
      </c>
      <c r="E1997" t="s">
        <v>539</v>
      </c>
      <c r="F1997" t="s">
        <v>540</v>
      </c>
      <c r="G1997" t="s">
        <v>1311</v>
      </c>
      <c r="H1997" t="s">
        <v>1311</v>
      </c>
      <c r="I1997" t="s">
        <v>465</v>
      </c>
      <c r="J1997" t="s">
        <v>268</v>
      </c>
      <c r="K1997">
        <v>148</v>
      </c>
      <c r="L1997">
        <v>0</v>
      </c>
      <c r="M1997">
        <v>10.23</v>
      </c>
      <c r="N1997">
        <v>10.23</v>
      </c>
      <c r="O1997">
        <v>0</v>
      </c>
      <c r="Q1997">
        <v>476.1429</v>
      </c>
      <c r="R1997">
        <v>238.8571</v>
      </c>
      <c r="S1997">
        <v>483.42860000000002</v>
      </c>
      <c r="T1997">
        <v>0.28570000000000001</v>
      </c>
      <c r="U1997">
        <f t="shared" si="30"/>
        <v>5.9098696270762634E-4</v>
      </c>
      <c r="V1997">
        <f t="shared" si="31"/>
        <v>4.3735222001464416E-2</v>
      </c>
      <c r="W1997">
        <f t="shared" si="32"/>
        <v>74.003700185009251</v>
      </c>
      <c r="X1997">
        <f t="shared" si="33"/>
        <v>3.0230494667228447E-3</v>
      </c>
      <c r="Y1997">
        <f t="shared" si="34"/>
        <v>5.1152557627881396</v>
      </c>
      <c r="AB1997">
        <v>476.1429</v>
      </c>
      <c r="AC1997">
        <v>238.8571</v>
      </c>
      <c r="AD1997">
        <v>483.42860000000002</v>
      </c>
      <c r="AE1997">
        <v>0.28570000000000001</v>
      </c>
      <c r="AF1997">
        <v>6.7544000000000002E-4</v>
      </c>
      <c r="AG1997">
        <v>148</v>
      </c>
      <c r="AH1997">
        <v>0</v>
      </c>
      <c r="AI1997">
        <v>10.23</v>
      </c>
      <c r="AJ1997">
        <v>10.23</v>
      </c>
      <c r="AK1997">
        <v>0</v>
      </c>
    </row>
    <row r="1998" spans="1:37" ht="19" customHeight="1">
      <c r="A1998" t="s">
        <v>1021</v>
      </c>
      <c r="B1998" t="s">
        <v>1022</v>
      </c>
      <c r="C1998" t="s">
        <v>1023</v>
      </c>
      <c r="D1998">
        <v>1</v>
      </c>
      <c r="E1998" t="s">
        <v>538</v>
      </c>
      <c r="G1998" t="s">
        <v>1311</v>
      </c>
      <c r="H1998" t="s">
        <v>1311</v>
      </c>
      <c r="I1998" t="s">
        <v>465</v>
      </c>
      <c r="J1998" t="s">
        <v>268</v>
      </c>
      <c r="K1998">
        <v>0</v>
      </c>
      <c r="L1998">
        <v>121.59</v>
      </c>
      <c r="M1998">
        <v>8.4041999999999994</v>
      </c>
      <c r="N1998">
        <v>0</v>
      </c>
      <c r="O1998">
        <v>8.4041999999999994</v>
      </c>
      <c r="P1998">
        <v>0</v>
      </c>
      <c r="R1998">
        <v>0</v>
      </c>
      <c r="S1998">
        <v>13</v>
      </c>
      <c r="U1998">
        <f t="shared" si="30"/>
        <v>0</v>
      </c>
      <c r="V1998">
        <f t="shared" si="31"/>
        <v>9.3530769230769231</v>
      </c>
      <c r="W1998" t="str">
        <f t="shared" si="32"/>
        <v/>
      </c>
      <c r="X1998">
        <f t="shared" si="33"/>
        <v>0.64647692307692306</v>
      </c>
      <c r="Y1998" t="str">
        <f t="shared" si="34"/>
        <v/>
      </c>
      <c r="AA1998">
        <v>0</v>
      </c>
      <c r="AC1998">
        <v>0</v>
      </c>
      <c r="AD1998">
        <v>13</v>
      </c>
      <c r="AF1998">
        <v>0</v>
      </c>
      <c r="AG1998">
        <v>0</v>
      </c>
      <c r="AH1998">
        <v>121.59</v>
      </c>
      <c r="AI1998">
        <v>8.4041999999999994</v>
      </c>
      <c r="AJ1998">
        <v>0</v>
      </c>
      <c r="AK1998">
        <v>8.4041999999999994</v>
      </c>
    </row>
    <row r="1999" spans="1:37" ht="19" customHeight="1">
      <c r="A1999" t="s">
        <v>1021</v>
      </c>
      <c r="B1999" t="s">
        <v>1022</v>
      </c>
      <c r="C1999" t="s">
        <v>1023</v>
      </c>
      <c r="D1999">
        <v>1</v>
      </c>
      <c r="E1999" t="s">
        <v>541</v>
      </c>
      <c r="G1999" t="s">
        <v>1311</v>
      </c>
      <c r="H1999" t="s">
        <v>1311</v>
      </c>
      <c r="I1999" t="s">
        <v>465</v>
      </c>
      <c r="J1999" t="s">
        <v>268</v>
      </c>
      <c r="K1999">
        <v>0</v>
      </c>
      <c r="L1999">
        <v>103.53</v>
      </c>
      <c r="M1999">
        <v>7.1292</v>
      </c>
      <c r="N1999">
        <v>0</v>
      </c>
      <c r="O1999">
        <v>7.1292</v>
      </c>
      <c r="P1999">
        <v>1</v>
      </c>
      <c r="R1999">
        <v>0</v>
      </c>
      <c r="S1999">
        <v>4</v>
      </c>
      <c r="U1999">
        <f t="shared" si="30"/>
        <v>0</v>
      </c>
      <c r="V1999">
        <f t="shared" si="31"/>
        <v>25.8825</v>
      </c>
      <c r="W1999" t="str">
        <f t="shared" si="32"/>
        <v/>
      </c>
      <c r="X1999">
        <f t="shared" si="33"/>
        <v>1.7823</v>
      </c>
      <c r="Y1999" t="str">
        <f t="shared" si="34"/>
        <v/>
      </c>
      <c r="AA1999">
        <v>1</v>
      </c>
      <c r="AC1999">
        <v>0</v>
      </c>
      <c r="AD1999">
        <v>4</v>
      </c>
      <c r="AF1999">
        <v>0</v>
      </c>
      <c r="AG1999">
        <v>0</v>
      </c>
      <c r="AH1999">
        <v>103.53</v>
      </c>
      <c r="AI1999">
        <v>7.1292</v>
      </c>
      <c r="AJ1999">
        <v>0</v>
      </c>
      <c r="AK1999">
        <v>7.1292</v>
      </c>
    </row>
    <row r="2000" spans="1:37" ht="19" customHeight="1">
      <c r="A2000" t="s">
        <v>1021</v>
      </c>
      <c r="B2000" t="s">
        <v>1022</v>
      </c>
      <c r="C2000" t="s">
        <v>1023</v>
      </c>
      <c r="D2000">
        <v>7</v>
      </c>
      <c r="E2000" t="s">
        <v>544</v>
      </c>
      <c r="F2000" t="s">
        <v>544</v>
      </c>
      <c r="G2000" t="s">
        <v>1311</v>
      </c>
      <c r="H2000" t="s">
        <v>1311</v>
      </c>
      <c r="I2000" t="s">
        <v>465</v>
      </c>
      <c r="J2000" t="s">
        <v>268</v>
      </c>
      <c r="K2000">
        <v>12</v>
      </c>
      <c r="L2000">
        <v>0</v>
      </c>
      <c r="M2000">
        <v>0.82940000000000003</v>
      </c>
      <c r="N2000">
        <v>0.82940000000000003</v>
      </c>
      <c r="O2000">
        <v>0</v>
      </c>
      <c r="R2000">
        <v>14.857100000000001</v>
      </c>
      <c r="S2000">
        <v>70.142899999999997</v>
      </c>
      <c r="T2000">
        <v>0.1429</v>
      </c>
      <c r="U2000">
        <f t="shared" si="30"/>
        <v>2.037269630996152E-3</v>
      </c>
      <c r="V2000">
        <f t="shared" si="31"/>
        <v>2.4439903600873562E-2</v>
      </c>
      <c r="W2000">
        <f t="shared" si="32"/>
        <v>11.996401079676097</v>
      </c>
      <c r="X2000">
        <f t="shared" si="33"/>
        <v>1.6892046705470447E-3</v>
      </c>
      <c r="Y2000">
        <f t="shared" si="34"/>
        <v>0.82915125462361294</v>
      </c>
      <c r="AC2000">
        <v>14.857100000000001</v>
      </c>
      <c r="AD2000">
        <v>70.142899999999997</v>
      </c>
      <c r="AE2000">
        <v>0.1429</v>
      </c>
      <c r="AF2000">
        <v>1.8315E-3</v>
      </c>
      <c r="AG2000">
        <v>12</v>
      </c>
      <c r="AH2000">
        <v>0</v>
      </c>
      <c r="AI2000">
        <v>0.82940000000000003</v>
      </c>
      <c r="AJ2000">
        <v>0.82940000000000003</v>
      </c>
      <c r="AK2000">
        <v>0</v>
      </c>
    </row>
    <row r="2001" spans="1:37" ht="19" customHeight="1">
      <c r="A2001" t="s">
        <v>1021</v>
      </c>
      <c r="B2001" t="s">
        <v>1022</v>
      </c>
      <c r="C2001" t="s">
        <v>1023</v>
      </c>
      <c r="D2001">
        <v>7</v>
      </c>
      <c r="E2001" t="s">
        <v>545</v>
      </c>
      <c r="F2001" t="s">
        <v>635</v>
      </c>
      <c r="G2001" t="s">
        <v>1311</v>
      </c>
      <c r="H2001" t="s">
        <v>1311</v>
      </c>
      <c r="I2001" t="s">
        <v>465</v>
      </c>
      <c r="J2001" t="s">
        <v>268</v>
      </c>
      <c r="K2001">
        <v>0</v>
      </c>
      <c r="L2001">
        <v>0</v>
      </c>
      <c r="M2001">
        <v>0</v>
      </c>
      <c r="N2001">
        <v>0</v>
      </c>
      <c r="O2001">
        <v>0</v>
      </c>
      <c r="Q2001">
        <v>25598.142899999999</v>
      </c>
      <c r="R2001">
        <v>2486.5713999999998</v>
      </c>
      <c r="S2001">
        <v>26002.2857</v>
      </c>
      <c r="T2001">
        <v>0</v>
      </c>
      <c r="U2001">
        <f t="shared" si="30"/>
        <v>0</v>
      </c>
      <c r="V2001">
        <f t="shared" si="31"/>
        <v>0</v>
      </c>
      <c r="W2001" t="str">
        <f t="shared" si="32"/>
        <v/>
      </c>
      <c r="X2001">
        <f t="shared" si="33"/>
        <v>0</v>
      </c>
      <c r="Y2001" t="str">
        <f t="shared" si="34"/>
        <v/>
      </c>
      <c r="AB2001">
        <v>25598.142899999999</v>
      </c>
      <c r="AC2001">
        <v>2486.5713999999998</v>
      </c>
      <c r="AD2001">
        <v>26002.2857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</row>
    <row r="2002" spans="1:37" ht="19" customHeight="1">
      <c r="A2002" t="s">
        <v>1021</v>
      </c>
      <c r="B2002" t="s">
        <v>1022</v>
      </c>
      <c r="C2002" t="s">
        <v>1023</v>
      </c>
      <c r="D2002">
        <v>7</v>
      </c>
      <c r="E2002" t="s">
        <v>546</v>
      </c>
      <c r="F2002" t="s">
        <v>546</v>
      </c>
      <c r="G2002" t="s">
        <v>1311</v>
      </c>
      <c r="H2002" t="s">
        <v>1311</v>
      </c>
      <c r="I2002" t="s">
        <v>465</v>
      </c>
      <c r="J2002" t="s">
        <v>248</v>
      </c>
      <c r="K2002">
        <v>0</v>
      </c>
      <c r="L2002">
        <v>0</v>
      </c>
      <c r="M2002">
        <v>0</v>
      </c>
      <c r="N2002">
        <v>0</v>
      </c>
      <c r="O2002">
        <v>0</v>
      </c>
      <c r="Q2002">
        <v>27.142900000000001</v>
      </c>
      <c r="R2002">
        <v>3.4285999999999999</v>
      </c>
      <c r="S2002">
        <v>24.714300000000001</v>
      </c>
      <c r="T2002">
        <v>0</v>
      </c>
      <c r="U2002">
        <f t="shared" si="30"/>
        <v>0</v>
      </c>
      <c r="V2002">
        <f t="shared" si="31"/>
        <v>0</v>
      </c>
      <c r="W2002" t="str">
        <f t="shared" si="32"/>
        <v/>
      </c>
      <c r="X2002">
        <f t="shared" si="33"/>
        <v>0</v>
      </c>
      <c r="Y2002" t="str">
        <f t="shared" si="34"/>
        <v/>
      </c>
      <c r="AB2002">
        <v>27.142900000000001</v>
      </c>
      <c r="AC2002">
        <v>3.4285999999999999</v>
      </c>
      <c r="AD2002">
        <v>24.714300000000001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</row>
    <row r="2003" spans="1:37" ht="19" customHeight="1">
      <c r="A2003" t="s">
        <v>1021</v>
      </c>
      <c r="B2003" t="s">
        <v>1022</v>
      </c>
      <c r="C2003" t="s">
        <v>1023</v>
      </c>
      <c r="D2003">
        <v>7</v>
      </c>
      <c r="E2003" t="s">
        <v>547</v>
      </c>
      <c r="F2003" t="s">
        <v>548</v>
      </c>
      <c r="G2003" t="s">
        <v>1311</v>
      </c>
      <c r="H2003" t="s">
        <v>1311</v>
      </c>
      <c r="I2003" t="s">
        <v>465</v>
      </c>
      <c r="J2003" t="s">
        <v>281</v>
      </c>
      <c r="K2003">
        <v>0</v>
      </c>
      <c r="L2003">
        <v>0</v>
      </c>
      <c r="M2003">
        <v>0</v>
      </c>
      <c r="N2003">
        <v>0</v>
      </c>
      <c r="O2003">
        <v>0</v>
      </c>
      <c r="R2003">
        <v>0</v>
      </c>
      <c r="S2003">
        <v>0</v>
      </c>
      <c r="T2003">
        <v>0</v>
      </c>
      <c r="U2003" t="str">
        <f t="shared" si="30"/>
        <v/>
      </c>
      <c r="V2003" t="str">
        <f t="shared" si="31"/>
        <v/>
      </c>
      <c r="W2003" t="str">
        <f t="shared" si="32"/>
        <v/>
      </c>
      <c r="X2003" t="str">
        <f t="shared" si="33"/>
        <v/>
      </c>
      <c r="Y2003" t="str">
        <f t="shared" si="34"/>
        <v/>
      </c>
      <c r="AC2003">
        <v>0</v>
      </c>
      <c r="AD2003">
        <v>0</v>
      </c>
      <c r="AE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</row>
    <row r="2004" spans="1:37" ht="19" customHeight="1">
      <c r="A2004" t="s">
        <v>1021</v>
      </c>
      <c r="B2004" t="s">
        <v>1022</v>
      </c>
      <c r="C2004" t="s">
        <v>1023</v>
      </c>
      <c r="D2004">
        <v>7</v>
      </c>
      <c r="E2004" t="s">
        <v>549</v>
      </c>
      <c r="G2004" t="s">
        <v>1311</v>
      </c>
      <c r="H2004" t="s">
        <v>1311</v>
      </c>
      <c r="I2004" t="s">
        <v>465</v>
      </c>
      <c r="J2004" t="s">
        <v>281</v>
      </c>
      <c r="K2004">
        <v>0</v>
      </c>
      <c r="L2004">
        <v>0</v>
      </c>
      <c r="M2004">
        <v>0</v>
      </c>
      <c r="N2004">
        <v>0</v>
      </c>
      <c r="O2004">
        <v>0</v>
      </c>
      <c r="R2004">
        <v>0</v>
      </c>
      <c r="S2004">
        <v>0.1429</v>
      </c>
      <c r="T2004">
        <v>0</v>
      </c>
      <c r="U2004">
        <f t="shared" si="30"/>
        <v>0</v>
      </c>
      <c r="V2004">
        <f t="shared" si="31"/>
        <v>0</v>
      </c>
      <c r="W2004" t="str">
        <f t="shared" si="32"/>
        <v/>
      </c>
      <c r="X2004">
        <f t="shared" si="33"/>
        <v>0</v>
      </c>
      <c r="Y2004" t="str">
        <f t="shared" si="34"/>
        <v/>
      </c>
      <c r="AC2004">
        <v>0</v>
      </c>
      <c r="AD2004">
        <v>0.1429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</row>
    <row r="2005" spans="1:37" ht="19" customHeight="1">
      <c r="A2005" t="s">
        <v>1021</v>
      </c>
      <c r="B2005" t="s">
        <v>1022</v>
      </c>
      <c r="C2005" t="s">
        <v>1023</v>
      </c>
      <c r="D2005">
        <v>7</v>
      </c>
      <c r="E2005" t="s">
        <v>550</v>
      </c>
      <c r="F2005" t="s">
        <v>551</v>
      </c>
      <c r="G2005" t="s">
        <v>1311</v>
      </c>
      <c r="H2005" t="s">
        <v>1311</v>
      </c>
      <c r="I2005" t="s">
        <v>465</v>
      </c>
      <c r="J2005" t="s">
        <v>248</v>
      </c>
      <c r="K2005">
        <v>0</v>
      </c>
      <c r="L2005">
        <v>0</v>
      </c>
      <c r="M2005">
        <v>0</v>
      </c>
      <c r="N2005">
        <v>0</v>
      </c>
      <c r="O2005">
        <v>0</v>
      </c>
      <c r="R2005">
        <v>0</v>
      </c>
      <c r="S2005">
        <v>0</v>
      </c>
      <c r="T2005">
        <v>0</v>
      </c>
      <c r="U2005" t="str">
        <f t="shared" si="30"/>
        <v/>
      </c>
      <c r="V2005" t="str">
        <f t="shared" si="31"/>
        <v/>
      </c>
      <c r="W2005" t="str">
        <f t="shared" si="32"/>
        <v/>
      </c>
      <c r="X2005" t="str">
        <f t="shared" si="33"/>
        <v/>
      </c>
      <c r="Y2005" t="str">
        <f t="shared" si="34"/>
        <v/>
      </c>
      <c r="AC2005">
        <v>0</v>
      </c>
      <c r="AD2005">
        <v>0</v>
      </c>
      <c r="AE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</row>
    <row r="2006" spans="1:37" ht="19" customHeight="1">
      <c r="A2006" t="s">
        <v>1021</v>
      </c>
      <c r="B2006" t="s">
        <v>1022</v>
      </c>
      <c r="C2006" t="s">
        <v>1023</v>
      </c>
      <c r="D2006">
        <v>7</v>
      </c>
      <c r="E2006" t="s">
        <v>552</v>
      </c>
      <c r="G2006" t="s">
        <v>1311</v>
      </c>
      <c r="H2006" t="s">
        <v>1311</v>
      </c>
      <c r="I2006" t="s">
        <v>465</v>
      </c>
      <c r="J2006" t="s">
        <v>281</v>
      </c>
      <c r="K2006">
        <v>0</v>
      </c>
      <c r="L2006">
        <v>0</v>
      </c>
      <c r="M2006">
        <v>0</v>
      </c>
      <c r="N2006">
        <v>0</v>
      </c>
      <c r="O2006">
        <v>0</v>
      </c>
      <c r="Q2006">
        <v>0</v>
      </c>
      <c r="R2006">
        <v>0</v>
      </c>
      <c r="S2006">
        <v>0</v>
      </c>
      <c r="T2006">
        <v>0</v>
      </c>
      <c r="U2006" t="str">
        <f t="shared" si="30"/>
        <v/>
      </c>
      <c r="V2006" t="str">
        <f t="shared" si="31"/>
        <v/>
      </c>
      <c r="W2006" t="str">
        <f t="shared" si="32"/>
        <v/>
      </c>
      <c r="X2006" t="str">
        <f t="shared" si="33"/>
        <v/>
      </c>
      <c r="Y2006" t="str">
        <f t="shared" si="34"/>
        <v/>
      </c>
      <c r="AB2006">
        <v>0</v>
      </c>
      <c r="AC2006">
        <v>0</v>
      </c>
      <c r="AD2006">
        <v>0</v>
      </c>
      <c r="AE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</row>
    <row r="2007" spans="1:37" ht="19" customHeight="1">
      <c r="A2007" t="s">
        <v>1021</v>
      </c>
      <c r="B2007" t="s">
        <v>1022</v>
      </c>
      <c r="C2007" t="s">
        <v>1023</v>
      </c>
      <c r="D2007">
        <v>7</v>
      </c>
      <c r="E2007" t="s">
        <v>464</v>
      </c>
      <c r="F2007" t="s">
        <v>464</v>
      </c>
      <c r="G2007" t="s">
        <v>1311</v>
      </c>
      <c r="H2007" t="s">
        <v>1311</v>
      </c>
      <c r="I2007" t="s">
        <v>465</v>
      </c>
      <c r="J2007" t="s">
        <v>248</v>
      </c>
      <c r="K2007">
        <v>0</v>
      </c>
      <c r="L2007">
        <v>0</v>
      </c>
      <c r="M2007">
        <v>0</v>
      </c>
      <c r="N2007">
        <v>0</v>
      </c>
      <c r="O2007">
        <v>0</v>
      </c>
      <c r="Q2007">
        <v>35.714300000000001</v>
      </c>
      <c r="R2007">
        <v>0.57140000000000002</v>
      </c>
      <c r="S2007">
        <v>33.857100000000003</v>
      </c>
      <c r="T2007">
        <v>0</v>
      </c>
      <c r="U2007">
        <f t="shared" si="30"/>
        <v>0</v>
      </c>
      <c r="V2007">
        <f t="shared" si="31"/>
        <v>0</v>
      </c>
      <c r="W2007" t="str">
        <f t="shared" si="32"/>
        <v/>
      </c>
      <c r="X2007">
        <f t="shared" si="33"/>
        <v>0</v>
      </c>
      <c r="Y2007" t="str">
        <f t="shared" si="34"/>
        <v/>
      </c>
      <c r="AB2007">
        <v>35.714300000000001</v>
      </c>
      <c r="AC2007">
        <v>0.57140000000000002</v>
      </c>
      <c r="AD2007">
        <v>33.857100000000003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</row>
    <row r="2008" spans="1:37" ht="19" customHeight="1">
      <c r="A2008" t="s">
        <v>1021</v>
      </c>
      <c r="B2008" t="s">
        <v>1022</v>
      </c>
      <c r="C2008" t="s">
        <v>1023</v>
      </c>
      <c r="D2008">
        <v>7</v>
      </c>
      <c r="E2008" t="s">
        <v>553</v>
      </c>
      <c r="G2008" t="s">
        <v>1311</v>
      </c>
      <c r="H2008" t="s">
        <v>1311</v>
      </c>
      <c r="I2008" t="s">
        <v>465</v>
      </c>
      <c r="J2008" t="s">
        <v>281</v>
      </c>
      <c r="K2008">
        <v>0</v>
      </c>
      <c r="L2008">
        <v>0</v>
      </c>
      <c r="M2008">
        <v>0</v>
      </c>
      <c r="N2008">
        <v>0</v>
      </c>
      <c r="O2008">
        <v>0</v>
      </c>
      <c r="Q2008">
        <v>0</v>
      </c>
      <c r="R2008">
        <v>0</v>
      </c>
      <c r="S2008">
        <v>0</v>
      </c>
      <c r="T2008">
        <v>0</v>
      </c>
      <c r="U2008" t="str">
        <f t="shared" si="30"/>
        <v/>
      </c>
      <c r="V2008" t="str">
        <f t="shared" si="31"/>
        <v/>
      </c>
      <c r="W2008" t="str">
        <f t="shared" si="32"/>
        <v/>
      </c>
      <c r="X2008" t="str">
        <f t="shared" si="33"/>
        <v/>
      </c>
      <c r="Y2008" t="str">
        <f t="shared" si="34"/>
        <v/>
      </c>
      <c r="AB2008">
        <v>0</v>
      </c>
      <c r="AC2008">
        <v>0</v>
      </c>
      <c r="AD2008">
        <v>0</v>
      </c>
      <c r="AE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</row>
    <row r="2009" spans="1:37" ht="19" customHeight="1">
      <c r="A2009" t="s">
        <v>1021</v>
      </c>
      <c r="B2009" t="s">
        <v>1022</v>
      </c>
      <c r="C2009" t="s">
        <v>1023</v>
      </c>
      <c r="D2009">
        <v>7</v>
      </c>
      <c r="E2009" t="s">
        <v>554</v>
      </c>
      <c r="F2009" t="s">
        <v>554</v>
      </c>
      <c r="G2009" t="s">
        <v>554</v>
      </c>
      <c r="H2009" t="s">
        <v>555</v>
      </c>
      <c r="I2009" t="s">
        <v>556</v>
      </c>
      <c r="J2009" t="s">
        <v>281</v>
      </c>
      <c r="K2009">
        <v>33671.360000000001</v>
      </c>
      <c r="L2009">
        <v>0</v>
      </c>
      <c r="M2009">
        <v>232211.38070000001</v>
      </c>
      <c r="N2009">
        <v>232211.38070000001</v>
      </c>
      <c r="O2009">
        <v>0</v>
      </c>
      <c r="Q2009">
        <v>50304.7143</v>
      </c>
      <c r="R2009">
        <v>8257.5714000000007</v>
      </c>
      <c r="S2009">
        <v>50858.428599999999</v>
      </c>
      <c r="T2009">
        <v>3923.8571000000002</v>
      </c>
      <c r="U2009">
        <f t="shared" si="30"/>
        <v>7.7152543010343813E-2</v>
      </c>
      <c r="V2009">
        <f t="shared" si="31"/>
        <v>9.458008078751938E-2</v>
      </c>
      <c r="W2009">
        <f t="shared" si="32"/>
        <v>1.2258841652807095</v>
      </c>
      <c r="X2009">
        <f t="shared" si="33"/>
        <v>0.65226266911664443</v>
      </c>
      <c r="Y2009">
        <f t="shared" si="34"/>
        <v>8.4541953339009925</v>
      </c>
      <c r="AB2009">
        <v>50304.7143</v>
      </c>
      <c r="AC2009">
        <v>8257.5714000000007</v>
      </c>
      <c r="AD2009">
        <v>50858.428599999999</v>
      </c>
      <c r="AE2009">
        <v>3923.8571000000002</v>
      </c>
      <c r="AF2009">
        <v>7.7202969999999996E-2</v>
      </c>
      <c r="AG2009">
        <v>33671.360000000001</v>
      </c>
      <c r="AH2009">
        <v>0</v>
      </c>
      <c r="AI2009">
        <v>232211.38070000001</v>
      </c>
      <c r="AJ2009">
        <v>232211.38070000001</v>
      </c>
      <c r="AK2009">
        <v>0</v>
      </c>
    </row>
    <row r="2010" spans="1:37" ht="19" customHeight="1">
      <c r="A2010" t="s">
        <v>1021</v>
      </c>
      <c r="B2010" t="s">
        <v>1022</v>
      </c>
      <c r="C2010" t="s">
        <v>1023</v>
      </c>
      <c r="D2010">
        <v>7</v>
      </c>
      <c r="E2010" t="s">
        <v>557</v>
      </c>
      <c r="F2010" t="s">
        <v>557</v>
      </c>
      <c r="G2010" t="s">
        <v>557</v>
      </c>
      <c r="H2010" t="s">
        <v>556</v>
      </c>
      <c r="I2010" t="s">
        <v>556</v>
      </c>
      <c r="J2010" t="s">
        <v>268</v>
      </c>
      <c r="K2010">
        <v>390944</v>
      </c>
      <c r="L2010">
        <v>0</v>
      </c>
      <c r="M2010">
        <v>26962.734799999998</v>
      </c>
      <c r="N2010">
        <v>26962.734799999998</v>
      </c>
      <c r="O2010">
        <v>0</v>
      </c>
      <c r="P2010">
        <v>533.57140000000004</v>
      </c>
      <c r="Q2010">
        <v>6094.2857000000004</v>
      </c>
      <c r="R2010">
        <v>501.8571</v>
      </c>
      <c r="S2010">
        <v>6434.8571000000002</v>
      </c>
      <c r="T2010">
        <v>46.285699999999999</v>
      </c>
      <c r="U2010">
        <f t="shared" si="30"/>
        <v>7.1929647046862933E-3</v>
      </c>
      <c r="V2010">
        <f t="shared" si="31"/>
        <v>8.6791582142737642</v>
      </c>
      <c r="W2010">
        <f t="shared" si="32"/>
        <v>1206.6176563634742</v>
      </c>
      <c r="X2010">
        <f t="shared" si="33"/>
        <v>0.59858660375579387</v>
      </c>
      <c r="Y2010">
        <f t="shared" si="34"/>
        <v>83.21834296862437</v>
      </c>
      <c r="AA2010">
        <v>533.57140000000004</v>
      </c>
      <c r="AB2010">
        <v>6094.2857000000004</v>
      </c>
      <c r="AC2010">
        <v>501.8571</v>
      </c>
      <c r="AD2010">
        <v>6434.8571000000002</v>
      </c>
      <c r="AE2010">
        <v>46.285699999999999</v>
      </c>
      <c r="AF2010">
        <v>7.1936700000000001E-3</v>
      </c>
      <c r="AG2010">
        <v>390944</v>
      </c>
      <c r="AH2010">
        <v>0</v>
      </c>
      <c r="AI2010">
        <v>26962.734799999998</v>
      </c>
      <c r="AJ2010">
        <v>26962.734799999998</v>
      </c>
      <c r="AK2010">
        <v>0</v>
      </c>
    </row>
    <row r="2011" spans="1:37" ht="19" customHeight="1">
      <c r="A2011" t="s">
        <v>1021</v>
      </c>
      <c r="B2011" t="s">
        <v>1022</v>
      </c>
      <c r="C2011" t="s">
        <v>1023</v>
      </c>
      <c r="D2011">
        <v>7</v>
      </c>
      <c r="E2011" t="s">
        <v>559</v>
      </c>
      <c r="F2011" t="s">
        <v>559</v>
      </c>
      <c r="G2011" t="s">
        <v>559</v>
      </c>
      <c r="H2011" t="s">
        <v>555</v>
      </c>
      <c r="I2011" t="s">
        <v>556</v>
      </c>
      <c r="J2011" t="s">
        <v>268</v>
      </c>
      <c r="K2011">
        <v>15998</v>
      </c>
      <c r="L2011">
        <v>0</v>
      </c>
      <c r="M2011">
        <v>1102.8402000000001</v>
      </c>
      <c r="N2011">
        <v>1102.8402000000001</v>
      </c>
      <c r="O2011">
        <v>0</v>
      </c>
      <c r="Q2011">
        <v>1028.4286</v>
      </c>
      <c r="R2011">
        <v>512.71429999999998</v>
      </c>
      <c r="S2011">
        <v>1032</v>
      </c>
      <c r="T2011">
        <v>1.8571</v>
      </c>
      <c r="U2011">
        <f t="shared" si="30"/>
        <v>1.799515503875969E-3</v>
      </c>
      <c r="V2011">
        <f t="shared" si="31"/>
        <v>2.2145625692137321</v>
      </c>
      <c r="W2011">
        <f t="shared" si="32"/>
        <v>1230.6437840873252</v>
      </c>
      <c r="X2011">
        <f t="shared" si="33"/>
        <v>0.15266337209302328</v>
      </c>
      <c r="Y2011">
        <f t="shared" si="34"/>
        <v>84.835819288137429</v>
      </c>
      <c r="AB2011">
        <v>1028.4286</v>
      </c>
      <c r="AC2011">
        <v>512.71429999999998</v>
      </c>
      <c r="AD2011">
        <v>1032</v>
      </c>
      <c r="AE2011">
        <v>1.8571</v>
      </c>
      <c r="AF2011">
        <v>2.1748900000000001E-3</v>
      </c>
      <c r="AG2011">
        <v>15998</v>
      </c>
      <c r="AH2011">
        <v>0</v>
      </c>
      <c r="AI2011">
        <v>1102.8402000000001</v>
      </c>
      <c r="AJ2011">
        <v>1102.8402000000001</v>
      </c>
      <c r="AK2011">
        <v>0</v>
      </c>
    </row>
    <row r="2012" spans="1:37" ht="19" customHeight="1">
      <c r="A2012" t="s">
        <v>1021</v>
      </c>
      <c r="B2012" t="s">
        <v>1022</v>
      </c>
      <c r="C2012" t="s">
        <v>1023</v>
      </c>
      <c r="D2012">
        <v>7</v>
      </c>
      <c r="E2012" t="s">
        <v>431</v>
      </c>
      <c r="G2012" t="s">
        <v>432</v>
      </c>
      <c r="H2012" t="s">
        <v>393</v>
      </c>
      <c r="I2012" t="s">
        <v>995</v>
      </c>
      <c r="J2012" t="s">
        <v>268</v>
      </c>
      <c r="K2012">
        <v>3037093</v>
      </c>
      <c r="L2012">
        <v>4531840.59</v>
      </c>
      <c r="M2012">
        <v>522019.4374</v>
      </c>
      <c r="N2012">
        <v>209482.67139999999</v>
      </c>
      <c r="O2012">
        <v>312536.7659</v>
      </c>
      <c r="P2012">
        <v>1035.1429000000001</v>
      </c>
      <c r="R2012">
        <v>0</v>
      </c>
      <c r="S2012">
        <v>14542.428599999999</v>
      </c>
      <c r="U2012">
        <f t="shared" si="30"/>
        <v>0</v>
      </c>
      <c r="V2012">
        <f t="shared" si="31"/>
        <v>74.35320859287954</v>
      </c>
      <c r="W2012" t="str">
        <f t="shared" si="32"/>
        <v/>
      </c>
      <c r="X2012">
        <f t="shared" si="33"/>
        <v>5.1280434234249661</v>
      </c>
      <c r="Y2012" t="str">
        <f t="shared" si="34"/>
        <v/>
      </c>
      <c r="AA2012">
        <v>1035.1429000000001</v>
      </c>
      <c r="AC2012">
        <v>0</v>
      </c>
      <c r="AD2012">
        <v>14542.428599999999</v>
      </c>
      <c r="AF2012">
        <v>0</v>
      </c>
      <c r="AG2012">
        <v>3037093</v>
      </c>
      <c r="AH2012">
        <v>4531840.59</v>
      </c>
      <c r="AI2012">
        <v>522019.4374</v>
      </c>
      <c r="AJ2012">
        <v>209482.67139999999</v>
      </c>
      <c r="AK2012">
        <v>312536.7659</v>
      </c>
    </row>
    <row r="2013" spans="1:37" ht="19" customHeight="1">
      <c r="A2013" t="s">
        <v>1024</v>
      </c>
      <c r="B2013" t="s">
        <v>1025</v>
      </c>
      <c r="C2013" t="s">
        <v>1026</v>
      </c>
      <c r="D2013">
        <v>7</v>
      </c>
      <c r="E2013" t="s">
        <v>245</v>
      </c>
      <c r="F2013" t="s">
        <v>245</v>
      </c>
      <c r="G2013" t="s">
        <v>245</v>
      </c>
      <c r="H2013" t="s">
        <v>246</v>
      </c>
      <c r="I2013" t="s">
        <v>247</v>
      </c>
      <c r="J2013" t="s">
        <v>248</v>
      </c>
      <c r="K2013">
        <v>46116836</v>
      </c>
      <c r="L2013">
        <v>0</v>
      </c>
      <c r="M2013">
        <v>46116836</v>
      </c>
      <c r="N2013">
        <v>46116836</v>
      </c>
      <c r="O2013">
        <v>0</v>
      </c>
      <c r="P2013">
        <v>293352.57140000002</v>
      </c>
      <c r="Q2013">
        <v>779713.14289999998</v>
      </c>
      <c r="R2013">
        <v>121183</v>
      </c>
      <c r="S2013">
        <v>751618.71429999999</v>
      </c>
      <c r="T2013">
        <v>16215.142900000001</v>
      </c>
      <c r="U2013">
        <f t="shared" si="30"/>
        <v>2.1573628478771367E-2</v>
      </c>
      <c r="V2013">
        <f t="shared" si="31"/>
        <v>8.7652413427559441</v>
      </c>
      <c r="W2013">
        <f t="shared" si="32"/>
        <v>406.29425649843813</v>
      </c>
      <c r="X2013">
        <f t="shared" si="33"/>
        <v>8.7652413427559441</v>
      </c>
      <c r="Y2013">
        <f t="shared" si="34"/>
        <v>406.29425649843813</v>
      </c>
      <c r="AA2013">
        <v>293352.57140000002</v>
      </c>
      <c r="AB2013">
        <v>779713.14289999998</v>
      </c>
      <c r="AC2013">
        <v>121183</v>
      </c>
      <c r="AD2013">
        <v>751618.71429999999</v>
      </c>
      <c r="AE2013">
        <v>16215.142900000001</v>
      </c>
      <c r="AF2013">
        <v>2.1758949999999999E-2</v>
      </c>
      <c r="AG2013">
        <v>46116836</v>
      </c>
      <c r="AH2013">
        <v>0</v>
      </c>
      <c r="AI2013">
        <v>46116836</v>
      </c>
      <c r="AJ2013">
        <v>46116836</v>
      </c>
      <c r="AK2013">
        <v>0</v>
      </c>
    </row>
    <row r="2014" spans="1:37" ht="19" customHeight="1">
      <c r="A2014" t="s">
        <v>1024</v>
      </c>
      <c r="B2014" t="s">
        <v>1025</v>
      </c>
      <c r="C2014" t="s">
        <v>1026</v>
      </c>
      <c r="D2014">
        <v>7</v>
      </c>
      <c r="E2014" t="s">
        <v>253</v>
      </c>
      <c r="F2014" t="s">
        <v>253</v>
      </c>
      <c r="G2014" t="s">
        <v>253</v>
      </c>
      <c r="H2014" t="s">
        <v>254</v>
      </c>
      <c r="I2014" t="s">
        <v>247</v>
      </c>
      <c r="J2014" t="s">
        <v>248</v>
      </c>
      <c r="K2014">
        <v>28643816</v>
      </c>
      <c r="L2014">
        <v>0</v>
      </c>
      <c r="M2014">
        <v>28643816</v>
      </c>
      <c r="N2014">
        <v>28643816</v>
      </c>
      <c r="O2014">
        <v>0</v>
      </c>
      <c r="P2014">
        <v>314401.28570000001</v>
      </c>
      <c r="Q2014">
        <v>504394.42859999998</v>
      </c>
      <c r="R2014">
        <v>137880.71429999999</v>
      </c>
      <c r="S2014">
        <v>485199.28570000001</v>
      </c>
      <c r="T2014">
        <v>15456.428599999999</v>
      </c>
      <c r="U2014">
        <f t="shared" si="30"/>
        <v>3.1855835438217753E-2</v>
      </c>
      <c r="V2014">
        <f t="shared" si="31"/>
        <v>8.4335938549089136</v>
      </c>
      <c r="W2014">
        <f t="shared" si="32"/>
        <v>264.74251071723739</v>
      </c>
      <c r="X2014">
        <f t="shared" si="33"/>
        <v>8.4335938549089136</v>
      </c>
      <c r="Y2014">
        <f t="shared" si="34"/>
        <v>264.74251071723739</v>
      </c>
      <c r="AA2014">
        <v>314401.28570000001</v>
      </c>
      <c r="AB2014">
        <v>504394.42859999998</v>
      </c>
      <c r="AC2014">
        <v>137880.71429999999</v>
      </c>
      <c r="AD2014">
        <v>485199.28570000001</v>
      </c>
      <c r="AE2014">
        <v>15456.428599999999</v>
      </c>
      <c r="AF2014">
        <v>3.2905240000000002E-2</v>
      </c>
      <c r="AG2014">
        <v>28643816</v>
      </c>
      <c r="AH2014">
        <v>0</v>
      </c>
      <c r="AI2014">
        <v>28643816</v>
      </c>
      <c r="AJ2014">
        <v>28643816</v>
      </c>
      <c r="AK2014">
        <v>0</v>
      </c>
    </row>
    <row r="2015" spans="1:37" ht="19" customHeight="1">
      <c r="A2015" t="s">
        <v>1024</v>
      </c>
      <c r="B2015" t="s">
        <v>1025</v>
      </c>
      <c r="C2015" t="s">
        <v>1026</v>
      </c>
      <c r="D2015">
        <v>7</v>
      </c>
      <c r="E2015" t="s">
        <v>259</v>
      </c>
      <c r="F2015" t="s">
        <v>259</v>
      </c>
      <c r="G2015" t="s">
        <v>259</v>
      </c>
      <c r="H2015" t="s">
        <v>260</v>
      </c>
      <c r="I2015" t="s">
        <v>247</v>
      </c>
      <c r="J2015" t="s">
        <v>248</v>
      </c>
      <c r="K2015">
        <v>15003581</v>
      </c>
      <c r="L2015">
        <v>0</v>
      </c>
      <c r="M2015">
        <v>15003581</v>
      </c>
      <c r="N2015">
        <v>15003581</v>
      </c>
      <c r="O2015">
        <v>0</v>
      </c>
      <c r="Q2015">
        <v>690828.14289999998</v>
      </c>
      <c r="R2015">
        <v>205498.85709999999</v>
      </c>
      <c r="S2015">
        <v>662852.14289999998</v>
      </c>
      <c r="T2015">
        <v>18395.571400000001</v>
      </c>
      <c r="U2015">
        <f t="shared" si="30"/>
        <v>2.7752148947605072E-2</v>
      </c>
      <c r="V2015">
        <f t="shared" si="31"/>
        <v>3.2335547787601699</v>
      </c>
      <c r="W2015">
        <f t="shared" si="32"/>
        <v>116.51547362566373</v>
      </c>
      <c r="X2015">
        <f t="shared" si="33"/>
        <v>3.2335547787601699</v>
      </c>
      <c r="Y2015">
        <f t="shared" si="34"/>
        <v>116.51547362566373</v>
      </c>
      <c r="AB2015">
        <v>690828.14289999998</v>
      </c>
      <c r="AC2015">
        <v>205498.85709999999</v>
      </c>
      <c r="AD2015">
        <v>662852.14289999998</v>
      </c>
      <c r="AE2015">
        <v>18395.571400000001</v>
      </c>
      <c r="AF2015">
        <v>2.806929E-2</v>
      </c>
      <c r="AG2015">
        <v>15003581</v>
      </c>
      <c r="AH2015">
        <v>0</v>
      </c>
      <c r="AI2015">
        <v>15003581</v>
      </c>
      <c r="AJ2015">
        <v>15003581</v>
      </c>
      <c r="AK2015">
        <v>0</v>
      </c>
    </row>
    <row r="2016" spans="1:37" ht="19" customHeight="1">
      <c r="A2016" t="s">
        <v>1024</v>
      </c>
      <c r="B2016" t="s">
        <v>1025</v>
      </c>
      <c r="C2016" t="s">
        <v>1026</v>
      </c>
      <c r="D2016">
        <v>7</v>
      </c>
      <c r="E2016" t="s">
        <v>264</v>
      </c>
      <c r="F2016" t="s">
        <v>264</v>
      </c>
      <c r="G2016" t="s">
        <v>264</v>
      </c>
      <c r="H2016" t="s">
        <v>265</v>
      </c>
      <c r="I2016" t="s">
        <v>247</v>
      </c>
      <c r="J2016" t="s">
        <v>248</v>
      </c>
      <c r="K2016">
        <v>9348420</v>
      </c>
      <c r="L2016">
        <v>0</v>
      </c>
      <c r="M2016">
        <v>9348420</v>
      </c>
      <c r="N2016">
        <v>9348420</v>
      </c>
      <c r="O2016">
        <v>0</v>
      </c>
      <c r="Q2016">
        <v>161109.71429999999</v>
      </c>
      <c r="R2016">
        <v>63156.2857</v>
      </c>
      <c r="S2016">
        <v>172359.71429999999</v>
      </c>
      <c r="T2016">
        <v>6589.7142999999996</v>
      </c>
      <c r="U2016">
        <f t="shared" si="30"/>
        <v>3.8232334781724574E-2</v>
      </c>
      <c r="V2016">
        <f t="shared" si="31"/>
        <v>7.748264011995821</v>
      </c>
      <c r="W2016">
        <f t="shared" si="32"/>
        <v>202.66259061164024</v>
      </c>
      <c r="X2016">
        <f t="shared" si="33"/>
        <v>7.748264011995821</v>
      </c>
      <c r="Y2016">
        <f t="shared" si="34"/>
        <v>202.66259061164024</v>
      </c>
      <c r="AB2016">
        <v>161109.71429999999</v>
      </c>
      <c r="AC2016">
        <v>63156.2857</v>
      </c>
      <c r="AD2016">
        <v>172359.71429999999</v>
      </c>
      <c r="AE2016">
        <v>6589.7142999999996</v>
      </c>
      <c r="AF2016">
        <v>3.8362739999999999E-2</v>
      </c>
      <c r="AG2016">
        <v>9348420</v>
      </c>
      <c r="AH2016">
        <v>0</v>
      </c>
      <c r="AI2016">
        <v>9348420</v>
      </c>
      <c r="AJ2016">
        <v>9348420</v>
      </c>
      <c r="AK2016">
        <v>0</v>
      </c>
    </row>
    <row r="2017" spans="1:37" ht="19" customHeight="1">
      <c r="A2017" t="s">
        <v>1024</v>
      </c>
      <c r="B2017" t="s">
        <v>1025</v>
      </c>
      <c r="C2017" t="s">
        <v>1026</v>
      </c>
      <c r="D2017">
        <v>7</v>
      </c>
      <c r="E2017" t="s">
        <v>286</v>
      </c>
      <c r="F2017" t="s">
        <v>286</v>
      </c>
      <c r="G2017" t="s">
        <v>286</v>
      </c>
      <c r="H2017" t="s">
        <v>260</v>
      </c>
      <c r="I2017" t="s">
        <v>247</v>
      </c>
      <c r="J2017" t="s">
        <v>248</v>
      </c>
      <c r="K2017">
        <v>249838</v>
      </c>
      <c r="L2017">
        <v>0</v>
      </c>
      <c r="M2017">
        <v>249838</v>
      </c>
      <c r="N2017">
        <v>249838</v>
      </c>
      <c r="O2017">
        <v>0</v>
      </c>
      <c r="Q2017">
        <v>4550.7142999999996</v>
      </c>
      <c r="R2017">
        <v>2290.8571000000002</v>
      </c>
      <c r="S2017">
        <v>4494</v>
      </c>
      <c r="T2017">
        <v>274.57139999999998</v>
      </c>
      <c r="U2017">
        <f t="shared" si="30"/>
        <v>6.1097329773030701E-2</v>
      </c>
      <c r="V2017">
        <f t="shared" si="31"/>
        <v>7.9419543518341911</v>
      </c>
      <c r="W2017">
        <f t="shared" si="32"/>
        <v>129.98856711639615</v>
      </c>
      <c r="X2017">
        <f t="shared" si="33"/>
        <v>7.9419543518341911</v>
      </c>
      <c r="Y2017">
        <f t="shared" si="34"/>
        <v>129.98856711639615</v>
      </c>
      <c r="AB2017">
        <v>4550.7142999999996</v>
      </c>
      <c r="AC2017">
        <v>2290.8571000000002</v>
      </c>
      <c r="AD2017">
        <v>4494</v>
      </c>
      <c r="AE2017">
        <v>274.57139999999998</v>
      </c>
      <c r="AF2017">
        <v>6.1318940000000002E-2</v>
      </c>
      <c r="AG2017">
        <v>249838</v>
      </c>
      <c r="AH2017">
        <v>0</v>
      </c>
      <c r="AI2017">
        <v>249838</v>
      </c>
      <c r="AJ2017">
        <v>249838</v>
      </c>
      <c r="AK2017">
        <v>0</v>
      </c>
    </row>
    <row r="2018" spans="1:37" ht="19" customHeight="1">
      <c r="A2018" t="s">
        <v>1024</v>
      </c>
      <c r="B2018" t="s">
        <v>1025</v>
      </c>
      <c r="C2018" t="s">
        <v>1026</v>
      </c>
      <c r="D2018">
        <v>7</v>
      </c>
      <c r="E2018" t="s">
        <v>287</v>
      </c>
      <c r="F2018" t="s">
        <v>287</v>
      </c>
      <c r="G2018" t="s">
        <v>287</v>
      </c>
      <c r="H2018" t="s">
        <v>288</v>
      </c>
      <c r="I2018" t="s">
        <v>247</v>
      </c>
      <c r="J2018" t="s">
        <v>248</v>
      </c>
      <c r="K2018">
        <v>213176</v>
      </c>
      <c r="L2018">
        <v>0</v>
      </c>
      <c r="M2018">
        <v>213176</v>
      </c>
      <c r="N2018">
        <v>213176</v>
      </c>
      <c r="O2018">
        <v>0</v>
      </c>
      <c r="P2018">
        <v>381</v>
      </c>
      <c r="Q2018">
        <v>26587.857100000001</v>
      </c>
      <c r="R2018">
        <v>628.71429999999998</v>
      </c>
      <c r="S2018">
        <v>29523.142899999999</v>
      </c>
      <c r="T2018">
        <v>417.1429</v>
      </c>
      <c r="U2018">
        <f t="shared" si="30"/>
        <v>1.4129352739067628E-2</v>
      </c>
      <c r="V2018">
        <f t="shared" si="31"/>
        <v>1.0315200650847471</v>
      </c>
      <c r="W2018">
        <f t="shared" si="32"/>
        <v>73.005471951492609</v>
      </c>
      <c r="X2018">
        <f t="shared" si="33"/>
        <v>1.0315200650847471</v>
      </c>
      <c r="Y2018">
        <f t="shared" si="34"/>
        <v>73.005471951492609</v>
      </c>
      <c r="AA2018">
        <v>381</v>
      </c>
      <c r="AB2018">
        <v>26587.857100000001</v>
      </c>
      <c r="AC2018">
        <v>628.71429999999998</v>
      </c>
      <c r="AD2018">
        <v>29523.142899999999</v>
      </c>
      <c r="AE2018">
        <v>417.1429</v>
      </c>
      <c r="AF2018">
        <v>1.4100120000000001E-2</v>
      </c>
      <c r="AG2018">
        <v>213176</v>
      </c>
      <c r="AH2018">
        <v>0</v>
      </c>
      <c r="AI2018">
        <v>213176</v>
      </c>
      <c r="AJ2018">
        <v>213176</v>
      </c>
      <c r="AK2018">
        <v>0</v>
      </c>
    </row>
    <row r="2019" spans="1:37" ht="19" customHeight="1">
      <c r="A2019" t="s">
        <v>1024</v>
      </c>
      <c r="B2019" t="s">
        <v>1025</v>
      </c>
      <c r="C2019" t="s">
        <v>1026</v>
      </c>
      <c r="D2019">
        <v>7</v>
      </c>
      <c r="E2019" t="s">
        <v>277</v>
      </c>
      <c r="F2019" t="s">
        <v>278</v>
      </c>
      <c r="G2019" t="s">
        <v>279</v>
      </c>
      <c r="H2019" t="s">
        <v>280</v>
      </c>
      <c r="I2019" t="s">
        <v>247</v>
      </c>
      <c r="J2019" t="s">
        <v>281</v>
      </c>
      <c r="K2019">
        <v>17903.89</v>
      </c>
      <c r="L2019">
        <v>0</v>
      </c>
      <c r="M2019">
        <v>123563.8781</v>
      </c>
      <c r="N2019">
        <v>123563.8781</v>
      </c>
      <c r="O2019">
        <v>0</v>
      </c>
      <c r="Q2019">
        <v>1393.8570999999999</v>
      </c>
      <c r="R2019">
        <v>9.8571000000000009</v>
      </c>
      <c r="S2019">
        <v>1407.7143000000001</v>
      </c>
      <c r="T2019">
        <v>83.428600000000003</v>
      </c>
      <c r="U2019">
        <f t="shared" si="30"/>
        <v>5.9265292680482112E-2</v>
      </c>
      <c r="V2019">
        <f t="shared" si="31"/>
        <v>1.8169159547704896</v>
      </c>
      <c r="W2019">
        <f t="shared" si="32"/>
        <v>30.657335391323496</v>
      </c>
      <c r="X2019">
        <f t="shared" si="33"/>
        <v>12.53946385691634</v>
      </c>
      <c r="Y2019">
        <f t="shared" si="34"/>
        <v>211.58191058838679</v>
      </c>
      <c r="AB2019">
        <v>1393.8570999999999</v>
      </c>
      <c r="AC2019">
        <v>9.8571000000000009</v>
      </c>
      <c r="AD2019">
        <v>1407.7143000000001</v>
      </c>
      <c r="AE2019">
        <v>83.428600000000003</v>
      </c>
      <c r="AF2019">
        <v>5.9133369999999998E-2</v>
      </c>
      <c r="AG2019">
        <v>17903.89</v>
      </c>
      <c r="AH2019">
        <v>0</v>
      </c>
      <c r="AI2019">
        <v>123563.8781</v>
      </c>
      <c r="AJ2019">
        <v>123563.8781</v>
      </c>
      <c r="AK2019">
        <v>0</v>
      </c>
    </row>
    <row r="2020" spans="1:37" ht="19" customHeight="1">
      <c r="A2020" t="s">
        <v>1024</v>
      </c>
      <c r="B2020" t="s">
        <v>1025</v>
      </c>
      <c r="C2020" t="s">
        <v>1026</v>
      </c>
      <c r="D2020">
        <v>7</v>
      </c>
      <c r="E2020" t="s">
        <v>282</v>
      </c>
      <c r="F2020" t="s">
        <v>283</v>
      </c>
      <c r="G2020" t="s">
        <v>284</v>
      </c>
      <c r="H2020" t="s">
        <v>280</v>
      </c>
      <c r="I2020" t="s">
        <v>247</v>
      </c>
      <c r="J2020" t="s">
        <v>281</v>
      </c>
      <c r="K2020">
        <v>13233.36</v>
      </c>
      <c r="L2020">
        <v>0</v>
      </c>
      <c r="M2020">
        <v>91289.404999999999</v>
      </c>
      <c r="N2020">
        <v>91289.404999999999</v>
      </c>
      <c r="O2020">
        <v>0</v>
      </c>
      <c r="Q2020">
        <v>1081.2856999999999</v>
      </c>
      <c r="R2020">
        <v>93.571399999999997</v>
      </c>
      <c r="S2020">
        <v>1122.7143000000001</v>
      </c>
      <c r="T2020">
        <v>81.428600000000003</v>
      </c>
      <c r="U2020">
        <f t="shared" si="30"/>
        <v>7.2528336015672018E-2</v>
      </c>
      <c r="V2020">
        <f t="shared" si="31"/>
        <v>1.6838477963627967</v>
      </c>
      <c r="W2020">
        <f t="shared" si="32"/>
        <v>23.216412906521786</v>
      </c>
      <c r="X2020">
        <f t="shared" si="33"/>
        <v>11.615905819876499</v>
      </c>
      <c r="Y2020">
        <f t="shared" si="34"/>
        <v>160.15679468182643</v>
      </c>
      <c r="AB2020">
        <v>1081.2856999999999</v>
      </c>
      <c r="AC2020">
        <v>93.571399999999997</v>
      </c>
      <c r="AD2020">
        <v>1122.7143000000001</v>
      </c>
      <c r="AE2020">
        <v>81.428600000000003</v>
      </c>
      <c r="AF2020">
        <v>7.256203E-2</v>
      </c>
      <c r="AG2020">
        <v>13233.36</v>
      </c>
      <c r="AH2020">
        <v>0</v>
      </c>
      <c r="AI2020">
        <v>91289.404999999999</v>
      </c>
      <c r="AJ2020">
        <v>91289.404999999999</v>
      </c>
      <c r="AK2020">
        <v>0</v>
      </c>
    </row>
    <row r="2021" spans="1:37" ht="19" customHeight="1">
      <c r="A2021" t="s">
        <v>1024</v>
      </c>
      <c r="B2021" t="s">
        <v>1025</v>
      </c>
      <c r="C2021" t="s">
        <v>1026</v>
      </c>
      <c r="D2021">
        <v>7</v>
      </c>
      <c r="E2021" t="s">
        <v>275</v>
      </c>
      <c r="F2021" t="s">
        <v>275</v>
      </c>
      <c r="G2021" t="s">
        <v>275</v>
      </c>
      <c r="H2021" t="s">
        <v>276</v>
      </c>
      <c r="I2021" t="s">
        <v>247</v>
      </c>
      <c r="J2021" t="s">
        <v>248</v>
      </c>
      <c r="K2021">
        <v>81238</v>
      </c>
      <c r="L2021">
        <v>0</v>
      </c>
      <c r="M2021">
        <v>81238</v>
      </c>
      <c r="N2021">
        <v>81238</v>
      </c>
      <c r="O2021">
        <v>0</v>
      </c>
      <c r="Q2021">
        <v>17240.2857</v>
      </c>
      <c r="R2021">
        <v>6024.4286000000002</v>
      </c>
      <c r="S2021">
        <v>16486.857100000001</v>
      </c>
      <c r="T2021">
        <v>600.71429999999998</v>
      </c>
      <c r="U2021">
        <f t="shared" si="30"/>
        <v>3.6435949942211845E-2</v>
      </c>
      <c r="V2021">
        <f t="shared" si="31"/>
        <v>0.70392000737536387</v>
      </c>
      <c r="W2021">
        <f t="shared" si="32"/>
        <v>19.319381229027794</v>
      </c>
      <c r="X2021">
        <f t="shared" si="33"/>
        <v>0.70392000737536387</v>
      </c>
      <c r="Y2021">
        <f t="shared" si="34"/>
        <v>19.319381229027794</v>
      </c>
      <c r="AB2021">
        <v>17240.2857</v>
      </c>
      <c r="AC2021">
        <v>6024.4286000000002</v>
      </c>
      <c r="AD2021">
        <v>16486.857100000001</v>
      </c>
      <c r="AE2021">
        <v>600.71429999999998</v>
      </c>
      <c r="AF2021">
        <v>3.6784240000000003E-2</v>
      </c>
      <c r="AG2021">
        <v>81238</v>
      </c>
      <c r="AH2021">
        <v>0</v>
      </c>
      <c r="AI2021">
        <v>81238</v>
      </c>
      <c r="AJ2021">
        <v>81238</v>
      </c>
      <c r="AK2021">
        <v>0</v>
      </c>
    </row>
    <row r="2022" spans="1:37" ht="19" customHeight="1">
      <c r="A2022" t="s">
        <v>1024</v>
      </c>
      <c r="B2022" t="s">
        <v>1025</v>
      </c>
      <c r="C2022" t="s">
        <v>1026</v>
      </c>
      <c r="D2022">
        <v>7</v>
      </c>
      <c r="E2022" t="s">
        <v>291</v>
      </c>
      <c r="F2022" t="s">
        <v>291</v>
      </c>
      <c r="G2022" t="s">
        <v>291</v>
      </c>
      <c r="H2022" t="s">
        <v>280</v>
      </c>
      <c r="I2022" t="s">
        <v>247</v>
      </c>
      <c r="J2022" t="s">
        <v>292</v>
      </c>
      <c r="K2022">
        <v>8903500</v>
      </c>
      <c r="L2022">
        <v>0</v>
      </c>
      <c r="M2022">
        <v>40956.1</v>
      </c>
      <c r="N2022">
        <v>40956.1</v>
      </c>
      <c r="O2022">
        <v>0</v>
      </c>
      <c r="Q2022">
        <v>467.8571</v>
      </c>
      <c r="R2022">
        <v>1.5713999999999999</v>
      </c>
      <c r="S2022">
        <v>493.8571</v>
      </c>
      <c r="T2022">
        <v>20.714300000000001</v>
      </c>
      <c r="U2022">
        <f t="shared" si="30"/>
        <v>4.1943914545320905E-2</v>
      </c>
      <c r="V2022">
        <f t="shared" si="31"/>
        <v>2575.499211064438</v>
      </c>
      <c r="W2022">
        <f t="shared" si="32"/>
        <v>61403.405928685555</v>
      </c>
      <c r="X2022">
        <f t="shared" si="33"/>
        <v>11.847296370896416</v>
      </c>
      <c r="Y2022">
        <f t="shared" si="34"/>
        <v>282.45566727195359</v>
      </c>
      <c r="AB2022">
        <v>467.8571</v>
      </c>
      <c r="AC2022">
        <v>1.5713999999999999</v>
      </c>
      <c r="AD2022">
        <v>493.8571</v>
      </c>
      <c r="AE2022">
        <v>20.714300000000001</v>
      </c>
      <c r="AF2022">
        <v>4.1735040000000001E-2</v>
      </c>
      <c r="AG2022">
        <v>8903500</v>
      </c>
      <c r="AH2022">
        <v>0</v>
      </c>
      <c r="AI2022">
        <v>40956.1</v>
      </c>
      <c r="AJ2022">
        <v>40956.1</v>
      </c>
      <c r="AK2022">
        <v>0</v>
      </c>
    </row>
    <row r="2023" spans="1:37" ht="19" customHeight="1">
      <c r="A2023" t="s">
        <v>1024</v>
      </c>
      <c r="B2023" t="s">
        <v>1025</v>
      </c>
      <c r="C2023" t="s">
        <v>1026</v>
      </c>
      <c r="D2023">
        <v>7</v>
      </c>
      <c r="E2023" t="s">
        <v>289</v>
      </c>
      <c r="F2023" t="s">
        <v>289</v>
      </c>
      <c r="G2023" t="s">
        <v>289</v>
      </c>
      <c r="H2023" t="s">
        <v>260</v>
      </c>
      <c r="I2023" t="s">
        <v>247</v>
      </c>
      <c r="J2023" t="s">
        <v>248</v>
      </c>
      <c r="K2023">
        <v>28634</v>
      </c>
      <c r="L2023">
        <v>0</v>
      </c>
      <c r="M2023">
        <v>28634</v>
      </c>
      <c r="N2023">
        <v>28634</v>
      </c>
      <c r="O2023">
        <v>0</v>
      </c>
      <c r="Q2023">
        <v>31304.571400000001</v>
      </c>
      <c r="R2023">
        <v>598.57140000000004</v>
      </c>
      <c r="S2023">
        <v>31905.571400000001</v>
      </c>
      <c r="T2023">
        <v>165.42859999999999</v>
      </c>
      <c r="U2023">
        <f t="shared" si="30"/>
        <v>5.1849439687514888E-3</v>
      </c>
      <c r="V2023">
        <f t="shared" si="31"/>
        <v>0.12820868735707483</v>
      </c>
      <c r="W2023">
        <f t="shared" si="32"/>
        <v>24.727111446094742</v>
      </c>
      <c r="X2023">
        <f t="shared" si="33"/>
        <v>0.12820868735707483</v>
      </c>
      <c r="Y2023">
        <f t="shared" si="34"/>
        <v>24.727111446094742</v>
      </c>
      <c r="AB2023">
        <v>31304.571400000001</v>
      </c>
      <c r="AC2023">
        <v>598.57140000000004</v>
      </c>
      <c r="AD2023">
        <v>31905.571400000001</v>
      </c>
      <c r="AE2023">
        <v>165.42859999999999</v>
      </c>
      <c r="AF2023">
        <v>5.1833299999999999E-3</v>
      </c>
      <c r="AG2023">
        <v>28634</v>
      </c>
      <c r="AH2023">
        <v>0</v>
      </c>
      <c r="AI2023">
        <v>28634</v>
      </c>
      <c r="AJ2023">
        <v>28634</v>
      </c>
      <c r="AK2023">
        <v>0</v>
      </c>
    </row>
    <row r="2024" spans="1:37" ht="19" customHeight="1">
      <c r="A2024" t="s">
        <v>1024</v>
      </c>
      <c r="B2024" t="s">
        <v>1025</v>
      </c>
      <c r="C2024" t="s">
        <v>1026</v>
      </c>
      <c r="D2024">
        <v>7</v>
      </c>
      <c r="E2024" t="s">
        <v>293</v>
      </c>
      <c r="F2024" t="s">
        <v>294</v>
      </c>
      <c r="G2024" t="s">
        <v>294</v>
      </c>
      <c r="H2024" t="s">
        <v>295</v>
      </c>
      <c r="I2024" t="s">
        <v>247</v>
      </c>
      <c r="J2024" t="s">
        <v>248</v>
      </c>
      <c r="K2024">
        <v>17689</v>
      </c>
      <c r="L2024">
        <v>0</v>
      </c>
      <c r="M2024">
        <v>17689</v>
      </c>
      <c r="N2024">
        <v>17689</v>
      </c>
      <c r="O2024">
        <v>0</v>
      </c>
      <c r="R2024">
        <v>34.714300000000001</v>
      </c>
      <c r="S2024">
        <v>944.57140000000004</v>
      </c>
      <c r="T2024">
        <v>26.142900000000001</v>
      </c>
      <c r="U2024">
        <f t="shared" si="30"/>
        <v>2.7676997207410684E-2</v>
      </c>
      <c r="V2024">
        <f t="shared" si="31"/>
        <v>2.6752874372440241</v>
      </c>
      <c r="W2024">
        <f t="shared" si="32"/>
        <v>96.661043725064928</v>
      </c>
      <c r="X2024">
        <f t="shared" si="33"/>
        <v>2.6752874372440241</v>
      </c>
      <c r="Y2024">
        <f t="shared" si="34"/>
        <v>96.661043725064928</v>
      </c>
      <c r="AC2024">
        <v>34.714300000000001</v>
      </c>
      <c r="AD2024">
        <v>944.57140000000004</v>
      </c>
      <c r="AE2024">
        <v>26.142900000000001</v>
      </c>
      <c r="AF2024">
        <v>2.7671350000000001E-2</v>
      </c>
      <c r="AG2024">
        <v>17689</v>
      </c>
      <c r="AH2024">
        <v>0</v>
      </c>
      <c r="AI2024">
        <v>17689</v>
      </c>
      <c r="AJ2024">
        <v>17689</v>
      </c>
      <c r="AK2024">
        <v>0</v>
      </c>
    </row>
    <row r="2025" spans="1:37" ht="19" customHeight="1">
      <c r="A2025" t="s">
        <v>1024</v>
      </c>
      <c r="B2025" t="s">
        <v>1025</v>
      </c>
      <c r="C2025" t="s">
        <v>1026</v>
      </c>
      <c r="D2025">
        <v>7</v>
      </c>
      <c r="E2025" t="s">
        <v>290</v>
      </c>
      <c r="F2025" t="s">
        <v>290</v>
      </c>
      <c r="G2025" t="s">
        <v>290</v>
      </c>
      <c r="H2025" t="s">
        <v>254</v>
      </c>
      <c r="I2025" t="s">
        <v>247</v>
      </c>
      <c r="J2025" t="s">
        <v>268</v>
      </c>
      <c r="K2025">
        <v>220097</v>
      </c>
      <c r="L2025">
        <v>0</v>
      </c>
      <c r="M2025">
        <v>15180.3806</v>
      </c>
      <c r="N2025">
        <v>15180.3806</v>
      </c>
      <c r="O2025">
        <v>0</v>
      </c>
      <c r="P2025">
        <v>3241</v>
      </c>
      <c r="Q2025">
        <v>10773.7143</v>
      </c>
      <c r="R2025">
        <v>2491</v>
      </c>
      <c r="S2025">
        <v>12083.7143</v>
      </c>
      <c r="T2025">
        <v>44.428600000000003</v>
      </c>
      <c r="U2025">
        <f t="shared" si="30"/>
        <v>3.6767337340969744E-3</v>
      </c>
      <c r="V2025">
        <f t="shared" si="31"/>
        <v>2.6020499815548082</v>
      </c>
      <c r="W2025">
        <f t="shared" si="32"/>
        <v>707.70694038138879</v>
      </c>
      <c r="X2025">
        <f t="shared" si="33"/>
        <v>0.17946682172053674</v>
      </c>
      <c r="Y2025">
        <f t="shared" si="34"/>
        <v>48.811481793259297</v>
      </c>
      <c r="AA2025">
        <v>3241</v>
      </c>
      <c r="AB2025">
        <v>10773.7143</v>
      </c>
      <c r="AC2025">
        <v>2491</v>
      </c>
      <c r="AD2025">
        <v>12083.7143</v>
      </c>
      <c r="AE2025">
        <v>44.428600000000003</v>
      </c>
      <c r="AF2025">
        <v>3.66286E-3</v>
      </c>
      <c r="AG2025">
        <v>220097</v>
      </c>
      <c r="AH2025">
        <v>0</v>
      </c>
      <c r="AI2025">
        <v>15180.3806</v>
      </c>
      <c r="AJ2025">
        <v>15180.3806</v>
      </c>
      <c r="AK2025">
        <v>0</v>
      </c>
    </row>
    <row r="2026" spans="1:37" ht="19" customHeight="1">
      <c r="A2026" t="s">
        <v>1024</v>
      </c>
      <c r="B2026" t="s">
        <v>1025</v>
      </c>
      <c r="C2026" t="s">
        <v>1026</v>
      </c>
      <c r="D2026">
        <v>7</v>
      </c>
      <c r="E2026" t="s">
        <v>298</v>
      </c>
      <c r="F2026" t="s">
        <v>298</v>
      </c>
      <c r="G2026" t="s">
        <v>298</v>
      </c>
      <c r="H2026" t="s">
        <v>254</v>
      </c>
      <c r="I2026" t="s">
        <v>247</v>
      </c>
      <c r="J2026" t="s">
        <v>248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0.28570000000000001</v>
      </c>
      <c r="R2026">
        <v>0</v>
      </c>
      <c r="S2026">
        <v>0.28570000000000001</v>
      </c>
      <c r="T2026">
        <v>0</v>
      </c>
      <c r="U2026">
        <f t="shared" si="30"/>
        <v>0</v>
      </c>
      <c r="V2026">
        <f t="shared" si="31"/>
        <v>0</v>
      </c>
      <c r="W2026" t="str">
        <f t="shared" si="32"/>
        <v/>
      </c>
      <c r="X2026">
        <f t="shared" si="33"/>
        <v>0</v>
      </c>
      <c r="Y2026" t="str">
        <f t="shared" si="34"/>
        <v/>
      </c>
      <c r="AA2026">
        <v>0</v>
      </c>
      <c r="AB2026">
        <v>0.28570000000000001</v>
      </c>
      <c r="AC2026">
        <v>0</v>
      </c>
      <c r="AD2026">
        <v>0.28570000000000001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</row>
    <row r="2027" spans="1:37" ht="19" customHeight="1">
      <c r="A2027" t="s">
        <v>1024</v>
      </c>
      <c r="B2027" t="s">
        <v>1025</v>
      </c>
      <c r="C2027" t="s">
        <v>1026</v>
      </c>
      <c r="D2027">
        <v>7</v>
      </c>
      <c r="E2027" t="s">
        <v>299</v>
      </c>
      <c r="F2027" t="s">
        <v>299</v>
      </c>
      <c r="G2027" t="s">
        <v>299</v>
      </c>
      <c r="H2027" t="s">
        <v>300</v>
      </c>
      <c r="I2027" t="s">
        <v>301</v>
      </c>
      <c r="J2027" t="s">
        <v>248</v>
      </c>
      <c r="K2027">
        <v>12783011</v>
      </c>
      <c r="L2027">
        <v>0</v>
      </c>
      <c r="M2027">
        <v>12783011</v>
      </c>
      <c r="N2027">
        <v>12783011</v>
      </c>
      <c r="O2027">
        <v>0</v>
      </c>
      <c r="P2027">
        <v>958.71429999999998</v>
      </c>
      <c r="Q2027">
        <v>898031.28570000001</v>
      </c>
      <c r="R2027">
        <v>1024.7143000000001</v>
      </c>
      <c r="S2027">
        <v>968252.71429999999</v>
      </c>
      <c r="T2027">
        <v>7887.1428999999998</v>
      </c>
      <c r="U2027">
        <f t="shared" si="30"/>
        <v>8.1457482984718752E-3</v>
      </c>
      <c r="V2027">
        <f t="shared" si="31"/>
        <v>1.8860204589167022</v>
      </c>
      <c r="W2027">
        <f t="shared" si="32"/>
        <v>231.53434034667086</v>
      </c>
      <c r="X2027">
        <f t="shared" si="33"/>
        <v>1.8860204589167022</v>
      </c>
      <c r="Y2027">
        <f t="shared" si="34"/>
        <v>231.53434034667086</v>
      </c>
      <c r="AA2027">
        <v>958.71429999999998</v>
      </c>
      <c r="AB2027">
        <v>898031.28570000001</v>
      </c>
      <c r="AC2027">
        <v>1024.7143000000001</v>
      </c>
      <c r="AD2027">
        <v>968252.71429999999</v>
      </c>
      <c r="AE2027">
        <v>7887.1428999999998</v>
      </c>
      <c r="AF2027">
        <v>8.1526199999999993E-3</v>
      </c>
      <c r="AG2027">
        <v>12783011</v>
      </c>
      <c r="AH2027">
        <v>0</v>
      </c>
      <c r="AI2027">
        <v>12783011</v>
      </c>
      <c r="AJ2027">
        <v>12783011</v>
      </c>
      <c r="AK2027">
        <v>0</v>
      </c>
    </row>
    <row r="2028" spans="1:37" ht="19" customHeight="1">
      <c r="A2028" t="s">
        <v>1024</v>
      </c>
      <c r="B2028" t="s">
        <v>1025</v>
      </c>
      <c r="C2028" t="s">
        <v>1026</v>
      </c>
      <c r="D2028">
        <v>7</v>
      </c>
      <c r="E2028" t="s">
        <v>303</v>
      </c>
      <c r="F2028" t="s">
        <v>304</v>
      </c>
      <c r="G2028" t="s">
        <v>304</v>
      </c>
      <c r="H2028" t="s">
        <v>305</v>
      </c>
      <c r="I2028" t="s">
        <v>301</v>
      </c>
      <c r="J2028" t="s">
        <v>248</v>
      </c>
      <c r="K2028">
        <v>8338820</v>
      </c>
      <c r="L2028">
        <v>0</v>
      </c>
      <c r="M2028">
        <v>8338820</v>
      </c>
      <c r="N2028">
        <v>8338820</v>
      </c>
      <c r="O2028">
        <v>0</v>
      </c>
      <c r="Q2028">
        <v>19589.857100000001</v>
      </c>
      <c r="R2028">
        <v>1258.2856999999999</v>
      </c>
      <c r="S2028">
        <v>47873</v>
      </c>
      <c r="T2028">
        <v>1824.8570999999999</v>
      </c>
      <c r="U2028">
        <f t="shared" si="30"/>
        <v>3.8118712008856769E-2</v>
      </c>
      <c r="V2028">
        <f t="shared" si="31"/>
        <v>24.883754934932007</v>
      </c>
      <c r="W2028">
        <f t="shared" si="32"/>
        <v>652.79632032557515</v>
      </c>
      <c r="X2028">
        <f t="shared" si="33"/>
        <v>24.883754934932007</v>
      </c>
      <c r="Y2028">
        <f t="shared" si="34"/>
        <v>652.79632032557515</v>
      </c>
      <c r="AB2028">
        <v>19589.857100000001</v>
      </c>
      <c r="AC2028">
        <v>1258.2856999999999</v>
      </c>
      <c r="AD2028">
        <v>47873</v>
      </c>
      <c r="AE2028">
        <v>1824.8570999999999</v>
      </c>
      <c r="AF2028">
        <v>3.8138440000000003E-2</v>
      </c>
      <c r="AG2028">
        <v>8338820</v>
      </c>
      <c r="AH2028">
        <v>0</v>
      </c>
      <c r="AI2028">
        <v>8338820</v>
      </c>
      <c r="AJ2028">
        <v>8338820</v>
      </c>
      <c r="AK2028">
        <v>0</v>
      </c>
    </row>
    <row r="2029" spans="1:37" ht="19" customHeight="1">
      <c r="A2029" t="s">
        <v>1024</v>
      </c>
      <c r="B2029" t="s">
        <v>1025</v>
      </c>
      <c r="C2029" t="s">
        <v>1026</v>
      </c>
      <c r="D2029">
        <v>7</v>
      </c>
      <c r="E2029" t="s">
        <v>306</v>
      </c>
      <c r="F2029" t="s">
        <v>306</v>
      </c>
      <c r="G2029" t="s">
        <v>306</v>
      </c>
      <c r="H2029" t="s">
        <v>307</v>
      </c>
      <c r="I2029" t="s">
        <v>301</v>
      </c>
      <c r="J2029" t="s">
        <v>248</v>
      </c>
      <c r="K2029">
        <v>7107821</v>
      </c>
      <c r="L2029">
        <v>0</v>
      </c>
      <c r="M2029">
        <v>7107821</v>
      </c>
      <c r="N2029">
        <v>7107821</v>
      </c>
      <c r="O2029">
        <v>0</v>
      </c>
      <c r="Q2029">
        <v>34967.428599999999</v>
      </c>
      <c r="R2029">
        <v>5510.5713999999998</v>
      </c>
      <c r="S2029">
        <v>46930.571400000001</v>
      </c>
      <c r="T2029">
        <v>3953.7143000000001</v>
      </c>
      <c r="U2029">
        <f t="shared" si="30"/>
        <v>8.4246029444252621E-2</v>
      </c>
      <c r="V2029">
        <f t="shared" si="31"/>
        <v>21.636280354344887</v>
      </c>
      <c r="W2029">
        <f t="shared" si="32"/>
        <v>256.82255290929845</v>
      </c>
      <c r="X2029">
        <f t="shared" si="33"/>
        <v>21.636280354344887</v>
      </c>
      <c r="Y2029">
        <f t="shared" si="34"/>
        <v>256.82255290929845</v>
      </c>
    </row>
    <row r="2030" spans="1:37" ht="19" customHeight="1">
      <c r="A2030" t="s">
        <v>1024</v>
      </c>
      <c r="B2030" t="s">
        <v>1025</v>
      </c>
      <c r="C2030" t="s">
        <v>1026</v>
      </c>
      <c r="D2030">
        <v>7</v>
      </c>
      <c r="E2030" t="s">
        <v>308</v>
      </c>
      <c r="F2030" t="s">
        <v>308</v>
      </c>
      <c r="G2030" t="s">
        <v>309</v>
      </c>
      <c r="H2030" t="s">
        <v>310</v>
      </c>
      <c r="I2030" t="s">
        <v>301</v>
      </c>
      <c r="J2030" t="s">
        <v>248</v>
      </c>
      <c r="K2030">
        <v>3745414</v>
      </c>
      <c r="L2030">
        <v>0</v>
      </c>
      <c r="M2030">
        <v>3745414</v>
      </c>
      <c r="N2030">
        <v>3745414</v>
      </c>
      <c r="O2030">
        <v>0</v>
      </c>
      <c r="R2030">
        <v>286652.57140000002</v>
      </c>
      <c r="S2030">
        <v>65123</v>
      </c>
      <c r="T2030">
        <v>2861.1428999999998</v>
      </c>
      <c r="U2030">
        <f t="shared" si="30"/>
        <v>4.3934445587580424E-2</v>
      </c>
      <c r="V2030">
        <f t="shared" si="31"/>
        <v>8.2161316717157202</v>
      </c>
      <c r="W2030">
        <f t="shared" si="32"/>
        <v>187.00888475620803</v>
      </c>
      <c r="X2030">
        <f t="shared" si="33"/>
        <v>8.2161316717157202</v>
      </c>
      <c r="Y2030">
        <f t="shared" si="34"/>
        <v>187.00888475620803</v>
      </c>
      <c r="AC2030">
        <v>286652.57140000002</v>
      </c>
      <c r="AD2030">
        <v>65123</v>
      </c>
      <c r="AE2030">
        <v>2861.1428999999998</v>
      </c>
      <c r="AF2030">
        <v>4.3939300000000001E-2</v>
      </c>
      <c r="AG2030">
        <v>3745414</v>
      </c>
      <c r="AH2030">
        <v>0</v>
      </c>
      <c r="AI2030">
        <v>3745414</v>
      </c>
      <c r="AJ2030">
        <v>3745414</v>
      </c>
      <c r="AK2030">
        <v>0</v>
      </c>
    </row>
    <row r="2031" spans="1:37" ht="19" customHeight="1">
      <c r="A2031" t="s">
        <v>1024</v>
      </c>
      <c r="B2031" t="s">
        <v>1025</v>
      </c>
      <c r="C2031" t="s">
        <v>1026</v>
      </c>
      <c r="D2031">
        <v>7</v>
      </c>
      <c r="E2031" t="s">
        <v>311</v>
      </c>
      <c r="F2031" t="s">
        <v>311</v>
      </c>
      <c r="G2031" t="s">
        <v>311</v>
      </c>
      <c r="H2031" t="s">
        <v>276</v>
      </c>
      <c r="I2031" t="s">
        <v>301</v>
      </c>
      <c r="J2031" t="s">
        <v>248</v>
      </c>
      <c r="K2031">
        <v>3613170</v>
      </c>
      <c r="L2031">
        <v>0</v>
      </c>
      <c r="M2031">
        <v>3613170</v>
      </c>
      <c r="N2031">
        <v>3613170</v>
      </c>
      <c r="O2031">
        <v>0</v>
      </c>
      <c r="P2031">
        <v>1446.2856999999999</v>
      </c>
      <c r="Q2031">
        <v>16379.571400000001</v>
      </c>
      <c r="R2031">
        <v>1289</v>
      </c>
      <c r="S2031">
        <v>141228.71429999999</v>
      </c>
      <c r="T2031">
        <v>2073.5713999999998</v>
      </c>
      <c r="U2031">
        <f t="shared" si="30"/>
        <v>1.4682364066526093E-2</v>
      </c>
      <c r="V2031">
        <f t="shared" si="31"/>
        <v>3.6548314230255854</v>
      </c>
      <c r="W2031">
        <f t="shared" si="32"/>
        <v>248.92663105651576</v>
      </c>
      <c r="X2031">
        <f t="shared" si="33"/>
        <v>3.6548314230255854</v>
      </c>
      <c r="Y2031">
        <f t="shared" si="34"/>
        <v>248.92663105651576</v>
      </c>
      <c r="AA2031">
        <v>1446.2856999999999</v>
      </c>
      <c r="AB2031">
        <v>16379.571400000001</v>
      </c>
      <c r="AC2031">
        <v>1289</v>
      </c>
      <c r="AD2031">
        <v>141228.71429999999</v>
      </c>
      <c r="AE2031">
        <v>2073.5713999999998</v>
      </c>
      <c r="AF2031">
        <v>1.477111E-2</v>
      </c>
      <c r="AG2031">
        <v>3613170</v>
      </c>
      <c r="AH2031">
        <v>0</v>
      </c>
      <c r="AI2031">
        <v>3613170</v>
      </c>
      <c r="AJ2031">
        <v>3613170</v>
      </c>
      <c r="AK2031">
        <v>0</v>
      </c>
    </row>
    <row r="2032" spans="1:37" ht="19" customHeight="1">
      <c r="A2032" t="s">
        <v>1024</v>
      </c>
      <c r="B2032" t="s">
        <v>1025</v>
      </c>
      <c r="C2032" t="s">
        <v>1026</v>
      </c>
      <c r="D2032">
        <v>7</v>
      </c>
      <c r="E2032" t="s">
        <v>312</v>
      </c>
      <c r="F2032" t="s">
        <v>313</v>
      </c>
      <c r="G2032" t="s">
        <v>313</v>
      </c>
      <c r="H2032" t="s">
        <v>314</v>
      </c>
      <c r="I2032" t="s">
        <v>301</v>
      </c>
      <c r="J2032" t="s">
        <v>248</v>
      </c>
      <c r="K2032">
        <v>1755105</v>
      </c>
      <c r="L2032">
        <v>0</v>
      </c>
      <c r="M2032">
        <v>1755105</v>
      </c>
      <c r="N2032">
        <v>1755105</v>
      </c>
      <c r="O2032">
        <v>0</v>
      </c>
      <c r="Q2032">
        <v>9186.8570999999993</v>
      </c>
      <c r="R2032">
        <v>390</v>
      </c>
      <c r="S2032">
        <v>29650.7143</v>
      </c>
      <c r="T2032">
        <v>1144.7143000000001</v>
      </c>
      <c r="U2032">
        <f t="shared" si="30"/>
        <v>3.8606634849265672E-2</v>
      </c>
      <c r="V2032">
        <f t="shared" si="31"/>
        <v>8.4560959704868122</v>
      </c>
      <c r="W2032">
        <f t="shared" si="32"/>
        <v>219.0321949453114</v>
      </c>
      <c r="X2032">
        <f t="shared" si="33"/>
        <v>8.4560959704868122</v>
      </c>
      <c r="Y2032">
        <f t="shared" si="34"/>
        <v>219.0321949453114</v>
      </c>
      <c r="AB2032">
        <v>9186.8570999999993</v>
      </c>
      <c r="AC2032">
        <v>390</v>
      </c>
      <c r="AD2032">
        <v>29650.7143</v>
      </c>
      <c r="AE2032">
        <v>1144.7143000000001</v>
      </c>
      <c r="AF2032">
        <v>3.8503549999999997E-2</v>
      </c>
      <c r="AG2032">
        <v>1755105</v>
      </c>
      <c r="AH2032">
        <v>0</v>
      </c>
      <c r="AI2032">
        <v>1755105</v>
      </c>
      <c r="AJ2032">
        <v>1755105</v>
      </c>
      <c r="AK2032">
        <v>0</v>
      </c>
    </row>
    <row r="2033" spans="1:37" ht="19" customHeight="1">
      <c r="A2033" t="s">
        <v>1024</v>
      </c>
      <c r="B2033" t="s">
        <v>1025</v>
      </c>
      <c r="C2033" t="s">
        <v>1026</v>
      </c>
      <c r="D2033">
        <v>7</v>
      </c>
      <c r="E2033" t="s">
        <v>315</v>
      </c>
      <c r="F2033" t="s">
        <v>315</v>
      </c>
      <c r="G2033" t="s">
        <v>309</v>
      </c>
      <c r="H2033" t="s">
        <v>310</v>
      </c>
      <c r="I2033" t="s">
        <v>301</v>
      </c>
      <c r="J2033" t="s">
        <v>248</v>
      </c>
      <c r="K2033">
        <v>1246198</v>
      </c>
      <c r="L2033">
        <v>0</v>
      </c>
      <c r="M2033">
        <v>1246198</v>
      </c>
      <c r="N2033">
        <v>1246198</v>
      </c>
      <c r="O2033">
        <v>0</v>
      </c>
      <c r="R2033">
        <v>143.28569999999999</v>
      </c>
      <c r="S2033">
        <v>7006.2857000000004</v>
      </c>
      <c r="T2033">
        <v>972.85709999999995</v>
      </c>
      <c r="U2033">
        <f t="shared" si="30"/>
        <v>0.13885489996504138</v>
      </c>
      <c r="V2033">
        <f t="shared" si="31"/>
        <v>25.409795337675952</v>
      </c>
      <c r="W2033">
        <f t="shared" si="32"/>
        <v>182.99530908936751</v>
      </c>
      <c r="X2033">
        <f t="shared" si="33"/>
        <v>25.409795337675952</v>
      </c>
      <c r="Y2033">
        <f t="shared" si="34"/>
        <v>182.99530908936751</v>
      </c>
      <c r="AC2033">
        <v>143.28569999999999</v>
      </c>
      <c r="AD2033">
        <v>7006.2857000000004</v>
      </c>
      <c r="AE2033">
        <v>972.85709999999995</v>
      </c>
      <c r="AF2033">
        <v>0.13891775000000001</v>
      </c>
      <c r="AG2033">
        <v>1246198</v>
      </c>
      <c r="AH2033">
        <v>0</v>
      </c>
      <c r="AI2033">
        <v>1246198</v>
      </c>
      <c r="AJ2033">
        <v>1246198</v>
      </c>
      <c r="AK2033">
        <v>0</v>
      </c>
    </row>
    <row r="2034" spans="1:37" ht="19" customHeight="1">
      <c r="A2034" t="s">
        <v>1024</v>
      </c>
      <c r="B2034" t="s">
        <v>1025</v>
      </c>
      <c r="C2034" t="s">
        <v>1026</v>
      </c>
      <c r="D2034">
        <v>7</v>
      </c>
      <c r="E2034" t="s">
        <v>316</v>
      </c>
      <c r="F2034" t="s">
        <v>317</v>
      </c>
      <c r="G2034" t="s">
        <v>317</v>
      </c>
      <c r="H2034" t="s">
        <v>307</v>
      </c>
      <c r="I2034" t="s">
        <v>301</v>
      </c>
      <c r="J2034" t="s">
        <v>281</v>
      </c>
      <c r="K2034">
        <v>28834.54</v>
      </c>
      <c r="L2034">
        <v>0</v>
      </c>
      <c r="M2034">
        <v>198902.9792</v>
      </c>
      <c r="N2034">
        <v>198902.9792</v>
      </c>
      <c r="O2034">
        <v>0</v>
      </c>
      <c r="R2034">
        <v>3694.5713999999998</v>
      </c>
      <c r="S2034">
        <v>14274.7143</v>
      </c>
      <c r="T2034">
        <v>1190.7143000000001</v>
      </c>
      <c r="U2034">
        <f t="shared" si="30"/>
        <v>8.3414229873588444E-2</v>
      </c>
      <c r="V2034">
        <f t="shared" si="31"/>
        <v>0.28856759676093835</v>
      </c>
      <c r="W2034">
        <f t="shared" si="32"/>
        <v>3.459452867912983</v>
      </c>
      <c r="X2034">
        <f t="shared" si="33"/>
        <v>1.990562523152265</v>
      </c>
      <c r="Y2034">
        <f t="shared" si="34"/>
        <v>23.863584500736838</v>
      </c>
      <c r="AC2034">
        <v>3694.5713999999998</v>
      </c>
      <c r="AD2034">
        <v>14274.7143</v>
      </c>
      <c r="AE2034">
        <v>1190.7143000000001</v>
      </c>
      <c r="AF2034">
        <v>8.3434610000000006E-2</v>
      </c>
      <c r="AG2034">
        <v>28834.54</v>
      </c>
      <c r="AH2034">
        <v>0</v>
      </c>
      <c r="AI2034">
        <v>198902.9792</v>
      </c>
      <c r="AJ2034">
        <v>198902.9792</v>
      </c>
      <c r="AK2034">
        <v>0</v>
      </c>
    </row>
    <row r="2035" spans="1:37" ht="19" customHeight="1">
      <c r="A2035" t="s">
        <v>1024</v>
      </c>
      <c r="B2035" t="s">
        <v>1025</v>
      </c>
      <c r="C2035" t="s">
        <v>1026</v>
      </c>
      <c r="D2035">
        <v>7</v>
      </c>
      <c r="E2035" t="s">
        <v>318</v>
      </c>
      <c r="F2035" t="s">
        <v>318</v>
      </c>
      <c r="G2035" t="s">
        <v>317</v>
      </c>
      <c r="H2035" t="s">
        <v>307</v>
      </c>
      <c r="I2035" t="s">
        <v>301</v>
      </c>
      <c r="J2035" t="s">
        <v>281</v>
      </c>
      <c r="K2035">
        <v>15932.64</v>
      </c>
      <c r="L2035">
        <v>0</v>
      </c>
      <c r="M2035">
        <v>109889.1781</v>
      </c>
      <c r="N2035">
        <v>109889.1781</v>
      </c>
      <c r="O2035">
        <v>0</v>
      </c>
      <c r="R2035">
        <v>2964.1428999999998</v>
      </c>
      <c r="S2035">
        <v>13517.7143</v>
      </c>
      <c r="T2035">
        <v>548.42859999999996</v>
      </c>
      <c r="U2035">
        <f t="shared" si="30"/>
        <v>4.0571104539470847E-2</v>
      </c>
      <c r="V2035">
        <f t="shared" si="31"/>
        <v>0.16837842390051316</v>
      </c>
      <c r="W2035">
        <f t="shared" si="32"/>
        <v>4.1502055665430806</v>
      </c>
      <c r="X2035">
        <f t="shared" si="33"/>
        <v>1.1613245897855464</v>
      </c>
      <c r="Y2035">
        <f t="shared" si="34"/>
        <v>28.624426250355498</v>
      </c>
      <c r="AC2035">
        <v>2964.1428999999998</v>
      </c>
      <c r="AD2035">
        <v>13517.7143</v>
      </c>
      <c r="AE2035">
        <v>548.42859999999996</v>
      </c>
      <c r="AF2035">
        <v>4.1535919999999997E-2</v>
      </c>
      <c r="AG2035">
        <v>15932.64</v>
      </c>
      <c r="AH2035">
        <v>0</v>
      </c>
      <c r="AI2035">
        <v>109889.1781</v>
      </c>
      <c r="AJ2035">
        <v>109889.1781</v>
      </c>
      <c r="AK2035">
        <v>0</v>
      </c>
    </row>
    <row r="2036" spans="1:37" ht="19" customHeight="1">
      <c r="A2036" t="s">
        <v>1024</v>
      </c>
      <c r="B2036" t="s">
        <v>1025</v>
      </c>
      <c r="C2036" t="s">
        <v>1026</v>
      </c>
      <c r="D2036">
        <v>7</v>
      </c>
      <c r="E2036" t="s">
        <v>319</v>
      </c>
      <c r="F2036" t="s">
        <v>319</v>
      </c>
      <c r="G2036" t="s">
        <v>319</v>
      </c>
      <c r="H2036" t="s">
        <v>320</v>
      </c>
      <c r="I2036" t="s">
        <v>301</v>
      </c>
      <c r="J2036" t="s">
        <v>248</v>
      </c>
      <c r="K2036">
        <v>46908</v>
      </c>
      <c r="L2036">
        <v>0</v>
      </c>
      <c r="M2036">
        <v>46908</v>
      </c>
      <c r="N2036">
        <v>46908</v>
      </c>
      <c r="O2036">
        <v>0</v>
      </c>
      <c r="Q2036">
        <v>1248.7143000000001</v>
      </c>
      <c r="R2036">
        <v>14.2857</v>
      </c>
      <c r="S2036">
        <v>1239.1429000000001</v>
      </c>
      <c r="T2036">
        <v>45</v>
      </c>
      <c r="U2036">
        <f t="shared" si="30"/>
        <v>3.631542415325948E-2</v>
      </c>
      <c r="V2036">
        <f t="shared" si="31"/>
        <v>5.4078854481939542</v>
      </c>
      <c r="W2036">
        <f t="shared" si="32"/>
        <v>148.91428571428571</v>
      </c>
      <c r="X2036">
        <f t="shared" si="33"/>
        <v>5.4078854481939542</v>
      </c>
      <c r="Y2036">
        <f t="shared" si="34"/>
        <v>148.91428571428571</v>
      </c>
      <c r="AB2036">
        <v>1248.7143000000001</v>
      </c>
      <c r="AC2036">
        <v>14.2857</v>
      </c>
      <c r="AD2036">
        <v>1239.1429000000001</v>
      </c>
      <c r="AE2036">
        <v>45</v>
      </c>
      <c r="AF2036">
        <v>3.6075870000000003E-2</v>
      </c>
      <c r="AG2036">
        <v>46908</v>
      </c>
      <c r="AH2036">
        <v>0</v>
      </c>
      <c r="AI2036">
        <v>46908</v>
      </c>
      <c r="AJ2036">
        <v>46908</v>
      </c>
      <c r="AK2036">
        <v>0</v>
      </c>
    </row>
    <row r="2037" spans="1:37" ht="19" customHeight="1">
      <c r="A2037" t="s">
        <v>1024</v>
      </c>
      <c r="B2037" t="s">
        <v>1025</v>
      </c>
      <c r="C2037" t="s">
        <v>1026</v>
      </c>
      <c r="D2037">
        <v>7</v>
      </c>
      <c r="E2037" t="s">
        <v>321</v>
      </c>
      <c r="F2037" t="s">
        <v>322</v>
      </c>
      <c r="G2037" t="s">
        <v>322</v>
      </c>
      <c r="H2037" t="s">
        <v>323</v>
      </c>
      <c r="I2037" t="s">
        <v>324</v>
      </c>
      <c r="J2037" t="s">
        <v>281</v>
      </c>
      <c r="K2037">
        <v>4033393</v>
      </c>
      <c r="L2037">
        <v>0</v>
      </c>
      <c r="M2037">
        <v>27823100.940000001</v>
      </c>
      <c r="N2037">
        <v>27823100.940000001</v>
      </c>
      <c r="O2037">
        <v>0</v>
      </c>
      <c r="P2037">
        <v>509351</v>
      </c>
      <c r="Q2037">
        <v>5891681.1430000002</v>
      </c>
      <c r="R2037">
        <v>189944.42860000001</v>
      </c>
      <c r="S2037">
        <v>17797567.57</v>
      </c>
      <c r="T2037">
        <v>136772.71429999999</v>
      </c>
      <c r="U2037">
        <f t="shared" si="30"/>
        <v>7.6849105228597257E-3</v>
      </c>
      <c r="V2037">
        <f t="shared" si="31"/>
        <v>3.2375154511072327E-2</v>
      </c>
      <c r="W2037">
        <f t="shared" si="32"/>
        <v>4.2128212703021575</v>
      </c>
      <c r="X2037">
        <f t="shared" si="33"/>
        <v>0.22332988427104961</v>
      </c>
      <c r="Y2037">
        <f t="shared" si="34"/>
        <v>29.060830780882487</v>
      </c>
      <c r="AA2037">
        <v>509351</v>
      </c>
      <c r="AB2037">
        <v>5891681.1430000002</v>
      </c>
      <c r="AC2037">
        <v>189944.42860000001</v>
      </c>
      <c r="AD2037">
        <v>17797567.57</v>
      </c>
      <c r="AE2037">
        <v>136772.71429999999</v>
      </c>
      <c r="AF2037">
        <v>7.6870599999999999E-3</v>
      </c>
      <c r="AG2037">
        <v>4033393</v>
      </c>
      <c r="AH2037">
        <v>0</v>
      </c>
      <c r="AI2037">
        <v>27823100.940000001</v>
      </c>
      <c r="AJ2037">
        <v>27823100.940000001</v>
      </c>
      <c r="AK2037">
        <v>0</v>
      </c>
    </row>
    <row r="2038" spans="1:37" ht="19" customHeight="1">
      <c r="A2038" t="s">
        <v>1024</v>
      </c>
      <c r="B2038" t="s">
        <v>1025</v>
      </c>
      <c r="C2038" t="s">
        <v>1026</v>
      </c>
      <c r="D2038">
        <v>7</v>
      </c>
      <c r="E2038" t="s">
        <v>339</v>
      </c>
      <c r="F2038" t="s">
        <v>339</v>
      </c>
      <c r="G2038" t="s">
        <v>339</v>
      </c>
      <c r="H2038" t="s">
        <v>340</v>
      </c>
      <c r="I2038" t="s">
        <v>324</v>
      </c>
      <c r="J2038" t="s">
        <v>248</v>
      </c>
      <c r="K2038">
        <v>6657924</v>
      </c>
      <c r="L2038">
        <v>0</v>
      </c>
      <c r="M2038">
        <v>6657924</v>
      </c>
      <c r="N2038">
        <v>6657924</v>
      </c>
      <c r="O2038">
        <v>0</v>
      </c>
      <c r="P2038">
        <v>14429.857099999999</v>
      </c>
      <c r="Q2038">
        <v>480566.28570000001</v>
      </c>
      <c r="R2038">
        <v>11707.571400000001</v>
      </c>
      <c r="S2038">
        <v>514164.42859999998</v>
      </c>
      <c r="T2038">
        <v>6529</v>
      </c>
      <c r="U2038">
        <f t="shared" si="30"/>
        <v>1.2698272452992482E-2</v>
      </c>
      <c r="V2038">
        <f t="shared" si="31"/>
        <v>1.8498595917842926</v>
      </c>
      <c r="W2038">
        <f t="shared" si="32"/>
        <v>145.67805176903047</v>
      </c>
      <c r="X2038">
        <f t="shared" si="33"/>
        <v>1.8498595917842926</v>
      </c>
      <c r="Y2038">
        <f t="shared" si="34"/>
        <v>145.67805176903047</v>
      </c>
      <c r="AA2038">
        <v>14429.857099999999</v>
      </c>
      <c r="AB2038">
        <v>480566.28570000001</v>
      </c>
      <c r="AC2038">
        <v>11707.571400000001</v>
      </c>
      <c r="AD2038">
        <v>514164.42859999998</v>
      </c>
      <c r="AE2038">
        <v>6529</v>
      </c>
      <c r="AF2038">
        <v>1.2696839999999999E-2</v>
      </c>
      <c r="AG2038">
        <v>6657924</v>
      </c>
      <c r="AH2038">
        <v>0</v>
      </c>
      <c r="AI2038">
        <v>6657924</v>
      </c>
      <c r="AJ2038">
        <v>6657924</v>
      </c>
      <c r="AK2038">
        <v>0</v>
      </c>
    </row>
    <row r="2039" spans="1:37" ht="19" customHeight="1">
      <c r="A2039" t="s">
        <v>1024</v>
      </c>
      <c r="B2039" t="s">
        <v>1025</v>
      </c>
      <c r="C2039" t="s">
        <v>1026</v>
      </c>
      <c r="D2039">
        <v>7</v>
      </c>
      <c r="E2039" t="s">
        <v>331</v>
      </c>
      <c r="F2039" t="s">
        <v>332</v>
      </c>
      <c r="G2039" t="s">
        <v>332</v>
      </c>
      <c r="H2039" t="s">
        <v>333</v>
      </c>
      <c r="I2039" t="s">
        <v>324</v>
      </c>
      <c r="J2039" t="s">
        <v>334</v>
      </c>
      <c r="K2039">
        <v>24888226</v>
      </c>
      <c r="L2039">
        <v>0</v>
      </c>
      <c r="M2039">
        <v>5370720.2460000003</v>
      </c>
      <c r="N2039">
        <v>5370720.2460000003</v>
      </c>
      <c r="O2039">
        <v>0</v>
      </c>
      <c r="P2039">
        <v>474.28570000000002</v>
      </c>
      <c r="Q2039">
        <v>20540.2857</v>
      </c>
      <c r="R2039">
        <v>574</v>
      </c>
      <c r="S2039">
        <v>24596.857100000001</v>
      </c>
      <c r="T2039">
        <v>2078</v>
      </c>
      <c r="U2039">
        <f t="shared" si="30"/>
        <v>8.4482338192711615E-2</v>
      </c>
      <c r="V2039">
        <f t="shared" si="31"/>
        <v>144.54939680658865</v>
      </c>
      <c r="W2039">
        <f t="shared" si="32"/>
        <v>1711.0013749484394</v>
      </c>
      <c r="X2039">
        <f t="shared" si="33"/>
        <v>31.192836804689627</v>
      </c>
      <c r="Y2039">
        <f t="shared" si="34"/>
        <v>369.22317104358586</v>
      </c>
      <c r="AA2039">
        <v>474.28570000000002</v>
      </c>
      <c r="AB2039">
        <v>20540.2857</v>
      </c>
      <c r="AC2039">
        <v>574</v>
      </c>
      <c r="AD2039">
        <v>24596.857100000001</v>
      </c>
      <c r="AE2039">
        <v>2078</v>
      </c>
      <c r="AF2039">
        <v>8.454892E-2</v>
      </c>
      <c r="AG2039">
        <v>24888226</v>
      </c>
      <c r="AH2039">
        <v>0</v>
      </c>
      <c r="AI2039">
        <v>5370720.2460000003</v>
      </c>
      <c r="AJ2039">
        <v>5370720.2460000003</v>
      </c>
      <c r="AK2039">
        <v>0</v>
      </c>
    </row>
    <row r="2040" spans="1:37" ht="19" customHeight="1">
      <c r="A2040" t="s">
        <v>1024</v>
      </c>
      <c r="B2040" t="s">
        <v>1025</v>
      </c>
      <c r="C2040" t="s">
        <v>1026</v>
      </c>
      <c r="D2040">
        <v>7</v>
      </c>
      <c r="E2040" t="s">
        <v>336</v>
      </c>
      <c r="F2040" t="s">
        <v>336</v>
      </c>
      <c r="G2040" t="s">
        <v>336</v>
      </c>
      <c r="H2040" t="s">
        <v>337</v>
      </c>
      <c r="I2040" t="s">
        <v>324</v>
      </c>
      <c r="J2040" t="s">
        <v>334</v>
      </c>
      <c r="K2040">
        <v>23974479</v>
      </c>
      <c r="L2040">
        <v>0</v>
      </c>
      <c r="M2040">
        <v>5173362.5140000004</v>
      </c>
      <c r="N2040">
        <v>5173362.5140000004</v>
      </c>
      <c r="O2040">
        <v>0</v>
      </c>
      <c r="P2040">
        <v>713.71429999999998</v>
      </c>
      <c r="Q2040">
        <v>23458.2857</v>
      </c>
      <c r="R2040">
        <v>887.71429999999998</v>
      </c>
      <c r="S2040">
        <v>24361.2857</v>
      </c>
      <c r="T2040">
        <v>2810.5713999999998</v>
      </c>
      <c r="U2040">
        <f t="shared" si="30"/>
        <v>0.11537040510140234</v>
      </c>
      <c r="V2040">
        <f t="shared" si="31"/>
        <v>140.58886766508269</v>
      </c>
      <c r="W2040">
        <f t="shared" si="32"/>
        <v>1218.5869291306997</v>
      </c>
      <c r="X2040">
        <f t="shared" si="33"/>
        <v>30.337142169564792</v>
      </c>
      <c r="Y2040">
        <f t="shared" si="34"/>
        <v>262.95428314480318</v>
      </c>
      <c r="AA2040">
        <v>713.71429999999998</v>
      </c>
      <c r="AB2040">
        <v>23458.2857</v>
      </c>
      <c r="AC2040">
        <v>887.71429999999998</v>
      </c>
      <c r="AD2040">
        <v>24361.2857</v>
      </c>
      <c r="AE2040">
        <v>2810.5713999999998</v>
      </c>
      <c r="AF2040">
        <v>0.11530184</v>
      </c>
      <c r="AG2040">
        <v>23974479</v>
      </c>
      <c r="AH2040">
        <v>0</v>
      </c>
      <c r="AI2040">
        <v>5173362.5140000004</v>
      </c>
      <c r="AJ2040">
        <v>5173362.5140000004</v>
      </c>
      <c r="AK2040">
        <v>0</v>
      </c>
    </row>
    <row r="2041" spans="1:37" ht="19" customHeight="1">
      <c r="A2041" t="s">
        <v>1024</v>
      </c>
      <c r="B2041" t="s">
        <v>1025</v>
      </c>
      <c r="C2041" t="s">
        <v>1026</v>
      </c>
      <c r="D2041">
        <v>7</v>
      </c>
      <c r="E2041" t="s">
        <v>343</v>
      </c>
      <c r="F2041" t="s">
        <v>343</v>
      </c>
      <c r="G2041" t="s">
        <v>344</v>
      </c>
      <c r="H2041" t="s">
        <v>345</v>
      </c>
      <c r="I2041" t="s">
        <v>324</v>
      </c>
      <c r="J2041" t="s">
        <v>248</v>
      </c>
      <c r="K2041">
        <v>2564411</v>
      </c>
      <c r="L2041">
        <v>0</v>
      </c>
      <c r="M2041">
        <v>2564411</v>
      </c>
      <c r="N2041">
        <v>2564411</v>
      </c>
      <c r="O2041">
        <v>0</v>
      </c>
      <c r="P2041">
        <v>3224.7143000000001</v>
      </c>
      <c r="Q2041">
        <v>350092.28570000001</v>
      </c>
      <c r="R2041">
        <v>1240.4286</v>
      </c>
      <c r="S2041">
        <v>354275.28570000001</v>
      </c>
      <c r="T2041">
        <v>4089.5713999999998</v>
      </c>
      <c r="U2041">
        <f t="shared" si="30"/>
        <v>1.1543484869173304E-2</v>
      </c>
      <c r="V2041">
        <f t="shared" si="31"/>
        <v>1.0340671318564647</v>
      </c>
      <c r="W2041">
        <f t="shared" si="32"/>
        <v>89.580152230971834</v>
      </c>
      <c r="X2041">
        <f t="shared" si="33"/>
        <v>1.0340671318564647</v>
      </c>
      <c r="Y2041">
        <f t="shared" si="34"/>
        <v>89.580152230971834</v>
      </c>
      <c r="AA2041">
        <v>3224.7143000000001</v>
      </c>
      <c r="AB2041">
        <v>350092.28570000001</v>
      </c>
      <c r="AC2041">
        <v>1240.4286</v>
      </c>
      <c r="AD2041">
        <v>354275.28570000001</v>
      </c>
      <c r="AE2041">
        <v>4089.5713999999998</v>
      </c>
      <c r="AF2041">
        <v>1.154575E-2</v>
      </c>
      <c r="AG2041">
        <v>2564411</v>
      </c>
      <c r="AH2041">
        <v>0</v>
      </c>
      <c r="AI2041">
        <v>2564411</v>
      </c>
      <c r="AJ2041">
        <v>2564411</v>
      </c>
      <c r="AK2041">
        <v>0</v>
      </c>
    </row>
    <row r="2042" spans="1:37" ht="19" customHeight="1">
      <c r="A2042" t="s">
        <v>1024</v>
      </c>
      <c r="B2042" t="s">
        <v>1025</v>
      </c>
      <c r="C2042" t="s">
        <v>1026</v>
      </c>
      <c r="D2042">
        <v>7</v>
      </c>
      <c r="E2042" t="s">
        <v>348</v>
      </c>
      <c r="F2042" t="s">
        <v>348</v>
      </c>
      <c r="G2042" t="s">
        <v>348</v>
      </c>
      <c r="H2042" t="s">
        <v>349</v>
      </c>
      <c r="I2042" t="s">
        <v>324</v>
      </c>
      <c r="J2042" t="s">
        <v>281</v>
      </c>
      <c r="K2042">
        <v>265892.86989999999</v>
      </c>
      <c r="L2042">
        <v>0</v>
      </c>
      <c r="M2042">
        <v>1834046.2879999999</v>
      </c>
      <c r="N2042">
        <v>1834046.2879999999</v>
      </c>
      <c r="O2042">
        <v>0</v>
      </c>
      <c r="P2042">
        <v>16231.428599999999</v>
      </c>
      <c r="Q2042">
        <v>230908.57139999999</v>
      </c>
      <c r="R2042">
        <v>22792.571400000001</v>
      </c>
      <c r="S2042">
        <v>302595.14289999998</v>
      </c>
      <c r="T2042">
        <v>1085.1429000000001</v>
      </c>
      <c r="U2042">
        <f t="shared" si="30"/>
        <v>3.5861213422008304E-3</v>
      </c>
      <c r="V2042">
        <f t="shared" si="31"/>
        <v>0.12552976011433525</v>
      </c>
      <c r="W2042">
        <f t="shared" si="32"/>
        <v>35.004325881872326</v>
      </c>
      <c r="X2042">
        <f t="shared" si="33"/>
        <v>0.86586522857048998</v>
      </c>
      <c r="Y2042">
        <f t="shared" si="34"/>
        <v>241.44894886325898</v>
      </c>
      <c r="AA2042">
        <v>16231.428599999999</v>
      </c>
      <c r="AB2042">
        <v>230908.57139999999</v>
      </c>
      <c r="AC2042">
        <v>22792.571400000001</v>
      </c>
      <c r="AD2042">
        <v>302595.14289999998</v>
      </c>
      <c r="AE2042">
        <v>1085.1429000000001</v>
      </c>
      <c r="AF2042">
        <v>3.5831999999999999E-3</v>
      </c>
      <c r="AG2042">
        <v>265892.86989999999</v>
      </c>
      <c r="AH2042">
        <v>0</v>
      </c>
      <c r="AI2042">
        <v>1834046.2879999999</v>
      </c>
      <c r="AJ2042">
        <v>1834046.2879999999</v>
      </c>
      <c r="AK2042">
        <v>0</v>
      </c>
    </row>
    <row r="2043" spans="1:37" ht="19" customHeight="1">
      <c r="A2043" t="s">
        <v>1024</v>
      </c>
      <c r="B2043" t="s">
        <v>1025</v>
      </c>
      <c r="C2043" t="s">
        <v>1026</v>
      </c>
      <c r="D2043">
        <v>7</v>
      </c>
      <c r="E2043" t="s">
        <v>353</v>
      </c>
      <c r="F2043" t="s">
        <v>353</v>
      </c>
      <c r="G2043" t="s">
        <v>353</v>
      </c>
      <c r="H2043" t="s">
        <v>354</v>
      </c>
      <c r="I2043" t="s">
        <v>324</v>
      </c>
      <c r="J2043" t="s">
        <v>281</v>
      </c>
      <c r="K2043">
        <v>67297.149999999994</v>
      </c>
      <c r="L2043">
        <v>0</v>
      </c>
      <c r="M2043">
        <v>464257.4952</v>
      </c>
      <c r="N2043">
        <v>464257.4952</v>
      </c>
      <c r="O2043">
        <v>0</v>
      </c>
      <c r="P2043">
        <v>13804.2857</v>
      </c>
      <c r="Q2043">
        <v>185113.28570000001</v>
      </c>
      <c r="R2043">
        <v>65263.571400000001</v>
      </c>
      <c r="S2043">
        <v>552566.28570000001</v>
      </c>
      <c r="T2043">
        <v>5670.1428999999998</v>
      </c>
      <c r="U2043">
        <f t="shared" si="30"/>
        <v>1.0261470970522515E-2</v>
      </c>
      <c r="V2043">
        <f t="shared" si="31"/>
        <v>1.7398597815734548E-2</v>
      </c>
      <c r="W2043">
        <f t="shared" si="32"/>
        <v>1.6955266808934519</v>
      </c>
      <c r="X2043">
        <f t="shared" si="33"/>
        <v>0.12002632268862963</v>
      </c>
      <c r="Y2043">
        <f t="shared" si="34"/>
        <v>11.696795033911</v>
      </c>
      <c r="AA2043">
        <v>13804.2857</v>
      </c>
      <c r="AB2043">
        <v>185113.28570000001</v>
      </c>
      <c r="AC2043">
        <v>65263.571400000001</v>
      </c>
      <c r="AD2043">
        <v>552566.28570000001</v>
      </c>
      <c r="AE2043">
        <v>5670.1428999999998</v>
      </c>
      <c r="AF2043">
        <v>1.026345E-2</v>
      </c>
      <c r="AG2043">
        <v>67297.149999999994</v>
      </c>
      <c r="AH2043">
        <v>0</v>
      </c>
      <c r="AI2043">
        <v>464257.4952</v>
      </c>
      <c r="AJ2043">
        <v>464257.4952</v>
      </c>
      <c r="AK2043">
        <v>0</v>
      </c>
    </row>
    <row r="2044" spans="1:37" ht="19" customHeight="1">
      <c r="A2044" t="s">
        <v>1024</v>
      </c>
      <c r="B2044" t="s">
        <v>1025</v>
      </c>
      <c r="C2044" t="s">
        <v>1026</v>
      </c>
      <c r="D2044">
        <v>7</v>
      </c>
      <c r="E2044" t="s">
        <v>362</v>
      </c>
      <c r="F2044" t="s">
        <v>363</v>
      </c>
      <c r="G2044" t="s">
        <v>344</v>
      </c>
      <c r="H2044" t="s">
        <v>345</v>
      </c>
      <c r="I2044" t="s">
        <v>324</v>
      </c>
      <c r="J2044" t="s">
        <v>248</v>
      </c>
      <c r="K2044">
        <v>342488</v>
      </c>
      <c r="L2044">
        <v>0</v>
      </c>
      <c r="M2044">
        <v>342488</v>
      </c>
      <c r="N2044">
        <v>342488</v>
      </c>
      <c r="O2044">
        <v>0</v>
      </c>
      <c r="P2044">
        <v>1696.8570999999999</v>
      </c>
      <c r="Q2044">
        <v>169878</v>
      </c>
      <c r="R2044">
        <v>1465.4286</v>
      </c>
      <c r="S2044">
        <v>177968.57139999999</v>
      </c>
      <c r="T2044">
        <v>1641.5714</v>
      </c>
      <c r="U2044">
        <f t="shared" si="30"/>
        <v>9.2239398624514683E-3</v>
      </c>
      <c r="V2044">
        <f t="shared" si="31"/>
        <v>0.27491852498433411</v>
      </c>
      <c r="W2044">
        <f t="shared" si="32"/>
        <v>29.804891302843814</v>
      </c>
      <c r="X2044">
        <f t="shared" si="33"/>
        <v>0.27491852498433411</v>
      </c>
      <c r="Y2044">
        <f t="shared" si="34"/>
        <v>29.804891302843814</v>
      </c>
      <c r="AA2044">
        <v>1696.8570999999999</v>
      </c>
      <c r="AB2044">
        <v>169878</v>
      </c>
      <c r="AC2044">
        <v>1465.4286</v>
      </c>
      <c r="AD2044">
        <v>177968.57139999999</v>
      </c>
      <c r="AE2044">
        <v>1641.5714</v>
      </c>
      <c r="AF2044">
        <v>9.2220800000000006E-3</v>
      </c>
      <c r="AG2044">
        <v>342488</v>
      </c>
      <c r="AH2044">
        <v>0</v>
      </c>
      <c r="AI2044">
        <v>342488</v>
      </c>
      <c r="AJ2044">
        <v>342488</v>
      </c>
      <c r="AK2044">
        <v>0</v>
      </c>
    </row>
    <row r="2045" spans="1:37" ht="19" customHeight="1">
      <c r="A2045" t="s">
        <v>1024</v>
      </c>
      <c r="B2045" t="s">
        <v>1025</v>
      </c>
      <c r="C2045" t="s">
        <v>1026</v>
      </c>
      <c r="D2045">
        <v>7</v>
      </c>
      <c r="E2045" t="s">
        <v>357</v>
      </c>
      <c r="F2045" t="s">
        <v>357</v>
      </c>
      <c r="G2045" t="s">
        <v>357</v>
      </c>
      <c r="H2045" t="s">
        <v>354</v>
      </c>
      <c r="I2045" t="s">
        <v>324</v>
      </c>
      <c r="J2045" t="s">
        <v>281</v>
      </c>
      <c r="K2045">
        <v>44200.05</v>
      </c>
      <c r="L2045">
        <v>0</v>
      </c>
      <c r="M2045">
        <v>304938.22580000001</v>
      </c>
      <c r="N2045">
        <v>304938.22580000001</v>
      </c>
      <c r="O2045">
        <v>0</v>
      </c>
      <c r="P2045">
        <v>3770.4286000000002</v>
      </c>
      <c r="Q2045">
        <v>177700.71429999999</v>
      </c>
      <c r="R2045">
        <v>15218.142900000001</v>
      </c>
      <c r="S2045">
        <v>292891.71429999999</v>
      </c>
      <c r="T2045">
        <v>4205.5713999999998</v>
      </c>
      <c r="U2045">
        <f t="shared" si="30"/>
        <v>1.4358792668652831E-2</v>
      </c>
      <c r="V2045">
        <f t="shared" si="31"/>
        <v>2.1558455049620562E-2</v>
      </c>
      <c r="W2045">
        <f t="shared" si="32"/>
        <v>1.501411403250188</v>
      </c>
      <c r="X2045">
        <f t="shared" si="33"/>
        <v>0.14873279631630157</v>
      </c>
      <c r="Y2045">
        <f t="shared" si="34"/>
        <v>10.358307954470655</v>
      </c>
      <c r="AA2045">
        <v>3770.4286000000002</v>
      </c>
      <c r="AB2045">
        <v>177700.71429999999</v>
      </c>
      <c r="AC2045">
        <v>15218.142900000001</v>
      </c>
      <c r="AD2045">
        <v>292891.71429999999</v>
      </c>
      <c r="AE2045">
        <v>4205.5713999999998</v>
      </c>
      <c r="AF2045">
        <v>1.435648E-2</v>
      </c>
      <c r="AG2045">
        <v>44200.05</v>
      </c>
      <c r="AH2045">
        <v>0</v>
      </c>
      <c r="AI2045">
        <v>304938.22580000001</v>
      </c>
      <c r="AJ2045">
        <v>304938.22580000001</v>
      </c>
      <c r="AK2045">
        <v>0</v>
      </c>
    </row>
    <row r="2046" spans="1:37" ht="19" customHeight="1">
      <c r="A2046" t="s">
        <v>1024</v>
      </c>
      <c r="B2046" t="s">
        <v>1025</v>
      </c>
      <c r="C2046" t="s">
        <v>1026</v>
      </c>
      <c r="D2046">
        <v>7</v>
      </c>
      <c r="E2046" t="s">
        <v>360</v>
      </c>
      <c r="F2046" t="s">
        <v>361</v>
      </c>
      <c r="G2046" t="s">
        <v>361</v>
      </c>
      <c r="H2046" t="s">
        <v>333</v>
      </c>
      <c r="I2046" t="s">
        <v>324</v>
      </c>
      <c r="J2046" t="s">
        <v>281</v>
      </c>
      <c r="K2046">
        <v>40279.24</v>
      </c>
      <c r="L2046">
        <v>0</v>
      </c>
      <c r="M2046">
        <v>277903.25939999998</v>
      </c>
      <c r="N2046">
        <v>277903.25939999998</v>
      </c>
      <c r="O2046">
        <v>0</v>
      </c>
      <c r="P2046">
        <v>846.85709999999995</v>
      </c>
      <c r="Q2046">
        <v>14250.571400000001</v>
      </c>
      <c r="R2046">
        <v>784.42859999999996</v>
      </c>
      <c r="S2046">
        <v>14210.142900000001</v>
      </c>
      <c r="T2046">
        <v>222.1429</v>
      </c>
      <c r="U2046">
        <f t="shared" si="30"/>
        <v>1.5632699935762082E-2</v>
      </c>
      <c r="V2046">
        <f t="shared" si="31"/>
        <v>0.40493450230237604</v>
      </c>
      <c r="W2046">
        <f t="shared" si="32"/>
        <v>25.90304323413957</v>
      </c>
      <c r="X2046">
        <f t="shared" si="33"/>
        <v>2.7938118503066862</v>
      </c>
      <c r="Y2046">
        <f t="shared" si="34"/>
        <v>178.71588796478042</v>
      </c>
      <c r="AA2046">
        <v>846.85709999999995</v>
      </c>
      <c r="AB2046">
        <v>14250.571400000001</v>
      </c>
      <c r="AC2046">
        <v>784.42859999999996</v>
      </c>
      <c r="AD2046">
        <v>14210.142900000001</v>
      </c>
      <c r="AE2046">
        <v>222.1429</v>
      </c>
      <c r="AF2046">
        <v>1.5642400000000001E-2</v>
      </c>
      <c r="AG2046">
        <v>40279.24</v>
      </c>
      <c r="AH2046">
        <v>0</v>
      </c>
      <c r="AI2046">
        <v>277903.25939999998</v>
      </c>
      <c r="AJ2046">
        <v>277903.25939999998</v>
      </c>
      <c r="AK2046">
        <v>0</v>
      </c>
    </row>
    <row r="2047" spans="1:37" ht="19" customHeight="1">
      <c r="A2047" t="s">
        <v>1024</v>
      </c>
      <c r="B2047" t="s">
        <v>1025</v>
      </c>
      <c r="C2047" t="s">
        <v>1026</v>
      </c>
      <c r="D2047">
        <v>7</v>
      </c>
      <c r="E2047" t="s">
        <v>365</v>
      </c>
      <c r="F2047" t="s">
        <v>366</v>
      </c>
      <c r="G2047" t="s">
        <v>366</v>
      </c>
      <c r="H2047" t="s">
        <v>367</v>
      </c>
      <c r="I2047" t="s">
        <v>324</v>
      </c>
      <c r="J2047" t="s">
        <v>368</v>
      </c>
      <c r="K2047">
        <v>1004840</v>
      </c>
      <c r="L2047">
        <v>0</v>
      </c>
      <c r="M2047">
        <v>156368.4645</v>
      </c>
      <c r="N2047">
        <v>156368.4645</v>
      </c>
      <c r="O2047">
        <v>0</v>
      </c>
      <c r="R2047">
        <v>836.57140000000004</v>
      </c>
      <c r="S2047">
        <v>13849.428599999999</v>
      </c>
      <c r="T2047">
        <v>444.28570000000002</v>
      </c>
      <c r="U2047">
        <f t="shared" si="30"/>
        <v>3.2079713382543451E-2</v>
      </c>
      <c r="V2047">
        <f t="shared" si="31"/>
        <v>10.364945412157397</v>
      </c>
      <c r="W2047">
        <f t="shared" si="32"/>
        <v>323.0996888456491</v>
      </c>
      <c r="X2047">
        <f t="shared" si="33"/>
        <v>1.6129439500073364</v>
      </c>
      <c r="Y2047">
        <f t="shared" si="34"/>
        <v>50.27925065206594</v>
      </c>
      <c r="AC2047">
        <v>836.57140000000004</v>
      </c>
      <c r="AD2047">
        <v>13849.428599999999</v>
      </c>
      <c r="AE2047">
        <v>444.28570000000002</v>
      </c>
      <c r="AF2047">
        <v>3.2084189999999999E-2</v>
      </c>
      <c r="AG2047">
        <v>1004840</v>
      </c>
      <c r="AH2047">
        <v>0</v>
      </c>
      <c r="AI2047">
        <v>156368.4645</v>
      </c>
      <c r="AJ2047">
        <v>156368.4645</v>
      </c>
      <c r="AK2047">
        <v>0</v>
      </c>
    </row>
    <row r="2048" spans="1:37" ht="19" customHeight="1">
      <c r="A2048" t="s">
        <v>1024</v>
      </c>
      <c r="B2048" t="s">
        <v>1025</v>
      </c>
      <c r="C2048" t="s">
        <v>1026</v>
      </c>
      <c r="D2048">
        <v>7</v>
      </c>
      <c r="E2048" t="s">
        <v>374</v>
      </c>
      <c r="F2048" t="s">
        <v>374</v>
      </c>
      <c r="G2048" t="s">
        <v>374</v>
      </c>
      <c r="H2048" t="s">
        <v>349</v>
      </c>
      <c r="I2048" t="s">
        <v>324</v>
      </c>
      <c r="J2048" t="s">
        <v>281</v>
      </c>
      <c r="K2048">
        <v>17266.4679</v>
      </c>
      <c r="L2048">
        <v>0</v>
      </c>
      <c r="M2048">
        <v>119195.79300000001</v>
      </c>
      <c r="N2048">
        <v>119195.79300000001</v>
      </c>
      <c r="O2048">
        <v>0</v>
      </c>
      <c r="Q2048">
        <v>1601.4286</v>
      </c>
      <c r="R2048">
        <v>1427.4286</v>
      </c>
      <c r="S2048">
        <v>5905</v>
      </c>
      <c r="T2048">
        <v>13.857100000000001</v>
      </c>
      <c r="U2048">
        <f t="shared" si="30"/>
        <v>2.346672311600339E-3</v>
      </c>
      <c r="V2048">
        <f t="shared" si="31"/>
        <v>0.41772028305310271</v>
      </c>
      <c r="W2048">
        <f t="shared" si="32"/>
        <v>178.00537424342548</v>
      </c>
      <c r="X2048">
        <f t="shared" si="33"/>
        <v>2.883652909156889</v>
      </c>
      <c r="Y2048">
        <f t="shared" si="34"/>
        <v>1228.8264087414702</v>
      </c>
      <c r="AB2048">
        <v>1601.4286</v>
      </c>
      <c r="AC2048">
        <v>1427.4286</v>
      </c>
      <c r="AD2048">
        <v>5905</v>
      </c>
      <c r="AE2048">
        <v>13.857100000000001</v>
      </c>
      <c r="AF2048">
        <v>2.35542E-3</v>
      </c>
      <c r="AG2048">
        <v>17266.4679</v>
      </c>
      <c r="AH2048">
        <v>0</v>
      </c>
      <c r="AI2048">
        <v>119195.79300000001</v>
      </c>
      <c r="AJ2048">
        <v>119195.79300000001</v>
      </c>
      <c r="AK2048">
        <v>0</v>
      </c>
    </row>
    <row r="2049" spans="1:37" ht="19" customHeight="1">
      <c r="A2049" t="s">
        <v>1024</v>
      </c>
      <c r="B2049" t="s">
        <v>1025</v>
      </c>
      <c r="C2049" t="s">
        <v>1026</v>
      </c>
      <c r="D2049">
        <v>7</v>
      </c>
      <c r="E2049" t="s">
        <v>369</v>
      </c>
      <c r="F2049" t="s">
        <v>369</v>
      </c>
      <c r="G2049" t="s">
        <v>369</v>
      </c>
      <c r="H2049" t="s">
        <v>354</v>
      </c>
      <c r="I2049" t="s">
        <v>324</v>
      </c>
      <c r="J2049" t="s">
        <v>281</v>
      </c>
      <c r="K2049">
        <v>13866.94</v>
      </c>
      <c r="L2049">
        <v>0</v>
      </c>
      <c r="M2049">
        <v>95665.016699999993</v>
      </c>
      <c r="N2049">
        <v>95665.016699999993</v>
      </c>
      <c r="O2049">
        <v>0</v>
      </c>
      <c r="P2049">
        <v>360.1429</v>
      </c>
      <c r="Q2049">
        <v>2129</v>
      </c>
      <c r="R2049">
        <v>561.57140000000004</v>
      </c>
      <c r="S2049">
        <v>2971.7143000000001</v>
      </c>
      <c r="T2049">
        <v>312</v>
      </c>
      <c r="U2049">
        <f t="shared" si="30"/>
        <v>0.10498990431213391</v>
      </c>
      <c r="V2049">
        <f t="shared" si="31"/>
        <v>0.66661570682330684</v>
      </c>
      <c r="W2049">
        <f t="shared" si="32"/>
        <v>6.349331501831502</v>
      </c>
      <c r="X2049">
        <f t="shared" si="33"/>
        <v>4.5988374310218365</v>
      </c>
      <c r="Y2049">
        <f t="shared" si="34"/>
        <v>43.802663324175825</v>
      </c>
      <c r="AA2049">
        <v>360.1429</v>
      </c>
      <c r="AB2049">
        <v>2129</v>
      </c>
      <c r="AC2049">
        <v>561.57140000000004</v>
      </c>
      <c r="AD2049">
        <v>2971.7143000000001</v>
      </c>
      <c r="AE2049">
        <v>312</v>
      </c>
      <c r="AF2049">
        <v>0.10500419</v>
      </c>
      <c r="AG2049">
        <v>13866.94</v>
      </c>
      <c r="AH2049">
        <v>0</v>
      </c>
      <c r="AI2049">
        <v>95665.016699999993</v>
      </c>
      <c r="AJ2049">
        <v>95665.016699999993</v>
      </c>
      <c r="AK2049">
        <v>0</v>
      </c>
    </row>
    <row r="2050" spans="1:37" ht="19" customHeight="1">
      <c r="A2050" t="s">
        <v>1024</v>
      </c>
      <c r="B2050" t="s">
        <v>1025</v>
      </c>
      <c r="C2050" t="s">
        <v>1026</v>
      </c>
      <c r="D2050">
        <v>7</v>
      </c>
      <c r="E2050" t="s">
        <v>370</v>
      </c>
      <c r="F2050" t="s">
        <v>371</v>
      </c>
      <c r="G2050" t="s">
        <v>371</v>
      </c>
      <c r="H2050" t="s">
        <v>345</v>
      </c>
      <c r="I2050" t="s">
        <v>324</v>
      </c>
      <c r="J2050" t="s">
        <v>268</v>
      </c>
      <c r="K2050">
        <v>961575</v>
      </c>
      <c r="L2050">
        <v>0</v>
      </c>
      <c r="M2050">
        <v>66337.660499999998</v>
      </c>
      <c r="N2050">
        <v>66337.660499999998</v>
      </c>
      <c r="O2050">
        <v>0</v>
      </c>
      <c r="P2050">
        <v>1463.5714</v>
      </c>
      <c r="Q2050">
        <v>120633.5714</v>
      </c>
      <c r="R2050">
        <v>31866</v>
      </c>
      <c r="S2050">
        <v>169613</v>
      </c>
      <c r="T2050">
        <v>1035.8570999999999</v>
      </c>
      <c r="U2050">
        <f t="shared" si="30"/>
        <v>6.107179874184172E-3</v>
      </c>
      <c r="V2050">
        <f t="shared" si="31"/>
        <v>0.80988990904504443</v>
      </c>
      <c r="W2050">
        <f t="shared" si="32"/>
        <v>132.61274855658868</v>
      </c>
      <c r="X2050">
        <f t="shared" si="33"/>
        <v>5.5873126722934811E-2</v>
      </c>
      <c r="Y2050">
        <f t="shared" si="34"/>
        <v>9.1487606184840971</v>
      </c>
      <c r="AA2050">
        <v>1463.5714</v>
      </c>
      <c r="AB2050">
        <v>120633.5714</v>
      </c>
      <c r="AC2050">
        <v>31866</v>
      </c>
      <c r="AD2050">
        <v>169613</v>
      </c>
      <c r="AE2050">
        <v>1035.8570999999999</v>
      </c>
      <c r="AF2050">
        <v>6.1151699999999996E-3</v>
      </c>
      <c r="AG2050">
        <v>961575</v>
      </c>
      <c r="AH2050">
        <v>0</v>
      </c>
      <c r="AI2050">
        <v>66337.660499999998</v>
      </c>
      <c r="AJ2050">
        <v>66337.660499999998</v>
      </c>
      <c r="AK2050">
        <v>0</v>
      </c>
    </row>
    <row r="2051" spans="1:37" ht="19" customHeight="1">
      <c r="A2051" t="s">
        <v>1024</v>
      </c>
      <c r="B2051" t="s">
        <v>1025</v>
      </c>
      <c r="C2051" t="s">
        <v>1026</v>
      </c>
      <c r="D2051">
        <v>7</v>
      </c>
      <c r="E2051" t="s">
        <v>375</v>
      </c>
      <c r="F2051" t="s">
        <v>376</v>
      </c>
      <c r="G2051" t="s">
        <v>376</v>
      </c>
      <c r="H2051" t="s">
        <v>323</v>
      </c>
      <c r="I2051" t="s">
        <v>324</v>
      </c>
      <c r="J2051" t="s">
        <v>281</v>
      </c>
      <c r="K2051">
        <v>4156.5</v>
      </c>
      <c r="L2051">
        <v>0</v>
      </c>
      <c r="M2051">
        <v>28676.089800000002</v>
      </c>
      <c r="N2051">
        <v>28676.089800000002</v>
      </c>
      <c r="O2051">
        <v>0</v>
      </c>
      <c r="P2051">
        <v>581</v>
      </c>
      <c r="Q2051">
        <v>33397.857100000001</v>
      </c>
      <c r="R2051">
        <v>3047</v>
      </c>
      <c r="S2051">
        <v>37884.142899999999</v>
      </c>
      <c r="T2051">
        <v>315</v>
      </c>
      <c r="U2051">
        <f t="shared" si="30"/>
        <v>8.3148245119727925E-3</v>
      </c>
      <c r="V2051">
        <f t="shared" si="31"/>
        <v>1.5673727022228984E-2</v>
      </c>
      <c r="W2051">
        <f t="shared" si="32"/>
        <v>1.8850340136054424</v>
      </c>
      <c r="X2051">
        <f t="shared" si="33"/>
        <v>0.10813453713223264</v>
      </c>
      <c r="Y2051">
        <f t="shared" si="34"/>
        <v>13.005029387755103</v>
      </c>
      <c r="AA2051">
        <v>581</v>
      </c>
      <c r="AB2051">
        <v>33397.857100000001</v>
      </c>
      <c r="AC2051">
        <v>3047</v>
      </c>
      <c r="AD2051">
        <v>37884.142899999999</v>
      </c>
      <c r="AE2051">
        <v>315</v>
      </c>
      <c r="AF2051">
        <v>8.3211099999999996E-3</v>
      </c>
      <c r="AG2051">
        <v>4156.5</v>
      </c>
      <c r="AH2051">
        <v>0</v>
      </c>
      <c r="AI2051">
        <v>28676.089800000002</v>
      </c>
      <c r="AJ2051">
        <v>28676.089800000002</v>
      </c>
      <c r="AK2051">
        <v>0</v>
      </c>
    </row>
    <row r="2052" spans="1:37" ht="19" customHeight="1">
      <c r="A2052" t="s">
        <v>1024</v>
      </c>
      <c r="B2052" t="s">
        <v>1025</v>
      </c>
      <c r="C2052" t="s">
        <v>1026</v>
      </c>
      <c r="D2052">
        <v>7</v>
      </c>
      <c r="E2052" t="s">
        <v>377</v>
      </c>
      <c r="F2052" t="s">
        <v>378</v>
      </c>
      <c r="G2052" t="s">
        <v>378</v>
      </c>
      <c r="H2052" t="s">
        <v>345</v>
      </c>
      <c r="I2052" t="s">
        <v>324</v>
      </c>
      <c r="J2052" t="s">
        <v>268</v>
      </c>
      <c r="K2052">
        <v>280399</v>
      </c>
      <c r="L2052">
        <v>0</v>
      </c>
      <c r="M2052">
        <v>19342.203000000001</v>
      </c>
      <c r="N2052">
        <v>19342.203000000001</v>
      </c>
      <c r="O2052">
        <v>0</v>
      </c>
      <c r="P2052">
        <v>962.85709999999995</v>
      </c>
      <c r="Q2052">
        <v>31251.7143</v>
      </c>
      <c r="R2052">
        <v>6257.1428999999998</v>
      </c>
      <c r="S2052">
        <v>593998.71429999999</v>
      </c>
      <c r="U2052">
        <f t="shared" si="30"/>
        <v>0</v>
      </c>
      <c r="V2052">
        <f t="shared" si="31"/>
        <v>6.7436172900147306E-2</v>
      </c>
      <c r="W2052" t="str">
        <f t="shared" si="32"/>
        <v/>
      </c>
      <c r="X2052">
        <f t="shared" si="33"/>
        <v>4.6518145420552425E-3</v>
      </c>
      <c r="Y2052" t="str">
        <f t="shared" si="34"/>
        <v/>
      </c>
      <c r="AA2052">
        <v>962.85709999999995</v>
      </c>
      <c r="AB2052">
        <v>31251.7143</v>
      </c>
      <c r="AC2052">
        <v>6257.1428999999998</v>
      </c>
      <c r="AD2052">
        <v>593998.71429999999</v>
      </c>
      <c r="AF2052">
        <v>0</v>
      </c>
      <c r="AG2052">
        <v>280399</v>
      </c>
      <c r="AH2052">
        <v>0</v>
      </c>
      <c r="AI2052">
        <v>19342.203000000001</v>
      </c>
      <c r="AJ2052">
        <v>19342.203000000001</v>
      </c>
      <c r="AK2052">
        <v>0</v>
      </c>
    </row>
    <row r="2053" spans="1:37" ht="19" customHeight="1">
      <c r="A2053" t="s">
        <v>1024</v>
      </c>
      <c r="B2053" t="s">
        <v>1025</v>
      </c>
      <c r="C2053" t="s">
        <v>1026</v>
      </c>
      <c r="D2053">
        <v>7</v>
      </c>
      <c r="E2053" t="s">
        <v>380</v>
      </c>
      <c r="F2053" t="s">
        <v>380</v>
      </c>
      <c r="G2053" t="s">
        <v>380</v>
      </c>
      <c r="H2053" t="s">
        <v>340</v>
      </c>
      <c r="I2053" t="s">
        <v>324</v>
      </c>
      <c r="J2053" t="s">
        <v>381</v>
      </c>
      <c r="K2053">
        <v>173824</v>
      </c>
      <c r="L2053">
        <v>0</v>
      </c>
      <c r="M2053">
        <v>14684.8156</v>
      </c>
      <c r="N2053">
        <v>14684.8156</v>
      </c>
      <c r="O2053">
        <v>0</v>
      </c>
      <c r="P2053">
        <v>153.71430000000001</v>
      </c>
      <c r="Q2053">
        <v>10563.857099999999</v>
      </c>
      <c r="R2053">
        <v>265.42860000000002</v>
      </c>
      <c r="S2053">
        <v>11101.142900000001</v>
      </c>
      <c r="T2053">
        <v>151.8571</v>
      </c>
      <c r="U2053">
        <f t="shared" si="30"/>
        <v>1.3679411333404239E-2</v>
      </c>
      <c r="V2053">
        <f t="shared" si="31"/>
        <v>2.2368867983854166</v>
      </c>
      <c r="W2053">
        <f t="shared" si="32"/>
        <v>163.5221533928937</v>
      </c>
      <c r="X2053">
        <f t="shared" si="33"/>
        <v>0.18897430822190389</v>
      </c>
      <c r="Y2053">
        <f t="shared" si="34"/>
        <v>13.814505874272591</v>
      </c>
      <c r="AA2053">
        <v>153.71430000000001</v>
      </c>
      <c r="AB2053">
        <v>10563.857099999999</v>
      </c>
      <c r="AC2053">
        <v>265.42860000000002</v>
      </c>
      <c r="AD2053">
        <v>11101.142900000001</v>
      </c>
      <c r="AE2053">
        <v>151.8571</v>
      </c>
      <c r="AF2053">
        <v>1.3678350000000001E-2</v>
      </c>
      <c r="AG2053">
        <v>173824</v>
      </c>
      <c r="AH2053">
        <v>0</v>
      </c>
      <c r="AI2053">
        <v>14684.8156</v>
      </c>
      <c r="AJ2053">
        <v>14684.8156</v>
      </c>
      <c r="AK2053">
        <v>0</v>
      </c>
    </row>
    <row r="2054" spans="1:37" ht="19" customHeight="1">
      <c r="A2054" t="s">
        <v>1024</v>
      </c>
      <c r="B2054" t="s">
        <v>1025</v>
      </c>
      <c r="C2054" t="s">
        <v>1026</v>
      </c>
      <c r="D2054">
        <v>7</v>
      </c>
      <c r="E2054" t="s">
        <v>382</v>
      </c>
      <c r="F2054" t="s">
        <v>382</v>
      </c>
      <c r="G2054" t="s">
        <v>382</v>
      </c>
      <c r="H2054" t="s">
        <v>276</v>
      </c>
      <c r="I2054" t="s">
        <v>383</v>
      </c>
      <c r="J2054" t="s">
        <v>281</v>
      </c>
      <c r="K2054">
        <v>766730.15</v>
      </c>
      <c r="L2054">
        <v>382997.11</v>
      </c>
      <c r="M2054">
        <v>7931402.1639999999</v>
      </c>
      <c r="N2054">
        <v>5289220.9850000003</v>
      </c>
      <c r="O2054">
        <v>2642181.1800000002</v>
      </c>
      <c r="Q2054">
        <v>577003.71429999999</v>
      </c>
      <c r="R2054">
        <v>28477.857100000001</v>
      </c>
      <c r="S2054">
        <v>577828</v>
      </c>
      <c r="T2054">
        <v>15551.857099999999</v>
      </c>
      <c r="U2054">
        <f t="shared" si="30"/>
        <v>2.69143362730778E-2</v>
      </c>
      <c r="V2054">
        <f t="shared" si="31"/>
        <v>0.28424851587076333</v>
      </c>
      <c r="W2054">
        <f t="shared" si="32"/>
        <v>10.561230750285858</v>
      </c>
      <c r="X2054">
        <f t="shared" si="33"/>
        <v>1.9608905279771836</v>
      </c>
      <c r="Y2054">
        <f t="shared" si="34"/>
        <v>72.856729888548173</v>
      </c>
      <c r="AB2054">
        <v>577003.71429999999</v>
      </c>
      <c r="AC2054">
        <v>28477.857100000001</v>
      </c>
      <c r="AD2054">
        <v>577828</v>
      </c>
      <c r="AE2054">
        <v>15551.857099999999</v>
      </c>
      <c r="AF2054">
        <v>2.690849E-2</v>
      </c>
      <c r="AG2054">
        <v>766730.15</v>
      </c>
      <c r="AH2054">
        <v>382997.11</v>
      </c>
      <c r="AI2054">
        <v>7931402.1639999999</v>
      </c>
      <c r="AJ2054">
        <v>5289220.9850000003</v>
      </c>
      <c r="AK2054">
        <v>2642181.1800000002</v>
      </c>
    </row>
    <row r="2055" spans="1:37" ht="19" customHeight="1">
      <c r="A2055" t="s">
        <v>1024</v>
      </c>
      <c r="B2055" t="s">
        <v>1025</v>
      </c>
      <c r="C2055" t="s">
        <v>1026</v>
      </c>
      <c r="D2055">
        <v>7</v>
      </c>
      <c r="E2055" t="s">
        <v>391</v>
      </c>
      <c r="G2055" t="s">
        <v>392</v>
      </c>
      <c r="H2055" t="s">
        <v>393</v>
      </c>
      <c r="I2055" t="s">
        <v>383</v>
      </c>
      <c r="J2055" t="s">
        <v>268</v>
      </c>
      <c r="K2055">
        <v>56632791</v>
      </c>
      <c r="L2055">
        <v>3062374.07</v>
      </c>
      <c r="M2055">
        <v>4118123.5060000001</v>
      </c>
      <c r="N2055">
        <v>3906860.2220000001</v>
      </c>
      <c r="O2055">
        <v>211263.2843</v>
      </c>
      <c r="P2055">
        <v>5382</v>
      </c>
      <c r="R2055">
        <v>0</v>
      </c>
      <c r="S2055">
        <v>51959.857100000001</v>
      </c>
      <c r="U2055">
        <f t="shared" si="30"/>
        <v>0</v>
      </c>
      <c r="V2055">
        <f t="shared" si="31"/>
        <v>164.12440680645585</v>
      </c>
      <c r="W2055" t="str">
        <f t="shared" si="32"/>
        <v/>
      </c>
      <c r="X2055">
        <f t="shared" si="33"/>
        <v>11.322266665741081</v>
      </c>
      <c r="Y2055" t="str">
        <f t="shared" si="34"/>
        <v/>
      </c>
      <c r="AA2055">
        <v>5382</v>
      </c>
      <c r="AC2055">
        <v>0</v>
      </c>
      <c r="AD2055">
        <v>51959.857100000001</v>
      </c>
      <c r="AF2055">
        <v>0</v>
      </c>
      <c r="AG2055">
        <v>56632791</v>
      </c>
      <c r="AH2055">
        <v>3062374.07</v>
      </c>
      <c r="AI2055">
        <v>4118123.5060000001</v>
      </c>
      <c r="AJ2055">
        <v>3906860.2220000001</v>
      </c>
      <c r="AK2055">
        <v>211263.2843</v>
      </c>
    </row>
    <row r="2056" spans="1:37" ht="19" customHeight="1">
      <c r="A2056" t="s">
        <v>1024</v>
      </c>
      <c r="B2056" t="s">
        <v>1025</v>
      </c>
      <c r="C2056" t="s">
        <v>1026</v>
      </c>
      <c r="D2056">
        <v>7</v>
      </c>
      <c r="E2056" t="s">
        <v>386</v>
      </c>
      <c r="G2056" t="s">
        <v>387</v>
      </c>
      <c r="H2056" t="s">
        <v>388</v>
      </c>
      <c r="I2056" t="s">
        <v>383</v>
      </c>
      <c r="J2056" t="s">
        <v>268</v>
      </c>
      <c r="K2056">
        <v>13541843</v>
      </c>
      <c r="L2056">
        <v>36945243.18</v>
      </c>
      <c r="M2056">
        <v>3482973.0150000001</v>
      </c>
      <c r="N2056">
        <v>934205.30020000006</v>
      </c>
      <c r="O2056">
        <v>2548767.7140000002</v>
      </c>
      <c r="P2056">
        <v>25863</v>
      </c>
      <c r="R2056">
        <v>0</v>
      </c>
      <c r="S2056">
        <v>215761.28570000001</v>
      </c>
      <c r="U2056">
        <f t="shared" si="30"/>
        <v>0</v>
      </c>
      <c r="V2056">
        <f t="shared" si="31"/>
        <v>33.427873121248936</v>
      </c>
      <c r="W2056" t="str">
        <f t="shared" si="32"/>
        <v/>
      </c>
      <c r="X2056">
        <f t="shared" si="33"/>
        <v>2.3061021904701628</v>
      </c>
      <c r="Y2056" t="str">
        <f t="shared" si="34"/>
        <v/>
      </c>
      <c r="AA2056">
        <v>25863</v>
      </c>
      <c r="AC2056">
        <v>0</v>
      </c>
      <c r="AD2056">
        <v>215761.28570000001</v>
      </c>
      <c r="AF2056">
        <v>0</v>
      </c>
      <c r="AG2056">
        <v>13541843</v>
      </c>
      <c r="AH2056">
        <v>36945243.18</v>
      </c>
      <c r="AI2056">
        <v>3482973.0150000001</v>
      </c>
      <c r="AJ2056">
        <v>934205.30020000006</v>
      </c>
      <c r="AK2056">
        <v>2548767.7140000002</v>
      </c>
    </row>
    <row r="2057" spans="1:37" ht="19" customHeight="1">
      <c r="A2057" t="s">
        <v>1024</v>
      </c>
      <c r="B2057" t="s">
        <v>1025</v>
      </c>
      <c r="C2057" t="s">
        <v>1026</v>
      </c>
      <c r="D2057">
        <v>7</v>
      </c>
      <c r="E2057" t="s">
        <v>397</v>
      </c>
      <c r="G2057" t="s">
        <v>398</v>
      </c>
      <c r="H2057" t="s">
        <v>388</v>
      </c>
      <c r="I2057" t="s">
        <v>383</v>
      </c>
      <c r="J2057" t="s">
        <v>268</v>
      </c>
      <c r="K2057">
        <v>1963050</v>
      </c>
      <c r="L2057">
        <v>16623568.130000001</v>
      </c>
      <c r="M2057">
        <v>1282223.111</v>
      </c>
      <c r="N2057">
        <v>135419.98300000001</v>
      </c>
      <c r="O2057">
        <v>1146803.128</v>
      </c>
      <c r="P2057">
        <v>18532.571400000001</v>
      </c>
      <c r="R2057">
        <v>0</v>
      </c>
      <c r="S2057">
        <v>169850.71429999999</v>
      </c>
      <c r="U2057">
        <f t="shared" si="30"/>
        <v>0</v>
      </c>
      <c r="V2057">
        <f t="shared" si="31"/>
        <v>15.632734736332939</v>
      </c>
      <c r="W2057" t="str">
        <f t="shared" si="32"/>
        <v/>
      </c>
      <c r="X2057">
        <f t="shared" si="33"/>
        <v>1.0784454507463743</v>
      </c>
      <c r="Y2057" t="str">
        <f t="shared" si="34"/>
        <v/>
      </c>
      <c r="AA2057">
        <v>18532.571400000001</v>
      </c>
      <c r="AC2057">
        <v>0</v>
      </c>
      <c r="AD2057">
        <v>169850.71429999999</v>
      </c>
      <c r="AF2057">
        <v>0</v>
      </c>
      <c r="AG2057">
        <v>1963050</v>
      </c>
      <c r="AH2057">
        <v>16623568.130000001</v>
      </c>
      <c r="AI2057">
        <v>1282223.111</v>
      </c>
      <c r="AJ2057">
        <v>135419.98300000001</v>
      </c>
      <c r="AK2057">
        <v>1146803.128</v>
      </c>
    </row>
    <row r="2058" spans="1:37" ht="19" customHeight="1">
      <c r="A2058" t="s">
        <v>1024</v>
      </c>
      <c r="B2058" t="s">
        <v>1025</v>
      </c>
      <c r="C2058" t="s">
        <v>1026</v>
      </c>
      <c r="D2058">
        <v>7</v>
      </c>
      <c r="E2058" t="s">
        <v>394</v>
      </c>
      <c r="G2058" t="s">
        <v>395</v>
      </c>
      <c r="H2058" t="s">
        <v>388</v>
      </c>
      <c r="I2058" t="s">
        <v>383</v>
      </c>
      <c r="J2058" t="s">
        <v>268</v>
      </c>
      <c r="K2058">
        <v>15647750</v>
      </c>
      <c r="L2058">
        <v>2720029.98</v>
      </c>
      <c r="M2058">
        <v>1267234.7120000001</v>
      </c>
      <c r="N2058">
        <v>1079583.0689999999</v>
      </c>
      <c r="O2058">
        <v>187651.64300000001</v>
      </c>
      <c r="P2058">
        <v>1610.8570999999999</v>
      </c>
      <c r="R2058">
        <v>0</v>
      </c>
      <c r="S2058">
        <v>40906.857100000001</v>
      </c>
      <c r="U2058">
        <f t="shared" si="30"/>
        <v>0</v>
      </c>
      <c r="V2058">
        <f t="shared" si="31"/>
        <v>64.144956483870985</v>
      </c>
      <c r="W2058" t="str">
        <f t="shared" si="32"/>
        <v/>
      </c>
      <c r="X2058">
        <f t="shared" si="33"/>
        <v>4.4255057249488443</v>
      </c>
      <c r="Y2058" t="str">
        <f t="shared" si="34"/>
        <v/>
      </c>
      <c r="AA2058">
        <v>1610.8570999999999</v>
      </c>
      <c r="AC2058">
        <v>0</v>
      </c>
      <c r="AD2058">
        <v>40906.857100000001</v>
      </c>
      <c r="AF2058">
        <v>0</v>
      </c>
      <c r="AG2058">
        <v>15647750</v>
      </c>
      <c r="AH2058">
        <v>2720029.98</v>
      </c>
      <c r="AI2058">
        <v>1267234.7120000001</v>
      </c>
      <c r="AJ2058">
        <v>1079583.0689999999</v>
      </c>
      <c r="AK2058">
        <v>187651.64300000001</v>
      </c>
    </row>
    <row r="2059" spans="1:37" ht="19" customHeight="1">
      <c r="A2059" t="s">
        <v>1024</v>
      </c>
      <c r="B2059" t="s">
        <v>1025</v>
      </c>
      <c r="C2059" t="s">
        <v>1026</v>
      </c>
      <c r="D2059">
        <v>7</v>
      </c>
      <c r="E2059" t="s">
        <v>403</v>
      </c>
      <c r="G2059" t="s">
        <v>404</v>
      </c>
      <c r="H2059" t="s">
        <v>393</v>
      </c>
      <c r="I2059" t="s">
        <v>383</v>
      </c>
      <c r="J2059" t="s">
        <v>268</v>
      </c>
      <c r="K2059">
        <v>45684</v>
      </c>
      <c r="L2059">
        <v>12106335.17</v>
      </c>
      <c r="M2059">
        <v>838309.75410000002</v>
      </c>
      <c r="N2059">
        <v>3151.9438</v>
      </c>
      <c r="O2059">
        <v>835157.81030000001</v>
      </c>
      <c r="P2059">
        <v>7931.5713999999998</v>
      </c>
      <c r="R2059">
        <v>0</v>
      </c>
      <c r="S2059">
        <v>80596.857099999994</v>
      </c>
      <c r="U2059">
        <f t="shared" si="30"/>
        <v>0</v>
      </c>
      <c r="V2059">
        <f t="shared" si="31"/>
        <v>21.539335416237076</v>
      </c>
      <c r="W2059" t="str">
        <f t="shared" si="32"/>
        <v/>
      </c>
      <c r="X2059">
        <f t="shared" si="33"/>
        <v>1.4858958600756655</v>
      </c>
      <c r="Y2059" t="str">
        <f t="shared" si="34"/>
        <v/>
      </c>
      <c r="AA2059">
        <v>7931.5713999999998</v>
      </c>
      <c r="AC2059">
        <v>0</v>
      </c>
      <c r="AD2059">
        <v>80596.857099999994</v>
      </c>
      <c r="AF2059">
        <v>0</v>
      </c>
      <c r="AG2059">
        <v>45684</v>
      </c>
      <c r="AH2059">
        <v>12106335.17</v>
      </c>
      <c r="AI2059">
        <v>838309.75410000002</v>
      </c>
      <c r="AJ2059">
        <v>3151.9438</v>
      </c>
      <c r="AK2059">
        <v>835157.81030000001</v>
      </c>
    </row>
    <row r="2060" spans="1:37" ht="19" customHeight="1">
      <c r="A2060" t="s">
        <v>1024</v>
      </c>
      <c r="B2060" t="s">
        <v>1025</v>
      </c>
      <c r="C2060" t="s">
        <v>1026</v>
      </c>
      <c r="D2060">
        <v>7</v>
      </c>
      <c r="E2060" t="s">
        <v>405</v>
      </c>
      <c r="G2060" t="s">
        <v>406</v>
      </c>
      <c r="H2060" t="s">
        <v>393</v>
      </c>
      <c r="I2060" t="s">
        <v>383</v>
      </c>
      <c r="J2060" t="s">
        <v>268</v>
      </c>
      <c r="K2060">
        <v>1839975</v>
      </c>
      <c r="L2060">
        <v>9641423.2400000002</v>
      </c>
      <c r="M2060">
        <v>792064.41709999996</v>
      </c>
      <c r="N2060">
        <v>126922.5861</v>
      </c>
      <c r="O2060">
        <v>665141.8308</v>
      </c>
      <c r="P2060">
        <v>6033.2857000000004</v>
      </c>
      <c r="R2060">
        <v>0</v>
      </c>
      <c r="S2060">
        <v>52785.7143</v>
      </c>
      <c r="U2060">
        <f t="shared" si="30"/>
        <v>0</v>
      </c>
      <c r="V2060">
        <f t="shared" si="31"/>
        <v>31.072796310941058</v>
      </c>
      <c r="W2060" t="str">
        <f t="shared" si="32"/>
        <v/>
      </c>
      <c r="X2060">
        <f t="shared" si="33"/>
        <v>2.1436114124103893</v>
      </c>
      <c r="Y2060" t="str">
        <f t="shared" si="34"/>
        <v/>
      </c>
      <c r="AA2060">
        <v>6033.2857000000004</v>
      </c>
      <c r="AC2060">
        <v>0</v>
      </c>
      <c r="AD2060">
        <v>52785.7143</v>
      </c>
      <c r="AF2060">
        <v>0</v>
      </c>
      <c r="AG2060">
        <v>1839975</v>
      </c>
      <c r="AH2060">
        <v>9641423.2400000002</v>
      </c>
      <c r="AI2060">
        <v>792064.41709999996</v>
      </c>
      <c r="AJ2060">
        <v>126922.5861</v>
      </c>
      <c r="AK2060">
        <v>665141.8308</v>
      </c>
    </row>
    <row r="2061" spans="1:37" ht="19" customHeight="1">
      <c r="A2061" t="s">
        <v>1024</v>
      </c>
      <c r="B2061" t="s">
        <v>1025</v>
      </c>
      <c r="C2061" t="s">
        <v>1026</v>
      </c>
      <c r="D2061">
        <v>7</v>
      </c>
      <c r="E2061" t="s">
        <v>413</v>
      </c>
      <c r="G2061" t="s">
        <v>414</v>
      </c>
      <c r="H2061" t="s">
        <v>388</v>
      </c>
      <c r="I2061" t="s">
        <v>383</v>
      </c>
      <c r="J2061" t="s">
        <v>268</v>
      </c>
      <c r="K2061">
        <v>3219180</v>
      </c>
      <c r="L2061">
        <v>5613970.6699999999</v>
      </c>
      <c r="M2061">
        <v>609368.85950000002</v>
      </c>
      <c r="N2061">
        <v>222080.56640000001</v>
      </c>
      <c r="O2061">
        <v>387288.29310000001</v>
      </c>
      <c r="P2061">
        <v>22489.428599999999</v>
      </c>
      <c r="R2061">
        <v>0</v>
      </c>
      <c r="S2061">
        <v>131399.57139999999</v>
      </c>
      <c r="U2061">
        <f t="shared" si="30"/>
        <v>0</v>
      </c>
      <c r="V2061">
        <f t="shared" si="31"/>
        <v>9.6033697347574236</v>
      </c>
      <c r="W2061" t="str">
        <f t="shared" si="32"/>
        <v/>
      </c>
      <c r="X2061">
        <f t="shared" si="33"/>
        <v>0.66250363899045206</v>
      </c>
      <c r="Y2061" t="str">
        <f t="shared" si="34"/>
        <v/>
      </c>
      <c r="AA2061">
        <v>22489.428599999999</v>
      </c>
      <c r="AC2061">
        <v>0</v>
      </c>
      <c r="AD2061">
        <v>131399.57139999999</v>
      </c>
      <c r="AF2061">
        <v>0</v>
      </c>
      <c r="AG2061">
        <v>3219180</v>
      </c>
      <c r="AH2061">
        <v>5613970.6699999999</v>
      </c>
      <c r="AI2061">
        <v>609368.85950000002</v>
      </c>
      <c r="AJ2061">
        <v>222080.56640000001</v>
      </c>
      <c r="AK2061">
        <v>387288.29310000001</v>
      </c>
    </row>
    <row r="2062" spans="1:37" ht="19" customHeight="1">
      <c r="A2062" t="s">
        <v>1024</v>
      </c>
      <c r="B2062" t="s">
        <v>1025</v>
      </c>
      <c r="C2062" t="s">
        <v>1026</v>
      </c>
      <c r="D2062">
        <v>7</v>
      </c>
      <c r="E2062" t="s">
        <v>407</v>
      </c>
      <c r="F2062" t="s">
        <v>408</v>
      </c>
      <c r="G2062" t="s">
        <v>408</v>
      </c>
      <c r="H2062" t="s">
        <v>388</v>
      </c>
      <c r="I2062" t="s">
        <v>383</v>
      </c>
      <c r="J2062" t="s">
        <v>281</v>
      </c>
      <c r="K2062">
        <v>18357.37</v>
      </c>
      <c r="L2062">
        <v>69321.217799999999</v>
      </c>
      <c r="M2062">
        <v>604867.08250000002</v>
      </c>
      <c r="N2062">
        <v>126652.8855</v>
      </c>
      <c r="O2062">
        <v>478214.19699999999</v>
      </c>
      <c r="P2062">
        <v>37584.2857</v>
      </c>
      <c r="Q2062">
        <v>224939.42860000001</v>
      </c>
      <c r="S2062">
        <v>224939.42860000001</v>
      </c>
      <c r="U2062">
        <f t="shared" si="30"/>
        <v>0</v>
      </c>
      <c r="V2062">
        <f t="shared" si="31"/>
        <v>5.5683935096726485E-2</v>
      </c>
      <c r="W2062" t="str">
        <f t="shared" si="32"/>
        <v/>
      </c>
      <c r="X2062">
        <f t="shared" si="33"/>
        <v>0.38414600655869946</v>
      </c>
      <c r="Y2062" t="str">
        <f t="shared" si="34"/>
        <v/>
      </c>
      <c r="AA2062">
        <v>37584.2857</v>
      </c>
      <c r="AB2062">
        <v>224939.42860000001</v>
      </c>
      <c r="AD2062">
        <v>224939.42860000001</v>
      </c>
      <c r="AF2062">
        <v>0</v>
      </c>
      <c r="AG2062">
        <v>18357.37</v>
      </c>
      <c r="AH2062">
        <v>69321.217799999999</v>
      </c>
      <c r="AI2062">
        <v>604867.08250000002</v>
      </c>
      <c r="AJ2062">
        <v>126652.8855</v>
      </c>
      <c r="AK2062">
        <v>478214.19699999999</v>
      </c>
    </row>
    <row r="2063" spans="1:37" ht="19" customHeight="1">
      <c r="A2063" t="s">
        <v>1024</v>
      </c>
      <c r="B2063" t="s">
        <v>1025</v>
      </c>
      <c r="C2063" t="s">
        <v>1026</v>
      </c>
      <c r="D2063">
        <v>7</v>
      </c>
      <c r="E2063" t="s">
        <v>427</v>
      </c>
      <c r="G2063" t="s">
        <v>428</v>
      </c>
      <c r="H2063" t="s">
        <v>388</v>
      </c>
      <c r="I2063" t="s">
        <v>383</v>
      </c>
      <c r="J2063" t="s">
        <v>268</v>
      </c>
      <c r="K2063">
        <v>0</v>
      </c>
      <c r="L2063">
        <v>8114518.75</v>
      </c>
      <c r="M2063">
        <v>559974.91579999996</v>
      </c>
      <c r="N2063">
        <v>0</v>
      </c>
      <c r="O2063">
        <v>559974.91579999996</v>
      </c>
      <c r="P2063">
        <v>74829.428599999999</v>
      </c>
      <c r="R2063">
        <v>0</v>
      </c>
      <c r="S2063">
        <v>299814.71429999999</v>
      </c>
      <c r="U2063">
        <f t="shared" si="30"/>
        <v>0</v>
      </c>
      <c r="V2063">
        <f t="shared" si="31"/>
        <v>3.8664445372276859</v>
      </c>
      <c r="W2063" t="str">
        <f t="shared" si="32"/>
        <v/>
      </c>
      <c r="X2063">
        <f t="shared" si="33"/>
        <v>0.26681951461131853</v>
      </c>
      <c r="Y2063" t="str">
        <f t="shared" si="34"/>
        <v/>
      </c>
      <c r="AA2063">
        <v>74829.428599999999</v>
      </c>
      <c r="AC2063">
        <v>0</v>
      </c>
      <c r="AD2063">
        <v>299814.71429999999</v>
      </c>
      <c r="AF2063">
        <v>0</v>
      </c>
      <c r="AG2063">
        <v>0</v>
      </c>
      <c r="AH2063">
        <v>8114518.75</v>
      </c>
      <c r="AI2063">
        <v>559974.91579999996</v>
      </c>
      <c r="AJ2063">
        <v>0</v>
      </c>
      <c r="AK2063">
        <v>559974.91579999996</v>
      </c>
    </row>
    <row r="2064" spans="1:37" ht="19" customHeight="1">
      <c r="A2064" t="s">
        <v>1024</v>
      </c>
      <c r="B2064" t="s">
        <v>1025</v>
      </c>
      <c r="C2064" t="s">
        <v>1026</v>
      </c>
      <c r="D2064">
        <v>7</v>
      </c>
      <c r="E2064" t="s">
        <v>421</v>
      </c>
      <c r="G2064" t="s">
        <v>422</v>
      </c>
      <c r="H2064" t="s">
        <v>393</v>
      </c>
      <c r="I2064" t="s">
        <v>383</v>
      </c>
      <c r="J2064" t="s">
        <v>268</v>
      </c>
      <c r="K2064">
        <v>98143</v>
      </c>
      <c r="L2064">
        <v>7791014.9199999999</v>
      </c>
      <c r="M2064">
        <v>544214.20750000002</v>
      </c>
      <c r="N2064">
        <v>6773.0815000000002</v>
      </c>
      <c r="O2064">
        <v>537441.12600000005</v>
      </c>
      <c r="P2064">
        <v>14099.2857</v>
      </c>
      <c r="R2064">
        <v>0</v>
      </c>
      <c r="S2064">
        <v>100782.14290000001</v>
      </c>
      <c r="U2064">
        <f t="shared" si="30"/>
        <v>0</v>
      </c>
      <c r="V2064">
        <f t="shared" si="31"/>
        <v>11.182760433247347</v>
      </c>
      <c r="W2064" t="str">
        <f t="shared" si="32"/>
        <v/>
      </c>
      <c r="X2064">
        <f t="shared" si="33"/>
        <v>0.77141529787529739</v>
      </c>
      <c r="Y2064" t="str">
        <f t="shared" si="34"/>
        <v/>
      </c>
      <c r="AA2064">
        <v>14099.2857</v>
      </c>
      <c r="AC2064">
        <v>0</v>
      </c>
      <c r="AD2064">
        <v>100782.14290000001</v>
      </c>
      <c r="AF2064">
        <v>0</v>
      </c>
      <c r="AG2064">
        <v>98143</v>
      </c>
      <c r="AH2064">
        <v>7791014.9199999999</v>
      </c>
      <c r="AI2064">
        <v>544214.20750000002</v>
      </c>
      <c r="AJ2064">
        <v>6773.0815000000002</v>
      </c>
      <c r="AK2064">
        <v>537441.12600000005</v>
      </c>
    </row>
    <row r="2065" spans="1:37" ht="19" customHeight="1">
      <c r="A2065" t="s">
        <v>1024</v>
      </c>
      <c r="B2065" t="s">
        <v>1025</v>
      </c>
      <c r="C2065" t="s">
        <v>1026</v>
      </c>
      <c r="D2065">
        <v>7</v>
      </c>
      <c r="E2065" t="s">
        <v>416</v>
      </c>
      <c r="G2065" t="s">
        <v>417</v>
      </c>
      <c r="H2065" t="s">
        <v>393</v>
      </c>
      <c r="I2065" t="s">
        <v>383</v>
      </c>
      <c r="J2065" t="s">
        <v>268</v>
      </c>
      <c r="K2065">
        <v>973631</v>
      </c>
      <c r="L2065">
        <v>6422044.2300000004</v>
      </c>
      <c r="M2065">
        <v>510187.2242</v>
      </c>
      <c r="N2065">
        <v>67161.463399999993</v>
      </c>
      <c r="O2065">
        <v>443025.76079999999</v>
      </c>
      <c r="P2065">
        <v>2886.2856999999999</v>
      </c>
      <c r="R2065">
        <v>0</v>
      </c>
      <c r="S2065">
        <v>56860.2857</v>
      </c>
      <c r="U2065">
        <f t="shared" si="30"/>
        <v>0</v>
      </c>
      <c r="V2065">
        <f t="shared" si="31"/>
        <v>18.581071478104494</v>
      </c>
      <c r="W2065" t="str">
        <f t="shared" si="32"/>
        <v/>
      </c>
      <c r="X2065">
        <f t="shared" si="33"/>
        <v>1.2818065944299075</v>
      </c>
      <c r="Y2065" t="str">
        <f t="shared" si="34"/>
        <v/>
      </c>
      <c r="AA2065">
        <v>2886.2856999999999</v>
      </c>
      <c r="AC2065">
        <v>0</v>
      </c>
      <c r="AD2065">
        <v>56860.2857</v>
      </c>
      <c r="AF2065">
        <v>0</v>
      </c>
      <c r="AG2065">
        <v>973631</v>
      </c>
      <c r="AH2065">
        <v>6422044.2300000004</v>
      </c>
      <c r="AI2065">
        <v>510187.2242</v>
      </c>
      <c r="AJ2065">
        <v>67161.463399999993</v>
      </c>
      <c r="AK2065">
        <v>443025.76079999999</v>
      </c>
    </row>
    <row r="2066" spans="1:37" ht="19" customHeight="1">
      <c r="A2066" t="s">
        <v>1024</v>
      </c>
      <c r="B2066" t="s">
        <v>1025</v>
      </c>
      <c r="C2066" t="s">
        <v>1026</v>
      </c>
      <c r="D2066">
        <v>7</v>
      </c>
      <c r="E2066" t="s">
        <v>419</v>
      </c>
      <c r="G2066" t="s">
        <v>420</v>
      </c>
      <c r="H2066" t="s">
        <v>393</v>
      </c>
      <c r="I2066" t="s">
        <v>383</v>
      </c>
      <c r="J2066" t="s">
        <v>268</v>
      </c>
      <c r="K2066">
        <v>441541</v>
      </c>
      <c r="L2066">
        <v>6210179.2000000002</v>
      </c>
      <c r="M2066">
        <v>458861.52480000001</v>
      </c>
      <c r="N2066">
        <v>30458.590899999999</v>
      </c>
      <c r="O2066">
        <v>428402.9339</v>
      </c>
      <c r="P2066">
        <v>16756</v>
      </c>
      <c r="R2066">
        <v>0</v>
      </c>
      <c r="S2066">
        <v>69743.428599999999</v>
      </c>
      <c r="U2066">
        <f t="shared" si="30"/>
        <v>0</v>
      </c>
      <c r="V2066">
        <f t="shared" si="31"/>
        <v>13.624878528801535</v>
      </c>
      <c r="W2066" t="str">
        <f t="shared" si="32"/>
        <v/>
      </c>
      <c r="X2066">
        <f t="shared" si="33"/>
        <v>0.93989710164607532</v>
      </c>
      <c r="Y2066" t="str">
        <f t="shared" si="34"/>
        <v/>
      </c>
      <c r="AA2066">
        <v>16756</v>
      </c>
      <c r="AC2066">
        <v>0</v>
      </c>
      <c r="AD2066">
        <v>69743.428599999999</v>
      </c>
      <c r="AF2066">
        <v>0</v>
      </c>
      <c r="AG2066">
        <v>441541</v>
      </c>
      <c r="AH2066">
        <v>6210179.2000000002</v>
      </c>
      <c r="AI2066">
        <v>458861.52480000001</v>
      </c>
      <c r="AJ2066">
        <v>30458.590899999999</v>
      </c>
      <c r="AK2066">
        <v>428402.9339</v>
      </c>
    </row>
    <row r="2067" spans="1:37" ht="19" customHeight="1">
      <c r="A2067" t="s">
        <v>1024</v>
      </c>
      <c r="B2067" t="s">
        <v>1025</v>
      </c>
      <c r="C2067" t="s">
        <v>1026</v>
      </c>
      <c r="D2067">
        <v>7</v>
      </c>
      <c r="E2067" t="s">
        <v>439</v>
      </c>
      <c r="G2067" t="s">
        <v>440</v>
      </c>
      <c r="H2067" t="s">
        <v>388</v>
      </c>
      <c r="I2067" t="s">
        <v>383</v>
      </c>
      <c r="J2067" t="s">
        <v>268</v>
      </c>
      <c r="K2067">
        <v>0</v>
      </c>
      <c r="L2067">
        <v>5998138.54</v>
      </c>
      <c r="M2067">
        <v>413715.31160000002</v>
      </c>
      <c r="N2067">
        <v>0</v>
      </c>
      <c r="O2067">
        <v>413715.31160000002</v>
      </c>
      <c r="P2067">
        <v>32756.857100000001</v>
      </c>
      <c r="R2067">
        <v>0</v>
      </c>
      <c r="S2067">
        <v>234970.42860000001</v>
      </c>
      <c r="U2067">
        <f t="shared" si="30"/>
        <v>0</v>
      </c>
      <c r="V2067">
        <f t="shared" si="31"/>
        <v>3.6467437174590667</v>
      </c>
      <c r="W2067" t="str">
        <f t="shared" si="32"/>
        <v/>
      </c>
      <c r="X2067">
        <f t="shared" si="33"/>
        <v>0.25153032117092783</v>
      </c>
      <c r="Y2067" t="str">
        <f t="shared" si="34"/>
        <v/>
      </c>
      <c r="AA2067">
        <v>32756.857100000001</v>
      </c>
      <c r="AC2067">
        <v>0</v>
      </c>
      <c r="AD2067">
        <v>234970.42860000001</v>
      </c>
      <c r="AF2067">
        <v>0</v>
      </c>
      <c r="AG2067">
        <v>0</v>
      </c>
      <c r="AH2067">
        <v>5998138.54</v>
      </c>
      <c r="AI2067">
        <v>413715.31160000002</v>
      </c>
      <c r="AJ2067">
        <v>0</v>
      </c>
      <c r="AK2067">
        <v>413715.31160000002</v>
      </c>
    </row>
    <row r="2068" spans="1:37" ht="19" customHeight="1">
      <c r="A2068" t="s">
        <v>1024</v>
      </c>
      <c r="B2068" t="s">
        <v>1025</v>
      </c>
      <c r="C2068" t="s">
        <v>1026</v>
      </c>
      <c r="D2068">
        <v>7</v>
      </c>
      <c r="E2068" t="s">
        <v>435</v>
      </c>
      <c r="F2068" t="s">
        <v>436</v>
      </c>
      <c r="G2068" t="s">
        <v>436</v>
      </c>
      <c r="H2068" t="s">
        <v>388</v>
      </c>
      <c r="I2068" t="s">
        <v>383</v>
      </c>
      <c r="J2068" t="s">
        <v>281</v>
      </c>
      <c r="K2068">
        <v>3837.24</v>
      </c>
      <c r="L2068">
        <v>46994.414299999997</v>
      </c>
      <c r="M2068">
        <v>350654.9449</v>
      </c>
      <c r="N2068">
        <v>26472.254400000002</v>
      </c>
      <c r="O2068">
        <v>324182.69050000003</v>
      </c>
      <c r="P2068">
        <v>4515.4286000000002</v>
      </c>
      <c r="Q2068">
        <v>59206.571400000001</v>
      </c>
      <c r="S2068">
        <v>59206.571400000001</v>
      </c>
      <c r="U2068">
        <f t="shared" si="30"/>
        <v>0</v>
      </c>
      <c r="V2068">
        <f t="shared" si="31"/>
        <v>0.12264964392111377</v>
      </c>
      <c r="W2068" t="str">
        <f t="shared" si="32"/>
        <v/>
      </c>
      <c r="X2068">
        <f t="shared" si="33"/>
        <v>0.84608114222170372</v>
      </c>
      <c r="Y2068" t="str">
        <f t="shared" si="34"/>
        <v/>
      </c>
      <c r="AA2068">
        <v>4515.4286000000002</v>
      </c>
      <c r="AB2068">
        <v>59206.571400000001</v>
      </c>
      <c r="AD2068">
        <v>59206.571400000001</v>
      </c>
      <c r="AF2068">
        <v>0</v>
      </c>
      <c r="AG2068">
        <v>3837.24</v>
      </c>
      <c r="AH2068">
        <v>46994.414299999997</v>
      </c>
      <c r="AI2068">
        <v>350654.9449</v>
      </c>
      <c r="AJ2068">
        <v>26472.254400000002</v>
      </c>
      <c r="AK2068">
        <v>324182.69050000003</v>
      </c>
    </row>
    <row r="2069" spans="1:37" ht="19" customHeight="1">
      <c r="A2069" t="s">
        <v>1024</v>
      </c>
      <c r="B2069" t="s">
        <v>1025</v>
      </c>
      <c r="C2069" t="s">
        <v>1026</v>
      </c>
      <c r="D2069">
        <v>7</v>
      </c>
      <c r="E2069" t="s">
        <v>429</v>
      </c>
      <c r="G2069" t="s">
        <v>430</v>
      </c>
      <c r="H2069" t="s">
        <v>388</v>
      </c>
      <c r="I2069" t="s">
        <v>383</v>
      </c>
      <c r="J2069" t="s">
        <v>268</v>
      </c>
      <c r="K2069">
        <v>526813</v>
      </c>
      <c r="L2069">
        <v>3386916.1</v>
      </c>
      <c r="M2069">
        <v>269986.07799999998</v>
      </c>
      <c r="N2069">
        <v>36341.8344</v>
      </c>
      <c r="O2069">
        <v>233644.24359999999</v>
      </c>
      <c r="P2069">
        <v>4738.2857000000004</v>
      </c>
      <c r="R2069">
        <v>0</v>
      </c>
      <c r="S2069">
        <v>67726.857099999994</v>
      </c>
      <c r="U2069">
        <f t="shared" si="30"/>
        <v>0</v>
      </c>
      <c r="V2069">
        <f t="shared" si="31"/>
        <v>8.2552798266916376</v>
      </c>
      <c r="W2069" t="str">
        <f t="shared" si="32"/>
        <v/>
      </c>
      <c r="X2069">
        <f t="shared" si="33"/>
        <v>0.56948515501519881</v>
      </c>
      <c r="Y2069" t="str">
        <f t="shared" si="34"/>
        <v/>
      </c>
      <c r="AA2069">
        <v>4738.2857000000004</v>
      </c>
      <c r="AC2069">
        <v>0</v>
      </c>
      <c r="AD2069">
        <v>67726.857099999994</v>
      </c>
      <c r="AF2069">
        <v>0</v>
      </c>
      <c r="AG2069">
        <v>526813</v>
      </c>
      <c r="AH2069">
        <v>3386916.1</v>
      </c>
      <c r="AI2069">
        <v>269986.07799999998</v>
      </c>
      <c r="AJ2069">
        <v>36341.8344</v>
      </c>
      <c r="AK2069">
        <v>233644.24359999999</v>
      </c>
    </row>
    <row r="2070" spans="1:37" ht="19" customHeight="1">
      <c r="A2070" t="s">
        <v>1024</v>
      </c>
      <c r="B2070" t="s">
        <v>1025</v>
      </c>
      <c r="C2070" t="s">
        <v>1026</v>
      </c>
      <c r="D2070">
        <v>7</v>
      </c>
      <c r="E2070" t="s">
        <v>399</v>
      </c>
      <c r="G2070" t="s">
        <v>400</v>
      </c>
      <c r="H2070" t="s">
        <v>393</v>
      </c>
      <c r="I2070" t="s">
        <v>383</v>
      </c>
      <c r="J2070" t="s">
        <v>268</v>
      </c>
      <c r="K2070">
        <v>0</v>
      </c>
      <c r="L2070">
        <v>3875463.73</v>
      </c>
      <c r="M2070">
        <v>267358.51329999999</v>
      </c>
      <c r="N2070">
        <v>0</v>
      </c>
      <c r="O2070">
        <v>267358.51329999999</v>
      </c>
      <c r="P2070">
        <v>2979.5713999999998</v>
      </c>
      <c r="R2070">
        <v>0</v>
      </c>
      <c r="S2070">
        <v>28042.7143</v>
      </c>
      <c r="U2070">
        <f t="shared" si="30"/>
        <v>0</v>
      </c>
      <c r="V2070">
        <f t="shared" si="31"/>
        <v>19.742656498635927</v>
      </c>
      <c r="W2070" t="str">
        <f t="shared" si="32"/>
        <v/>
      </c>
      <c r="X2070">
        <f t="shared" si="33"/>
        <v>1.3619963074890875</v>
      </c>
      <c r="Y2070" t="str">
        <f t="shared" si="34"/>
        <v/>
      </c>
      <c r="AA2070">
        <v>2979.5713999999998</v>
      </c>
      <c r="AC2070">
        <v>0</v>
      </c>
      <c r="AD2070">
        <v>28042.7143</v>
      </c>
      <c r="AF2070">
        <v>0</v>
      </c>
      <c r="AG2070">
        <v>0</v>
      </c>
      <c r="AH2070">
        <v>3875463.73</v>
      </c>
      <c r="AI2070">
        <v>267358.51329999999</v>
      </c>
      <c r="AJ2070">
        <v>0</v>
      </c>
      <c r="AK2070">
        <v>267358.51329999999</v>
      </c>
    </row>
    <row r="2071" spans="1:37" ht="19" customHeight="1">
      <c r="A2071" t="s">
        <v>1024</v>
      </c>
      <c r="B2071" t="s">
        <v>1025</v>
      </c>
      <c r="C2071" t="s">
        <v>1026</v>
      </c>
      <c r="D2071">
        <v>7</v>
      </c>
      <c r="E2071" t="s">
        <v>410</v>
      </c>
      <c r="G2071" t="s">
        <v>411</v>
      </c>
      <c r="H2071" t="s">
        <v>393</v>
      </c>
      <c r="I2071" t="s">
        <v>383</v>
      </c>
      <c r="J2071" t="s">
        <v>268</v>
      </c>
      <c r="K2071">
        <v>111</v>
      </c>
      <c r="L2071">
        <v>2545521.91</v>
      </c>
      <c r="M2071">
        <v>175622.3872</v>
      </c>
      <c r="N2071">
        <v>7.6605999999999996</v>
      </c>
      <c r="O2071">
        <v>175614.72659999999</v>
      </c>
      <c r="P2071">
        <v>31410.7143</v>
      </c>
      <c r="R2071">
        <v>0</v>
      </c>
      <c r="S2071">
        <v>132589</v>
      </c>
      <c r="U2071">
        <f t="shared" si="30"/>
        <v>0</v>
      </c>
      <c r="V2071">
        <f t="shared" si="31"/>
        <v>2.7427753756775775</v>
      </c>
      <c r="W2071" t="str">
        <f t="shared" si="32"/>
        <v/>
      </c>
      <c r="X2071">
        <f t="shared" si="33"/>
        <v>0.18922318184119993</v>
      </c>
      <c r="Y2071" t="str">
        <f t="shared" si="34"/>
        <v/>
      </c>
      <c r="AA2071">
        <v>31410.7143</v>
      </c>
      <c r="AC2071">
        <v>0</v>
      </c>
      <c r="AD2071">
        <v>132589</v>
      </c>
      <c r="AF2071">
        <v>0</v>
      </c>
      <c r="AG2071">
        <v>111</v>
      </c>
      <c r="AH2071">
        <v>2545521.91</v>
      </c>
      <c r="AI2071">
        <v>175622.3872</v>
      </c>
      <c r="AJ2071">
        <v>7.6605999999999996</v>
      </c>
      <c r="AK2071">
        <v>175614.72659999999</v>
      </c>
    </row>
    <row r="2072" spans="1:37" ht="19" customHeight="1">
      <c r="A2072" t="s">
        <v>1024</v>
      </c>
      <c r="B2072" t="s">
        <v>1025</v>
      </c>
      <c r="C2072" t="s">
        <v>1026</v>
      </c>
      <c r="D2072">
        <v>7</v>
      </c>
      <c r="E2072" t="s">
        <v>443</v>
      </c>
      <c r="G2072" t="s">
        <v>444</v>
      </c>
      <c r="H2072" t="s">
        <v>393</v>
      </c>
      <c r="I2072" t="s">
        <v>383</v>
      </c>
      <c r="J2072" t="s">
        <v>268</v>
      </c>
      <c r="K2072">
        <v>1797</v>
      </c>
      <c r="L2072">
        <v>2528737.23</v>
      </c>
      <c r="M2072">
        <v>174562.7243</v>
      </c>
      <c r="N2072">
        <v>124.1632</v>
      </c>
      <c r="O2072">
        <v>174438.56109999999</v>
      </c>
      <c r="P2072">
        <v>7827.8571000000002</v>
      </c>
      <c r="R2072">
        <v>0</v>
      </c>
      <c r="S2072">
        <v>32997.2857</v>
      </c>
      <c r="U2072">
        <f t="shared" si="30"/>
        <v>0</v>
      </c>
      <c r="V2072">
        <f t="shared" si="31"/>
        <v>10.955594750631262</v>
      </c>
      <c r="W2072" t="str">
        <f t="shared" si="32"/>
        <v/>
      </c>
      <c r="X2072">
        <f t="shared" si="33"/>
        <v>0.75574495034472311</v>
      </c>
      <c r="Y2072" t="str">
        <f t="shared" si="34"/>
        <v/>
      </c>
      <c r="AA2072">
        <v>7827.8571000000002</v>
      </c>
      <c r="AC2072">
        <v>0</v>
      </c>
      <c r="AD2072">
        <v>32997.2857</v>
      </c>
      <c r="AF2072">
        <v>0</v>
      </c>
      <c r="AG2072">
        <v>1797</v>
      </c>
      <c r="AH2072">
        <v>2528737.23</v>
      </c>
      <c r="AI2072">
        <v>174562.7243</v>
      </c>
      <c r="AJ2072">
        <v>124.1632</v>
      </c>
      <c r="AK2072">
        <v>174438.56109999999</v>
      </c>
    </row>
    <row r="2073" spans="1:37" ht="19" customHeight="1">
      <c r="A2073" t="s">
        <v>1024</v>
      </c>
      <c r="B2073" t="s">
        <v>1025</v>
      </c>
      <c r="C2073" t="s">
        <v>1026</v>
      </c>
      <c r="D2073">
        <v>7</v>
      </c>
      <c r="E2073" t="s">
        <v>437</v>
      </c>
      <c r="F2073" t="s">
        <v>438</v>
      </c>
      <c r="G2073" t="s">
        <v>438</v>
      </c>
      <c r="H2073" t="s">
        <v>388</v>
      </c>
      <c r="I2073" t="s">
        <v>383</v>
      </c>
      <c r="J2073" t="s">
        <v>281</v>
      </c>
      <c r="K2073">
        <v>2179.59</v>
      </c>
      <c r="L2073">
        <v>22117.858100000001</v>
      </c>
      <c r="M2073">
        <v>167638.51060000001</v>
      </c>
      <c r="N2073">
        <v>15038.4012</v>
      </c>
      <c r="O2073">
        <v>152600.10939999999</v>
      </c>
      <c r="P2073">
        <v>7412.7142999999996</v>
      </c>
      <c r="Q2073">
        <v>56438</v>
      </c>
      <c r="S2073">
        <v>56438</v>
      </c>
      <c r="U2073">
        <f t="shared" si="30"/>
        <v>0</v>
      </c>
      <c r="V2073">
        <f t="shared" si="31"/>
        <v>6.1502250510041365E-2</v>
      </c>
      <c r="W2073" t="str">
        <f t="shared" si="32"/>
        <v/>
      </c>
      <c r="X2073">
        <f t="shared" si="33"/>
        <v>0.42433039188388777</v>
      </c>
      <c r="Y2073" t="str">
        <f t="shared" si="34"/>
        <v/>
      </c>
      <c r="AA2073">
        <v>7412.7142999999996</v>
      </c>
      <c r="AB2073">
        <v>56438</v>
      </c>
      <c r="AD2073">
        <v>56438</v>
      </c>
      <c r="AF2073">
        <v>0</v>
      </c>
      <c r="AG2073">
        <v>2179.59</v>
      </c>
      <c r="AH2073">
        <v>22117.858100000001</v>
      </c>
      <c r="AI2073">
        <v>167638.51060000001</v>
      </c>
      <c r="AJ2073">
        <v>15038.4012</v>
      </c>
      <c r="AK2073">
        <v>152600.10939999999</v>
      </c>
    </row>
    <row r="2074" spans="1:37" ht="19" customHeight="1">
      <c r="A2074" t="s">
        <v>1024</v>
      </c>
      <c r="B2074" t="s">
        <v>1025</v>
      </c>
      <c r="C2074" t="s">
        <v>1026</v>
      </c>
      <c r="D2074">
        <v>7</v>
      </c>
      <c r="E2074" t="s">
        <v>447</v>
      </c>
      <c r="G2074" t="s">
        <v>448</v>
      </c>
      <c r="H2074" t="s">
        <v>388</v>
      </c>
      <c r="I2074" t="s">
        <v>383</v>
      </c>
      <c r="J2074" t="s">
        <v>268</v>
      </c>
      <c r="K2074">
        <v>0</v>
      </c>
      <c r="L2074">
        <v>2125045</v>
      </c>
      <c r="M2074">
        <v>146654.56039999999</v>
      </c>
      <c r="N2074">
        <v>0</v>
      </c>
      <c r="O2074">
        <v>146654.56039999999</v>
      </c>
      <c r="P2074">
        <v>3820.2856999999999</v>
      </c>
      <c r="R2074">
        <v>0</v>
      </c>
      <c r="S2074">
        <v>17412</v>
      </c>
      <c r="U2074">
        <f t="shared" si="30"/>
        <v>0</v>
      </c>
      <c r="V2074">
        <f t="shared" si="31"/>
        <v>17.434979160513276</v>
      </c>
      <c r="W2074" t="str">
        <f t="shared" si="32"/>
        <v/>
      </c>
      <c r="X2074">
        <f t="shared" si="33"/>
        <v>1.2032306159955366</v>
      </c>
      <c r="Y2074" t="str">
        <f t="shared" si="34"/>
        <v/>
      </c>
      <c r="AA2074">
        <v>3820.2856999999999</v>
      </c>
      <c r="AC2074">
        <v>0</v>
      </c>
      <c r="AD2074">
        <v>17412</v>
      </c>
      <c r="AF2074">
        <v>0</v>
      </c>
      <c r="AG2074">
        <v>0</v>
      </c>
      <c r="AH2074">
        <v>2125045</v>
      </c>
      <c r="AI2074">
        <v>146654.56039999999</v>
      </c>
      <c r="AJ2074">
        <v>0</v>
      </c>
      <c r="AK2074">
        <v>146654.56039999999</v>
      </c>
    </row>
    <row r="2075" spans="1:37" ht="19" customHeight="1">
      <c r="A2075" t="s">
        <v>1024</v>
      </c>
      <c r="B2075" t="s">
        <v>1025</v>
      </c>
      <c r="C2075" t="s">
        <v>1026</v>
      </c>
      <c r="D2075">
        <v>7</v>
      </c>
      <c r="E2075" t="s">
        <v>433</v>
      </c>
      <c r="G2075" t="s">
        <v>434</v>
      </c>
      <c r="H2075" t="s">
        <v>388</v>
      </c>
      <c r="I2075" t="s">
        <v>383</v>
      </c>
      <c r="J2075" t="s">
        <v>268</v>
      </c>
      <c r="K2075">
        <v>0</v>
      </c>
      <c r="L2075">
        <v>2104114.81</v>
      </c>
      <c r="M2075">
        <v>145206.55069999999</v>
      </c>
      <c r="N2075">
        <v>0</v>
      </c>
      <c r="O2075">
        <v>145206.55069999999</v>
      </c>
      <c r="P2075">
        <v>29688.428599999999</v>
      </c>
      <c r="R2075">
        <v>0</v>
      </c>
      <c r="S2075">
        <v>85763.714300000007</v>
      </c>
      <c r="U2075">
        <f t="shared" si="30"/>
        <v>0</v>
      </c>
      <c r="V2075">
        <f t="shared" si="31"/>
        <v>3.5048368934739571</v>
      </c>
      <c r="W2075" t="str">
        <f t="shared" si="32"/>
        <v/>
      </c>
      <c r="X2075">
        <f t="shared" si="33"/>
        <v>0.24187143859676394</v>
      </c>
      <c r="Y2075" t="str">
        <f t="shared" si="34"/>
        <v/>
      </c>
      <c r="AA2075">
        <v>29688.428599999999</v>
      </c>
      <c r="AC2075">
        <v>0</v>
      </c>
      <c r="AD2075">
        <v>85763.714300000007</v>
      </c>
      <c r="AF2075">
        <v>0</v>
      </c>
      <c r="AG2075">
        <v>0</v>
      </c>
      <c r="AH2075">
        <v>2104114.81</v>
      </c>
      <c r="AI2075">
        <v>145206.55069999999</v>
      </c>
      <c r="AJ2075">
        <v>0</v>
      </c>
      <c r="AK2075">
        <v>145206.55069999999</v>
      </c>
    </row>
    <row r="2076" spans="1:37" ht="19" customHeight="1">
      <c r="A2076" t="s">
        <v>1024</v>
      </c>
      <c r="B2076" t="s">
        <v>1025</v>
      </c>
      <c r="C2076" t="s">
        <v>1026</v>
      </c>
      <c r="D2076">
        <v>7</v>
      </c>
      <c r="E2076" t="s">
        <v>441</v>
      </c>
      <c r="G2076" t="s">
        <v>442</v>
      </c>
      <c r="H2076" t="s">
        <v>388</v>
      </c>
      <c r="I2076" t="s">
        <v>383</v>
      </c>
      <c r="J2076" t="s">
        <v>268</v>
      </c>
      <c r="K2076">
        <v>0</v>
      </c>
      <c r="L2076">
        <v>2011963.81</v>
      </c>
      <c r="M2076">
        <v>138857.47880000001</v>
      </c>
      <c r="N2076">
        <v>0</v>
      </c>
      <c r="O2076">
        <v>138857.47880000001</v>
      </c>
      <c r="P2076">
        <v>4737.2857000000004</v>
      </c>
      <c r="R2076">
        <v>0</v>
      </c>
      <c r="S2076">
        <v>35047.571400000001</v>
      </c>
      <c r="U2076">
        <f t="shared" si="30"/>
        <v>0</v>
      </c>
      <c r="V2076">
        <f t="shared" si="31"/>
        <v>8.2009505922162536</v>
      </c>
      <c r="W2076" t="str">
        <f t="shared" si="32"/>
        <v/>
      </c>
      <c r="X2076">
        <f t="shared" si="33"/>
        <v>0.56599592762978967</v>
      </c>
      <c r="Y2076" t="str">
        <f t="shared" si="34"/>
        <v/>
      </c>
      <c r="AA2076">
        <v>4737.2857000000004</v>
      </c>
      <c r="AC2076">
        <v>0</v>
      </c>
      <c r="AD2076">
        <v>35047.571400000001</v>
      </c>
      <c r="AF2076">
        <v>0</v>
      </c>
      <c r="AG2076">
        <v>0</v>
      </c>
      <c r="AH2076">
        <v>2011963.81</v>
      </c>
      <c r="AI2076">
        <v>138857.47880000001</v>
      </c>
      <c r="AJ2076">
        <v>0</v>
      </c>
      <c r="AK2076">
        <v>138857.47880000001</v>
      </c>
    </row>
    <row r="2077" spans="1:37" ht="19" customHeight="1">
      <c r="A2077" t="s">
        <v>1024</v>
      </c>
      <c r="B2077" t="s">
        <v>1025</v>
      </c>
      <c r="C2077" t="s">
        <v>1026</v>
      </c>
      <c r="D2077">
        <v>7</v>
      </c>
      <c r="E2077" t="s">
        <v>445</v>
      </c>
      <c r="G2077" t="s">
        <v>446</v>
      </c>
      <c r="H2077" t="s">
        <v>388</v>
      </c>
      <c r="I2077" t="s">
        <v>383</v>
      </c>
      <c r="J2077" t="s">
        <v>268</v>
      </c>
      <c r="K2077">
        <v>150012</v>
      </c>
      <c r="L2077">
        <v>1257033.6200000001</v>
      </c>
      <c r="M2077">
        <v>97067.769499999995</v>
      </c>
      <c r="N2077">
        <v>10348.3182</v>
      </c>
      <c r="O2077">
        <v>86719.451300000001</v>
      </c>
      <c r="P2077">
        <v>808.14290000000005</v>
      </c>
      <c r="R2077">
        <v>0</v>
      </c>
      <c r="S2077">
        <v>10986.142900000001</v>
      </c>
      <c r="U2077">
        <f t="shared" si="30"/>
        <v>0</v>
      </c>
      <c r="V2077">
        <f t="shared" si="31"/>
        <v>18.296368340781108</v>
      </c>
      <c r="W2077" t="str">
        <f t="shared" si="32"/>
        <v/>
      </c>
      <c r="X2077">
        <f t="shared" si="33"/>
        <v>1.2622104355010451</v>
      </c>
      <c r="Y2077" t="str">
        <f t="shared" si="34"/>
        <v/>
      </c>
      <c r="AA2077">
        <v>808.14290000000005</v>
      </c>
      <c r="AC2077">
        <v>0</v>
      </c>
      <c r="AD2077">
        <v>10986.142900000001</v>
      </c>
      <c r="AF2077">
        <v>0</v>
      </c>
      <c r="AG2077">
        <v>150012</v>
      </c>
      <c r="AH2077">
        <v>1257033.6200000001</v>
      </c>
      <c r="AI2077">
        <v>97067.769499999995</v>
      </c>
      <c r="AJ2077">
        <v>10348.3182</v>
      </c>
      <c r="AK2077">
        <v>86719.451300000001</v>
      </c>
    </row>
    <row r="2078" spans="1:37" ht="19" customHeight="1">
      <c r="A2078" t="s">
        <v>1024</v>
      </c>
      <c r="B2078" t="s">
        <v>1025</v>
      </c>
      <c r="C2078" t="s">
        <v>1026</v>
      </c>
      <c r="D2078">
        <v>7</v>
      </c>
      <c r="E2078" t="s">
        <v>449</v>
      </c>
      <c r="G2078" t="s">
        <v>450</v>
      </c>
      <c r="H2078" t="s">
        <v>393</v>
      </c>
      <c r="I2078" t="s">
        <v>383</v>
      </c>
      <c r="J2078" t="s">
        <v>268</v>
      </c>
      <c r="K2078">
        <v>0</v>
      </c>
      <c r="L2078">
        <v>1174714.05</v>
      </c>
      <c r="M2078">
        <v>81042.538499999995</v>
      </c>
      <c r="N2078">
        <v>0</v>
      </c>
      <c r="O2078">
        <v>81042.538499999995</v>
      </c>
      <c r="P2078">
        <v>2827</v>
      </c>
      <c r="R2078">
        <v>0</v>
      </c>
      <c r="S2078">
        <v>19719.857100000001</v>
      </c>
      <c r="U2078">
        <f t="shared" si="30"/>
        <v>0</v>
      </c>
      <c r="V2078">
        <f t="shared" si="31"/>
        <v>8.5100156662465292</v>
      </c>
      <c r="W2078" t="str">
        <f t="shared" si="32"/>
        <v/>
      </c>
      <c r="X2078">
        <f t="shared" si="33"/>
        <v>0.58709885377414828</v>
      </c>
      <c r="Y2078" t="str">
        <f t="shared" si="34"/>
        <v/>
      </c>
      <c r="AA2078">
        <v>2827</v>
      </c>
      <c r="AC2078">
        <v>0</v>
      </c>
      <c r="AD2078">
        <v>19719.857100000001</v>
      </c>
      <c r="AF2078">
        <v>0</v>
      </c>
      <c r="AG2078">
        <v>0</v>
      </c>
      <c r="AH2078">
        <v>1174714.05</v>
      </c>
      <c r="AI2078">
        <v>81042.538499999995</v>
      </c>
      <c r="AJ2078">
        <v>0</v>
      </c>
      <c r="AK2078">
        <v>81042.538499999995</v>
      </c>
    </row>
    <row r="2079" spans="1:37" ht="19" customHeight="1">
      <c r="A2079" t="s">
        <v>1024</v>
      </c>
      <c r="B2079" t="s">
        <v>1025</v>
      </c>
      <c r="C2079" t="s">
        <v>1026</v>
      </c>
      <c r="D2079">
        <v>7</v>
      </c>
      <c r="E2079" t="s">
        <v>460</v>
      </c>
      <c r="G2079" t="s">
        <v>461</v>
      </c>
      <c r="H2079" t="s">
        <v>388</v>
      </c>
      <c r="I2079" t="s">
        <v>383</v>
      </c>
      <c r="J2079" t="s">
        <v>268</v>
      </c>
      <c r="K2079">
        <v>0</v>
      </c>
      <c r="L2079">
        <v>1037257.76</v>
      </c>
      <c r="M2079">
        <v>71569.365399999995</v>
      </c>
      <c r="N2079">
        <v>0</v>
      </c>
      <c r="O2079">
        <v>71569.365399999995</v>
      </c>
      <c r="P2079">
        <v>23800.142899999999</v>
      </c>
      <c r="R2079">
        <v>0</v>
      </c>
      <c r="S2079">
        <v>55044.428599999999</v>
      </c>
      <c r="U2079">
        <f t="shared" si="30"/>
        <v>0</v>
      </c>
      <c r="V2079">
        <f t="shared" si="31"/>
        <v>2.692001420830445</v>
      </c>
      <c r="W2079" t="str">
        <f t="shared" si="32"/>
        <v/>
      </c>
      <c r="X2079">
        <f t="shared" si="33"/>
        <v>0.18574441259878674</v>
      </c>
      <c r="Y2079" t="str">
        <f t="shared" si="34"/>
        <v/>
      </c>
      <c r="AA2079">
        <v>23800.142899999999</v>
      </c>
      <c r="AC2079">
        <v>0</v>
      </c>
      <c r="AD2079">
        <v>55044.428599999999</v>
      </c>
      <c r="AF2079">
        <v>0</v>
      </c>
      <c r="AG2079">
        <v>0</v>
      </c>
      <c r="AH2079">
        <v>1037257.76</v>
      </c>
      <c r="AI2079">
        <v>71569.365399999995</v>
      </c>
      <c r="AJ2079">
        <v>0</v>
      </c>
      <c r="AK2079">
        <v>71569.365399999995</v>
      </c>
    </row>
    <row r="2080" spans="1:37" ht="19" customHeight="1">
      <c r="A2080" t="s">
        <v>1024</v>
      </c>
      <c r="B2080" t="s">
        <v>1025</v>
      </c>
      <c r="C2080" t="s">
        <v>1026</v>
      </c>
      <c r="D2080">
        <v>7</v>
      </c>
      <c r="E2080" t="s">
        <v>452</v>
      </c>
      <c r="G2080" t="s">
        <v>453</v>
      </c>
      <c r="H2080" t="s">
        <v>393</v>
      </c>
      <c r="I2080" t="s">
        <v>383</v>
      </c>
      <c r="J2080" t="s">
        <v>268</v>
      </c>
      <c r="K2080">
        <v>0</v>
      </c>
      <c r="L2080">
        <v>859346.44</v>
      </c>
      <c r="M2080">
        <v>59279.593000000001</v>
      </c>
      <c r="N2080">
        <v>0</v>
      </c>
      <c r="O2080">
        <v>59279.593000000001</v>
      </c>
      <c r="P2080">
        <v>233.28569999999999</v>
      </c>
      <c r="R2080">
        <v>0</v>
      </c>
      <c r="S2080">
        <v>14436.2857</v>
      </c>
      <c r="U2080">
        <f t="shared" si="30"/>
        <v>0</v>
      </c>
      <c r="V2080">
        <f t="shared" si="31"/>
        <v>8.5038339981631932</v>
      </c>
      <c r="W2080" t="str">
        <f t="shared" si="32"/>
        <v/>
      </c>
      <c r="X2080">
        <f t="shared" si="33"/>
        <v>0.58661302925823122</v>
      </c>
      <c r="Y2080" t="str">
        <f t="shared" si="34"/>
        <v/>
      </c>
      <c r="AA2080">
        <v>233.28569999999999</v>
      </c>
      <c r="AC2080">
        <v>0</v>
      </c>
      <c r="AD2080">
        <v>14436.2857</v>
      </c>
      <c r="AF2080">
        <v>0</v>
      </c>
      <c r="AG2080">
        <v>0</v>
      </c>
      <c r="AH2080">
        <v>859346.44</v>
      </c>
      <c r="AI2080">
        <v>59279.593000000001</v>
      </c>
      <c r="AJ2080">
        <v>0</v>
      </c>
      <c r="AK2080">
        <v>59279.593000000001</v>
      </c>
    </row>
    <row r="2081" spans="1:37" ht="19" customHeight="1">
      <c r="A2081" t="s">
        <v>1024</v>
      </c>
      <c r="B2081" t="s">
        <v>1025</v>
      </c>
      <c r="C2081" t="s">
        <v>1026</v>
      </c>
      <c r="D2081">
        <v>7</v>
      </c>
      <c r="E2081" t="s">
        <v>454</v>
      </c>
      <c r="G2081" t="s">
        <v>455</v>
      </c>
      <c r="H2081" t="s">
        <v>388</v>
      </c>
      <c r="I2081" t="s">
        <v>383</v>
      </c>
      <c r="J2081" t="s">
        <v>268</v>
      </c>
      <c r="K2081">
        <v>140313</v>
      </c>
      <c r="L2081">
        <v>715412.97</v>
      </c>
      <c r="M2081">
        <v>59036.164700000001</v>
      </c>
      <c r="N2081">
        <v>9680.5020000000004</v>
      </c>
      <c r="O2081">
        <v>49355.662700000001</v>
      </c>
      <c r="P2081">
        <v>1534.5714</v>
      </c>
      <c r="R2081">
        <v>0</v>
      </c>
      <c r="S2081">
        <v>14711.857099999999</v>
      </c>
      <c r="U2081">
        <f t="shared" si="30"/>
        <v>0</v>
      </c>
      <c r="V2081">
        <f t="shared" si="31"/>
        <v>8.3093906032337106</v>
      </c>
      <c r="W2081" t="str">
        <f t="shared" si="32"/>
        <v/>
      </c>
      <c r="X2081">
        <f t="shared" si="33"/>
        <v>0.57326126517947995</v>
      </c>
      <c r="Y2081" t="str">
        <f t="shared" si="34"/>
        <v/>
      </c>
      <c r="AA2081">
        <v>1534.5714</v>
      </c>
      <c r="AC2081">
        <v>0</v>
      </c>
      <c r="AD2081">
        <v>14711.857099999999</v>
      </c>
      <c r="AF2081">
        <v>0</v>
      </c>
      <c r="AG2081">
        <v>140313</v>
      </c>
      <c r="AH2081">
        <v>715412.97</v>
      </c>
      <c r="AI2081">
        <v>59036.164700000001</v>
      </c>
      <c r="AJ2081">
        <v>9680.5020000000004</v>
      </c>
      <c r="AK2081">
        <v>49355.662700000001</v>
      </c>
    </row>
    <row r="2082" spans="1:37" ht="19" customHeight="1">
      <c r="A2082" t="s">
        <v>1024</v>
      </c>
      <c r="B2082" t="s">
        <v>1025</v>
      </c>
      <c r="C2082" t="s">
        <v>1026</v>
      </c>
      <c r="D2082">
        <v>7</v>
      </c>
      <c r="E2082" t="s">
        <v>468</v>
      </c>
      <c r="G2082" t="s">
        <v>469</v>
      </c>
      <c r="H2082" t="s">
        <v>393</v>
      </c>
      <c r="I2082" t="s">
        <v>383</v>
      </c>
      <c r="J2082" t="s">
        <v>268</v>
      </c>
      <c r="K2082">
        <v>549780</v>
      </c>
      <c r="L2082">
        <v>105818.42</v>
      </c>
      <c r="M2082">
        <v>45222.804100000001</v>
      </c>
      <c r="N2082">
        <v>37922.661</v>
      </c>
      <c r="O2082">
        <v>7300.1431000000002</v>
      </c>
      <c r="P2082">
        <v>469.71429999999998</v>
      </c>
      <c r="R2082">
        <v>0</v>
      </c>
      <c r="S2082">
        <v>4600.5713999999998</v>
      </c>
      <c r="U2082">
        <f t="shared" si="30"/>
        <v>0</v>
      </c>
      <c r="V2082">
        <f t="shared" si="31"/>
        <v>20.357670602146758</v>
      </c>
      <c r="W2082" t="str">
        <f t="shared" si="32"/>
        <v/>
      </c>
      <c r="X2082">
        <f t="shared" si="33"/>
        <v>1.4042604763648023</v>
      </c>
      <c r="Y2082" t="str">
        <f t="shared" si="34"/>
        <v/>
      </c>
      <c r="AA2082">
        <v>469.71429999999998</v>
      </c>
      <c r="AC2082">
        <v>0</v>
      </c>
      <c r="AD2082">
        <v>4600.5713999999998</v>
      </c>
      <c r="AF2082">
        <v>0</v>
      </c>
      <c r="AG2082">
        <v>549780</v>
      </c>
      <c r="AH2082">
        <v>105818.42</v>
      </c>
      <c r="AI2082">
        <v>45222.804100000001</v>
      </c>
      <c r="AJ2082">
        <v>37922.661</v>
      </c>
      <c r="AK2082">
        <v>7300.1431000000002</v>
      </c>
    </row>
    <row r="2083" spans="1:37" ht="19" customHeight="1">
      <c r="A2083" t="s">
        <v>1024</v>
      </c>
      <c r="B2083" t="s">
        <v>1025</v>
      </c>
      <c r="C2083" t="s">
        <v>1026</v>
      </c>
      <c r="D2083">
        <v>7</v>
      </c>
      <c r="E2083" t="s">
        <v>481</v>
      </c>
      <c r="G2083" t="s">
        <v>482</v>
      </c>
      <c r="H2083" t="s">
        <v>388</v>
      </c>
      <c r="I2083" t="s">
        <v>383</v>
      </c>
      <c r="J2083" t="s">
        <v>268</v>
      </c>
      <c r="K2083">
        <v>135326</v>
      </c>
      <c r="L2083">
        <v>513417.43</v>
      </c>
      <c r="M2083">
        <v>44754.665500000003</v>
      </c>
      <c r="N2083">
        <v>9337.2276999999995</v>
      </c>
      <c r="O2083">
        <v>35417.4378</v>
      </c>
      <c r="P2083">
        <v>287.8571</v>
      </c>
      <c r="R2083">
        <v>0</v>
      </c>
      <c r="S2083">
        <v>3254</v>
      </c>
      <c r="U2083">
        <f t="shared" si="30"/>
        <v>0</v>
      </c>
      <c r="V2083">
        <f t="shared" si="31"/>
        <v>28.481141013258405</v>
      </c>
      <c r="W2083" t="str">
        <f t="shared" si="32"/>
        <v/>
      </c>
      <c r="X2083">
        <f t="shared" si="33"/>
        <v>1.9648198041970324</v>
      </c>
      <c r="Y2083" t="str">
        <f t="shared" si="34"/>
        <v/>
      </c>
      <c r="AA2083">
        <v>287.8571</v>
      </c>
      <c r="AC2083">
        <v>0</v>
      </c>
      <c r="AD2083">
        <v>3254</v>
      </c>
      <c r="AF2083">
        <v>0</v>
      </c>
      <c r="AG2083">
        <v>135326</v>
      </c>
      <c r="AH2083">
        <v>513417.43</v>
      </c>
      <c r="AI2083">
        <v>44754.665500000003</v>
      </c>
      <c r="AJ2083">
        <v>9337.2276999999995</v>
      </c>
      <c r="AK2083">
        <v>35417.4378</v>
      </c>
    </row>
    <row r="2084" spans="1:37" ht="19" customHeight="1">
      <c r="A2084" t="s">
        <v>1024</v>
      </c>
      <c r="B2084" t="s">
        <v>1025</v>
      </c>
      <c r="C2084" t="s">
        <v>1026</v>
      </c>
      <c r="D2084">
        <v>7</v>
      </c>
      <c r="E2084" t="s">
        <v>456</v>
      </c>
      <c r="G2084" t="s">
        <v>457</v>
      </c>
      <c r="H2084" t="s">
        <v>393</v>
      </c>
      <c r="I2084" t="s">
        <v>383</v>
      </c>
      <c r="J2084" t="s">
        <v>268</v>
      </c>
      <c r="K2084">
        <v>418063</v>
      </c>
      <c r="L2084">
        <v>190776.11</v>
      </c>
      <c r="M2084">
        <v>41999.955000000002</v>
      </c>
      <c r="N2084">
        <v>28838.9113</v>
      </c>
      <c r="O2084">
        <v>13161.0437</v>
      </c>
      <c r="P2084">
        <v>98.285700000000006</v>
      </c>
      <c r="R2084">
        <v>0</v>
      </c>
      <c r="S2084">
        <v>2785</v>
      </c>
      <c r="U2084">
        <f t="shared" si="30"/>
        <v>0</v>
      </c>
      <c r="V2084">
        <f t="shared" si="31"/>
        <v>31.230526288791996</v>
      </c>
      <c r="W2084" t="str">
        <f t="shared" si="32"/>
        <v/>
      </c>
      <c r="X2084">
        <f t="shared" si="33"/>
        <v>2.1543962554501155</v>
      </c>
      <c r="Y2084" t="str">
        <f t="shared" si="34"/>
        <v/>
      </c>
      <c r="AA2084">
        <v>98.285700000000006</v>
      </c>
      <c r="AC2084">
        <v>0</v>
      </c>
      <c r="AD2084">
        <v>2785</v>
      </c>
      <c r="AF2084">
        <v>0</v>
      </c>
      <c r="AG2084">
        <v>418063</v>
      </c>
      <c r="AH2084">
        <v>190776.11</v>
      </c>
      <c r="AI2084">
        <v>41999.955000000002</v>
      </c>
      <c r="AJ2084">
        <v>28838.9113</v>
      </c>
      <c r="AK2084">
        <v>13161.0437</v>
      </c>
    </row>
    <row r="2085" spans="1:37" ht="19" customHeight="1">
      <c r="A2085" t="s">
        <v>1024</v>
      </c>
      <c r="B2085" t="s">
        <v>1025</v>
      </c>
      <c r="C2085" t="s">
        <v>1026</v>
      </c>
      <c r="D2085">
        <v>7</v>
      </c>
      <c r="E2085" t="s">
        <v>470</v>
      </c>
      <c r="G2085" t="s">
        <v>471</v>
      </c>
      <c r="H2085" t="s">
        <v>388</v>
      </c>
      <c r="I2085" t="s">
        <v>383</v>
      </c>
      <c r="J2085" t="s">
        <v>268</v>
      </c>
      <c r="K2085">
        <v>329338</v>
      </c>
      <c r="L2085">
        <v>113909.65</v>
      </c>
      <c r="M2085">
        <v>30572.668099999999</v>
      </c>
      <c r="N2085">
        <v>22714.356100000001</v>
      </c>
      <c r="O2085">
        <v>7858.3118999999997</v>
      </c>
      <c r="P2085">
        <v>543.28570000000002</v>
      </c>
      <c r="R2085">
        <v>0</v>
      </c>
      <c r="S2085">
        <v>3867.1428999999998</v>
      </c>
      <c r="U2085">
        <f t="shared" si="30"/>
        <v>0</v>
      </c>
      <c r="V2085">
        <f t="shared" si="31"/>
        <v>16.374128004719676</v>
      </c>
      <c r="W2085" t="str">
        <f t="shared" si="32"/>
        <v/>
      </c>
      <c r="X2085">
        <f t="shared" si="33"/>
        <v>1.129392972337721</v>
      </c>
      <c r="Y2085" t="str">
        <f t="shared" si="34"/>
        <v/>
      </c>
      <c r="AA2085">
        <v>543.28570000000002</v>
      </c>
      <c r="AC2085">
        <v>0</v>
      </c>
      <c r="AD2085">
        <v>3867.1428999999998</v>
      </c>
      <c r="AF2085">
        <v>0</v>
      </c>
      <c r="AG2085">
        <v>329338</v>
      </c>
      <c r="AH2085">
        <v>113909.65</v>
      </c>
      <c r="AI2085">
        <v>30572.668099999999</v>
      </c>
      <c r="AJ2085">
        <v>22714.356100000001</v>
      </c>
      <c r="AK2085">
        <v>7858.3118999999997</v>
      </c>
    </row>
    <row r="2086" spans="1:37" ht="19" customHeight="1">
      <c r="A2086" t="s">
        <v>1024</v>
      </c>
      <c r="B2086" t="s">
        <v>1025</v>
      </c>
      <c r="C2086" t="s">
        <v>1026</v>
      </c>
      <c r="D2086">
        <v>7</v>
      </c>
      <c r="E2086" t="s">
        <v>458</v>
      </c>
      <c r="G2086" t="s">
        <v>459</v>
      </c>
      <c r="H2086" t="s">
        <v>388</v>
      </c>
      <c r="I2086" t="s">
        <v>383</v>
      </c>
      <c r="J2086" t="s">
        <v>268</v>
      </c>
      <c r="K2086">
        <v>172731</v>
      </c>
      <c r="L2086">
        <v>253419.02</v>
      </c>
      <c r="M2086">
        <v>29401.585500000001</v>
      </c>
      <c r="N2086">
        <v>11918.6541</v>
      </c>
      <c r="O2086">
        <v>17482.931400000001</v>
      </c>
      <c r="P2086">
        <v>69.142899999999997</v>
      </c>
      <c r="R2086">
        <v>0</v>
      </c>
      <c r="S2086">
        <v>2460.4286000000002</v>
      </c>
      <c r="U2086">
        <f t="shared" si="30"/>
        <v>0</v>
      </c>
      <c r="V2086">
        <f t="shared" si="31"/>
        <v>24.743076993054903</v>
      </c>
      <c r="W2086" t="str">
        <f t="shared" si="32"/>
        <v/>
      </c>
      <c r="X2086">
        <f t="shared" si="33"/>
        <v>1.7071117202913344</v>
      </c>
      <c r="Y2086" t="str">
        <f t="shared" si="34"/>
        <v/>
      </c>
      <c r="AA2086">
        <v>69.142899999999997</v>
      </c>
      <c r="AC2086">
        <v>0</v>
      </c>
      <c r="AD2086">
        <v>2460.4286000000002</v>
      </c>
      <c r="AF2086">
        <v>0</v>
      </c>
      <c r="AG2086">
        <v>172731</v>
      </c>
      <c r="AH2086">
        <v>253419.02</v>
      </c>
      <c r="AI2086">
        <v>29401.585500000001</v>
      </c>
      <c r="AJ2086">
        <v>11918.6541</v>
      </c>
      <c r="AK2086">
        <v>17482.931400000001</v>
      </c>
    </row>
    <row r="2087" spans="1:37" ht="19" customHeight="1">
      <c r="A2087" t="s">
        <v>1024</v>
      </c>
      <c r="B2087" t="s">
        <v>1025</v>
      </c>
      <c r="C2087" t="s">
        <v>1026</v>
      </c>
      <c r="D2087">
        <v>7</v>
      </c>
      <c r="E2087" t="s">
        <v>472</v>
      </c>
      <c r="G2087" t="s">
        <v>473</v>
      </c>
      <c r="H2087" t="s">
        <v>393</v>
      </c>
      <c r="I2087" t="s">
        <v>383</v>
      </c>
      <c r="J2087" t="s">
        <v>268</v>
      </c>
      <c r="K2087">
        <v>261105</v>
      </c>
      <c r="L2087">
        <v>147802.92000000001</v>
      </c>
      <c r="M2087">
        <v>28213.1705</v>
      </c>
      <c r="N2087">
        <v>18017.383900000001</v>
      </c>
      <c r="O2087">
        <v>10195.786599999999</v>
      </c>
      <c r="P2087">
        <v>79.857100000000003</v>
      </c>
      <c r="R2087">
        <v>0</v>
      </c>
      <c r="S2087">
        <v>1372.8570999999999</v>
      </c>
      <c r="U2087">
        <f t="shared" si="30"/>
        <v>0</v>
      </c>
      <c r="V2087">
        <f t="shared" si="31"/>
        <v>42.550253149331532</v>
      </c>
      <c r="W2087" t="str">
        <f t="shared" si="32"/>
        <v/>
      </c>
      <c r="X2087">
        <f t="shared" si="33"/>
        <v>2.9358138793698401</v>
      </c>
      <c r="Y2087" t="str">
        <f t="shared" si="34"/>
        <v/>
      </c>
      <c r="AA2087">
        <v>79.857100000000003</v>
      </c>
      <c r="AC2087">
        <v>0</v>
      </c>
      <c r="AD2087">
        <v>1372.8570999999999</v>
      </c>
      <c r="AF2087">
        <v>0</v>
      </c>
      <c r="AG2087">
        <v>261105</v>
      </c>
      <c r="AH2087">
        <v>147802.92000000001</v>
      </c>
      <c r="AI2087">
        <v>28213.1705</v>
      </c>
      <c r="AJ2087">
        <v>18017.383900000001</v>
      </c>
      <c r="AK2087">
        <v>10195.786599999999</v>
      </c>
    </row>
    <row r="2088" spans="1:37" ht="19" customHeight="1">
      <c r="A2088" t="s">
        <v>1024</v>
      </c>
      <c r="B2088" t="s">
        <v>1025</v>
      </c>
      <c r="C2088" t="s">
        <v>1026</v>
      </c>
      <c r="D2088">
        <v>7</v>
      </c>
      <c r="E2088" t="s">
        <v>462</v>
      </c>
      <c r="G2088" t="s">
        <v>463</v>
      </c>
      <c r="H2088" t="s">
        <v>393</v>
      </c>
      <c r="I2088" t="s">
        <v>383</v>
      </c>
      <c r="J2088" t="s">
        <v>268</v>
      </c>
      <c r="K2088">
        <v>106049</v>
      </c>
      <c r="L2088">
        <v>232857.93</v>
      </c>
      <c r="M2088">
        <v>23379.751</v>
      </c>
      <c r="N2088">
        <v>7315.5361999999996</v>
      </c>
      <c r="O2088">
        <v>16064.2148</v>
      </c>
      <c r="P2088">
        <v>117.28570000000001</v>
      </c>
      <c r="R2088">
        <v>0</v>
      </c>
      <c r="S2088">
        <v>2796.5713999999998</v>
      </c>
      <c r="U2088">
        <f t="shared" si="30"/>
        <v>0</v>
      </c>
      <c r="V2088">
        <f t="shared" si="31"/>
        <v>17.312368893669483</v>
      </c>
      <c r="W2088" t="str">
        <f t="shared" si="32"/>
        <v/>
      </c>
      <c r="X2088">
        <f t="shared" si="33"/>
        <v>1.1943068675348065</v>
      </c>
      <c r="Y2088" t="str">
        <f t="shared" si="34"/>
        <v/>
      </c>
      <c r="AA2088">
        <v>117.28570000000001</v>
      </c>
      <c r="AC2088">
        <v>0</v>
      </c>
      <c r="AD2088">
        <v>2796.5713999999998</v>
      </c>
      <c r="AF2088">
        <v>0</v>
      </c>
      <c r="AG2088">
        <v>106049</v>
      </c>
      <c r="AH2088">
        <v>232857.93</v>
      </c>
      <c r="AI2088">
        <v>23379.751</v>
      </c>
      <c r="AJ2088">
        <v>7315.5361999999996</v>
      </c>
      <c r="AK2088">
        <v>16064.2148</v>
      </c>
    </row>
    <row r="2089" spans="1:37" ht="19" customHeight="1">
      <c r="A2089" t="s">
        <v>1024</v>
      </c>
      <c r="B2089" t="s">
        <v>1025</v>
      </c>
      <c r="C2089" t="s">
        <v>1026</v>
      </c>
      <c r="D2089">
        <v>7</v>
      </c>
      <c r="E2089" t="s">
        <v>478</v>
      </c>
      <c r="G2089" t="s">
        <v>1311</v>
      </c>
      <c r="H2089" t="s">
        <v>1311</v>
      </c>
      <c r="I2089" t="s">
        <v>465</v>
      </c>
      <c r="J2089" t="s">
        <v>268</v>
      </c>
      <c r="K2089">
        <v>0</v>
      </c>
      <c r="L2089">
        <v>843550.31</v>
      </c>
      <c r="M2089">
        <v>58198.0743</v>
      </c>
      <c r="N2089">
        <v>0</v>
      </c>
      <c r="O2089">
        <v>58198.0743</v>
      </c>
      <c r="P2089">
        <v>18621.857100000001</v>
      </c>
      <c r="R2089">
        <v>0</v>
      </c>
      <c r="S2089">
        <v>50343.2857</v>
      </c>
      <c r="U2089">
        <f t="shared" ref="U2089:U2121" si="35">IFERROR(T2089/S2089,"")</f>
        <v>0</v>
      </c>
      <c r="V2089">
        <f t="shared" ref="V2089:V2121" si="36">IFERROR((K2089+L2089)/D2089/S2089,"")</f>
        <v>2.3937092199537773</v>
      </c>
      <c r="W2089" t="str">
        <f t="shared" ref="W2089:W2121" si="37">IFERROR((K2089+L2089)/D2089/T2089,"")</f>
        <v/>
      </c>
      <c r="X2089">
        <f t="shared" ref="X2089:X2121" si="38">IFERROR(M2089/D2089/S2089,"")</f>
        <v>0.16514636457837942</v>
      </c>
      <c r="Y2089" t="str">
        <f t="shared" ref="Y2089:Y2121" si="39">IFERROR(M2089/D2089/T2089,"")</f>
        <v/>
      </c>
      <c r="AA2089">
        <v>18621.857100000001</v>
      </c>
      <c r="AC2089">
        <v>0</v>
      </c>
      <c r="AD2089">
        <v>50343.2857</v>
      </c>
      <c r="AF2089">
        <v>0</v>
      </c>
      <c r="AG2089">
        <v>0</v>
      </c>
      <c r="AH2089">
        <v>843550.31</v>
      </c>
      <c r="AI2089">
        <v>58198.0743</v>
      </c>
      <c r="AJ2089">
        <v>0</v>
      </c>
      <c r="AK2089">
        <v>58198.0743</v>
      </c>
    </row>
    <row r="2090" spans="1:37" ht="19" customHeight="1">
      <c r="A2090" t="s">
        <v>1024</v>
      </c>
      <c r="B2090" t="s">
        <v>1025</v>
      </c>
      <c r="C2090" t="s">
        <v>1026</v>
      </c>
      <c r="D2090">
        <v>7</v>
      </c>
      <c r="E2090" t="s">
        <v>476</v>
      </c>
      <c r="G2090" t="s">
        <v>1311</v>
      </c>
      <c r="H2090" t="s">
        <v>1311</v>
      </c>
      <c r="I2090" t="s">
        <v>465</v>
      </c>
      <c r="J2090" t="s">
        <v>268</v>
      </c>
      <c r="K2090">
        <v>0</v>
      </c>
      <c r="L2090">
        <v>671983.86</v>
      </c>
      <c r="M2090">
        <v>46369.816700000003</v>
      </c>
      <c r="N2090">
        <v>0</v>
      </c>
      <c r="O2090">
        <v>46369.816700000003</v>
      </c>
      <c r="P2090">
        <v>11289.857099999999</v>
      </c>
      <c r="R2090">
        <v>0</v>
      </c>
      <c r="S2090">
        <v>30936.2857</v>
      </c>
      <c r="U2090">
        <f t="shared" si="35"/>
        <v>0</v>
      </c>
      <c r="V2090">
        <f t="shared" si="36"/>
        <v>3.1030775709998788</v>
      </c>
      <c r="W2090" t="str">
        <f t="shared" si="37"/>
        <v/>
      </c>
      <c r="X2090">
        <f t="shared" si="38"/>
        <v>0.21412588417398243</v>
      </c>
      <c r="Y2090" t="str">
        <f t="shared" si="39"/>
        <v/>
      </c>
      <c r="AA2090">
        <v>11289.857099999999</v>
      </c>
      <c r="AC2090">
        <v>0</v>
      </c>
      <c r="AD2090">
        <v>30936.2857</v>
      </c>
      <c r="AF2090">
        <v>0</v>
      </c>
      <c r="AG2090">
        <v>0</v>
      </c>
      <c r="AH2090">
        <v>671983.86</v>
      </c>
      <c r="AI2090">
        <v>46369.816700000003</v>
      </c>
      <c r="AJ2090">
        <v>0</v>
      </c>
      <c r="AK2090">
        <v>46369.816700000003</v>
      </c>
    </row>
    <row r="2091" spans="1:37" ht="19" customHeight="1">
      <c r="A2091" t="s">
        <v>1024</v>
      </c>
      <c r="B2091" t="s">
        <v>1025</v>
      </c>
      <c r="C2091" t="s">
        <v>1026</v>
      </c>
      <c r="D2091">
        <v>7</v>
      </c>
      <c r="E2091" t="s">
        <v>467</v>
      </c>
      <c r="G2091" t="s">
        <v>1311</v>
      </c>
      <c r="H2091" t="s">
        <v>1311</v>
      </c>
      <c r="I2091" t="s">
        <v>465</v>
      </c>
      <c r="J2091" t="s">
        <v>268</v>
      </c>
      <c r="K2091">
        <v>120647</v>
      </c>
      <c r="L2091">
        <v>400434.19</v>
      </c>
      <c r="M2091">
        <v>35942.748399999997</v>
      </c>
      <c r="N2091">
        <v>8321.8868999999995</v>
      </c>
      <c r="O2091">
        <v>27620.861499999999</v>
      </c>
      <c r="P2091">
        <v>246.71430000000001</v>
      </c>
      <c r="R2091">
        <v>0</v>
      </c>
      <c r="S2091">
        <v>1353.4286</v>
      </c>
      <c r="U2091">
        <f t="shared" si="35"/>
        <v>0</v>
      </c>
      <c r="V2091">
        <f t="shared" si="36"/>
        <v>55.001179966198436</v>
      </c>
      <c r="W2091" t="str">
        <f t="shared" si="37"/>
        <v/>
      </c>
      <c r="X2091">
        <f t="shared" si="38"/>
        <v>3.7938302344557684</v>
      </c>
      <c r="Y2091" t="str">
        <f t="shared" si="39"/>
        <v/>
      </c>
      <c r="AA2091">
        <v>246.71430000000001</v>
      </c>
      <c r="AC2091">
        <v>0</v>
      </c>
      <c r="AD2091">
        <v>1353.4286</v>
      </c>
      <c r="AF2091">
        <v>0</v>
      </c>
      <c r="AG2091">
        <v>120647</v>
      </c>
      <c r="AH2091">
        <v>400434.19</v>
      </c>
      <c r="AI2091">
        <v>35942.748399999997</v>
      </c>
      <c r="AJ2091">
        <v>8321.8868999999995</v>
      </c>
      <c r="AK2091">
        <v>27620.861499999999</v>
      </c>
    </row>
    <row r="2092" spans="1:37" ht="19" customHeight="1">
      <c r="A2092" t="s">
        <v>1024</v>
      </c>
      <c r="B2092" t="s">
        <v>1025</v>
      </c>
      <c r="C2092" t="s">
        <v>1026</v>
      </c>
      <c r="D2092">
        <v>7</v>
      </c>
      <c r="E2092" t="s">
        <v>508</v>
      </c>
      <c r="F2092" t="s">
        <v>508</v>
      </c>
      <c r="G2092" t="s">
        <v>1311</v>
      </c>
      <c r="H2092" t="s">
        <v>1311</v>
      </c>
      <c r="I2092" t="s">
        <v>465</v>
      </c>
      <c r="J2092" t="s">
        <v>248</v>
      </c>
      <c r="K2092">
        <v>23820</v>
      </c>
      <c r="L2092">
        <v>0</v>
      </c>
      <c r="M2092">
        <v>23820</v>
      </c>
      <c r="N2092">
        <v>23820</v>
      </c>
      <c r="O2092">
        <v>0</v>
      </c>
      <c r="Q2092">
        <v>571.42859999999996</v>
      </c>
      <c r="R2092">
        <v>26.142900000000001</v>
      </c>
      <c r="S2092">
        <v>580.28570000000002</v>
      </c>
      <c r="T2092">
        <v>21.714300000000001</v>
      </c>
      <c r="U2092">
        <f t="shared" si="35"/>
        <v>3.7420015692270207E-2</v>
      </c>
      <c r="V2092">
        <f t="shared" si="36"/>
        <v>5.8641064959159648</v>
      </c>
      <c r="W2092">
        <f t="shared" si="37"/>
        <v>156.71042321682683</v>
      </c>
      <c r="X2092">
        <f t="shared" si="38"/>
        <v>5.8641064959159648</v>
      </c>
      <c r="Y2092">
        <f t="shared" si="39"/>
        <v>156.71042321682683</v>
      </c>
      <c r="AB2092">
        <v>571.42859999999996</v>
      </c>
      <c r="AC2092">
        <v>26.142900000000001</v>
      </c>
      <c r="AD2092">
        <v>580.28570000000002</v>
      </c>
      <c r="AE2092">
        <v>21.714300000000001</v>
      </c>
      <c r="AF2092">
        <v>3.6403459999999999E-2</v>
      </c>
      <c r="AG2092">
        <v>23820</v>
      </c>
      <c r="AH2092">
        <v>0</v>
      </c>
      <c r="AI2092">
        <v>23820</v>
      </c>
      <c r="AJ2092">
        <v>23820</v>
      </c>
      <c r="AK2092">
        <v>0</v>
      </c>
    </row>
    <row r="2093" spans="1:37" ht="19" customHeight="1">
      <c r="A2093" t="s">
        <v>1024</v>
      </c>
      <c r="B2093" t="s">
        <v>1025</v>
      </c>
      <c r="C2093" t="s">
        <v>1026</v>
      </c>
      <c r="D2093">
        <v>6</v>
      </c>
      <c r="E2093" t="s">
        <v>632</v>
      </c>
      <c r="F2093" t="s">
        <v>632</v>
      </c>
      <c r="G2093" t="s">
        <v>1311</v>
      </c>
      <c r="H2093" t="s">
        <v>1311</v>
      </c>
      <c r="I2093" t="s">
        <v>465</v>
      </c>
      <c r="J2093" t="s">
        <v>248</v>
      </c>
      <c r="K2093">
        <v>17742</v>
      </c>
      <c r="L2093">
        <v>0</v>
      </c>
      <c r="M2093">
        <v>17742</v>
      </c>
      <c r="N2093">
        <v>17742</v>
      </c>
      <c r="O2093">
        <v>0</v>
      </c>
      <c r="Q2093">
        <v>950.66669999999999</v>
      </c>
      <c r="R2093">
        <v>724.83330000000001</v>
      </c>
      <c r="S2093">
        <v>910.66669999999999</v>
      </c>
      <c r="T2093">
        <v>47.5</v>
      </c>
      <c r="U2093">
        <f t="shared" si="35"/>
        <v>5.2159588134714926E-2</v>
      </c>
      <c r="V2093">
        <f t="shared" si="36"/>
        <v>3.2470716234600432</v>
      </c>
      <c r="W2093">
        <f t="shared" si="37"/>
        <v>62.252631578947366</v>
      </c>
      <c r="X2093">
        <f t="shared" si="38"/>
        <v>3.2470716234600432</v>
      </c>
      <c r="Y2093">
        <f t="shared" si="39"/>
        <v>62.252631578947366</v>
      </c>
      <c r="AB2093">
        <v>950.66669999999999</v>
      </c>
      <c r="AC2093">
        <v>724.83330000000001</v>
      </c>
      <c r="AD2093">
        <v>910.66669999999999</v>
      </c>
      <c r="AE2093">
        <v>47.5</v>
      </c>
      <c r="AF2093">
        <v>4.8392400000000002E-2</v>
      </c>
      <c r="AG2093">
        <v>17742</v>
      </c>
      <c r="AH2093">
        <v>0</v>
      </c>
      <c r="AI2093">
        <v>17742</v>
      </c>
      <c r="AJ2093">
        <v>17742</v>
      </c>
      <c r="AK2093">
        <v>0</v>
      </c>
    </row>
    <row r="2094" spans="1:37" ht="19" customHeight="1">
      <c r="A2094" t="s">
        <v>1024</v>
      </c>
      <c r="B2094" t="s">
        <v>1025</v>
      </c>
      <c r="C2094" t="s">
        <v>1026</v>
      </c>
      <c r="D2094">
        <v>7</v>
      </c>
      <c r="E2094" t="s">
        <v>474</v>
      </c>
      <c r="G2094" t="s">
        <v>1311</v>
      </c>
      <c r="H2094" t="s">
        <v>1311</v>
      </c>
      <c r="I2094" t="s">
        <v>465</v>
      </c>
      <c r="J2094" t="s">
        <v>268</v>
      </c>
      <c r="K2094">
        <v>0</v>
      </c>
      <c r="L2094">
        <v>252542.22</v>
      </c>
      <c r="M2094">
        <v>17427.675500000001</v>
      </c>
      <c r="N2094">
        <v>0</v>
      </c>
      <c r="O2094">
        <v>17427.675500000001</v>
      </c>
      <c r="P2094">
        <v>963.28570000000002</v>
      </c>
      <c r="R2094">
        <v>0</v>
      </c>
      <c r="S2094">
        <v>4637</v>
      </c>
      <c r="U2094">
        <f t="shared" si="35"/>
        <v>0</v>
      </c>
      <c r="V2094">
        <f t="shared" si="36"/>
        <v>7.7803450506793181</v>
      </c>
      <c r="W2094" t="str">
        <f t="shared" si="37"/>
        <v/>
      </c>
      <c r="X2094">
        <f t="shared" si="38"/>
        <v>0.53691350626944756</v>
      </c>
      <c r="Y2094" t="str">
        <f t="shared" si="39"/>
        <v/>
      </c>
      <c r="AA2094">
        <v>963.28570000000002</v>
      </c>
      <c r="AC2094">
        <v>0</v>
      </c>
      <c r="AD2094">
        <v>4637</v>
      </c>
      <c r="AF2094">
        <v>0</v>
      </c>
      <c r="AG2094">
        <v>0</v>
      </c>
      <c r="AH2094">
        <v>252542.22</v>
      </c>
      <c r="AI2094">
        <v>17427.675500000001</v>
      </c>
      <c r="AJ2094">
        <v>0</v>
      </c>
      <c r="AK2094">
        <v>17427.675500000001</v>
      </c>
    </row>
    <row r="2095" spans="1:37" ht="19" customHeight="1">
      <c r="A2095" t="s">
        <v>1024</v>
      </c>
      <c r="B2095" t="s">
        <v>1025</v>
      </c>
      <c r="C2095" t="s">
        <v>1026</v>
      </c>
      <c r="D2095">
        <v>7</v>
      </c>
      <c r="E2095" t="s">
        <v>484</v>
      </c>
      <c r="G2095" t="s">
        <v>1311</v>
      </c>
      <c r="H2095" t="s">
        <v>1311</v>
      </c>
      <c r="I2095" t="s">
        <v>465</v>
      </c>
      <c r="J2095" t="s">
        <v>268</v>
      </c>
      <c r="K2095">
        <v>3004</v>
      </c>
      <c r="L2095">
        <v>190114.96</v>
      </c>
      <c r="M2095">
        <v>13321.5118</v>
      </c>
      <c r="N2095">
        <v>207.3835</v>
      </c>
      <c r="O2095">
        <v>13114.128199999999</v>
      </c>
      <c r="P2095">
        <v>555.71429999999998</v>
      </c>
      <c r="R2095">
        <v>0</v>
      </c>
      <c r="S2095">
        <v>10085.857099999999</v>
      </c>
      <c r="U2095">
        <f t="shared" si="35"/>
        <v>0</v>
      </c>
      <c r="V2095">
        <f t="shared" si="36"/>
        <v>2.7353573011799721</v>
      </c>
      <c r="W2095" t="str">
        <f t="shared" si="37"/>
        <v/>
      </c>
      <c r="X2095">
        <f t="shared" si="38"/>
        <v>0.18868729701571069</v>
      </c>
      <c r="Y2095" t="str">
        <f t="shared" si="39"/>
        <v/>
      </c>
      <c r="AA2095">
        <v>555.71429999999998</v>
      </c>
      <c r="AC2095">
        <v>0</v>
      </c>
      <c r="AD2095">
        <v>10085.857099999999</v>
      </c>
      <c r="AF2095">
        <v>0</v>
      </c>
      <c r="AG2095">
        <v>3004</v>
      </c>
      <c r="AH2095">
        <v>190114.96</v>
      </c>
      <c r="AI2095">
        <v>13321.5118</v>
      </c>
      <c r="AJ2095">
        <v>207.3835</v>
      </c>
      <c r="AK2095">
        <v>13114.128199999999</v>
      </c>
    </row>
    <row r="2096" spans="1:37" ht="19" customHeight="1">
      <c r="A2096" t="s">
        <v>1024</v>
      </c>
      <c r="B2096" t="s">
        <v>1025</v>
      </c>
      <c r="C2096" t="s">
        <v>1026</v>
      </c>
      <c r="D2096">
        <v>7</v>
      </c>
      <c r="E2096" t="s">
        <v>485</v>
      </c>
      <c r="G2096" t="s">
        <v>1311</v>
      </c>
      <c r="H2096" t="s">
        <v>1311</v>
      </c>
      <c r="I2096" t="s">
        <v>465</v>
      </c>
      <c r="J2096" t="s">
        <v>268</v>
      </c>
      <c r="K2096">
        <v>0</v>
      </c>
      <c r="L2096">
        <v>165752.66</v>
      </c>
      <c r="M2096">
        <v>11434.4578</v>
      </c>
      <c r="N2096">
        <v>0</v>
      </c>
      <c r="O2096">
        <v>11434.4578</v>
      </c>
      <c r="P2096">
        <v>103.5714</v>
      </c>
      <c r="R2096">
        <v>0</v>
      </c>
      <c r="S2096">
        <v>742</v>
      </c>
      <c r="U2096">
        <f t="shared" si="35"/>
        <v>0</v>
      </c>
      <c r="V2096">
        <f t="shared" si="36"/>
        <v>31.912333461686561</v>
      </c>
      <c r="W2096" t="str">
        <f t="shared" si="37"/>
        <v/>
      </c>
      <c r="X2096">
        <f t="shared" si="38"/>
        <v>2.2014743550250291</v>
      </c>
      <c r="Y2096" t="str">
        <f t="shared" si="39"/>
        <v/>
      </c>
      <c r="AA2096">
        <v>103.5714</v>
      </c>
      <c r="AC2096">
        <v>0</v>
      </c>
      <c r="AD2096">
        <v>742</v>
      </c>
      <c r="AF2096">
        <v>0</v>
      </c>
      <c r="AG2096">
        <v>0</v>
      </c>
      <c r="AH2096">
        <v>165752.66</v>
      </c>
      <c r="AI2096">
        <v>11434.4578</v>
      </c>
      <c r="AJ2096">
        <v>0</v>
      </c>
      <c r="AK2096">
        <v>11434.4578</v>
      </c>
    </row>
    <row r="2097" spans="1:37" ht="19" customHeight="1">
      <c r="A2097" t="s">
        <v>1024</v>
      </c>
      <c r="B2097" t="s">
        <v>1025</v>
      </c>
      <c r="C2097" t="s">
        <v>1026</v>
      </c>
      <c r="D2097">
        <v>7</v>
      </c>
      <c r="E2097" t="s">
        <v>486</v>
      </c>
      <c r="G2097" t="s">
        <v>1311</v>
      </c>
      <c r="H2097" t="s">
        <v>1311</v>
      </c>
      <c r="I2097" t="s">
        <v>465</v>
      </c>
      <c r="J2097" t="s">
        <v>268</v>
      </c>
      <c r="K2097">
        <v>0</v>
      </c>
      <c r="L2097">
        <v>111271.2</v>
      </c>
      <c r="M2097">
        <v>7678.9044000000004</v>
      </c>
      <c r="N2097">
        <v>0</v>
      </c>
      <c r="O2097">
        <v>7678.9044000000004</v>
      </c>
      <c r="P2097">
        <v>2428.5713999999998</v>
      </c>
      <c r="R2097">
        <v>0</v>
      </c>
      <c r="S2097">
        <v>9873.1429000000007</v>
      </c>
      <c r="U2097">
        <f t="shared" si="35"/>
        <v>0</v>
      </c>
      <c r="V2097">
        <f t="shared" si="36"/>
        <v>1.6100127259664916</v>
      </c>
      <c r="W2097" t="str">
        <f t="shared" si="37"/>
        <v/>
      </c>
      <c r="X2097">
        <f t="shared" si="38"/>
        <v>0.11110811967049954</v>
      </c>
      <c r="Y2097" t="str">
        <f t="shared" si="39"/>
        <v/>
      </c>
      <c r="AA2097">
        <v>2428.5713999999998</v>
      </c>
      <c r="AC2097">
        <v>0</v>
      </c>
      <c r="AD2097">
        <v>9873.1429000000007</v>
      </c>
      <c r="AF2097">
        <v>0</v>
      </c>
      <c r="AG2097">
        <v>0</v>
      </c>
      <c r="AH2097">
        <v>111271.2</v>
      </c>
      <c r="AI2097">
        <v>7678.9044000000004</v>
      </c>
      <c r="AJ2097">
        <v>0</v>
      </c>
      <c r="AK2097">
        <v>7678.9044000000004</v>
      </c>
    </row>
    <row r="2098" spans="1:37" ht="19" customHeight="1">
      <c r="A2098" t="s">
        <v>1024</v>
      </c>
      <c r="B2098" t="s">
        <v>1025</v>
      </c>
      <c r="C2098" t="s">
        <v>1026</v>
      </c>
      <c r="D2098">
        <v>7</v>
      </c>
      <c r="E2098" t="s">
        <v>529</v>
      </c>
      <c r="F2098" t="s">
        <v>530</v>
      </c>
      <c r="G2098" t="s">
        <v>1311</v>
      </c>
      <c r="H2098" t="s">
        <v>1311</v>
      </c>
      <c r="I2098" t="s">
        <v>465</v>
      </c>
      <c r="J2098" t="s">
        <v>268</v>
      </c>
      <c r="K2098">
        <v>87085</v>
      </c>
      <c r="L2098">
        <v>0</v>
      </c>
      <c r="M2098">
        <v>5996.2829000000002</v>
      </c>
      <c r="N2098">
        <v>5996.2829000000002</v>
      </c>
      <c r="O2098">
        <v>0</v>
      </c>
      <c r="P2098">
        <v>8.4285999999999994</v>
      </c>
      <c r="Q2098">
        <v>115.8571</v>
      </c>
      <c r="R2098">
        <v>3.1429</v>
      </c>
      <c r="S2098">
        <v>125.8571</v>
      </c>
      <c r="T2098">
        <v>0.71430000000000005</v>
      </c>
      <c r="U2098">
        <f t="shared" si="35"/>
        <v>5.6754843389844514E-3</v>
      </c>
      <c r="V2098">
        <f t="shared" si="36"/>
        <v>98.847933773416727</v>
      </c>
      <c r="W2098">
        <f t="shared" si="37"/>
        <v>17416.65166696666</v>
      </c>
      <c r="X2098">
        <f t="shared" si="38"/>
        <v>6.8062258136977798</v>
      </c>
      <c r="Y2098">
        <f t="shared" si="39"/>
        <v>1199.2325953480929</v>
      </c>
      <c r="AA2098">
        <v>8.4285999999999994</v>
      </c>
      <c r="AB2098">
        <v>115.8571</v>
      </c>
      <c r="AC2098">
        <v>3.1429</v>
      </c>
      <c r="AD2098">
        <v>125.8571</v>
      </c>
      <c r="AE2098">
        <v>0.71430000000000005</v>
      </c>
      <c r="AF2098">
        <v>5.8228999999999998E-3</v>
      </c>
      <c r="AG2098">
        <v>87085</v>
      </c>
      <c r="AH2098">
        <v>0</v>
      </c>
      <c r="AI2098">
        <v>5996.2829000000002</v>
      </c>
      <c r="AJ2098">
        <v>5996.2829000000002</v>
      </c>
      <c r="AK2098">
        <v>0</v>
      </c>
    </row>
    <row r="2099" spans="1:37" ht="19" customHeight="1">
      <c r="A2099" t="s">
        <v>1024</v>
      </c>
      <c r="B2099" t="s">
        <v>1025</v>
      </c>
      <c r="C2099" t="s">
        <v>1026</v>
      </c>
      <c r="D2099">
        <v>7</v>
      </c>
      <c r="E2099" t="s">
        <v>500</v>
      </c>
      <c r="G2099" t="s">
        <v>1311</v>
      </c>
      <c r="H2099" t="s">
        <v>1311</v>
      </c>
      <c r="I2099" t="s">
        <v>465</v>
      </c>
      <c r="J2099" t="s">
        <v>268</v>
      </c>
      <c r="K2099">
        <v>29469</v>
      </c>
      <c r="L2099">
        <v>48692.61</v>
      </c>
      <c r="M2099">
        <v>5394.0455000000002</v>
      </c>
      <c r="N2099">
        <v>2035.6319000000001</v>
      </c>
      <c r="O2099">
        <v>3358.4135999999999</v>
      </c>
      <c r="P2099">
        <v>28.428599999999999</v>
      </c>
      <c r="R2099">
        <v>0</v>
      </c>
      <c r="S2099">
        <v>324.42860000000002</v>
      </c>
      <c r="U2099">
        <f t="shared" si="35"/>
        <v>0</v>
      </c>
      <c r="V2099">
        <f t="shared" si="36"/>
        <v>34.417262490773886</v>
      </c>
      <c r="W2099" t="str">
        <f t="shared" si="37"/>
        <v/>
      </c>
      <c r="X2099">
        <f t="shared" si="38"/>
        <v>2.3751849515468999</v>
      </c>
      <c r="Y2099" t="str">
        <f t="shared" si="39"/>
        <v/>
      </c>
      <c r="AA2099">
        <v>28.428599999999999</v>
      </c>
      <c r="AC2099">
        <v>0</v>
      </c>
      <c r="AD2099">
        <v>324.42860000000002</v>
      </c>
      <c r="AF2099">
        <v>0</v>
      </c>
      <c r="AG2099">
        <v>29469</v>
      </c>
      <c r="AH2099">
        <v>48692.61</v>
      </c>
      <c r="AI2099">
        <v>5394.0455000000002</v>
      </c>
      <c r="AJ2099">
        <v>2035.6319000000001</v>
      </c>
      <c r="AK2099">
        <v>3358.4135999999999</v>
      </c>
    </row>
    <row r="2100" spans="1:37" ht="19" customHeight="1">
      <c r="A2100" t="s">
        <v>1024</v>
      </c>
      <c r="B2100" t="s">
        <v>1025</v>
      </c>
      <c r="C2100" t="s">
        <v>1026</v>
      </c>
      <c r="D2100">
        <v>7</v>
      </c>
      <c r="E2100" t="s">
        <v>488</v>
      </c>
      <c r="G2100" t="s">
        <v>1311</v>
      </c>
      <c r="H2100" t="s">
        <v>1311</v>
      </c>
      <c r="I2100" t="s">
        <v>465</v>
      </c>
      <c r="J2100" t="s">
        <v>268</v>
      </c>
      <c r="K2100">
        <v>16829</v>
      </c>
      <c r="L2100">
        <v>53231.88</v>
      </c>
      <c r="M2100">
        <v>4832.7930999999999</v>
      </c>
      <c r="N2100">
        <v>1160.4055000000001</v>
      </c>
      <c r="O2100">
        <v>3672.3876</v>
      </c>
      <c r="P2100">
        <v>274.8571</v>
      </c>
      <c r="R2100">
        <v>0</v>
      </c>
      <c r="S2100">
        <v>1715.4286</v>
      </c>
      <c r="U2100">
        <f t="shared" si="35"/>
        <v>0</v>
      </c>
      <c r="V2100">
        <f t="shared" si="36"/>
        <v>5.8345168914970538</v>
      </c>
      <c r="W2100" t="str">
        <f t="shared" si="37"/>
        <v/>
      </c>
      <c r="X2100">
        <f t="shared" si="38"/>
        <v>0.40246444199759429</v>
      </c>
      <c r="Y2100" t="str">
        <f t="shared" si="39"/>
        <v/>
      </c>
      <c r="AA2100">
        <v>274.8571</v>
      </c>
      <c r="AC2100">
        <v>0</v>
      </c>
      <c r="AD2100">
        <v>1715.4286</v>
      </c>
      <c r="AF2100">
        <v>0</v>
      </c>
      <c r="AG2100">
        <v>16829</v>
      </c>
      <c r="AH2100">
        <v>53231.88</v>
      </c>
      <c r="AI2100">
        <v>4832.7930999999999</v>
      </c>
      <c r="AJ2100">
        <v>1160.4055000000001</v>
      </c>
      <c r="AK2100">
        <v>3672.3876</v>
      </c>
    </row>
    <row r="2101" spans="1:37" ht="19" customHeight="1">
      <c r="A2101" t="s">
        <v>1024</v>
      </c>
      <c r="B2101" t="s">
        <v>1025</v>
      </c>
      <c r="C2101" t="s">
        <v>1026</v>
      </c>
      <c r="D2101">
        <v>7</v>
      </c>
      <c r="E2101" t="s">
        <v>506</v>
      </c>
      <c r="G2101" t="s">
        <v>1311</v>
      </c>
      <c r="H2101" t="s">
        <v>1311</v>
      </c>
      <c r="I2101" t="s">
        <v>465</v>
      </c>
      <c r="J2101" t="s">
        <v>268</v>
      </c>
      <c r="K2101">
        <v>13786</v>
      </c>
      <c r="L2101">
        <v>47416.83</v>
      </c>
      <c r="M2101">
        <v>4224.7539999999999</v>
      </c>
      <c r="N2101">
        <v>951.41369999999995</v>
      </c>
      <c r="O2101">
        <v>3273.3402999999998</v>
      </c>
      <c r="P2101">
        <v>40.857100000000003</v>
      </c>
      <c r="R2101">
        <v>0</v>
      </c>
      <c r="S2101">
        <v>234.42859999999999</v>
      </c>
      <c r="U2101">
        <f t="shared" si="35"/>
        <v>0</v>
      </c>
      <c r="V2101">
        <f t="shared" si="36"/>
        <v>37.296052736617582</v>
      </c>
      <c r="W2101" t="str">
        <f t="shared" si="37"/>
        <v/>
      </c>
      <c r="X2101">
        <f t="shared" si="38"/>
        <v>2.5744993815357242</v>
      </c>
      <c r="Y2101" t="str">
        <f t="shared" si="39"/>
        <v/>
      </c>
      <c r="AA2101">
        <v>40.857100000000003</v>
      </c>
      <c r="AC2101">
        <v>0</v>
      </c>
      <c r="AD2101">
        <v>234.42859999999999</v>
      </c>
      <c r="AF2101">
        <v>0</v>
      </c>
      <c r="AG2101">
        <v>13786</v>
      </c>
      <c r="AH2101">
        <v>47416.83</v>
      </c>
      <c r="AI2101">
        <v>4224.7539999999999</v>
      </c>
      <c r="AJ2101">
        <v>951.41369999999995</v>
      </c>
      <c r="AK2101">
        <v>3273.3402999999998</v>
      </c>
    </row>
    <row r="2102" spans="1:37" ht="19" customHeight="1">
      <c r="A2102" t="s">
        <v>1024</v>
      </c>
      <c r="B2102" t="s">
        <v>1025</v>
      </c>
      <c r="C2102" t="s">
        <v>1026</v>
      </c>
      <c r="D2102">
        <v>7</v>
      </c>
      <c r="E2102" t="s">
        <v>524</v>
      </c>
      <c r="G2102" t="s">
        <v>1311</v>
      </c>
      <c r="H2102" t="s">
        <v>1311</v>
      </c>
      <c r="I2102" t="s">
        <v>465</v>
      </c>
      <c r="J2102" t="s">
        <v>268</v>
      </c>
      <c r="K2102">
        <v>2044</v>
      </c>
      <c r="L2102">
        <v>50715.21</v>
      </c>
      <c r="M2102">
        <v>3640.2368000000001</v>
      </c>
      <c r="N2102">
        <v>141.1677</v>
      </c>
      <c r="O2102">
        <v>3499.0691000000002</v>
      </c>
      <c r="P2102">
        <v>307.8571</v>
      </c>
      <c r="R2102">
        <v>0</v>
      </c>
      <c r="S2102">
        <v>959.85709999999995</v>
      </c>
      <c r="U2102">
        <f t="shared" si="35"/>
        <v>0</v>
      </c>
      <c r="V2102">
        <f t="shared" si="36"/>
        <v>7.8522417555696578</v>
      </c>
      <c r="W2102" t="str">
        <f t="shared" si="37"/>
        <v/>
      </c>
      <c r="X2102">
        <f t="shared" si="38"/>
        <v>0.54178255135210085</v>
      </c>
      <c r="Y2102" t="str">
        <f t="shared" si="39"/>
        <v/>
      </c>
      <c r="AA2102">
        <v>307.8571</v>
      </c>
      <c r="AC2102">
        <v>0</v>
      </c>
      <c r="AD2102">
        <v>959.85709999999995</v>
      </c>
      <c r="AF2102">
        <v>0</v>
      </c>
      <c r="AG2102">
        <v>2044</v>
      </c>
      <c r="AH2102">
        <v>50715.21</v>
      </c>
      <c r="AI2102">
        <v>3640.2368000000001</v>
      </c>
      <c r="AJ2102">
        <v>141.1677</v>
      </c>
      <c r="AK2102">
        <v>3499.0691000000002</v>
      </c>
    </row>
    <row r="2103" spans="1:37" ht="19" customHeight="1">
      <c r="A2103" t="s">
        <v>1024</v>
      </c>
      <c r="B2103" t="s">
        <v>1025</v>
      </c>
      <c r="C2103" t="s">
        <v>1026</v>
      </c>
      <c r="D2103">
        <v>7</v>
      </c>
      <c r="E2103" t="s">
        <v>494</v>
      </c>
      <c r="G2103" t="s">
        <v>1311</v>
      </c>
      <c r="H2103" t="s">
        <v>1311</v>
      </c>
      <c r="I2103" t="s">
        <v>465</v>
      </c>
      <c r="J2103" t="s">
        <v>268</v>
      </c>
      <c r="K2103">
        <v>4385</v>
      </c>
      <c r="L2103">
        <v>47674.04</v>
      </c>
      <c r="M2103">
        <v>3591.6797000000001</v>
      </c>
      <c r="N2103">
        <v>302.68770000000001</v>
      </c>
      <c r="O2103">
        <v>3288.9920999999999</v>
      </c>
      <c r="P2103">
        <v>6.7142999999999997</v>
      </c>
      <c r="R2103">
        <v>0</v>
      </c>
      <c r="S2103">
        <v>214.1429</v>
      </c>
      <c r="U2103">
        <f t="shared" si="35"/>
        <v>0</v>
      </c>
      <c r="V2103">
        <f t="shared" si="36"/>
        <v>34.729172502500496</v>
      </c>
      <c r="W2103" t="str">
        <f t="shared" si="37"/>
        <v/>
      </c>
      <c r="X2103">
        <f t="shared" si="38"/>
        <v>2.3960500208038655</v>
      </c>
      <c r="Y2103" t="str">
        <f t="shared" si="39"/>
        <v/>
      </c>
      <c r="AA2103">
        <v>6.7142999999999997</v>
      </c>
      <c r="AC2103">
        <v>0</v>
      </c>
      <c r="AD2103">
        <v>214.1429</v>
      </c>
      <c r="AF2103">
        <v>0</v>
      </c>
      <c r="AG2103">
        <v>4385</v>
      </c>
      <c r="AH2103">
        <v>47674.04</v>
      </c>
      <c r="AI2103">
        <v>3591.6797000000001</v>
      </c>
      <c r="AJ2103">
        <v>302.68770000000001</v>
      </c>
      <c r="AK2103">
        <v>3288.9920999999999</v>
      </c>
    </row>
    <row r="2104" spans="1:37" ht="19" customHeight="1">
      <c r="A2104" t="s">
        <v>1024</v>
      </c>
      <c r="B2104" t="s">
        <v>1025</v>
      </c>
      <c r="C2104" t="s">
        <v>1026</v>
      </c>
      <c r="D2104">
        <v>7</v>
      </c>
      <c r="E2104" t="s">
        <v>492</v>
      </c>
      <c r="G2104" t="s">
        <v>1311</v>
      </c>
      <c r="H2104" t="s">
        <v>1311</v>
      </c>
      <c r="I2104" t="s">
        <v>465</v>
      </c>
      <c r="J2104" t="s">
        <v>268</v>
      </c>
      <c r="K2104">
        <v>0</v>
      </c>
      <c r="L2104">
        <v>49834.85</v>
      </c>
      <c r="M2104">
        <v>3437.4317999999998</v>
      </c>
      <c r="N2104">
        <v>0</v>
      </c>
      <c r="O2104">
        <v>3437.4317999999998</v>
      </c>
      <c r="P2104">
        <v>148.71430000000001</v>
      </c>
      <c r="R2104">
        <v>0</v>
      </c>
      <c r="S2104">
        <v>1952.4286</v>
      </c>
      <c r="U2104">
        <f t="shared" si="35"/>
        <v>0</v>
      </c>
      <c r="V2104">
        <f t="shared" si="36"/>
        <v>3.6463634499690722</v>
      </c>
      <c r="W2104" t="str">
        <f t="shared" si="37"/>
        <v/>
      </c>
      <c r="X2104">
        <f t="shared" si="38"/>
        <v>0.25151326184951694</v>
      </c>
      <c r="Y2104" t="str">
        <f t="shared" si="39"/>
        <v/>
      </c>
      <c r="AA2104">
        <v>148.71430000000001</v>
      </c>
      <c r="AC2104">
        <v>0</v>
      </c>
      <c r="AD2104">
        <v>1952.4286</v>
      </c>
      <c r="AF2104">
        <v>0</v>
      </c>
      <c r="AG2104">
        <v>0</v>
      </c>
      <c r="AH2104">
        <v>49834.85</v>
      </c>
      <c r="AI2104">
        <v>3437.4317999999998</v>
      </c>
      <c r="AJ2104">
        <v>0</v>
      </c>
      <c r="AK2104">
        <v>3437.4317999999998</v>
      </c>
    </row>
    <row r="2105" spans="1:37" ht="19" customHeight="1">
      <c r="A2105" t="s">
        <v>1024</v>
      </c>
      <c r="B2105" t="s">
        <v>1025</v>
      </c>
      <c r="C2105" t="s">
        <v>1026</v>
      </c>
      <c r="D2105">
        <v>7</v>
      </c>
      <c r="E2105" t="s">
        <v>502</v>
      </c>
      <c r="G2105" t="s">
        <v>1311</v>
      </c>
      <c r="H2105" t="s">
        <v>1311</v>
      </c>
      <c r="I2105" t="s">
        <v>465</v>
      </c>
      <c r="J2105" t="s">
        <v>281</v>
      </c>
      <c r="K2105">
        <v>391</v>
      </c>
      <c r="L2105">
        <v>0</v>
      </c>
      <c r="M2105">
        <v>2697.5994000000001</v>
      </c>
      <c r="N2105">
        <v>2697.5994000000001</v>
      </c>
      <c r="O2105">
        <v>0</v>
      </c>
      <c r="P2105">
        <v>148</v>
      </c>
      <c r="Q2105">
        <v>1661.1429000000001</v>
      </c>
      <c r="R2105">
        <v>711.14290000000005</v>
      </c>
      <c r="S2105">
        <v>3173.8571000000002</v>
      </c>
      <c r="T2105">
        <v>18.285699999999999</v>
      </c>
      <c r="U2105">
        <f t="shared" si="35"/>
        <v>5.7613494949095212E-3</v>
      </c>
      <c r="V2105">
        <f t="shared" si="36"/>
        <v>1.7599136034556456E-2</v>
      </c>
      <c r="W2105">
        <f t="shared" si="37"/>
        <v>3.0546898864764738</v>
      </c>
      <c r="X2105">
        <f t="shared" si="38"/>
        <v>0.12142050845866464</v>
      </c>
      <c r="Y2105">
        <f t="shared" si="39"/>
        <v>21.075011777352952</v>
      </c>
      <c r="AA2105">
        <v>148</v>
      </c>
      <c r="AB2105">
        <v>1661.1429000000001</v>
      </c>
      <c r="AC2105">
        <v>711.14290000000005</v>
      </c>
      <c r="AD2105">
        <v>3173.8571000000002</v>
      </c>
      <c r="AE2105">
        <v>18.285699999999999</v>
      </c>
      <c r="AF2105">
        <v>5.7733899999999998E-3</v>
      </c>
      <c r="AG2105">
        <v>391</v>
      </c>
      <c r="AH2105">
        <v>0</v>
      </c>
      <c r="AI2105">
        <v>2697.5994000000001</v>
      </c>
      <c r="AJ2105">
        <v>2697.5994000000001</v>
      </c>
      <c r="AK2105">
        <v>0</v>
      </c>
    </row>
    <row r="2106" spans="1:37" ht="19" customHeight="1">
      <c r="A2106" t="s">
        <v>1024</v>
      </c>
      <c r="B2106" t="s">
        <v>1025</v>
      </c>
      <c r="C2106" t="s">
        <v>1026</v>
      </c>
      <c r="D2106">
        <v>6</v>
      </c>
      <c r="E2106" t="s">
        <v>483</v>
      </c>
      <c r="G2106" t="s">
        <v>1311</v>
      </c>
      <c r="H2106" t="s">
        <v>1311</v>
      </c>
      <c r="I2106" t="s">
        <v>465</v>
      </c>
      <c r="J2106" t="s">
        <v>268</v>
      </c>
      <c r="K2106">
        <v>33664</v>
      </c>
      <c r="L2106">
        <v>0</v>
      </c>
      <c r="M2106">
        <v>2321.2401</v>
      </c>
      <c r="N2106">
        <v>2321.2401</v>
      </c>
      <c r="O2106">
        <v>0</v>
      </c>
      <c r="P2106">
        <v>29.166699999999999</v>
      </c>
      <c r="R2106">
        <v>0</v>
      </c>
      <c r="S2106">
        <v>114.66670000000001</v>
      </c>
      <c r="U2106">
        <f t="shared" si="35"/>
        <v>0</v>
      </c>
      <c r="V2106">
        <f t="shared" si="36"/>
        <v>48.930218334238859</v>
      </c>
      <c r="W2106" t="str">
        <f t="shared" si="37"/>
        <v/>
      </c>
      <c r="X2106">
        <f t="shared" si="38"/>
        <v>3.3738945134027576</v>
      </c>
      <c r="Y2106" t="str">
        <f t="shared" si="39"/>
        <v/>
      </c>
      <c r="AA2106">
        <v>29.166699999999999</v>
      </c>
      <c r="AC2106">
        <v>0</v>
      </c>
      <c r="AD2106">
        <v>114.66670000000001</v>
      </c>
      <c r="AF2106">
        <v>0</v>
      </c>
      <c r="AG2106">
        <v>33664</v>
      </c>
      <c r="AH2106">
        <v>0</v>
      </c>
      <c r="AI2106">
        <v>2321.2401</v>
      </c>
      <c r="AJ2106">
        <v>2321.2401</v>
      </c>
      <c r="AK2106">
        <v>0</v>
      </c>
    </row>
    <row r="2107" spans="1:37" ht="19" customHeight="1">
      <c r="A2107" t="s">
        <v>1024</v>
      </c>
      <c r="B2107" t="s">
        <v>1025</v>
      </c>
      <c r="C2107" t="s">
        <v>1026</v>
      </c>
      <c r="D2107">
        <v>7</v>
      </c>
      <c r="E2107" t="s">
        <v>496</v>
      </c>
      <c r="F2107" t="s">
        <v>496</v>
      </c>
      <c r="G2107" t="s">
        <v>1311</v>
      </c>
      <c r="H2107" t="s">
        <v>1311</v>
      </c>
      <c r="I2107" t="s">
        <v>465</v>
      </c>
      <c r="J2107" t="s">
        <v>248</v>
      </c>
      <c r="K2107">
        <v>2208</v>
      </c>
      <c r="L2107">
        <v>0</v>
      </c>
      <c r="M2107">
        <v>2208</v>
      </c>
      <c r="N2107">
        <v>2208</v>
      </c>
      <c r="O2107">
        <v>0</v>
      </c>
      <c r="Q2107">
        <v>609.42859999999996</v>
      </c>
      <c r="R2107">
        <v>388.1429</v>
      </c>
      <c r="S2107">
        <v>551</v>
      </c>
      <c r="T2107">
        <v>14</v>
      </c>
      <c r="U2107">
        <f t="shared" si="35"/>
        <v>2.5408348457350273E-2</v>
      </c>
      <c r="V2107">
        <f t="shared" si="36"/>
        <v>0.57246564687581025</v>
      </c>
      <c r="W2107">
        <f t="shared" si="37"/>
        <v>22.530612244897959</v>
      </c>
      <c r="X2107">
        <f t="shared" si="38"/>
        <v>0.57246564687581025</v>
      </c>
      <c r="Y2107">
        <f t="shared" si="39"/>
        <v>22.530612244897959</v>
      </c>
      <c r="AB2107">
        <v>609.42859999999996</v>
      </c>
      <c r="AC2107">
        <v>388.1429</v>
      </c>
      <c r="AD2107">
        <v>551</v>
      </c>
      <c r="AE2107">
        <v>14</v>
      </c>
      <c r="AF2107">
        <v>2.417849E-2</v>
      </c>
      <c r="AG2107">
        <v>2208</v>
      </c>
      <c r="AH2107">
        <v>0</v>
      </c>
      <c r="AI2107">
        <v>2208</v>
      </c>
      <c r="AJ2107">
        <v>2208</v>
      </c>
      <c r="AK2107">
        <v>0</v>
      </c>
    </row>
    <row r="2108" spans="1:37" ht="19" customHeight="1">
      <c r="A2108" t="s">
        <v>1024</v>
      </c>
      <c r="B2108" t="s">
        <v>1025</v>
      </c>
      <c r="C2108" t="s">
        <v>1026</v>
      </c>
      <c r="D2108">
        <v>7</v>
      </c>
      <c r="E2108" t="s">
        <v>495</v>
      </c>
      <c r="F2108" t="s">
        <v>322</v>
      </c>
      <c r="G2108" t="s">
        <v>1311</v>
      </c>
      <c r="H2108" t="s">
        <v>1311</v>
      </c>
      <c r="I2108" t="s">
        <v>465</v>
      </c>
      <c r="J2108" t="s">
        <v>281</v>
      </c>
      <c r="K2108">
        <v>296</v>
      </c>
      <c r="L2108">
        <v>0</v>
      </c>
      <c r="M2108">
        <v>2041.4588000000001</v>
      </c>
      <c r="N2108">
        <v>2041.4588000000001</v>
      </c>
      <c r="O2108">
        <v>0</v>
      </c>
      <c r="P2108">
        <v>121.71429999999999</v>
      </c>
      <c r="Q2108">
        <v>1937.1429000000001</v>
      </c>
      <c r="R2108">
        <v>633.42859999999996</v>
      </c>
      <c r="S2108">
        <v>3576.1428999999998</v>
      </c>
      <c r="T2108">
        <v>20.142900000000001</v>
      </c>
      <c r="U2108">
        <f t="shared" si="35"/>
        <v>5.6325769308603413E-3</v>
      </c>
      <c r="V2108">
        <f t="shared" si="36"/>
        <v>1.1824391661114628E-2</v>
      </c>
      <c r="W2108">
        <f t="shared" si="37"/>
        <v>2.0992863135752193</v>
      </c>
      <c r="X2108">
        <f t="shared" si="38"/>
        <v>8.1550704091990125E-2</v>
      </c>
      <c r="Y2108">
        <f t="shared" si="39"/>
        <v>14.478400400566523</v>
      </c>
      <c r="AA2108">
        <v>121.71429999999999</v>
      </c>
      <c r="AB2108">
        <v>1937.1429000000001</v>
      </c>
      <c r="AC2108">
        <v>633.42859999999996</v>
      </c>
      <c r="AD2108">
        <v>3576.1428999999998</v>
      </c>
      <c r="AE2108">
        <v>20.142900000000001</v>
      </c>
      <c r="AF2108">
        <v>5.64352E-3</v>
      </c>
      <c r="AG2108">
        <v>296</v>
      </c>
      <c r="AH2108">
        <v>0</v>
      </c>
      <c r="AI2108">
        <v>2041.4588000000001</v>
      </c>
      <c r="AJ2108">
        <v>2041.4588000000001</v>
      </c>
      <c r="AK2108">
        <v>0</v>
      </c>
    </row>
    <row r="2109" spans="1:37" ht="19" customHeight="1">
      <c r="A2109" t="s">
        <v>1024</v>
      </c>
      <c r="B2109" t="s">
        <v>1025</v>
      </c>
      <c r="C2109" t="s">
        <v>1026</v>
      </c>
      <c r="D2109">
        <v>7</v>
      </c>
      <c r="E2109" t="s">
        <v>543</v>
      </c>
      <c r="G2109" t="s">
        <v>1311</v>
      </c>
      <c r="H2109" t="s">
        <v>1311</v>
      </c>
      <c r="I2109" t="s">
        <v>465</v>
      </c>
      <c r="J2109" t="s">
        <v>268</v>
      </c>
      <c r="K2109">
        <v>0</v>
      </c>
      <c r="L2109">
        <v>28618.68</v>
      </c>
      <c r="M2109">
        <v>1974.2482</v>
      </c>
      <c r="N2109">
        <v>0</v>
      </c>
      <c r="O2109">
        <v>1974.2482</v>
      </c>
      <c r="P2109">
        <v>0</v>
      </c>
      <c r="R2109">
        <v>0</v>
      </c>
      <c r="S2109">
        <v>0</v>
      </c>
      <c r="U2109" t="str">
        <f t="shared" si="35"/>
        <v/>
      </c>
      <c r="V2109" t="str">
        <f t="shared" si="36"/>
        <v/>
      </c>
      <c r="W2109" t="str">
        <f t="shared" si="37"/>
        <v/>
      </c>
      <c r="X2109" t="str">
        <f t="shared" si="38"/>
        <v/>
      </c>
      <c r="Y2109" t="str">
        <f t="shared" si="39"/>
        <v/>
      </c>
      <c r="AA2109">
        <v>0</v>
      </c>
      <c r="AC2109">
        <v>0</v>
      </c>
      <c r="AD2109">
        <v>0</v>
      </c>
      <c r="AG2109">
        <v>0</v>
      </c>
      <c r="AH2109">
        <v>28618.68</v>
      </c>
      <c r="AI2109">
        <v>1974.2482</v>
      </c>
      <c r="AJ2109">
        <v>0</v>
      </c>
      <c r="AK2109">
        <v>1974.2482</v>
      </c>
    </row>
    <row r="2110" spans="1:37" ht="19" customHeight="1">
      <c r="A2110" t="s">
        <v>1024</v>
      </c>
      <c r="B2110" t="s">
        <v>1025</v>
      </c>
      <c r="C2110" t="s">
        <v>1026</v>
      </c>
      <c r="D2110">
        <v>7</v>
      </c>
      <c r="E2110" t="s">
        <v>499</v>
      </c>
      <c r="G2110" t="s">
        <v>1311</v>
      </c>
      <c r="H2110" t="s">
        <v>1311</v>
      </c>
      <c r="I2110" t="s">
        <v>465</v>
      </c>
      <c r="J2110" t="s">
        <v>268</v>
      </c>
      <c r="K2110">
        <v>16778</v>
      </c>
      <c r="L2110">
        <v>6676.86</v>
      </c>
      <c r="M2110">
        <v>1618.2569000000001</v>
      </c>
      <c r="N2110">
        <v>1157.5325</v>
      </c>
      <c r="O2110">
        <v>460.7244</v>
      </c>
      <c r="P2110">
        <v>20.285699999999999</v>
      </c>
      <c r="R2110">
        <v>0</v>
      </c>
      <c r="S2110">
        <v>85.857100000000003</v>
      </c>
      <c r="U2110">
        <f t="shared" si="35"/>
        <v>0</v>
      </c>
      <c r="V2110">
        <f t="shared" si="36"/>
        <v>39.026408831818053</v>
      </c>
      <c r="W2110" t="str">
        <f t="shared" si="37"/>
        <v/>
      </c>
      <c r="X2110">
        <f t="shared" si="38"/>
        <v>2.6926084988062393</v>
      </c>
      <c r="Y2110" t="str">
        <f t="shared" si="39"/>
        <v/>
      </c>
      <c r="AA2110">
        <v>20.285699999999999</v>
      </c>
      <c r="AC2110">
        <v>0</v>
      </c>
      <c r="AD2110">
        <v>85.857100000000003</v>
      </c>
      <c r="AF2110">
        <v>0</v>
      </c>
      <c r="AG2110">
        <v>16778</v>
      </c>
      <c r="AH2110">
        <v>6676.86</v>
      </c>
      <c r="AI2110">
        <v>1618.2569000000001</v>
      </c>
      <c r="AJ2110">
        <v>1157.5325</v>
      </c>
      <c r="AK2110">
        <v>460.7244</v>
      </c>
    </row>
    <row r="2111" spans="1:37" ht="19" customHeight="1">
      <c r="A2111" t="s">
        <v>1024</v>
      </c>
      <c r="B2111" t="s">
        <v>1025</v>
      </c>
      <c r="C2111" t="s">
        <v>1026</v>
      </c>
      <c r="D2111">
        <v>7</v>
      </c>
      <c r="E2111" t="s">
        <v>489</v>
      </c>
      <c r="G2111" t="s">
        <v>1311</v>
      </c>
      <c r="H2111" t="s">
        <v>1311</v>
      </c>
      <c r="I2111" t="s">
        <v>465</v>
      </c>
      <c r="J2111" t="s">
        <v>268</v>
      </c>
      <c r="K2111">
        <v>7546</v>
      </c>
      <c r="L2111">
        <v>15035.01</v>
      </c>
      <c r="M2111">
        <v>1557.6121000000001</v>
      </c>
      <c r="N2111">
        <v>520.55589999999995</v>
      </c>
      <c r="O2111">
        <v>1037.0562</v>
      </c>
      <c r="P2111">
        <v>93.571399999999997</v>
      </c>
      <c r="R2111">
        <v>0</v>
      </c>
      <c r="S2111">
        <v>238.57140000000001</v>
      </c>
      <c r="U2111">
        <f t="shared" si="35"/>
        <v>0</v>
      </c>
      <c r="V2111">
        <f t="shared" si="36"/>
        <v>13.52156449360054</v>
      </c>
      <c r="W2111" t="str">
        <f t="shared" si="37"/>
        <v/>
      </c>
      <c r="X2111">
        <f t="shared" si="38"/>
        <v>0.93270196798825966</v>
      </c>
      <c r="Y2111" t="str">
        <f t="shared" si="39"/>
        <v/>
      </c>
      <c r="AA2111">
        <v>93.571399999999997</v>
      </c>
      <c r="AC2111">
        <v>0</v>
      </c>
      <c r="AD2111">
        <v>238.57140000000001</v>
      </c>
      <c r="AF2111">
        <v>0</v>
      </c>
      <c r="AG2111">
        <v>7546</v>
      </c>
      <c r="AH2111">
        <v>15035.01</v>
      </c>
      <c r="AI2111">
        <v>1557.6121000000001</v>
      </c>
      <c r="AJ2111">
        <v>520.55589999999995</v>
      </c>
      <c r="AK2111">
        <v>1037.0562</v>
      </c>
    </row>
    <row r="2112" spans="1:37" ht="19" customHeight="1">
      <c r="A2112" t="s">
        <v>1024</v>
      </c>
      <c r="B2112" t="s">
        <v>1025</v>
      </c>
      <c r="C2112" t="s">
        <v>1026</v>
      </c>
      <c r="D2112">
        <v>7</v>
      </c>
      <c r="E2112" t="s">
        <v>512</v>
      </c>
      <c r="G2112" t="s">
        <v>1311</v>
      </c>
      <c r="H2112" t="s">
        <v>1311</v>
      </c>
      <c r="I2112" t="s">
        <v>465</v>
      </c>
      <c r="J2112" t="s">
        <v>268</v>
      </c>
      <c r="K2112">
        <v>0</v>
      </c>
      <c r="L2112">
        <v>21493.279999999999</v>
      </c>
      <c r="M2112">
        <v>1483.1606999999999</v>
      </c>
      <c r="N2112">
        <v>0</v>
      </c>
      <c r="O2112">
        <v>1483.1606999999999</v>
      </c>
      <c r="P2112">
        <v>473.8571</v>
      </c>
      <c r="R2112">
        <v>0</v>
      </c>
      <c r="S2112">
        <v>1598.1429000000001</v>
      </c>
      <c r="U2112">
        <f t="shared" si="35"/>
        <v>0</v>
      </c>
      <c r="V2112">
        <f t="shared" si="36"/>
        <v>1.9212728545291982</v>
      </c>
      <c r="W2112" t="str">
        <f t="shared" si="37"/>
        <v/>
      </c>
      <c r="X2112">
        <f t="shared" si="38"/>
        <v>0.13257894522448524</v>
      </c>
      <c r="Y2112" t="str">
        <f t="shared" si="39"/>
        <v/>
      </c>
      <c r="AA2112">
        <v>473.8571</v>
      </c>
      <c r="AC2112">
        <v>0</v>
      </c>
      <c r="AD2112">
        <v>1598.1429000000001</v>
      </c>
      <c r="AF2112">
        <v>0</v>
      </c>
      <c r="AG2112">
        <v>0</v>
      </c>
      <c r="AH2112">
        <v>21493.279999999999</v>
      </c>
      <c r="AI2112">
        <v>1483.1606999999999</v>
      </c>
      <c r="AJ2112">
        <v>0</v>
      </c>
      <c r="AK2112">
        <v>1483.1606999999999</v>
      </c>
    </row>
    <row r="2113" spans="1:37" ht="19" customHeight="1">
      <c r="A2113" t="s">
        <v>1024</v>
      </c>
      <c r="B2113" t="s">
        <v>1025</v>
      </c>
      <c r="C2113" t="s">
        <v>1026</v>
      </c>
      <c r="D2113">
        <v>7</v>
      </c>
      <c r="E2113" t="s">
        <v>503</v>
      </c>
      <c r="F2113" t="s">
        <v>322</v>
      </c>
      <c r="G2113" t="s">
        <v>1311</v>
      </c>
      <c r="H2113" t="s">
        <v>1311</v>
      </c>
      <c r="I2113" t="s">
        <v>465</v>
      </c>
      <c r="J2113" t="s">
        <v>281</v>
      </c>
      <c r="K2113">
        <v>215</v>
      </c>
      <c r="L2113">
        <v>0</v>
      </c>
      <c r="M2113">
        <v>1483.0989</v>
      </c>
      <c r="N2113">
        <v>1483.0989</v>
      </c>
      <c r="O2113">
        <v>0</v>
      </c>
      <c r="P2113">
        <v>119.5714</v>
      </c>
      <c r="Q2113">
        <v>1826.7143000000001</v>
      </c>
      <c r="R2113">
        <v>789.28570000000002</v>
      </c>
      <c r="S2113">
        <v>3470.5713999999998</v>
      </c>
      <c r="T2113">
        <v>17.142900000000001</v>
      </c>
      <c r="U2113">
        <f t="shared" si="35"/>
        <v>4.9395036217955357E-3</v>
      </c>
      <c r="V2113">
        <f t="shared" si="36"/>
        <v>8.8499218642456735E-3</v>
      </c>
      <c r="W2113">
        <f t="shared" si="37"/>
        <v>1.7916621875111978</v>
      </c>
      <c r="X2113">
        <f t="shared" si="38"/>
        <v>6.1047950613714916E-2</v>
      </c>
      <c r="Y2113">
        <f t="shared" si="39"/>
        <v>12.359126602183494</v>
      </c>
      <c r="AA2113">
        <v>119.5714</v>
      </c>
      <c r="AB2113">
        <v>1826.7143000000001</v>
      </c>
      <c r="AC2113">
        <v>789.28570000000002</v>
      </c>
      <c r="AD2113">
        <v>3470.5713999999998</v>
      </c>
      <c r="AE2113">
        <v>17.142900000000001</v>
      </c>
      <c r="AF2113">
        <v>4.9897099999999996E-3</v>
      </c>
      <c r="AG2113">
        <v>215</v>
      </c>
      <c r="AH2113">
        <v>0</v>
      </c>
      <c r="AI2113">
        <v>1483.0989</v>
      </c>
      <c r="AJ2113">
        <v>1483.0989</v>
      </c>
      <c r="AK2113">
        <v>0</v>
      </c>
    </row>
    <row r="2114" spans="1:37" ht="19" customHeight="1">
      <c r="A2114" t="s">
        <v>1024</v>
      </c>
      <c r="B2114" t="s">
        <v>1025</v>
      </c>
      <c r="C2114" t="s">
        <v>1026</v>
      </c>
      <c r="D2114">
        <v>7</v>
      </c>
      <c r="E2114" t="s">
        <v>526</v>
      </c>
      <c r="G2114" t="s">
        <v>1311</v>
      </c>
      <c r="H2114" t="s">
        <v>1311</v>
      </c>
      <c r="I2114" t="s">
        <v>465</v>
      </c>
      <c r="J2114" t="s">
        <v>268</v>
      </c>
      <c r="K2114">
        <v>799</v>
      </c>
      <c r="L2114">
        <v>20651.61</v>
      </c>
      <c r="M2114">
        <v>1479.6623999999999</v>
      </c>
      <c r="N2114">
        <v>55.141399999999997</v>
      </c>
      <c r="O2114">
        <v>1424.521</v>
      </c>
      <c r="P2114">
        <v>4.5713999999999997</v>
      </c>
      <c r="R2114">
        <v>0</v>
      </c>
      <c r="S2114">
        <v>140.57140000000001</v>
      </c>
      <c r="U2114">
        <f t="shared" si="35"/>
        <v>0</v>
      </c>
      <c r="V2114">
        <f t="shared" si="36"/>
        <v>21.799404837277407</v>
      </c>
      <c r="W2114" t="str">
        <f t="shared" si="37"/>
        <v/>
      </c>
      <c r="X2114">
        <f t="shared" si="38"/>
        <v>1.5037222568541169</v>
      </c>
      <c r="Y2114" t="str">
        <f t="shared" si="39"/>
        <v/>
      </c>
      <c r="AA2114">
        <v>4.5713999999999997</v>
      </c>
      <c r="AC2114">
        <v>0</v>
      </c>
      <c r="AD2114">
        <v>140.57140000000001</v>
      </c>
      <c r="AF2114">
        <v>0</v>
      </c>
      <c r="AG2114">
        <v>799</v>
      </c>
      <c r="AH2114">
        <v>20651.61</v>
      </c>
      <c r="AI2114">
        <v>1479.6623999999999</v>
      </c>
      <c r="AJ2114">
        <v>55.141399999999997</v>
      </c>
      <c r="AK2114">
        <v>1424.521</v>
      </c>
    </row>
    <row r="2115" spans="1:37" ht="19" customHeight="1">
      <c r="A2115" t="s">
        <v>1024</v>
      </c>
      <c r="B2115" t="s">
        <v>1025</v>
      </c>
      <c r="C2115" t="s">
        <v>1026</v>
      </c>
      <c r="D2115">
        <v>7</v>
      </c>
      <c r="E2115" t="s">
        <v>490</v>
      </c>
      <c r="F2115" t="s">
        <v>633</v>
      </c>
      <c r="G2115" t="s">
        <v>1311</v>
      </c>
      <c r="H2115" t="s">
        <v>1311</v>
      </c>
      <c r="I2115" t="s">
        <v>465</v>
      </c>
      <c r="J2115" t="s">
        <v>248</v>
      </c>
      <c r="K2115">
        <v>911.05</v>
      </c>
      <c r="L2115">
        <v>143.03</v>
      </c>
      <c r="M2115">
        <v>1054.08</v>
      </c>
      <c r="N2115">
        <v>911.05</v>
      </c>
      <c r="O2115">
        <v>143.03</v>
      </c>
      <c r="P2115">
        <v>1238.7143000000001</v>
      </c>
      <c r="Q2115">
        <v>9310.1429000000007</v>
      </c>
      <c r="R2115">
        <v>0</v>
      </c>
      <c r="S2115">
        <v>9350.4285999999993</v>
      </c>
      <c r="T2115">
        <v>7.1429</v>
      </c>
      <c r="U2115">
        <f t="shared" si="35"/>
        <v>7.6391150668751165E-4</v>
      </c>
      <c r="V2115">
        <f t="shared" si="36"/>
        <v>1.6104380193102286E-2</v>
      </c>
      <c r="W2115">
        <f t="shared" si="37"/>
        <v>21.081473511158933</v>
      </c>
      <c r="X2115">
        <f t="shared" si="38"/>
        <v>1.6104380193102286E-2</v>
      </c>
      <c r="Y2115">
        <f t="shared" si="39"/>
        <v>21.081473511158933</v>
      </c>
      <c r="AA2115">
        <v>1238.7143000000001</v>
      </c>
      <c r="AB2115">
        <v>9310.1429000000007</v>
      </c>
      <c r="AC2115">
        <v>0</v>
      </c>
      <c r="AD2115">
        <v>9350.4285999999993</v>
      </c>
      <c r="AE2115">
        <v>7.1429</v>
      </c>
      <c r="AF2115">
        <v>7.6090000000000001E-4</v>
      </c>
      <c r="AG2115">
        <v>911.05</v>
      </c>
      <c r="AH2115">
        <v>143.03</v>
      </c>
      <c r="AI2115">
        <v>1054.08</v>
      </c>
      <c r="AJ2115">
        <v>911.05</v>
      </c>
      <c r="AK2115">
        <v>143.03</v>
      </c>
    </row>
    <row r="2116" spans="1:37" ht="19" customHeight="1">
      <c r="A2116" t="s">
        <v>1024</v>
      </c>
      <c r="B2116" t="s">
        <v>1025</v>
      </c>
      <c r="C2116" t="s">
        <v>1026</v>
      </c>
      <c r="D2116">
        <v>7</v>
      </c>
      <c r="E2116" t="s">
        <v>1003</v>
      </c>
      <c r="F2116" t="s">
        <v>1004</v>
      </c>
      <c r="G2116" t="s">
        <v>1311</v>
      </c>
      <c r="H2116" t="s">
        <v>1311</v>
      </c>
      <c r="I2116" t="s">
        <v>465</v>
      </c>
      <c r="J2116" t="s">
        <v>281</v>
      </c>
      <c r="K2116">
        <v>149.66999999999999</v>
      </c>
      <c r="L2116">
        <v>0</v>
      </c>
      <c r="M2116">
        <v>1032.5048999999999</v>
      </c>
      <c r="N2116">
        <v>1032.5048999999999</v>
      </c>
      <c r="O2116">
        <v>0</v>
      </c>
      <c r="Q2116">
        <v>66.571399999999997</v>
      </c>
      <c r="R2116">
        <v>1.4286000000000001</v>
      </c>
      <c r="S2116">
        <v>66.714299999999994</v>
      </c>
      <c r="T2116">
        <v>2.4285999999999999</v>
      </c>
      <c r="U2116">
        <f t="shared" si="35"/>
        <v>3.6402990063599559E-2</v>
      </c>
      <c r="V2116">
        <f t="shared" si="36"/>
        <v>0.32049243672538824</v>
      </c>
      <c r="W2116">
        <f t="shared" si="37"/>
        <v>8.8040140704226992</v>
      </c>
      <c r="X2116">
        <f t="shared" si="38"/>
        <v>2.2109307899505803</v>
      </c>
      <c r="Y2116">
        <f t="shared" si="39"/>
        <v>60.734867825084415</v>
      </c>
      <c r="AB2116">
        <v>66.571399999999997</v>
      </c>
      <c r="AC2116">
        <v>1.4286000000000001</v>
      </c>
      <c r="AD2116">
        <v>66.714299999999994</v>
      </c>
      <c r="AE2116">
        <v>2.4285999999999999</v>
      </c>
      <c r="AF2116">
        <v>3.6897800000000001E-2</v>
      </c>
      <c r="AG2116">
        <v>149.66999999999999</v>
      </c>
      <c r="AH2116">
        <v>0</v>
      </c>
      <c r="AI2116">
        <v>1032.5048999999999</v>
      </c>
      <c r="AJ2116">
        <v>1032.5048999999999</v>
      </c>
      <c r="AK2116">
        <v>0</v>
      </c>
    </row>
    <row r="2117" spans="1:37" ht="19" customHeight="1">
      <c r="A2117" t="s">
        <v>1024</v>
      </c>
      <c r="B2117" t="s">
        <v>1025</v>
      </c>
      <c r="C2117" t="s">
        <v>1026</v>
      </c>
      <c r="D2117">
        <v>7</v>
      </c>
      <c r="E2117" t="s">
        <v>505</v>
      </c>
      <c r="G2117" t="s">
        <v>1311</v>
      </c>
      <c r="H2117" t="s">
        <v>1311</v>
      </c>
      <c r="I2117" t="s">
        <v>465</v>
      </c>
      <c r="J2117" t="s">
        <v>281</v>
      </c>
      <c r="K2117">
        <v>129</v>
      </c>
      <c r="L2117">
        <v>0</v>
      </c>
      <c r="M2117">
        <v>889.94550000000004</v>
      </c>
      <c r="N2117">
        <v>889.94550000000004</v>
      </c>
      <c r="O2117">
        <v>0</v>
      </c>
      <c r="P2117">
        <v>121.4286</v>
      </c>
      <c r="Q2117">
        <v>1629.2856999999999</v>
      </c>
      <c r="R2117">
        <v>629.85709999999995</v>
      </c>
      <c r="S2117">
        <v>3008.7143000000001</v>
      </c>
      <c r="T2117">
        <v>11.857100000000001</v>
      </c>
      <c r="U2117">
        <f t="shared" si="35"/>
        <v>3.9409192158923164E-3</v>
      </c>
      <c r="V2117">
        <f t="shared" si="36"/>
        <v>6.1250652574660969E-3</v>
      </c>
      <c r="W2117">
        <f t="shared" si="37"/>
        <v>1.5542224851415123</v>
      </c>
      <c r="X2117">
        <f t="shared" si="38"/>
        <v>4.2255614442544921E-2</v>
      </c>
      <c r="Y2117">
        <f t="shared" si="39"/>
        <v>10.722273694965162</v>
      </c>
      <c r="AA2117">
        <v>121.4286</v>
      </c>
      <c r="AB2117">
        <v>1629.2856999999999</v>
      </c>
      <c r="AC2117">
        <v>629.85709999999995</v>
      </c>
      <c r="AD2117">
        <v>3008.7143000000001</v>
      </c>
      <c r="AE2117">
        <v>11.857100000000001</v>
      </c>
      <c r="AF2117">
        <v>3.9616699999999996E-3</v>
      </c>
      <c r="AG2117">
        <v>129</v>
      </c>
      <c r="AH2117">
        <v>0</v>
      </c>
      <c r="AI2117">
        <v>889.94550000000004</v>
      </c>
      <c r="AJ2117">
        <v>889.94550000000004</v>
      </c>
      <c r="AK2117">
        <v>0</v>
      </c>
    </row>
    <row r="2118" spans="1:37" ht="19" customHeight="1">
      <c r="A2118" t="s">
        <v>1024</v>
      </c>
      <c r="B2118" t="s">
        <v>1025</v>
      </c>
      <c r="C2118" t="s">
        <v>1026</v>
      </c>
      <c r="D2118">
        <v>7</v>
      </c>
      <c r="E2118" t="s">
        <v>520</v>
      </c>
      <c r="G2118" t="s">
        <v>1311</v>
      </c>
      <c r="H2118" t="s">
        <v>1311</v>
      </c>
      <c r="I2118" t="s">
        <v>465</v>
      </c>
      <c r="J2118" t="s">
        <v>268</v>
      </c>
      <c r="K2118">
        <v>2056</v>
      </c>
      <c r="L2118">
        <v>10578.07</v>
      </c>
      <c r="M2118">
        <v>871.92859999999996</v>
      </c>
      <c r="N2118">
        <v>142.0958</v>
      </c>
      <c r="O2118">
        <v>729.83280000000002</v>
      </c>
      <c r="P2118">
        <v>1.1429</v>
      </c>
      <c r="R2118">
        <v>0</v>
      </c>
      <c r="S2118">
        <v>90</v>
      </c>
      <c r="U2118">
        <f t="shared" si="35"/>
        <v>0</v>
      </c>
      <c r="V2118">
        <f t="shared" si="36"/>
        <v>20.054079365079364</v>
      </c>
      <c r="W2118" t="str">
        <f t="shared" si="37"/>
        <v/>
      </c>
      <c r="X2118">
        <f t="shared" si="38"/>
        <v>1.3840136507936509</v>
      </c>
      <c r="Y2118" t="str">
        <f t="shared" si="39"/>
        <v/>
      </c>
      <c r="AA2118">
        <v>1.1429</v>
      </c>
      <c r="AC2118">
        <v>0</v>
      </c>
      <c r="AD2118">
        <v>90</v>
      </c>
      <c r="AF2118">
        <v>0</v>
      </c>
      <c r="AG2118">
        <v>2056</v>
      </c>
      <c r="AH2118">
        <v>10578.07</v>
      </c>
      <c r="AI2118">
        <v>871.92859999999996</v>
      </c>
      <c r="AJ2118">
        <v>142.0958</v>
      </c>
      <c r="AK2118">
        <v>729.83280000000002</v>
      </c>
    </row>
    <row r="2119" spans="1:37" ht="19" customHeight="1">
      <c r="A2119" t="s">
        <v>1024</v>
      </c>
      <c r="B2119" t="s">
        <v>1025</v>
      </c>
      <c r="C2119" t="s">
        <v>1026</v>
      </c>
      <c r="D2119">
        <v>7</v>
      </c>
      <c r="E2119" t="s">
        <v>497</v>
      </c>
      <c r="F2119" t="s">
        <v>497</v>
      </c>
      <c r="G2119" t="s">
        <v>1311</v>
      </c>
      <c r="H2119" t="s">
        <v>1311</v>
      </c>
      <c r="I2119" t="s">
        <v>465</v>
      </c>
      <c r="J2119" t="s">
        <v>268</v>
      </c>
      <c r="K2119">
        <v>11847</v>
      </c>
      <c r="L2119">
        <v>0</v>
      </c>
      <c r="M2119">
        <v>817.58510000000001</v>
      </c>
      <c r="N2119">
        <v>817.58510000000001</v>
      </c>
      <c r="O2119">
        <v>0</v>
      </c>
      <c r="P2119">
        <v>593.85709999999995</v>
      </c>
      <c r="Q2119">
        <v>40.571399999999997</v>
      </c>
      <c r="R2119">
        <v>40.714300000000001</v>
      </c>
      <c r="S2119">
        <v>591.14290000000005</v>
      </c>
      <c r="T2119">
        <v>2.8571</v>
      </c>
      <c r="U2119">
        <f t="shared" si="35"/>
        <v>4.8331799299289558E-3</v>
      </c>
      <c r="V2119">
        <f t="shared" si="36"/>
        <v>2.862977076149559</v>
      </c>
      <c r="W2119">
        <f t="shared" si="37"/>
        <v>592.35888538328072</v>
      </c>
      <c r="X2119">
        <f t="shared" si="38"/>
        <v>0.19757975851282561</v>
      </c>
      <c r="Y2119">
        <f t="shared" si="39"/>
        <v>40.879868198022969</v>
      </c>
      <c r="AA2119">
        <v>593.85709999999995</v>
      </c>
      <c r="AB2119">
        <v>40.571399999999997</v>
      </c>
      <c r="AC2119">
        <v>40.714300000000001</v>
      </c>
      <c r="AD2119">
        <v>591.14290000000005</v>
      </c>
      <c r="AE2119">
        <v>2.8571</v>
      </c>
      <c r="AF2119">
        <v>4.7602900000000004E-3</v>
      </c>
      <c r="AG2119">
        <v>11847</v>
      </c>
      <c r="AH2119">
        <v>0</v>
      </c>
      <c r="AI2119">
        <v>817.58510000000001</v>
      </c>
      <c r="AJ2119">
        <v>817.58510000000001</v>
      </c>
      <c r="AK2119">
        <v>0</v>
      </c>
    </row>
    <row r="2120" spans="1:37" ht="19" customHeight="1">
      <c r="A2120" t="s">
        <v>1024</v>
      </c>
      <c r="B2120" t="s">
        <v>1025</v>
      </c>
      <c r="C2120" t="s">
        <v>1026</v>
      </c>
      <c r="D2120">
        <v>7</v>
      </c>
      <c r="E2120" t="s">
        <v>504</v>
      </c>
      <c r="G2120" t="s">
        <v>1311</v>
      </c>
      <c r="H2120" t="s">
        <v>1311</v>
      </c>
      <c r="I2120" t="s">
        <v>465</v>
      </c>
      <c r="J2120" t="s">
        <v>248</v>
      </c>
      <c r="K2120">
        <v>786</v>
      </c>
      <c r="L2120">
        <v>0</v>
      </c>
      <c r="M2120">
        <v>786</v>
      </c>
      <c r="N2120">
        <v>786</v>
      </c>
      <c r="O2120">
        <v>0</v>
      </c>
      <c r="R2120">
        <v>14</v>
      </c>
      <c r="S2120">
        <v>245.28569999999999</v>
      </c>
      <c r="T2120">
        <v>1.8571</v>
      </c>
      <c r="U2120">
        <f t="shared" si="35"/>
        <v>7.5711710874298826E-3</v>
      </c>
      <c r="V2120">
        <f t="shared" si="36"/>
        <v>0.45777521594497478</v>
      </c>
      <c r="W2120">
        <f t="shared" si="37"/>
        <v>60.462933760009854</v>
      </c>
      <c r="X2120">
        <f t="shared" si="38"/>
        <v>0.45777521594497478</v>
      </c>
      <c r="Y2120">
        <f t="shared" si="39"/>
        <v>60.462933760009854</v>
      </c>
      <c r="AC2120">
        <v>14</v>
      </c>
      <c r="AD2120">
        <v>245.28569999999999</v>
      </c>
      <c r="AE2120">
        <v>1.8571</v>
      </c>
      <c r="AF2120">
        <v>7.6130800000000004E-3</v>
      </c>
      <c r="AG2120">
        <v>786</v>
      </c>
      <c r="AH2120">
        <v>0</v>
      </c>
      <c r="AI2120">
        <v>786</v>
      </c>
      <c r="AJ2120">
        <v>786</v>
      </c>
      <c r="AK2120">
        <v>0</v>
      </c>
    </row>
    <row r="2121" spans="1:37" ht="19" customHeight="1">
      <c r="A2121" t="s">
        <v>1024</v>
      </c>
      <c r="B2121" t="s">
        <v>1025</v>
      </c>
      <c r="C2121" t="s">
        <v>1026</v>
      </c>
      <c r="D2121">
        <v>7</v>
      </c>
      <c r="E2121" t="s">
        <v>509</v>
      </c>
      <c r="G2121" t="s">
        <v>1311</v>
      </c>
      <c r="H2121" t="s">
        <v>1311</v>
      </c>
      <c r="I2121" t="s">
        <v>465</v>
      </c>
      <c r="J2121" t="s">
        <v>268</v>
      </c>
      <c r="K2121">
        <v>0</v>
      </c>
      <c r="L2121">
        <v>8510</v>
      </c>
      <c r="M2121">
        <v>587.18029999999999</v>
      </c>
      <c r="N2121">
        <v>0</v>
      </c>
      <c r="O2121">
        <v>587.18029999999999</v>
      </c>
      <c r="P2121">
        <v>35.428600000000003</v>
      </c>
      <c r="R2121">
        <v>0</v>
      </c>
      <c r="S2121">
        <v>163.8571</v>
      </c>
      <c r="U2121">
        <f t="shared" si="35"/>
        <v>0</v>
      </c>
      <c r="V2121">
        <f t="shared" si="36"/>
        <v>7.4193567792563506</v>
      </c>
      <c r="W2121" t="str">
        <f t="shared" si="37"/>
        <v/>
      </c>
      <c r="X2121">
        <f t="shared" si="38"/>
        <v>0.51192716092253554</v>
      </c>
      <c r="Y2121" t="str">
        <f t="shared" si="39"/>
        <v/>
      </c>
      <c r="AA2121">
        <v>35.428600000000003</v>
      </c>
      <c r="AC2121">
        <v>0</v>
      </c>
      <c r="AD2121">
        <v>163.8571</v>
      </c>
      <c r="AF2121">
        <v>0</v>
      </c>
      <c r="AG2121">
        <v>0</v>
      </c>
      <c r="AH2121">
        <v>8510</v>
      </c>
      <c r="AI2121">
        <v>587.18029999999999</v>
      </c>
      <c r="AJ2121">
        <v>0</v>
      </c>
      <c r="AK2121">
        <v>587.18029999999999</v>
      </c>
    </row>
    <row r="2122" spans="1:37" ht="19" customHeight="1">
      <c r="A2122" t="s">
        <v>1027</v>
      </c>
      <c r="B2122" t="s">
        <v>1028</v>
      </c>
      <c r="C2122" t="s">
        <v>1029</v>
      </c>
      <c r="D2122">
        <v>7</v>
      </c>
      <c r="E2122" t="s">
        <v>1030</v>
      </c>
      <c r="G2122" t="s">
        <v>1311</v>
      </c>
      <c r="H2122" t="s">
        <v>1311</v>
      </c>
      <c r="I2122" t="s">
        <v>1031</v>
      </c>
      <c r="J2122" t="s">
        <v>1032</v>
      </c>
      <c r="K2122">
        <v>0</v>
      </c>
      <c r="L2122">
        <v>7366.71</v>
      </c>
      <c r="M2122">
        <v>508.4726</v>
      </c>
      <c r="N2122">
        <v>0</v>
      </c>
      <c r="O2122">
        <v>508.4726</v>
      </c>
      <c r="P2122">
        <v>34.428600000000003</v>
      </c>
      <c r="R2122">
        <v>0</v>
      </c>
      <c r="S2122">
        <v>388.1429</v>
      </c>
      <c r="U2122">
        <f t="shared" ref="U2122:U2376" si="40">IFERROR(T2122/S2122,"")</f>
        <v>0</v>
      </c>
      <c r="V2122">
        <f t="shared" ref="V2122:V2376" si="41">IFERROR((K2122+L2122)/D2122/S2122,"")</f>
        <v>2.711339413543679</v>
      </c>
      <c r="W2122" t="str">
        <f t="shared" ref="W2122:W2376" si="42">IFERROR((K2122+L2122)/D2122/T2122,"")</f>
        <v/>
      </c>
      <c r="X2122">
        <f t="shared" ref="X2122:X2376" si="43">IFERROR(M2122/D2122/S2122,"")</f>
        <v>0.18714484499688866</v>
      </c>
      <c r="Y2122" t="str">
        <f t="shared" ref="Y2122:Y2376" si="44">IFERROR(M2122/D2122/T2122,"")</f>
        <v/>
      </c>
      <c r="AA2122">
        <v>34.428600000000003</v>
      </c>
      <c r="AC2122">
        <v>0</v>
      </c>
      <c r="AD2122">
        <v>388.1429</v>
      </c>
      <c r="AF2122">
        <v>0</v>
      </c>
      <c r="AG2122">
        <v>0</v>
      </c>
      <c r="AH2122">
        <v>7366.71</v>
      </c>
      <c r="AI2122">
        <v>508.4726</v>
      </c>
      <c r="AJ2122">
        <v>0</v>
      </c>
      <c r="AK2122">
        <v>508.4726</v>
      </c>
    </row>
    <row r="2123" spans="1:37" ht="19" customHeight="1">
      <c r="A2123" t="s">
        <v>1027</v>
      </c>
      <c r="B2123" t="s">
        <v>1028</v>
      </c>
      <c r="C2123" t="s">
        <v>1029</v>
      </c>
      <c r="D2123">
        <v>7</v>
      </c>
      <c r="E2123" t="s">
        <v>1033</v>
      </c>
      <c r="G2123" t="s">
        <v>1311</v>
      </c>
      <c r="H2123" t="s">
        <v>1311</v>
      </c>
      <c r="I2123" t="s">
        <v>1031</v>
      </c>
      <c r="J2123" t="s">
        <v>1032</v>
      </c>
      <c r="K2123">
        <v>999</v>
      </c>
      <c r="L2123">
        <v>5172.7</v>
      </c>
      <c r="M2123">
        <v>425.85610000000003</v>
      </c>
      <c r="N2123">
        <v>69.049899999999994</v>
      </c>
      <c r="O2123">
        <v>356.80619999999999</v>
      </c>
      <c r="P2123">
        <v>1.5713999999999999</v>
      </c>
      <c r="R2123">
        <v>0</v>
      </c>
      <c r="S2123">
        <v>61.285699999999999</v>
      </c>
      <c r="U2123">
        <f t="shared" si="40"/>
        <v>0</v>
      </c>
      <c r="V2123">
        <f t="shared" si="41"/>
        <v>14.386250439685417</v>
      </c>
      <c r="W2123" t="str">
        <f t="shared" si="42"/>
        <v/>
      </c>
      <c r="X2123">
        <f t="shared" si="43"/>
        <v>0.99267179316358822</v>
      </c>
      <c r="Y2123" t="str">
        <f t="shared" si="44"/>
        <v/>
      </c>
      <c r="AA2123">
        <v>1.5713999999999999</v>
      </c>
      <c r="AC2123">
        <v>0</v>
      </c>
      <c r="AD2123">
        <v>61.285699999999999</v>
      </c>
      <c r="AF2123">
        <v>0</v>
      </c>
      <c r="AG2123">
        <v>999</v>
      </c>
      <c r="AH2123">
        <v>5172.7</v>
      </c>
      <c r="AI2123">
        <v>425.85610000000003</v>
      </c>
      <c r="AJ2123">
        <v>69.049899999999994</v>
      </c>
      <c r="AK2123">
        <v>356.80619999999999</v>
      </c>
    </row>
    <row r="2124" spans="1:37" ht="19" customHeight="1">
      <c r="A2124" t="s">
        <v>1027</v>
      </c>
      <c r="B2124" t="s">
        <v>1028</v>
      </c>
      <c r="C2124" t="s">
        <v>1029</v>
      </c>
      <c r="D2124">
        <v>7</v>
      </c>
      <c r="E2124" t="s">
        <v>1034</v>
      </c>
      <c r="G2124" t="s">
        <v>1311</v>
      </c>
      <c r="H2124" t="s">
        <v>1311</v>
      </c>
      <c r="I2124" t="s">
        <v>1031</v>
      </c>
      <c r="J2124" t="s">
        <v>1032</v>
      </c>
      <c r="K2124">
        <v>1598</v>
      </c>
      <c r="L2124">
        <v>4292.96</v>
      </c>
      <c r="M2124">
        <v>406.52539999999999</v>
      </c>
      <c r="N2124">
        <v>110.36750000000001</v>
      </c>
      <c r="O2124">
        <v>296.15789999999998</v>
      </c>
      <c r="P2124">
        <v>9.5714000000000006</v>
      </c>
      <c r="R2124">
        <v>0</v>
      </c>
      <c r="S2124">
        <v>52.857100000000003</v>
      </c>
      <c r="U2124">
        <f t="shared" si="40"/>
        <v>0</v>
      </c>
      <c r="V2124">
        <f t="shared" si="41"/>
        <v>15.921526422859261</v>
      </c>
      <c r="W2124" t="str">
        <f t="shared" si="42"/>
        <v/>
      </c>
      <c r="X2124">
        <f t="shared" si="43"/>
        <v>1.0987181881498822</v>
      </c>
      <c r="Y2124" t="str">
        <f t="shared" si="44"/>
        <v/>
      </c>
      <c r="AA2124">
        <v>9.5714000000000006</v>
      </c>
      <c r="AC2124">
        <v>0</v>
      </c>
      <c r="AD2124">
        <v>52.857100000000003</v>
      </c>
      <c r="AF2124">
        <v>0</v>
      </c>
      <c r="AG2124">
        <v>1598</v>
      </c>
      <c r="AH2124">
        <v>4292.96</v>
      </c>
      <c r="AI2124">
        <v>406.52539999999999</v>
      </c>
      <c r="AJ2124">
        <v>110.36750000000001</v>
      </c>
      <c r="AK2124">
        <v>296.15789999999998</v>
      </c>
    </row>
    <row r="2125" spans="1:37" ht="19" customHeight="1">
      <c r="A2125" t="s">
        <v>1027</v>
      </c>
      <c r="B2125" t="s">
        <v>1028</v>
      </c>
      <c r="C2125" t="s">
        <v>1029</v>
      </c>
      <c r="D2125">
        <v>7</v>
      </c>
      <c r="E2125" t="s">
        <v>1035</v>
      </c>
      <c r="G2125" t="s">
        <v>1311</v>
      </c>
      <c r="H2125" t="s">
        <v>1311</v>
      </c>
      <c r="I2125" t="s">
        <v>1031</v>
      </c>
      <c r="J2125" t="s">
        <v>1032</v>
      </c>
      <c r="K2125">
        <v>0</v>
      </c>
      <c r="L2125">
        <v>4884</v>
      </c>
      <c r="M2125">
        <v>336.89670000000001</v>
      </c>
      <c r="N2125">
        <v>0</v>
      </c>
      <c r="O2125">
        <v>336.89670000000001</v>
      </c>
      <c r="P2125">
        <v>0</v>
      </c>
      <c r="R2125">
        <v>0</v>
      </c>
      <c r="S2125">
        <v>0</v>
      </c>
      <c r="U2125" t="str">
        <f t="shared" si="40"/>
        <v/>
      </c>
      <c r="V2125" t="str">
        <f t="shared" si="41"/>
        <v/>
      </c>
      <c r="W2125" t="str">
        <f t="shared" si="42"/>
        <v/>
      </c>
      <c r="X2125" t="str">
        <f t="shared" si="43"/>
        <v/>
      </c>
      <c r="Y2125" t="str">
        <f t="shared" si="44"/>
        <v/>
      </c>
      <c r="AA2125">
        <v>0</v>
      </c>
      <c r="AC2125">
        <v>0</v>
      </c>
      <c r="AD2125">
        <v>0</v>
      </c>
      <c r="AG2125">
        <v>0</v>
      </c>
      <c r="AH2125">
        <v>4884</v>
      </c>
      <c r="AI2125">
        <v>336.89670000000001</v>
      </c>
      <c r="AJ2125">
        <v>0</v>
      </c>
      <c r="AK2125">
        <v>336.89670000000001</v>
      </c>
    </row>
    <row r="2126" spans="1:37" ht="19" customHeight="1">
      <c r="A2126" t="s">
        <v>1027</v>
      </c>
      <c r="B2126" t="s">
        <v>1028</v>
      </c>
      <c r="C2126" t="s">
        <v>1029</v>
      </c>
      <c r="D2126">
        <v>7</v>
      </c>
      <c r="E2126" t="s">
        <v>1036</v>
      </c>
      <c r="G2126" t="s">
        <v>1311</v>
      </c>
      <c r="H2126" t="s">
        <v>1311</v>
      </c>
      <c r="I2126" t="s">
        <v>1031</v>
      </c>
      <c r="J2126" t="s">
        <v>1032</v>
      </c>
      <c r="K2126">
        <v>0</v>
      </c>
      <c r="L2126">
        <v>4702.17</v>
      </c>
      <c r="M2126">
        <v>324.3809</v>
      </c>
      <c r="N2126">
        <v>0</v>
      </c>
      <c r="O2126">
        <v>324.3809</v>
      </c>
      <c r="P2126">
        <v>1.7142999999999999</v>
      </c>
      <c r="R2126">
        <v>0</v>
      </c>
      <c r="S2126">
        <v>77.571399999999997</v>
      </c>
      <c r="U2126">
        <f t="shared" si="40"/>
        <v>0</v>
      </c>
      <c r="V2126">
        <f t="shared" si="41"/>
        <v>8.6596164492141607</v>
      </c>
      <c r="W2126" t="str">
        <f t="shared" si="42"/>
        <v/>
      </c>
      <c r="X2126">
        <f t="shared" si="43"/>
        <v>0.59738677620139091</v>
      </c>
      <c r="Y2126" t="str">
        <f t="shared" si="44"/>
        <v/>
      </c>
      <c r="AA2126">
        <v>1.7142999999999999</v>
      </c>
      <c r="AC2126">
        <v>0</v>
      </c>
      <c r="AD2126">
        <v>77.571399999999997</v>
      </c>
      <c r="AF2126">
        <v>0</v>
      </c>
      <c r="AG2126">
        <v>0</v>
      </c>
      <c r="AH2126">
        <v>4702.17</v>
      </c>
      <c r="AI2126">
        <v>324.3809</v>
      </c>
      <c r="AJ2126">
        <v>0</v>
      </c>
      <c r="AK2126">
        <v>324.3809</v>
      </c>
    </row>
    <row r="2127" spans="1:37" ht="19" customHeight="1">
      <c r="A2127" t="s">
        <v>1027</v>
      </c>
      <c r="B2127" t="s">
        <v>1028</v>
      </c>
      <c r="C2127" t="s">
        <v>1029</v>
      </c>
      <c r="D2127">
        <v>6</v>
      </c>
      <c r="E2127" t="s">
        <v>1037</v>
      </c>
      <c r="G2127" t="s">
        <v>1311</v>
      </c>
      <c r="H2127" t="s">
        <v>1311</v>
      </c>
      <c r="I2127" t="s">
        <v>1031</v>
      </c>
      <c r="J2127" t="s">
        <v>1032</v>
      </c>
      <c r="K2127">
        <v>498</v>
      </c>
      <c r="L2127">
        <v>3487.23</v>
      </c>
      <c r="M2127">
        <v>275.03359999999998</v>
      </c>
      <c r="N2127">
        <v>34.293799999999997</v>
      </c>
      <c r="O2127">
        <v>240.73990000000001</v>
      </c>
      <c r="P2127">
        <v>0.66669999999999996</v>
      </c>
      <c r="R2127">
        <v>0</v>
      </c>
      <c r="S2127">
        <v>12.5</v>
      </c>
      <c r="U2127">
        <f t="shared" si="40"/>
        <v>0</v>
      </c>
      <c r="V2127">
        <f t="shared" si="41"/>
        <v>53.136400000000002</v>
      </c>
      <c r="W2127" t="str">
        <f t="shared" si="42"/>
        <v/>
      </c>
      <c r="X2127">
        <f t="shared" si="43"/>
        <v>3.6671146666666665</v>
      </c>
      <c r="Y2127" t="str">
        <f t="shared" si="44"/>
        <v/>
      </c>
      <c r="AA2127">
        <v>0.66669999999999996</v>
      </c>
      <c r="AC2127">
        <v>0</v>
      </c>
      <c r="AD2127">
        <v>12.5</v>
      </c>
      <c r="AF2127">
        <v>0</v>
      </c>
      <c r="AG2127">
        <v>498</v>
      </c>
      <c r="AH2127">
        <v>3487.23</v>
      </c>
      <c r="AI2127">
        <v>275.03359999999998</v>
      </c>
      <c r="AJ2127">
        <v>34.293799999999997</v>
      </c>
      <c r="AK2127">
        <v>240.73990000000001</v>
      </c>
    </row>
    <row r="2128" spans="1:37" ht="19" customHeight="1">
      <c r="A2128" t="s">
        <v>1027</v>
      </c>
      <c r="B2128" t="s">
        <v>1028</v>
      </c>
      <c r="C2128" t="s">
        <v>1029</v>
      </c>
      <c r="D2128">
        <v>7</v>
      </c>
      <c r="E2128" t="s">
        <v>1038</v>
      </c>
      <c r="F2128" t="s">
        <v>1038</v>
      </c>
      <c r="G2128" t="s">
        <v>1311</v>
      </c>
      <c r="H2128" t="s">
        <v>1311</v>
      </c>
      <c r="I2128" t="s">
        <v>1031</v>
      </c>
      <c r="J2128" t="s">
        <v>1039</v>
      </c>
      <c r="K2128">
        <v>38.49</v>
      </c>
      <c r="L2128">
        <v>0</v>
      </c>
      <c r="M2128">
        <v>265.42959999999999</v>
      </c>
      <c r="N2128">
        <v>265.42959999999999</v>
      </c>
      <c r="O2128">
        <v>0</v>
      </c>
      <c r="R2128">
        <v>2.5714000000000001</v>
      </c>
      <c r="S2128">
        <v>114.4286</v>
      </c>
      <c r="T2128">
        <v>10.7143</v>
      </c>
      <c r="U2128">
        <f t="shared" si="40"/>
        <v>9.3633060266401932E-2</v>
      </c>
      <c r="V2128">
        <f t="shared" si="41"/>
        <v>4.8052422458820861E-2</v>
      </c>
      <c r="W2128">
        <f t="shared" si="42"/>
        <v>0.51319931573424571</v>
      </c>
      <c r="X2128">
        <f t="shared" si="43"/>
        <v>0.33137270128022439</v>
      </c>
      <c r="Y2128">
        <f t="shared" si="44"/>
        <v>3.539056614591181</v>
      </c>
      <c r="AC2128">
        <v>2.5714000000000001</v>
      </c>
      <c r="AD2128">
        <v>114.4286</v>
      </c>
      <c r="AE2128">
        <v>10.7143</v>
      </c>
      <c r="AF2128">
        <v>9.2908199999999996E-2</v>
      </c>
      <c r="AG2128">
        <v>38.49</v>
      </c>
      <c r="AH2128">
        <v>0</v>
      </c>
      <c r="AI2128">
        <v>265.42959999999999</v>
      </c>
      <c r="AJ2128">
        <v>265.42959999999999</v>
      </c>
      <c r="AK2128">
        <v>0</v>
      </c>
    </row>
    <row r="2129" spans="1:37" ht="19" customHeight="1">
      <c r="A2129" t="s">
        <v>1027</v>
      </c>
      <c r="B2129" t="s">
        <v>1028</v>
      </c>
      <c r="C2129" t="s">
        <v>1029</v>
      </c>
      <c r="D2129">
        <v>7</v>
      </c>
      <c r="E2129" t="s">
        <v>1040</v>
      </c>
      <c r="G2129" t="s">
        <v>1311</v>
      </c>
      <c r="H2129" t="s">
        <v>1311</v>
      </c>
      <c r="I2129" t="s">
        <v>1031</v>
      </c>
      <c r="J2129" t="s">
        <v>1032</v>
      </c>
      <c r="K2129">
        <v>0</v>
      </c>
      <c r="L2129">
        <v>3547</v>
      </c>
      <c r="M2129">
        <v>244.87889999999999</v>
      </c>
      <c r="N2129">
        <v>0</v>
      </c>
      <c r="O2129">
        <v>244.87889999999999</v>
      </c>
      <c r="P2129">
        <v>1.2857000000000001</v>
      </c>
      <c r="R2129">
        <v>0</v>
      </c>
      <c r="S2129">
        <v>69.428600000000003</v>
      </c>
      <c r="U2129">
        <f t="shared" si="40"/>
        <v>0</v>
      </c>
      <c r="V2129">
        <f t="shared" si="41"/>
        <v>7.2983509060284337</v>
      </c>
      <c r="W2129" t="str">
        <f t="shared" si="42"/>
        <v/>
      </c>
      <c r="X2129">
        <f t="shared" si="43"/>
        <v>0.50386584203051765</v>
      </c>
      <c r="Y2129" t="str">
        <f t="shared" si="44"/>
        <v/>
      </c>
      <c r="AA2129">
        <v>1.2857000000000001</v>
      </c>
      <c r="AC2129">
        <v>0</v>
      </c>
      <c r="AD2129">
        <v>69.428600000000003</v>
      </c>
      <c r="AF2129">
        <v>0</v>
      </c>
      <c r="AG2129">
        <v>0</v>
      </c>
      <c r="AH2129">
        <v>3547</v>
      </c>
      <c r="AI2129">
        <v>244.87889999999999</v>
      </c>
      <c r="AJ2129">
        <v>0</v>
      </c>
      <c r="AK2129">
        <v>244.87889999999999</v>
      </c>
    </row>
    <row r="2130" spans="1:37" ht="19" customHeight="1">
      <c r="A2130" t="s">
        <v>1027</v>
      </c>
      <c r="B2130" t="s">
        <v>1028</v>
      </c>
      <c r="C2130" t="s">
        <v>1029</v>
      </c>
      <c r="D2130">
        <v>7</v>
      </c>
      <c r="E2130" t="s">
        <v>1041</v>
      </c>
      <c r="F2130" t="s">
        <v>1041</v>
      </c>
      <c r="G2130" t="s">
        <v>1311</v>
      </c>
      <c r="H2130" t="s">
        <v>1311</v>
      </c>
      <c r="I2130" t="s">
        <v>1031</v>
      </c>
      <c r="J2130" t="s">
        <v>1042</v>
      </c>
      <c r="K2130">
        <v>175</v>
      </c>
      <c r="L2130">
        <v>0</v>
      </c>
      <c r="M2130">
        <v>175</v>
      </c>
      <c r="N2130">
        <v>175</v>
      </c>
      <c r="O2130">
        <v>0</v>
      </c>
      <c r="Q2130">
        <v>253.57140000000001</v>
      </c>
      <c r="R2130">
        <v>16.428599999999999</v>
      </c>
      <c r="S2130">
        <v>259.57139999999998</v>
      </c>
      <c r="T2130">
        <v>1.1429</v>
      </c>
      <c r="U2130">
        <f t="shared" si="40"/>
        <v>4.4030274521769351E-3</v>
      </c>
      <c r="V2130">
        <f t="shared" si="41"/>
        <v>9.6312613793353208E-2</v>
      </c>
      <c r="W2130">
        <f t="shared" si="42"/>
        <v>21.874179718260564</v>
      </c>
      <c r="X2130">
        <f t="shared" si="43"/>
        <v>9.6312613793353208E-2</v>
      </c>
      <c r="Y2130">
        <f t="shared" si="44"/>
        <v>21.874179718260564</v>
      </c>
      <c r="AB2130">
        <v>253.57140000000001</v>
      </c>
      <c r="AC2130">
        <v>16.428599999999999</v>
      </c>
      <c r="AD2130">
        <v>259.57139999999998</v>
      </c>
      <c r="AE2130">
        <v>1.1429</v>
      </c>
      <c r="AF2130">
        <v>4.42779E-3</v>
      </c>
      <c r="AG2130">
        <v>175</v>
      </c>
      <c r="AH2130">
        <v>0</v>
      </c>
      <c r="AI2130">
        <v>175</v>
      </c>
      <c r="AJ2130">
        <v>175</v>
      </c>
      <c r="AK2130">
        <v>0</v>
      </c>
    </row>
    <row r="2131" spans="1:37" ht="19" customHeight="1">
      <c r="A2131" t="s">
        <v>1027</v>
      </c>
      <c r="B2131" t="s">
        <v>1028</v>
      </c>
      <c r="C2131" t="s">
        <v>1029</v>
      </c>
      <c r="D2131">
        <v>7</v>
      </c>
      <c r="E2131" t="s">
        <v>1043</v>
      </c>
      <c r="G2131" t="s">
        <v>1311</v>
      </c>
      <c r="H2131" t="s">
        <v>1311</v>
      </c>
      <c r="I2131" t="s">
        <v>1031</v>
      </c>
      <c r="J2131" t="s">
        <v>1032</v>
      </c>
      <c r="K2131">
        <v>0</v>
      </c>
      <c r="L2131">
        <v>2362.61</v>
      </c>
      <c r="M2131">
        <v>162.95670000000001</v>
      </c>
      <c r="N2131">
        <v>0</v>
      </c>
      <c r="O2131">
        <v>162.95670000000001</v>
      </c>
      <c r="P2131">
        <v>937.14290000000005</v>
      </c>
      <c r="R2131">
        <v>0</v>
      </c>
      <c r="S2131">
        <v>1750.2856999999999</v>
      </c>
      <c r="U2131">
        <f t="shared" si="40"/>
        <v>0</v>
      </c>
      <c r="V2131">
        <f t="shared" si="41"/>
        <v>0.19283464081647603</v>
      </c>
      <c r="W2131" t="str">
        <f t="shared" si="42"/>
        <v/>
      </c>
      <c r="X2131">
        <f t="shared" si="43"/>
        <v>1.3300416367127137E-2</v>
      </c>
      <c r="Y2131" t="str">
        <f t="shared" si="44"/>
        <v/>
      </c>
      <c r="AA2131">
        <v>937.14290000000005</v>
      </c>
      <c r="AC2131">
        <v>0</v>
      </c>
      <c r="AD2131">
        <v>1750.2856999999999</v>
      </c>
      <c r="AF2131">
        <v>0</v>
      </c>
      <c r="AG2131">
        <v>0</v>
      </c>
      <c r="AH2131">
        <v>2362.61</v>
      </c>
      <c r="AI2131">
        <v>162.95670000000001</v>
      </c>
      <c r="AJ2131">
        <v>0</v>
      </c>
      <c r="AK2131">
        <v>162.95670000000001</v>
      </c>
    </row>
    <row r="2132" spans="1:37" ht="19" customHeight="1">
      <c r="A2132" t="s">
        <v>1027</v>
      </c>
      <c r="B2132" t="s">
        <v>1028</v>
      </c>
      <c r="C2132" t="s">
        <v>1029</v>
      </c>
      <c r="D2132">
        <v>7</v>
      </c>
      <c r="E2132" t="s">
        <v>1044</v>
      </c>
      <c r="G2132" t="s">
        <v>1311</v>
      </c>
      <c r="H2132" t="s">
        <v>1311</v>
      </c>
      <c r="I2132" t="s">
        <v>1031</v>
      </c>
      <c r="J2132" t="s">
        <v>1032</v>
      </c>
      <c r="K2132">
        <v>0</v>
      </c>
      <c r="L2132">
        <v>1557.52</v>
      </c>
      <c r="M2132">
        <v>107.4263</v>
      </c>
      <c r="N2132">
        <v>0</v>
      </c>
      <c r="O2132">
        <v>107.4263</v>
      </c>
      <c r="P2132">
        <v>0</v>
      </c>
      <c r="R2132">
        <v>0</v>
      </c>
      <c r="S2132">
        <v>0</v>
      </c>
      <c r="U2132" t="str">
        <f t="shared" si="40"/>
        <v/>
      </c>
      <c r="V2132" t="str">
        <f t="shared" si="41"/>
        <v/>
      </c>
      <c r="W2132" t="str">
        <f t="shared" si="42"/>
        <v/>
      </c>
      <c r="X2132" t="str">
        <f t="shared" si="43"/>
        <v/>
      </c>
      <c r="Y2132" t="str">
        <f t="shared" si="44"/>
        <v/>
      </c>
      <c r="AA2132">
        <v>0</v>
      </c>
      <c r="AC2132">
        <v>0</v>
      </c>
      <c r="AD2132">
        <v>0</v>
      </c>
      <c r="AG2132">
        <v>0</v>
      </c>
      <c r="AH2132">
        <v>1557.52</v>
      </c>
      <c r="AI2132">
        <v>107.4263</v>
      </c>
      <c r="AJ2132">
        <v>0</v>
      </c>
      <c r="AK2132">
        <v>107.4263</v>
      </c>
    </row>
    <row r="2133" spans="1:37" ht="19" customHeight="1">
      <c r="A2133" t="s">
        <v>1027</v>
      </c>
      <c r="B2133" t="s">
        <v>1028</v>
      </c>
      <c r="C2133" t="s">
        <v>1029</v>
      </c>
      <c r="D2133">
        <v>7</v>
      </c>
      <c r="E2133" t="s">
        <v>1045</v>
      </c>
      <c r="F2133" t="s">
        <v>1046</v>
      </c>
      <c r="G2133" t="s">
        <v>1311</v>
      </c>
      <c r="H2133" t="s">
        <v>1311</v>
      </c>
      <c r="I2133" t="s">
        <v>1031</v>
      </c>
      <c r="J2133" t="s">
        <v>1032</v>
      </c>
      <c r="K2133">
        <v>1236</v>
      </c>
      <c r="L2133">
        <v>0</v>
      </c>
      <c r="M2133">
        <v>85.234899999999996</v>
      </c>
      <c r="N2133">
        <v>85.234899999999996</v>
      </c>
      <c r="O2133">
        <v>0</v>
      </c>
      <c r="Q2133">
        <v>498.71429999999998</v>
      </c>
      <c r="R2133">
        <v>257.42860000000002</v>
      </c>
      <c r="S2133">
        <v>503.28570000000002</v>
      </c>
      <c r="T2133">
        <v>1</v>
      </c>
      <c r="U2133">
        <f t="shared" si="40"/>
        <v>1.9869430027517174E-3</v>
      </c>
      <c r="V2133">
        <f t="shared" si="41"/>
        <v>0.35083736448587466</v>
      </c>
      <c r="W2133">
        <f t="shared" si="42"/>
        <v>176.57142857142858</v>
      </c>
      <c r="X2133">
        <f t="shared" si="43"/>
        <v>2.4193841163606049E-2</v>
      </c>
      <c r="Y2133">
        <f t="shared" si="44"/>
        <v>12.176414285714285</v>
      </c>
      <c r="AB2133">
        <v>498.71429999999998</v>
      </c>
      <c r="AC2133">
        <v>257.42860000000002</v>
      </c>
      <c r="AD2133">
        <v>503.28570000000002</v>
      </c>
      <c r="AE2133">
        <v>1</v>
      </c>
      <c r="AF2133">
        <v>2.0294599999999999E-3</v>
      </c>
      <c r="AG2133">
        <v>1236</v>
      </c>
      <c r="AH2133">
        <v>0</v>
      </c>
      <c r="AI2133">
        <v>85.234899999999996</v>
      </c>
      <c r="AJ2133">
        <v>85.234899999999996</v>
      </c>
      <c r="AK2133">
        <v>0</v>
      </c>
    </row>
    <row r="2134" spans="1:37" ht="19" customHeight="1">
      <c r="A2134" t="s">
        <v>1027</v>
      </c>
      <c r="B2134" t="s">
        <v>1028</v>
      </c>
      <c r="C2134" t="s">
        <v>1029</v>
      </c>
      <c r="D2134">
        <v>7</v>
      </c>
      <c r="E2134" t="s">
        <v>1047</v>
      </c>
      <c r="G2134" t="s">
        <v>1311</v>
      </c>
      <c r="H2134" t="s">
        <v>1311</v>
      </c>
      <c r="I2134" t="s">
        <v>1031</v>
      </c>
      <c r="J2134" t="s">
        <v>1032</v>
      </c>
      <c r="K2134">
        <v>0</v>
      </c>
      <c r="L2134">
        <v>1235.6500000000001</v>
      </c>
      <c r="M2134">
        <v>85.2226</v>
      </c>
      <c r="N2134">
        <v>0</v>
      </c>
      <c r="O2134">
        <v>85.2226</v>
      </c>
      <c r="P2134">
        <v>0</v>
      </c>
      <c r="R2134">
        <v>0</v>
      </c>
      <c r="S2134">
        <v>0.1429</v>
      </c>
      <c r="U2134">
        <f t="shared" si="40"/>
        <v>0</v>
      </c>
      <c r="V2134">
        <f t="shared" si="41"/>
        <v>1235.2794161751474</v>
      </c>
      <c r="W2134" t="str">
        <f t="shared" si="42"/>
        <v/>
      </c>
      <c r="X2134">
        <f t="shared" si="43"/>
        <v>85.197040887733678</v>
      </c>
      <c r="Y2134" t="str">
        <f t="shared" si="44"/>
        <v/>
      </c>
      <c r="AA2134">
        <v>0</v>
      </c>
      <c r="AC2134">
        <v>0</v>
      </c>
      <c r="AD2134">
        <v>0.1429</v>
      </c>
      <c r="AF2134">
        <v>0</v>
      </c>
      <c r="AG2134">
        <v>0</v>
      </c>
      <c r="AH2134">
        <v>1235.6500000000001</v>
      </c>
      <c r="AI2134">
        <v>85.2226</v>
      </c>
      <c r="AJ2134">
        <v>0</v>
      </c>
      <c r="AK2134">
        <v>85.2226</v>
      </c>
    </row>
    <row r="2135" spans="1:37" ht="19" customHeight="1">
      <c r="A2135" t="s">
        <v>1027</v>
      </c>
      <c r="B2135" t="s">
        <v>1028</v>
      </c>
      <c r="C2135" t="s">
        <v>1029</v>
      </c>
      <c r="D2135">
        <v>7</v>
      </c>
      <c r="E2135" t="s">
        <v>1048</v>
      </c>
      <c r="G2135" t="s">
        <v>1311</v>
      </c>
      <c r="H2135" t="s">
        <v>1311</v>
      </c>
      <c r="I2135" t="s">
        <v>1031</v>
      </c>
      <c r="J2135" t="s">
        <v>1032</v>
      </c>
      <c r="K2135">
        <v>0</v>
      </c>
      <c r="L2135">
        <v>1203</v>
      </c>
      <c r="M2135">
        <v>82.975800000000007</v>
      </c>
      <c r="N2135">
        <v>0</v>
      </c>
      <c r="O2135">
        <v>82.975800000000007</v>
      </c>
      <c r="P2135">
        <v>6.2857000000000003</v>
      </c>
      <c r="R2135">
        <v>0</v>
      </c>
      <c r="S2135">
        <v>65.285700000000006</v>
      </c>
      <c r="U2135">
        <f t="shared" si="40"/>
        <v>0</v>
      </c>
      <c r="V2135">
        <f t="shared" si="41"/>
        <v>2.6323856963644849</v>
      </c>
      <c r="W2135" t="str">
        <f t="shared" si="42"/>
        <v/>
      </c>
      <c r="X2135">
        <f t="shared" si="43"/>
        <v>0.18156634169941832</v>
      </c>
      <c r="Y2135" t="str">
        <f t="shared" si="44"/>
        <v/>
      </c>
      <c r="AA2135">
        <v>6.2857000000000003</v>
      </c>
      <c r="AC2135">
        <v>0</v>
      </c>
      <c r="AD2135">
        <v>65.285700000000006</v>
      </c>
      <c r="AF2135">
        <v>0</v>
      </c>
      <c r="AG2135">
        <v>0</v>
      </c>
      <c r="AH2135">
        <v>1203</v>
      </c>
      <c r="AI2135">
        <v>82.975800000000007</v>
      </c>
      <c r="AJ2135">
        <v>0</v>
      </c>
      <c r="AK2135">
        <v>82.975800000000007</v>
      </c>
    </row>
    <row r="2136" spans="1:37" ht="19" customHeight="1">
      <c r="A2136" t="s">
        <v>1027</v>
      </c>
      <c r="B2136" t="s">
        <v>1028</v>
      </c>
      <c r="C2136" t="s">
        <v>1029</v>
      </c>
      <c r="D2136">
        <v>3</v>
      </c>
      <c r="E2136" t="s">
        <v>1049</v>
      </c>
      <c r="G2136" t="s">
        <v>1311</v>
      </c>
      <c r="H2136" t="s">
        <v>1311</v>
      </c>
      <c r="I2136" t="s">
        <v>1031</v>
      </c>
      <c r="J2136" t="s">
        <v>1032</v>
      </c>
      <c r="K2136">
        <v>0</v>
      </c>
      <c r="L2136">
        <v>665.67</v>
      </c>
      <c r="M2136">
        <v>45.951599999999999</v>
      </c>
      <c r="N2136">
        <v>0</v>
      </c>
      <c r="O2136">
        <v>45.951599999999999</v>
      </c>
      <c r="P2136">
        <v>0</v>
      </c>
      <c r="R2136">
        <v>0</v>
      </c>
      <c r="S2136">
        <v>15</v>
      </c>
      <c r="U2136">
        <f t="shared" si="40"/>
        <v>0</v>
      </c>
      <c r="V2136">
        <f t="shared" si="41"/>
        <v>14.792666666666666</v>
      </c>
      <c r="W2136" t="str">
        <f t="shared" si="42"/>
        <v/>
      </c>
      <c r="X2136">
        <f t="shared" si="43"/>
        <v>1.0211466666666666</v>
      </c>
      <c r="Y2136" t="str">
        <f t="shared" si="44"/>
        <v/>
      </c>
      <c r="AA2136">
        <v>0</v>
      </c>
      <c r="AC2136">
        <v>0</v>
      </c>
      <c r="AD2136">
        <v>15</v>
      </c>
      <c r="AF2136">
        <v>0</v>
      </c>
      <c r="AG2136">
        <v>0</v>
      </c>
      <c r="AH2136">
        <v>665.67</v>
      </c>
      <c r="AI2136">
        <v>45.951599999999999</v>
      </c>
      <c r="AJ2136">
        <v>0</v>
      </c>
      <c r="AK2136">
        <v>45.951599999999999</v>
      </c>
    </row>
    <row r="2137" spans="1:37" ht="19" customHeight="1">
      <c r="A2137" t="s">
        <v>1027</v>
      </c>
      <c r="B2137" t="s">
        <v>1028</v>
      </c>
      <c r="C2137" t="s">
        <v>1029</v>
      </c>
      <c r="D2137">
        <v>7</v>
      </c>
      <c r="E2137" t="s">
        <v>1050</v>
      </c>
      <c r="F2137" t="s">
        <v>1050</v>
      </c>
      <c r="G2137" t="s">
        <v>1311</v>
      </c>
      <c r="H2137" t="s">
        <v>1311</v>
      </c>
      <c r="I2137" t="s">
        <v>1031</v>
      </c>
      <c r="J2137" t="s">
        <v>1042</v>
      </c>
      <c r="K2137">
        <v>42</v>
      </c>
      <c r="L2137">
        <v>0</v>
      </c>
      <c r="M2137">
        <v>42</v>
      </c>
      <c r="N2137">
        <v>42</v>
      </c>
      <c r="O2137">
        <v>0</v>
      </c>
      <c r="Q2137">
        <v>39.714300000000001</v>
      </c>
      <c r="R2137">
        <v>0.28570000000000001</v>
      </c>
      <c r="S2137">
        <v>36.285699999999999</v>
      </c>
      <c r="T2137">
        <v>0.28570000000000001</v>
      </c>
      <c r="U2137">
        <f t="shared" si="40"/>
        <v>7.8736251470965159E-3</v>
      </c>
      <c r="V2137">
        <f t="shared" si="41"/>
        <v>0.16535439580881725</v>
      </c>
      <c r="W2137">
        <f t="shared" si="42"/>
        <v>21.001050052502624</v>
      </c>
      <c r="X2137">
        <f t="shared" si="43"/>
        <v>0.16535439580881725</v>
      </c>
      <c r="Y2137">
        <f t="shared" si="44"/>
        <v>21.001050052502624</v>
      </c>
      <c r="AB2137">
        <v>39.714300000000001</v>
      </c>
      <c r="AC2137">
        <v>0.28570000000000001</v>
      </c>
      <c r="AD2137">
        <v>36.285699999999999</v>
      </c>
      <c r="AE2137">
        <v>0.28570000000000001</v>
      </c>
      <c r="AF2137">
        <v>8.0626799999999992E-3</v>
      </c>
      <c r="AG2137">
        <v>42</v>
      </c>
      <c r="AH2137">
        <v>0</v>
      </c>
      <c r="AI2137">
        <v>42</v>
      </c>
      <c r="AJ2137">
        <v>42</v>
      </c>
      <c r="AK2137">
        <v>0</v>
      </c>
    </row>
    <row r="2138" spans="1:37" ht="19" customHeight="1">
      <c r="A2138" t="s">
        <v>1027</v>
      </c>
      <c r="B2138" t="s">
        <v>1028</v>
      </c>
      <c r="C2138" t="s">
        <v>1029</v>
      </c>
      <c r="D2138">
        <v>1</v>
      </c>
      <c r="E2138" t="s">
        <v>1051</v>
      </c>
      <c r="G2138" t="s">
        <v>1311</v>
      </c>
      <c r="H2138" t="s">
        <v>1311</v>
      </c>
      <c r="I2138" t="s">
        <v>1031</v>
      </c>
      <c r="J2138" t="s">
        <v>1032</v>
      </c>
      <c r="K2138">
        <v>0</v>
      </c>
      <c r="L2138">
        <v>201.9</v>
      </c>
      <c r="M2138">
        <v>13.9543</v>
      </c>
      <c r="N2138">
        <v>0</v>
      </c>
      <c r="O2138">
        <v>13.9543</v>
      </c>
      <c r="P2138">
        <v>0</v>
      </c>
      <c r="R2138">
        <v>0</v>
      </c>
      <c r="S2138">
        <v>0</v>
      </c>
      <c r="U2138" t="str">
        <f t="shared" si="40"/>
        <v/>
      </c>
      <c r="V2138" t="str">
        <f t="shared" si="41"/>
        <v/>
      </c>
      <c r="W2138" t="str">
        <f t="shared" si="42"/>
        <v/>
      </c>
      <c r="X2138" t="str">
        <f t="shared" si="43"/>
        <v/>
      </c>
      <c r="Y2138" t="str">
        <f t="shared" si="44"/>
        <v/>
      </c>
      <c r="AA2138">
        <v>0</v>
      </c>
      <c r="AC2138">
        <v>0</v>
      </c>
      <c r="AD2138">
        <v>0</v>
      </c>
      <c r="AG2138">
        <v>0</v>
      </c>
      <c r="AH2138">
        <v>201.9</v>
      </c>
      <c r="AI2138">
        <v>13.9543</v>
      </c>
      <c r="AJ2138">
        <v>0</v>
      </c>
      <c r="AK2138">
        <v>13.9543</v>
      </c>
    </row>
    <row r="2139" spans="1:37" ht="19" customHeight="1">
      <c r="A2139" t="s">
        <v>1027</v>
      </c>
      <c r="B2139" t="s">
        <v>1028</v>
      </c>
      <c r="C2139" t="s">
        <v>1029</v>
      </c>
      <c r="D2139">
        <v>1</v>
      </c>
      <c r="E2139" t="s">
        <v>1052</v>
      </c>
      <c r="G2139" t="s">
        <v>1311</v>
      </c>
      <c r="H2139" t="s">
        <v>1311</v>
      </c>
      <c r="I2139" t="s">
        <v>1031</v>
      </c>
      <c r="J2139" t="s">
        <v>1032</v>
      </c>
      <c r="K2139">
        <v>0</v>
      </c>
      <c r="L2139">
        <v>113.16</v>
      </c>
      <c r="M2139">
        <v>7.8018000000000001</v>
      </c>
      <c r="N2139">
        <v>0</v>
      </c>
      <c r="O2139">
        <v>7.8018000000000001</v>
      </c>
      <c r="P2139">
        <v>1</v>
      </c>
      <c r="R2139">
        <v>0</v>
      </c>
      <c r="S2139">
        <v>14</v>
      </c>
      <c r="U2139">
        <f t="shared" si="40"/>
        <v>0</v>
      </c>
      <c r="V2139">
        <f t="shared" si="41"/>
        <v>8.0828571428571419</v>
      </c>
      <c r="W2139" t="str">
        <f t="shared" si="42"/>
        <v/>
      </c>
      <c r="X2139">
        <f t="shared" si="43"/>
        <v>0.55727142857142853</v>
      </c>
      <c r="Y2139" t="str">
        <f t="shared" si="44"/>
        <v/>
      </c>
      <c r="AA2139">
        <v>1</v>
      </c>
      <c r="AC2139">
        <v>0</v>
      </c>
      <c r="AD2139">
        <v>14</v>
      </c>
      <c r="AF2139">
        <v>0</v>
      </c>
      <c r="AG2139">
        <v>0</v>
      </c>
      <c r="AH2139">
        <v>113.16</v>
      </c>
      <c r="AI2139">
        <v>7.8018000000000001</v>
      </c>
      <c r="AJ2139">
        <v>0</v>
      </c>
      <c r="AK2139">
        <v>7.8018000000000001</v>
      </c>
    </row>
    <row r="2140" spans="1:37" ht="19" customHeight="1">
      <c r="A2140" t="s">
        <v>1027</v>
      </c>
      <c r="B2140" t="s">
        <v>1028</v>
      </c>
      <c r="C2140" t="s">
        <v>1029</v>
      </c>
      <c r="D2140">
        <v>7</v>
      </c>
      <c r="E2140" t="s">
        <v>1053</v>
      </c>
      <c r="F2140" t="s">
        <v>1053</v>
      </c>
      <c r="G2140" t="s">
        <v>1311</v>
      </c>
      <c r="H2140" t="s">
        <v>1311</v>
      </c>
      <c r="I2140" t="s">
        <v>1031</v>
      </c>
      <c r="J2140" t="s">
        <v>1032</v>
      </c>
      <c r="K2140">
        <v>74</v>
      </c>
      <c r="L2140">
        <v>0</v>
      </c>
      <c r="M2140">
        <v>5.1067999999999998</v>
      </c>
      <c r="N2140">
        <v>5.1067999999999998</v>
      </c>
      <c r="O2140">
        <v>0</v>
      </c>
      <c r="R2140">
        <v>14.7143</v>
      </c>
      <c r="S2140">
        <v>73.857100000000003</v>
      </c>
      <c r="T2140">
        <v>0.28570000000000001</v>
      </c>
      <c r="U2140">
        <f t="shared" si="40"/>
        <v>3.8682807746310104E-3</v>
      </c>
      <c r="V2140">
        <f t="shared" si="41"/>
        <v>0.1431335453386143</v>
      </c>
      <c r="W2140">
        <f t="shared" si="42"/>
        <v>37.001850092504625</v>
      </c>
      <c r="X2140">
        <f t="shared" si="43"/>
        <v>9.8777620180437245E-3</v>
      </c>
      <c r="Y2140">
        <f t="shared" si="44"/>
        <v>2.5535276763838191</v>
      </c>
      <c r="AC2140">
        <v>14.7143</v>
      </c>
      <c r="AD2140">
        <v>73.857100000000003</v>
      </c>
      <c r="AE2140">
        <v>0.28570000000000001</v>
      </c>
      <c r="AF2140">
        <v>3.8372800000000002E-3</v>
      </c>
      <c r="AG2140">
        <v>74</v>
      </c>
      <c r="AH2140">
        <v>0</v>
      </c>
      <c r="AI2140">
        <v>5.1067999999999998</v>
      </c>
      <c r="AJ2140">
        <v>5.1067999999999998</v>
      </c>
      <c r="AK2140">
        <v>0</v>
      </c>
    </row>
    <row r="2141" spans="1:37" ht="19" customHeight="1">
      <c r="A2141" t="s">
        <v>1027</v>
      </c>
      <c r="B2141" t="s">
        <v>1028</v>
      </c>
      <c r="C2141" t="s">
        <v>1029</v>
      </c>
      <c r="D2141">
        <v>7</v>
      </c>
      <c r="E2141" t="s">
        <v>1054</v>
      </c>
      <c r="F2141" t="s">
        <v>1055</v>
      </c>
      <c r="G2141" t="s">
        <v>1311</v>
      </c>
      <c r="H2141" t="s">
        <v>1311</v>
      </c>
      <c r="I2141" t="s">
        <v>1031</v>
      </c>
      <c r="J2141" t="s">
        <v>1032</v>
      </c>
      <c r="K2141">
        <v>0</v>
      </c>
      <c r="L2141">
        <v>0</v>
      </c>
      <c r="M2141">
        <v>0</v>
      </c>
      <c r="N2141">
        <v>0</v>
      </c>
      <c r="O2141">
        <v>0</v>
      </c>
      <c r="Q2141">
        <v>29491.2857</v>
      </c>
      <c r="R2141">
        <v>3292.2856999999999</v>
      </c>
      <c r="S2141">
        <v>30040.142899999999</v>
      </c>
      <c r="T2141">
        <v>0</v>
      </c>
      <c r="U2141">
        <f t="shared" si="40"/>
        <v>0</v>
      </c>
      <c r="V2141">
        <f t="shared" si="41"/>
        <v>0</v>
      </c>
      <c r="W2141" t="str">
        <f t="shared" si="42"/>
        <v/>
      </c>
      <c r="X2141">
        <f t="shared" si="43"/>
        <v>0</v>
      </c>
      <c r="Y2141" t="str">
        <f t="shared" si="44"/>
        <v/>
      </c>
      <c r="AB2141">
        <v>29491.2857</v>
      </c>
      <c r="AC2141">
        <v>3292.2856999999999</v>
      </c>
      <c r="AD2141">
        <v>30040.142899999999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</row>
    <row r="2142" spans="1:37" ht="19" customHeight="1">
      <c r="A2142" t="s">
        <v>1027</v>
      </c>
      <c r="B2142" t="s">
        <v>1028</v>
      </c>
      <c r="C2142" t="s">
        <v>1029</v>
      </c>
      <c r="D2142">
        <v>7</v>
      </c>
      <c r="E2142" t="s">
        <v>1056</v>
      </c>
      <c r="F2142" t="s">
        <v>1056</v>
      </c>
      <c r="G2142" t="s">
        <v>1311</v>
      </c>
      <c r="H2142" t="s">
        <v>1311</v>
      </c>
      <c r="I2142" t="s">
        <v>1031</v>
      </c>
      <c r="J2142" t="s">
        <v>1042</v>
      </c>
      <c r="K2142">
        <v>0</v>
      </c>
      <c r="L2142">
        <v>0</v>
      </c>
      <c r="M2142">
        <v>0</v>
      </c>
      <c r="N2142">
        <v>0</v>
      </c>
      <c r="O2142">
        <v>0</v>
      </c>
      <c r="Q2142">
        <v>30.142900000000001</v>
      </c>
      <c r="R2142">
        <v>6</v>
      </c>
      <c r="S2142">
        <v>27</v>
      </c>
      <c r="T2142">
        <v>0</v>
      </c>
      <c r="U2142">
        <f t="shared" si="40"/>
        <v>0</v>
      </c>
      <c r="V2142">
        <f t="shared" si="41"/>
        <v>0</v>
      </c>
      <c r="W2142" t="str">
        <f t="shared" si="42"/>
        <v/>
      </c>
      <c r="X2142">
        <f t="shared" si="43"/>
        <v>0</v>
      </c>
      <c r="Y2142" t="str">
        <f t="shared" si="44"/>
        <v/>
      </c>
      <c r="AB2142">
        <v>30.142900000000001</v>
      </c>
      <c r="AC2142">
        <v>6</v>
      </c>
      <c r="AD2142">
        <v>27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</row>
    <row r="2143" spans="1:37" ht="19" customHeight="1">
      <c r="A2143" t="s">
        <v>1027</v>
      </c>
      <c r="B2143" t="s">
        <v>1028</v>
      </c>
      <c r="C2143" t="s">
        <v>1029</v>
      </c>
      <c r="D2143">
        <v>7</v>
      </c>
      <c r="E2143" t="s">
        <v>1057</v>
      </c>
      <c r="F2143" t="s">
        <v>1058</v>
      </c>
      <c r="G2143" t="s">
        <v>1311</v>
      </c>
      <c r="H2143" t="s">
        <v>1311</v>
      </c>
      <c r="I2143" t="s">
        <v>1031</v>
      </c>
      <c r="J2143" t="s">
        <v>1039</v>
      </c>
      <c r="K2143">
        <v>0</v>
      </c>
      <c r="L2143">
        <v>0</v>
      </c>
      <c r="M2143">
        <v>0</v>
      </c>
      <c r="N2143">
        <v>0</v>
      </c>
      <c r="O2143">
        <v>0</v>
      </c>
      <c r="R2143">
        <v>0</v>
      </c>
      <c r="S2143">
        <v>0</v>
      </c>
      <c r="T2143">
        <v>0</v>
      </c>
      <c r="U2143" t="str">
        <f t="shared" si="40"/>
        <v/>
      </c>
      <c r="V2143" t="str">
        <f t="shared" si="41"/>
        <v/>
      </c>
      <c r="W2143" t="str">
        <f t="shared" si="42"/>
        <v/>
      </c>
      <c r="X2143" t="str">
        <f t="shared" si="43"/>
        <v/>
      </c>
      <c r="Y2143" t="str">
        <f t="shared" si="44"/>
        <v/>
      </c>
      <c r="AC2143">
        <v>0</v>
      </c>
      <c r="AD2143">
        <v>0</v>
      </c>
      <c r="AE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</row>
    <row r="2144" spans="1:37" ht="19" customHeight="1">
      <c r="A2144" t="s">
        <v>1027</v>
      </c>
      <c r="B2144" t="s">
        <v>1028</v>
      </c>
      <c r="C2144" t="s">
        <v>1029</v>
      </c>
      <c r="D2144">
        <v>7</v>
      </c>
      <c r="E2144" t="s">
        <v>1059</v>
      </c>
      <c r="G2144" t="s">
        <v>1311</v>
      </c>
      <c r="H2144" t="s">
        <v>1311</v>
      </c>
      <c r="I2144" t="s">
        <v>1031</v>
      </c>
      <c r="J2144" t="s">
        <v>1039</v>
      </c>
      <c r="K2144">
        <v>0</v>
      </c>
      <c r="L2144">
        <v>0</v>
      </c>
      <c r="M2144">
        <v>0</v>
      </c>
      <c r="N2144">
        <v>0</v>
      </c>
      <c r="O2144">
        <v>0</v>
      </c>
      <c r="R2144">
        <v>0</v>
      </c>
      <c r="S2144">
        <v>0.1429</v>
      </c>
      <c r="T2144">
        <v>0</v>
      </c>
      <c r="U2144">
        <f t="shared" si="40"/>
        <v>0</v>
      </c>
      <c r="V2144">
        <f t="shared" si="41"/>
        <v>0</v>
      </c>
      <c r="W2144" t="str">
        <f t="shared" si="42"/>
        <v/>
      </c>
      <c r="X2144">
        <f t="shared" si="43"/>
        <v>0</v>
      </c>
      <c r="Y2144" t="str">
        <f t="shared" si="44"/>
        <v/>
      </c>
      <c r="AC2144">
        <v>0</v>
      </c>
      <c r="AD2144">
        <v>0.1429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</row>
    <row r="2145" spans="1:37" ht="19" customHeight="1">
      <c r="A2145" t="s">
        <v>1027</v>
      </c>
      <c r="B2145" t="s">
        <v>1028</v>
      </c>
      <c r="C2145" t="s">
        <v>1029</v>
      </c>
      <c r="D2145">
        <v>7</v>
      </c>
      <c r="E2145" t="s">
        <v>1060</v>
      </c>
      <c r="F2145" t="s">
        <v>1061</v>
      </c>
      <c r="G2145" t="s">
        <v>1311</v>
      </c>
      <c r="H2145" t="s">
        <v>1311</v>
      </c>
      <c r="I2145" t="s">
        <v>1031</v>
      </c>
      <c r="J2145" t="s">
        <v>1042</v>
      </c>
      <c r="K2145">
        <v>0</v>
      </c>
      <c r="L2145">
        <v>0</v>
      </c>
      <c r="M2145">
        <v>0</v>
      </c>
      <c r="N2145">
        <v>0</v>
      </c>
      <c r="O2145">
        <v>0</v>
      </c>
      <c r="R2145">
        <v>0.42859999999999998</v>
      </c>
      <c r="S2145">
        <v>0.42859999999999998</v>
      </c>
      <c r="T2145">
        <v>0</v>
      </c>
      <c r="U2145">
        <f t="shared" si="40"/>
        <v>0</v>
      </c>
      <c r="V2145">
        <f t="shared" si="41"/>
        <v>0</v>
      </c>
      <c r="W2145" t="str">
        <f t="shared" si="42"/>
        <v/>
      </c>
      <c r="X2145">
        <f t="shared" si="43"/>
        <v>0</v>
      </c>
      <c r="Y2145" t="str">
        <f t="shared" si="44"/>
        <v/>
      </c>
      <c r="AC2145">
        <v>0.42859999999999998</v>
      </c>
      <c r="AD2145">
        <v>0.42859999999999998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</row>
    <row r="2146" spans="1:37" ht="19" customHeight="1">
      <c r="A2146" t="s">
        <v>1027</v>
      </c>
      <c r="B2146" t="s">
        <v>1028</v>
      </c>
      <c r="C2146" t="s">
        <v>1029</v>
      </c>
      <c r="D2146">
        <v>7</v>
      </c>
      <c r="E2146" t="s">
        <v>1062</v>
      </c>
      <c r="G2146" t="s">
        <v>1311</v>
      </c>
      <c r="H2146" t="s">
        <v>1311</v>
      </c>
      <c r="I2146" t="s">
        <v>1031</v>
      </c>
      <c r="J2146" t="s">
        <v>1039</v>
      </c>
      <c r="K2146">
        <v>0</v>
      </c>
      <c r="L2146">
        <v>0</v>
      </c>
      <c r="M2146">
        <v>0</v>
      </c>
      <c r="N2146">
        <v>0</v>
      </c>
      <c r="O2146">
        <v>0</v>
      </c>
      <c r="Q2146">
        <v>0</v>
      </c>
      <c r="R2146">
        <v>0</v>
      </c>
      <c r="S2146">
        <v>0</v>
      </c>
      <c r="T2146">
        <v>0</v>
      </c>
      <c r="U2146" t="str">
        <f t="shared" si="40"/>
        <v/>
      </c>
      <c r="V2146" t="str">
        <f t="shared" si="41"/>
        <v/>
      </c>
      <c r="W2146" t="str">
        <f t="shared" si="42"/>
        <v/>
      </c>
      <c r="X2146" t="str">
        <f t="shared" si="43"/>
        <v/>
      </c>
      <c r="Y2146" t="str">
        <f t="shared" si="44"/>
        <v/>
      </c>
      <c r="AB2146">
        <v>0</v>
      </c>
      <c r="AC2146">
        <v>0</v>
      </c>
      <c r="AD2146">
        <v>0</v>
      </c>
      <c r="AE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</row>
    <row r="2147" spans="1:37" ht="19" customHeight="1">
      <c r="A2147" t="s">
        <v>1027</v>
      </c>
      <c r="B2147" t="s">
        <v>1028</v>
      </c>
      <c r="C2147" t="s">
        <v>1029</v>
      </c>
      <c r="D2147">
        <v>7</v>
      </c>
      <c r="E2147" t="s">
        <v>1063</v>
      </c>
      <c r="G2147" t="s">
        <v>1311</v>
      </c>
      <c r="H2147" t="s">
        <v>1311</v>
      </c>
      <c r="I2147" t="s">
        <v>1031</v>
      </c>
      <c r="J2147" t="s">
        <v>1039</v>
      </c>
      <c r="K2147">
        <v>0</v>
      </c>
      <c r="L2147">
        <v>0</v>
      </c>
      <c r="M2147">
        <v>0</v>
      </c>
      <c r="N2147">
        <v>0</v>
      </c>
      <c r="O2147">
        <v>0</v>
      </c>
      <c r="Q2147">
        <v>0</v>
      </c>
      <c r="R2147">
        <v>0</v>
      </c>
      <c r="S2147">
        <v>0</v>
      </c>
      <c r="T2147">
        <v>0</v>
      </c>
      <c r="U2147" t="str">
        <f t="shared" si="40"/>
        <v/>
      </c>
      <c r="V2147" t="str">
        <f t="shared" si="41"/>
        <v/>
      </c>
      <c r="W2147" t="str">
        <f t="shared" si="42"/>
        <v/>
      </c>
      <c r="X2147" t="str">
        <f t="shared" si="43"/>
        <v/>
      </c>
      <c r="Y2147" t="str">
        <f t="shared" si="44"/>
        <v/>
      </c>
      <c r="AB2147">
        <v>0</v>
      </c>
      <c r="AC2147">
        <v>0</v>
      </c>
      <c r="AD2147">
        <v>0</v>
      </c>
      <c r="AE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</row>
    <row r="2148" spans="1:37" ht="19" customHeight="1">
      <c r="A2148" t="s">
        <v>1027</v>
      </c>
      <c r="B2148" t="s">
        <v>1028</v>
      </c>
      <c r="C2148" t="s">
        <v>1029</v>
      </c>
      <c r="D2148">
        <v>7</v>
      </c>
      <c r="E2148" t="s">
        <v>1064</v>
      </c>
      <c r="F2148" t="s">
        <v>1064</v>
      </c>
      <c r="G2148" t="s">
        <v>1064</v>
      </c>
      <c r="H2148" t="s">
        <v>1065</v>
      </c>
      <c r="I2148" t="s">
        <v>1066</v>
      </c>
      <c r="J2148" t="s">
        <v>1039</v>
      </c>
      <c r="K2148">
        <v>33322.79</v>
      </c>
      <c r="L2148">
        <v>0</v>
      </c>
      <c r="M2148">
        <v>229872.2971</v>
      </c>
      <c r="N2148">
        <v>229872.2971</v>
      </c>
      <c r="O2148">
        <v>0</v>
      </c>
      <c r="Q2148">
        <v>47473.571400000001</v>
      </c>
      <c r="R2148">
        <v>8323</v>
      </c>
      <c r="S2148">
        <v>48036.7143</v>
      </c>
      <c r="T2148">
        <v>3855</v>
      </c>
      <c r="U2148">
        <f t="shared" si="40"/>
        <v>8.0251117424990082E-2</v>
      </c>
      <c r="V2148">
        <f t="shared" si="41"/>
        <v>9.9099171140199574E-2</v>
      </c>
      <c r="W2148">
        <f t="shared" si="42"/>
        <v>1.234863442653326</v>
      </c>
      <c r="X2148">
        <f t="shared" si="43"/>
        <v>0.6836208525967874</v>
      </c>
      <c r="Y2148">
        <f t="shared" si="44"/>
        <v>8.5185212933110996</v>
      </c>
      <c r="AB2148">
        <v>47473.571400000001</v>
      </c>
      <c r="AC2148">
        <v>8323</v>
      </c>
      <c r="AD2148">
        <v>48036.7143</v>
      </c>
      <c r="AE2148">
        <v>3855</v>
      </c>
      <c r="AF2148">
        <v>8.0337500000000006E-2</v>
      </c>
      <c r="AG2148">
        <v>33322.79</v>
      </c>
      <c r="AH2148">
        <v>0</v>
      </c>
      <c r="AI2148">
        <v>229872.2971</v>
      </c>
      <c r="AJ2148">
        <v>229872.2971</v>
      </c>
      <c r="AK2148">
        <v>0</v>
      </c>
    </row>
    <row r="2149" spans="1:37" ht="19" customHeight="1">
      <c r="A2149" t="s">
        <v>1027</v>
      </c>
      <c r="B2149" t="s">
        <v>1028</v>
      </c>
      <c r="C2149" t="s">
        <v>1029</v>
      </c>
      <c r="D2149">
        <v>7</v>
      </c>
      <c r="E2149" t="s">
        <v>1067</v>
      </c>
      <c r="F2149" t="s">
        <v>1067</v>
      </c>
      <c r="G2149" t="s">
        <v>1067</v>
      </c>
      <c r="H2149" t="s">
        <v>1066</v>
      </c>
      <c r="I2149" t="s">
        <v>1066</v>
      </c>
      <c r="J2149" t="s">
        <v>1032</v>
      </c>
      <c r="K2149">
        <v>362531</v>
      </c>
      <c r="L2149">
        <v>0</v>
      </c>
      <c r="M2149">
        <v>25014.5147</v>
      </c>
      <c r="N2149">
        <v>25014.5147</v>
      </c>
      <c r="O2149">
        <v>0</v>
      </c>
      <c r="P2149">
        <v>503.42860000000002</v>
      </c>
      <c r="Q2149">
        <v>6068</v>
      </c>
      <c r="R2149">
        <v>477.71429999999998</v>
      </c>
      <c r="S2149">
        <v>6402.5713999999998</v>
      </c>
      <c r="T2149">
        <v>50</v>
      </c>
      <c r="U2149">
        <f t="shared" si="40"/>
        <v>7.8093623446354697E-3</v>
      </c>
      <c r="V2149">
        <f t="shared" si="41"/>
        <v>8.0889598290372611</v>
      </c>
      <c r="W2149">
        <f t="shared" si="42"/>
        <v>1035.8028571428572</v>
      </c>
      <c r="X2149">
        <f t="shared" si="43"/>
        <v>0.55813545476431548</v>
      </c>
      <c r="Y2149">
        <f t="shared" si="44"/>
        <v>71.470042000000007</v>
      </c>
      <c r="AA2149">
        <v>503.42860000000002</v>
      </c>
      <c r="AB2149">
        <v>6068</v>
      </c>
      <c r="AC2149">
        <v>477.71429999999998</v>
      </c>
      <c r="AD2149">
        <v>6402.5713999999998</v>
      </c>
      <c r="AE2149">
        <v>50</v>
      </c>
      <c r="AF2149">
        <v>7.8125499999999997E-3</v>
      </c>
      <c r="AG2149">
        <v>362531</v>
      </c>
      <c r="AH2149">
        <v>0</v>
      </c>
      <c r="AI2149">
        <v>25014.5147</v>
      </c>
      <c r="AJ2149">
        <v>25014.5147</v>
      </c>
      <c r="AK2149">
        <v>0</v>
      </c>
    </row>
    <row r="2150" spans="1:37" ht="19" customHeight="1">
      <c r="A2150" t="s">
        <v>1027</v>
      </c>
      <c r="B2150" t="s">
        <v>1028</v>
      </c>
      <c r="C2150" t="s">
        <v>1029</v>
      </c>
      <c r="D2150">
        <v>7</v>
      </c>
      <c r="E2150" t="s">
        <v>1068</v>
      </c>
      <c r="F2150" t="s">
        <v>1068</v>
      </c>
      <c r="G2150" t="s">
        <v>1068</v>
      </c>
      <c r="H2150" t="s">
        <v>1065</v>
      </c>
      <c r="I2150" t="s">
        <v>1066</v>
      </c>
      <c r="J2150" t="s">
        <v>1032</v>
      </c>
      <c r="K2150">
        <v>44989</v>
      </c>
      <c r="L2150">
        <v>0</v>
      </c>
      <c r="M2150">
        <v>3102.6518000000001</v>
      </c>
      <c r="N2150">
        <v>3102.6518000000001</v>
      </c>
      <c r="O2150">
        <v>0</v>
      </c>
      <c r="Q2150">
        <v>717.71429999999998</v>
      </c>
      <c r="R2150">
        <v>83.428600000000003</v>
      </c>
      <c r="S2150">
        <v>721.28570000000002</v>
      </c>
      <c r="T2150">
        <v>5.5713999999999997</v>
      </c>
      <c r="U2150">
        <f t="shared" si="40"/>
        <v>7.7242623831305672E-3</v>
      </c>
      <c r="V2150">
        <f t="shared" si="41"/>
        <v>8.9104774987220736</v>
      </c>
      <c r="W2150">
        <f t="shared" si="42"/>
        <v>1153.5700183077863</v>
      </c>
      <c r="X2150">
        <f t="shared" si="43"/>
        <v>0.61450819200848072</v>
      </c>
      <c r="Y2150">
        <f t="shared" si="44"/>
        <v>79.555582336319674</v>
      </c>
      <c r="AB2150">
        <v>717.71429999999998</v>
      </c>
      <c r="AC2150">
        <v>83.428600000000003</v>
      </c>
      <c r="AD2150">
        <v>721.28570000000002</v>
      </c>
      <c r="AE2150">
        <v>5.5713999999999997</v>
      </c>
      <c r="AF2150">
        <v>6.9177700000000002E-3</v>
      </c>
      <c r="AG2150">
        <v>44989</v>
      </c>
      <c r="AH2150">
        <v>0</v>
      </c>
      <c r="AI2150">
        <v>3102.6518000000001</v>
      </c>
      <c r="AJ2150">
        <v>3102.6518000000001</v>
      </c>
      <c r="AK2150">
        <v>0</v>
      </c>
    </row>
    <row r="2151" spans="1:37" ht="19" customHeight="1">
      <c r="A2151" t="s">
        <v>1027</v>
      </c>
      <c r="B2151" t="s">
        <v>1028</v>
      </c>
      <c r="C2151" t="s">
        <v>1029</v>
      </c>
      <c r="D2151">
        <v>7</v>
      </c>
      <c r="E2151" t="s">
        <v>1069</v>
      </c>
      <c r="G2151" t="s">
        <v>1070</v>
      </c>
      <c r="H2151" t="s">
        <v>1071</v>
      </c>
      <c r="I2151" t="s">
        <v>1072</v>
      </c>
      <c r="J2151" t="s">
        <v>1032</v>
      </c>
      <c r="K2151">
        <v>3492304</v>
      </c>
      <c r="L2151">
        <v>5540720.75</v>
      </c>
      <c r="M2151">
        <v>623126.66980000003</v>
      </c>
      <c r="N2151">
        <v>240900.88219999999</v>
      </c>
      <c r="O2151">
        <v>382225.78759999998</v>
      </c>
      <c r="P2151">
        <v>1183.9286</v>
      </c>
      <c r="R2151">
        <v>0</v>
      </c>
      <c r="S2151">
        <v>15579.7143</v>
      </c>
      <c r="U2151">
        <f t="shared" si="40"/>
        <v>0</v>
      </c>
      <c r="V2151">
        <f t="shared" si="41"/>
        <v>82.827713159210958</v>
      </c>
      <c r="W2151" t="str">
        <f t="shared" si="42"/>
        <v/>
      </c>
      <c r="X2151">
        <f t="shared" si="43"/>
        <v>5.7137181062244702</v>
      </c>
      <c r="Y2151" t="str">
        <f t="shared" si="44"/>
        <v/>
      </c>
      <c r="AA2151">
        <v>1183.9286</v>
      </c>
      <c r="AC2151">
        <v>0</v>
      </c>
      <c r="AD2151">
        <v>15579.7143</v>
      </c>
      <c r="AF2151">
        <v>0</v>
      </c>
      <c r="AG2151">
        <v>3492304</v>
      </c>
      <c r="AH2151">
        <v>5540720.75</v>
      </c>
      <c r="AI2151">
        <v>623126.66980000003</v>
      </c>
      <c r="AJ2151">
        <v>240900.88219999999</v>
      </c>
      <c r="AK2151">
        <v>382225.78759999998</v>
      </c>
    </row>
    <row r="2152" spans="1:37" ht="19" customHeight="1">
      <c r="A2152" t="s">
        <v>1073</v>
      </c>
      <c r="B2152" t="s">
        <v>1074</v>
      </c>
      <c r="C2152" t="s">
        <v>1075</v>
      </c>
      <c r="D2152">
        <v>7</v>
      </c>
      <c r="E2152" t="s">
        <v>1076</v>
      </c>
      <c r="F2152" t="s">
        <v>1076</v>
      </c>
      <c r="G2152" t="s">
        <v>1076</v>
      </c>
      <c r="H2152" t="s">
        <v>1077</v>
      </c>
      <c r="I2152" t="s">
        <v>1078</v>
      </c>
      <c r="J2152" t="s">
        <v>1042</v>
      </c>
      <c r="K2152">
        <v>33971026</v>
      </c>
      <c r="L2152">
        <v>0</v>
      </c>
      <c r="M2152">
        <v>33971026</v>
      </c>
      <c r="N2152">
        <v>33971026</v>
      </c>
      <c r="O2152">
        <v>0</v>
      </c>
      <c r="P2152">
        <v>395190.71429999999</v>
      </c>
      <c r="Q2152">
        <v>775606.71429999999</v>
      </c>
      <c r="R2152">
        <v>199802.71429999999</v>
      </c>
      <c r="S2152">
        <v>755645.28570000001</v>
      </c>
      <c r="T2152">
        <v>20567.7143</v>
      </c>
      <c r="U2152">
        <f t="shared" si="40"/>
        <v>2.7218742297779149E-2</v>
      </c>
      <c r="V2152">
        <f t="shared" si="41"/>
        <v>6.422330432181659</v>
      </c>
      <c r="W2152">
        <f t="shared" si="42"/>
        <v>235.95250514957388</v>
      </c>
      <c r="X2152">
        <f t="shared" si="43"/>
        <v>6.422330432181659</v>
      </c>
      <c r="Y2152">
        <f t="shared" si="44"/>
        <v>235.95250514957388</v>
      </c>
      <c r="AA2152">
        <v>395190.71429999999</v>
      </c>
      <c r="AB2152">
        <v>775606.71429999999</v>
      </c>
      <c r="AC2152">
        <v>199802.71429999999</v>
      </c>
      <c r="AD2152">
        <v>755645.28570000001</v>
      </c>
      <c r="AE2152">
        <v>20567.7143</v>
      </c>
      <c r="AF2152">
        <v>2.8518060000000001E-2</v>
      </c>
      <c r="AG2152">
        <v>33971026</v>
      </c>
      <c r="AH2152">
        <v>0</v>
      </c>
      <c r="AI2152">
        <v>33971026</v>
      </c>
      <c r="AJ2152">
        <v>33971026</v>
      </c>
      <c r="AK2152">
        <v>0</v>
      </c>
    </row>
    <row r="2153" spans="1:37" ht="19" customHeight="1">
      <c r="A2153" t="s">
        <v>1073</v>
      </c>
      <c r="B2153" t="s">
        <v>1074</v>
      </c>
      <c r="C2153" t="s">
        <v>1075</v>
      </c>
      <c r="D2153">
        <v>7</v>
      </c>
      <c r="E2153" t="s">
        <v>1079</v>
      </c>
      <c r="F2153" t="s">
        <v>1079</v>
      </c>
      <c r="G2153" t="s">
        <v>1079</v>
      </c>
      <c r="H2153" t="s">
        <v>1080</v>
      </c>
      <c r="I2153" t="s">
        <v>1078</v>
      </c>
      <c r="J2153" t="s">
        <v>1042</v>
      </c>
      <c r="K2153">
        <v>33491391</v>
      </c>
      <c r="L2153">
        <v>0</v>
      </c>
      <c r="M2153">
        <v>33491391</v>
      </c>
      <c r="N2153">
        <v>33491391</v>
      </c>
      <c r="O2153">
        <v>0</v>
      </c>
      <c r="P2153">
        <v>300209.28570000001</v>
      </c>
      <c r="Q2153">
        <v>849976.42859999998</v>
      </c>
      <c r="R2153">
        <v>140403.14290000001</v>
      </c>
      <c r="S2153">
        <v>820957.28570000001</v>
      </c>
      <c r="T2153">
        <v>16913.7143</v>
      </c>
      <c r="U2153">
        <f t="shared" si="40"/>
        <v>2.0602429133177495E-2</v>
      </c>
      <c r="V2153">
        <f t="shared" si="41"/>
        <v>5.8279334527031752</v>
      </c>
      <c r="W2153">
        <f t="shared" si="42"/>
        <v>282.87603442440957</v>
      </c>
      <c r="X2153">
        <f t="shared" si="43"/>
        <v>5.8279334527031752</v>
      </c>
      <c r="Y2153">
        <f t="shared" si="44"/>
        <v>282.87603442440957</v>
      </c>
      <c r="AA2153">
        <v>300209.28570000001</v>
      </c>
      <c r="AB2153">
        <v>849976.42859999998</v>
      </c>
      <c r="AC2153">
        <v>140403.14290000001</v>
      </c>
      <c r="AD2153">
        <v>820957.28570000001</v>
      </c>
      <c r="AE2153">
        <v>16913.7143</v>
      </c>
      <c r="AF2153">
        <v>2.0635089999999998E-2</v>
      </c>
      <c r="AG2153">
        <v>33491391</v>
      </c>
      <c r="AH2153">
        <v>0</v>
      </c>
      <c r="AI2153">
        <v>33491391</v>
      </c>
      <c r="AJ2153">
        <v>33491391</v>
      </c>
      <c r="AK2153">
        <v>0</v>
      </c>
    </row>
    <row r="2154" spans="1:37" ht="19" customHeight="1">
      <c r="A2154" t="s">
        <v>1073</v>
      </c>
      <c r="B2154" t="s">
        <v>1074</v>
      </c>
      <c r="C2154" t="s">
        <v>1075</v>
      </c>
      <c r="D2154">
        <v>7</v>
      </c>
      <c r="E2154" t="s">
        <v>1081</v>
      </c>
      <c r="F2154" t="s">
        <v>1081</v>
      </c>
      <c r="G2154" t="s">
        <v>1081</v>
      </c>
      <c r="H2154" t="s">
        <v>1082</v>
      </c>
      <c r="I2154" t="s">
        <v>1078</v>
      </c>
      <c r="J2154" t="s">
        <v>1042</v>
      </c>
      <c r="K2154">
        <v>15091562</v>
      </c>
      <c r="L2154">
        <v>0</v>
      </c>
      <c r="M2154">
        <v>15091562</v>
      </c>
      <c r="N2154">
        <v>15091562</v>
      </c>
      <c r="O2154">
        <v>0</v>
      </c>
      <c r="Q2154">
        <v>794564.28570000001</v>
      </c>
      <c r="R2154">
        <v>201159.14290000001</v>
      </c>
      <c r="S2154">
        <v>762085.42859999998</v>
      </c>
      <c r="T2154">
        <v>18060.857100000001</v>
      </c>
      <c r="U2154">
        <f t="shared" si="40"/>
        <v>2.3699255256958474E-2</v>
      </c>
      <c r="V2154">
        <f t="shared" si="41"/>
        <v>2.828997048968676</v>
      </c>
      <c r="W2154">
        <f t="shared" si="42"/>
        <v>119.37071516785483</v>
      </c>
      <c r="X2154">
        <f t="shared" si="43"/>
        <v>2.828997048968676</v>
      </c>
      <c r="Y2154">
        <f t="shared" si="44"/>
        <v>119.37071516785483</v>
      </c>
      <c r="AB2154">
        <v>794564.28570000001</v>
      </c>
      <c r="AC2154">
        <v>201159.14290000001</v>
      </c>
      <c r="AD2154">
        <v>762085.42859999998</v>
      </c>
      <c r="AE2154">
        <v>18060.857100000001</v>
      </c>
      <c r="AF2154">
        <v>2.3912559999999999E-2</v>
      </c>
      <c r="AG2154">
        <v>15091562</v>
      </c>
      <c r="AH2154">
        <v>0</v>
      </c>
      <c r="AI2154">
        <v>15091562</v>
      </c>
      <c r="AJ2154">
        <v>15091562</v>
      </c>
      <c r="AK2154">
        <v>0</v>
      </c>
    </row>
    <row r="2155" spans="1:37" ht="19" customHeight="1">
      <c r="A2155" t="s">
        <v>1073</v>
      </c>
      <c r="B2155" t="s">
        <v>1074</v>
      </c>
      <c r="C2155" t="s">
        <v>1075</v>
      </c>
      <c r="D2155">
        <v>7</v>
      </c>
      <c r="E2155" t="s">
        <v>1083</v>
      </c>
      <c r="F2155" t="s">
        <v>1083</v>
      </c>
      <c r="G2155" t="s">
        <v>1083</v>
      </c>
      <c r="H2155" t="s">
        <v>1084</v>
      </c>
      <c r="I2155" t="s">
        <v>1078</v>
      </c>
      <c r="J2155" t="s">
        <v>1042</v>
      </c>
      <c r="K2155">
        <v>10520462</v>
      </c>
      <c r="L2155">
        <v>0</v>
      </c>
      <c r="M2155">
        <v>10520462</v>
      </c>
      <c r="N2155">
        <v>10520462</v>
      </c>
      <c r="O2155">
        <v>0</v>
      </c>
      <c r="Q2155">
        <v>216763.85709999999</v>
      </c>
      <c r="R2155">
        <v>75090.285699999993</v>
      </c>
      <c r="S2155">
        <v>231801.71429999999</v>
      </c>
      <c r="T2155">
        <v>7830.4286000000002</v>
      </c>
      <c r="U2155">
        <f t="shared" si="40"/>
        <v>3.37807191100657E-2</v>
      </c>
      <c r="V2155">
        <f t="shared" si="41"/>
        <v>6.4836584465982225</v>
      </c>
      <c r="W2155">
        <f t="shared" si="42"/>
        <v>191.93370115872622</v>
      </c>
      <c r="X2155">
        <f t="shared" si="43"/>
        <v>6.4836584465982225</v>
      </c>
      <c r="Y2155">
        <f t="shared" si="44"/>
        <v>191.93370115872622</v>
      </c>
      <c r="AB2155">
        <v>216763.85709999999</v>
      </c>
      <c r="AC2155">
        <v>75090.285699999993</v>
      </c>
      <c r="AD2155">
        <v>231801.71429999999</v>
      </c>
      <c r="AE2155">
        <v>7830.4286000000002</v>
      </c>
      <c r="AF2155">
        <v>3.4274020000000002E-2</v>
      </c>
      <c r="AG2155">
        <v>10520462</v>
      </c>
      <c r="AH2155">
        <v>0</v>
      </c>
      <c r="AI2155">
        <v>10520462</v>
      </c>
      <c r="AJ2155">
        <v>10520462</v>
      </c>
      <c r="AK2155">
        <v>0</v>
      </c>
    </row>
    <row r="2156" spans="1:37" ht="19" customHeight="1">
      <c r="A2156" t="s">
        <v>1073</v>
      </c>
      <c r="B2156" t="s">
        <v>1074</v>
      </c>
      <c r="C2156" t="s">
        <v>1075</v>
      </c>
      <c r="D2156">
        <v>7</v>
      </c>
      <c r="E2156" t="s">
        <v>1085</v>
      </c>
      <c r="F2156" t="s">
        <v>1085</v>
      </c>
      <c r="G2156" t="s">
        <v>1085</v>
      </c>
      <c r="H2156" t="s">
        <v>1082</v>
      </c>
      <c r="I2156" t="s">
        <v>1078</v>
      </c>
      <c r="J2156" t="s">
        <v>1042</v>
      </c>
      <c r="K2156">
        <v>327310</v>
      </c>
      <c r="L2156">
        <v>0</v>
      </c>
      <c r="M2156">
        <v>327310</v>
      </c>
      <c r="N2156">
        <v>327310</v>
      </c>
      <c r="O2156">
        <v>0</v>
      </c>
      <c r="Q2156">
        <v>5504.8571000000002</v>
      </c>
      <c r="R2156">
        <v>2961.5713999999998</v>
      </c>
      <c r="S2156">
        <v>5419.7142999999996</v>
      </c>
      <c r="T2156">
        <v>310.28570000000002</v>
      </c>
      <c r="U2156">
        <f t="shared" si="40"/>
        <v>5.7251301973611418E-2</v>
      </c>
      <c r="V2156">
        <f t="shared" si="41"/>
        <v>8.6274974731733423</v>
      </c>
      <c r="W2156">
        <f t="shared" si="42"/>
        <v>150.69521872445756</v>
      </c>
      <c r="X2156">
        <f t="shared" si="43"/>
        <v>8.6274974731733423</v>
      </c>
      <c r="Y2156">
        <f t="shared" si="44"/>
        <v>150.69521872445756</v>
      </c>
      <c r="AB2156">
        <v>5504.8571000000002</v>
      </c>
      <c r="AC2156">
        <v>2961.5713999999998</v>
      </c>
      <c r="AD2156">
        <v>5419.7142999999996</v>
      </c>
      <c r="AE2156">
        <v>310.28570000000002</v>
      </c>
      <c r="AF2156">
        <v>5.7733670000000001E-2</v>
      </c>
      <c r="AG2156">
        <v>327310</v>
      </c>
      <c r="AH2156">
        <v>0</v>
      </c>
      <c r="AI2156">
        <v>327310</v>
      </c>
      <c r="AJ2156">
        <v>327310</v>
      </c>
      <c r="AK2156">
        <v>0</v>
      </c>
    </row>
    <row r="2157" spans="1:37" ht="19" customHeight="1">
      <c r="A2157" t="s">
        <v>1073</v>
      </c>
      <c r="B2157" t="s">
        <v>1074</v>
      </c>
      <c r="C2157" t="s">
        <v>1075</v>
      </c>
      <c r="D2157">
        <v>7</v>
      </c>
      <c r="E2157" t="s">
        <v>1086</v>
      </c>
      <c r="F2157" t="s">
        <v>1087</v>
      </c>
      <c r="G2157" t="s">
        <v>1088</v>
      </c>
      <c r="H2157" t="s">
        <v>1089</v>
      </c>
      <c r="I2157" t="s">
        <v>1078</v>
      </c>
      <c r="J2157" t="s">
        <v>1039</v>
      </c>
      <c r="K2157">
        <v>35161.72</v>
      </c>
      <c r="L2157">
        <v>0</v>
      </c>
      <c r="M2157">
        <v>242541.92850000001</v>
      </c>
      <c r="N2157">
        <v>242541.92850000001</v>
      </c>
      <c r="O2157">
        <v>0</v>
      </c>
      <c r="Q2157">
        <v>1453.8570999999999</v>
      </c>
      <c r="R2157">
        <v>14.428599999999999</v>
      </c>
      <c r="S2157">
        <v>1491.2856999999999</v>
      </c>
      <c r="T2157">
        <v>151.57140000000001</v>
      </c>
      <c r="U2157">
        <f t="shared" si="40"/>
        <v>0.10163806975417254</v>
      </c>
      <c r="V2157">
        <f t="shared" si="41"/>
        <v>3.3683035096111076</v>
      </c>
      <c r="W2157">
        <f t="shared" si="42"/>
        <v>33.14017589824239</v>
      </c>
      <c r="X2157">
        <f t="shared" si="43"/>
        <v>23.234211210213733</v>
      </c>
      <c r="Y2157">
        <f t="shared" si="44"/>
        <v>228.59752518332238</v>
      </c>
      <c r="AB2157">
        <v>1453.8570999999999</v>
      </c>
      <c r="AC2157">
        <v>14.428599999999999</v>
      </c>
      <c r="AD2157">
        <v>1491.2856999999999</v>
      </c>
      <c r="AE2157">
        <v>151.57140000000001</v>
      </c>
      <c r="AF2157">
        <v>0.10056296000000001</v>
      </c>
      <c r="AG2157">
        <v>35161.72</v>
      </c>
      <c r="AH2157">
        <v>0</v>
      </c>
      <c r="AI2157">
        <v>242541.92850000001</v>
      </c>
      <c r="AJ2157">
        <v>242541.92850000001</v>
      </c>
      <c r="AK2157">
        <v>0</v>
      </c>
    </row>
    <row r="2158" spans="1:37" ht="19" customHeight="1">
      <c r="A2158" t="s">
        <v>1073</v>
      </c>
      <c r="B2158" t="s">
        <v>1074</v>
      </c>
      <c r="C2158" t="s">
        <v>1075</v>
      </c>
      <c r="D2158">
        <v>7</v>
      </c>
      <c r="E2158" t="s">
        <v>1090</v>
      </c>
      <c r="F2158" t="s">
        <v>1090</v>
      </c>
      <c r="G2158" t="s">
        <v>1090</v>
      </c>
      <c r="H2158" t="s">
        <v>1091</v>
      </c>
      <c r="I2158" t="s">
        <v>1078</v>
      </c>
      <c r="J2158" t="s">
        <v>1042</v>
      </c>
      <c r="K2158">
        <v>86117</v>
      </c>
      <c r="L2158">
        <v>0</v>
      </c>
      <c r="M2158">
        <v>86117</v>
      </c>
      <c r="N2158">
        <v>86117</v>
      </c>
      <c r="O2158">
        <v>0</v>
      </c>
      <c r="P2158">
        <v>397.8571</v>
      </c>
      <c r="Q2158">
        <v>26416.142899999999</v>
      </c>
      <c r="R2158">
        <v>565.57140000000004</v>
      </c>
      <c r="S2158">
        <v>28759.7143</v>
      </c>
      <c r="T2158">
        <v>264.1429</v>
      </c>
      <c r="U2158">
        <f t="shared" si="40"/>
        <v>9.1844757998865104E-3</v>
      </c>
      <c r="V2158">
        <f t="shared" si="41"/>
        <v>0.42776602170309358</v>
      </c>
      <c r="W2158">
        <f t="shared" si="42"/>
        <v>46.574897797474662</v>
      </c>
      <c r="X2158">
        <f t="shared" si="43"/>
        <v>0.42776602170309358</v>
      </c>
      <c r="Y2158">
        <f t="shared" si="44"/>
        <v>46.574897797474662</v>
      </c>
      <c r="AA2158">
        <v>397.8571</v>
      </c>
      <c r="AB2158">
        <v>26416.142899999999</v>
      </c>
      <c r="AC2158">
        <v>565.57140000000004</v>
      </c>
      <c r="AD2158">
        <v>28759.7143</v>
      </c>
      <c r="AE2158">
        <v>264.1429</v>
      </c>
      <c r="AF2158">
        <v>9.1732399999999992E-3</v>
      </c>
      <c r="AG2158">
        <v>86117</v>
      </c>
      <c r="AH2158">
        <v>0</v>
      </c>
      <c r="AI2158">
        <v>86117</v>
      </c>
      <c r="AJ2158">
        <v>86117</v>
      </c>
      <c r="AK2158">
        <v>0</v>
      </c>
    </row>
    <row r="2159" spans="1:37" ht="19" customHeight="1">
      <c r="A2159" t="s">
        <v>1073</v>
      </c>
      <c r="B2159" t="s">
        <v>1074</v>
      </c>
      <c r="C2159" t="s">
        <v>1075</v>
      </c>
      <c r="D2159">
        <v>7</v>
      </c>
      <c r="E2159" t="s">
        <v>1092</v>
      </c>
      <c r="F2159" t="s">
        <v>1093</v>
      </c>
      <c r="G2159" t="s">
        <v>1094</v>
      </c>
      <c r="H2159" t="s">
        <v>1089</v>
      </c>
      <c r="I2159" t="s">
        <v>1078</v>
      </c>
      <c r="J2159" t="s">
        <v>1039</v>
      </c>
      <c r="K2159">
        <v>11780.58</v>
      </c>
      <c r="L2159">
        <v>0</v>
      </c>
      <c r="M2159">
        <v>81244.685400000002</v>
      </c>
      <c r="N2159">
        <v>81244.685400000002</v>
      </c>
      <c r="O2159">
        <v>0</v>
      </c>
      <c r="Q2159">
        <v>1158.8570999999999</v>
      </c>
      <c r="R2159">
        <v>159.28569999999999</v>
      </c>
      <c r="S2159">
        <v>1225.1429000000001</v>
      </c>
      <c r="T2159">
        <v>81.857100000000003</v>
      </c>
      <c r="U2159">
        <f t="shared" si="40"/>
        <v>6.6814328353043545E-2</v>
      </c>
      <c r="V2159">
        <f t="shared" si="41"/>
        <v>1.3736683288129083</v>
      </c>
      <c r="W2159">
        <f t="shared" si="42"/>
        <v>20.559487203920003</v>
      </c>
      <c r="X2159">
        <f t="shared" si="43"/>
        <v>9.4734937684178959</v>
      </c>
      <c r="Y2159">
        <f t="shared" si="44"/>
        <v>141.78835591013399</v>
      </c>
      <c r="AB2159">
        <v>1158.8570999999999</v>
      </c>
      <c r="AC2159">
        <v>159.28569999999999</v>
      </c>
      <c r="AD2159">
        <v>1225.1429000000001</v>
      </c>
      <c r="AE2159">
        <v>81.857100000000003</v>
      </c>
      <c r="AF2159">
        <v>6.6625989999999996E-2</v>
      </c>
      <c r="AG2159">
        <v>11780.58</v>
      </c>
      <c r="AH2159">
        <v>0</v>
      </c>
      <c r="AI2159">
        <v>81244.685400000002</v>
      </c>
      <c r="AJ2159">
        <v>81244.685400000002</v>
      </c>
      <c r="AK2159">
        <v>0</v>
      </c>
    </row>
    <row r="2160" spans="1:37" ht="19" customHeight="1">
      <c r="A2160" t="s">
        <v>1073</v>
      </c>
      <c r="B2160" t="s">
        <v>1074</v>
      </c>
      <c r="C2160" t="s">
        <v>1075</v>
      </c>
      <c r="D2160">
        <v>7</v>
      </c>
      <c r="E2160" t="s">
        <v>1095</v>
      </c>
      <c r="F2160" t="s">
        <v>1095</v>
      </c>
      <c r="G2160" t="s">
        <v>1095</v>
      </c>
      <c r="H2160" t="s">
        <v>1096</v>
      </c>
      <c r="I2160" t="s">
        <v>1078</v>
      </c>
      <c r="J2160" t="s">
        <v>1042</v>
      </c>
      <c r="K2160">
        <v>78248</v>
      </c>
      <c r="L2160">
        <v>0</v>
      </c>
      <c r="M2160">
        <v>78248</v>
      </c>
      <c r="N2160">
        <v>78248</v>
      </c>
      <c r="O2160">
        <v>0</v>
      </c>
      <c r="Q2160">
        <v>19296.571400000001</v>
      </c>
      <c r="R2160">
        <v>8875.2857000000004</v>
      </c>
      <c r="S2160">
        <v>18593.428599999999</v>
      </c>
      <c r="T2160">
        <v>633.71429999999998</v>
      </c>
      <c r="U2160">
        <f t="shared" si="40"/>
        <v>3.4082702745850756E-2</v>
      </c>
      <c r="V2160">
        <f t="shared" si="41"/>
        <v>0.60119550593728122</v>
      </c>
      <c r="W2160">
        <f t="shared" si="42"/>
        <v>17.639314300285971</v>
      </c>
      <c r="X2160">
        <f t="shared" si="43"/>
        <v>0.60119550593728122</v>
      </c>
      <c r="Y2160">
        <f t="shared" si="44"/>
        <v>17.639314300285971</v>
      </c>
      <c r="AB2160">
        <v>19296.571400000001</v>
      </c>
      <c r="AC2160">
        <v>8875.2857000000004</v>
      </c>
      <c r="AD2160">
        <v>18593.428599999999</v>
      </c>
      <c r="AE2160">
        <v>633.71429999999998</v>
      </c>
      <c r="AF2160">
        <v>3.5068809999999999E-2</v>
      </c>
      <c r="AG2160">
        <v>78248</v>
      </c>
      <c r="AH2160">
        <v>0</v>
      </c>
      <c r="AI2160">
        <v>78248</v>
      </c>
      <c r="AJ2160">
        <v>78248</v>
      </c>
      <c r="AK2160">
        <v>0</v>
      </c>
    </row>
    <row r="2161" spans="1:37" ht="19" customHeight="1">
      <c r="A2161" t="s">
        <v>1073</v>
      </c>
      <c r="B2161" t="s">
        <v>1074</v>
      </c>
      <c r="C2161" t="s">
        <v>1075</v>
      </c>
      <c r="D2161">
        <v>7</v>
      </c>
      <c r="E2161" t="s">
        <v>1097</v>
      </c>
      <c r="F2161" t="s">
        <v>1097</v>
      </c>
      <c r="G2161" t="s">
        <v>1097</v>
      </c>
      <c r="H2161" t="s">
        <v>1082</v>
      </c>
      <c r="I2161" t="s">
        <v>1078</v>
      </c>
      <c r="J2161" t="s">
        <v>1042</v>
      </c>
      <c r="K2161">
        <v>32100</v>
      </c>
      <c r="L2161">
        <v>0</v>
      </c>
      <c r="M2161">
        <v>32100</v>
      </c>
      <c r="N2161">
        <v>32100</v>
      </c>
      <c r="O2161">
        <v>0</v>
      </c>
      <c r="Q2161">
        <v>32009.428599999999</v>
      </c>
      <c r="R2161">
        <v>637.57140000000004</v>
      </c>
      <c r="S2161">
        <v>32650.142899999999</v>
      </c>
      <c r="T2161">
        <v>181.28569999999999</v>
      </c>
      <c r="U2161">
        <f t="shared" si="40"/>
        <v>5.5523707983526158E-3</v>
      </c>
      <c r="V2161">
        <f t="shared" si="41"/>
        <v>0.14045005253910497</v>
      </c>
      <c r="W2161">
        <f t="shared" si="42"/>
        <v>25.2955102675737</v>
      </c>
      <c r="X2161">
        <f t="shared" si="43"/>
        <v>0.14045005253910497</v>
      </c>
      <c r="Y2161">
        <f t="shared" si="44"/>
        <v>25.2955102675737</v>
      </c>
      <c r="AB2161">
        <v>32009.428599999999</v>
      </c>
      <c r="AC2161">
        <v>637.57140000000004</v>
      </c>
      <c r="AD2161">
        <v>32650.142899999999</v>
      </c>
      <c r="AE2161">
        <v>181.28569999999999</v>
      </c>
      <c r="AF2161">
        <v>5.5540800000000003E-3</v>
      </c>
      <c r="AG2161">
        <v>32100</v>
      </c>
      <c r="AH2161">
        <v>0</v>
      </c>
      <c r="AI2161">
        <v>32100</v>
      </c>
      <c r="AJ2161">
        <v>32100</v>
      </c>
      <c r="AK2161">
        <v>0</v>
      </c>
    </row>
    <row r="2162" spans="1:37" ht="19" customHeight="1">
      <c r="A2162" t="s">
        <v>1073</v>
      </c>
      <c r="B2162" t="s">
        <v>1074</v>
      </c>
      <c r="C2162" t="s">
        <v>1075</v>
      </c>
      <c r="D2162">
        <v>7</v>
      </c>
      <c r="E2162" t="s">
        <v>1098</v>
      </c>
      <c r="F2162" t="s">
        <v>1098</v>
      </c>
      <c r="G2162" t="s">
        <v>1098</v>
      </c>
      <c r="H2162" t="s">
        <v>1077</v>
      </c>
      <c r="I2162" t="s">
        <v>1078</v>
      </c>
      <c r="J2162" t="s">
        <v>1032</v>
      </c>
      <c r="K2162">
        <v>313776</v>
      </c>
      <c r="L2162">
        <v>0</v>
      </c>
      <c r="M2162">
        <v>21633.751199999999</v>
      </c>
      <c r="N2162">
        <v>21633.751199999999</v>
      </c>
      <c r="O2162">
        <v>0</v>
      </c>
      <c r="P2162">
        <v>2697</v>
      </c>
      <c r="Q2162">
        <v>9852.7142999999996</v>
      </c>
      <c r="R2162">
        <v>2011.1429000000001</v>
      </c>
      <c r="S2162">
        <v>11147.857099999999</v>
      </c>
      <c r="T2162">
        <v>59.857100000000003</v>
      </c>
      <c r="U2162">
        <f t="shared" si="40"/>
        <v>5.3693817083464417E-3</v>
      </c>
      <c r="V2162">
        <f t="shared" si="41"/>
        <v>4.0209649670825849</v>
      </c>
      <c r="W2162">
        <f t="shared" si="42"/>
        <v>748.86927126678131</v>
      </c>
      <c r="X2162">
        <f t="shared" si="43"/>
        <v>0.27723138698237221</v>
      </c>
      <c r="Y2162">
        <f t="shared" si="44"/>
        <v>51.631901407089309</v>
      </c>
      <c r="AA2162">
        <v>2697</v>
      </c>
      <c r="AB2162">
        <v>9852.7142999999996</v>
      </c>
      <c r="AC2162">
        <v>2011.1429000000001</v>
      </c>
      <c r="AD2162">
        <v>11147.857099999999</v>
      </c>
      <c r="AE2162">
        <v>59.857100000000003</v>
      </c>
      <c r="AF2162">
        <v>5.3840700000000003E-3</v>
      </c>
      <c r="AG2162">
        <v>313776</v>
      </c>
      <c r="AH2162">
        <v>0</v>
      </c>
      <c r="AI2162">
        <v>21633.751199999999</v>
      </c>
      <c r="AJ2162">
        <v>21633.751199999999</v>
      </c>
      <c r="AK2162">
        <v>0</v>
      </c>
    </row>
    <row r="2163" spans="1:37" ht="19" customHeight="1">
      <c r="A2163" t="s">
        <v>1073</v>
      </c>
      <c r="B2163" t="s">
        <v>1074</v>
      </c>
      <c r="C2163" t="s">
        <v>1075</v>
      </c>
      <c r="D2163">
        <v>7</v>
      </c>
      <c r="E2163" t="s">
        <v>1099</v>
      </c>
      <c r="F2163" t="s">
        <v>1099</v>
      </c>
      <c r="G2163" t="s">
        <v>1099</v>
      </c>
      <c r="H2163" t="s">
        <v>1089</v>
      </c>
      <c r="I2163" t="s">
        <v>1078</v>
      </c>
      <c r="J2163" t="s">
        <v>1100</v>
      </c>
      <c r="K2163">
        <v>4446000</v>
      </c>
      <c r="L2163">
        <v>0</v>
      </c>
      <c r="M2163">
        <v>20451.599999999999</v>
      </c>
      <c r="N2163">
        <v>20451.599999999999</v>
      </c>
      <c r="O2163">
        <v>0</v>
      </c>
      <c r="Q2163">
        <v>492.71429999999998</v>
      </c>
      <c r="R2163">
        <v>3</v>
      </c>
      <c r="S2163">
        <v>525.28570000000002</v>
      </c>
      <c r="T2163">
        <v>19.857099999999999</v>
      </c>
      <c r="U2163">
        <f t="shared" si="40"/>
        <v>3.7802475871701817E-2</v>
      </c>
      <c r="V2163">
        <f t="shared" si="41"/>
        <v>1209.1379170284993</v>
      </c>
      <c r="W2163">
        <f t="shared" si="42"/>
        <v>31985.68054463427</v>
      </c>
      <c r="X2163">
        <f t="shared" si="43"/>
        <v>5.5620344183310966</v>
      </c>
      <c r="Y2163">
        <f t="shared" si="44"/>
        <v>147.13413050531764</v>
      </c>
      <c r="AB2163">
        <v>492.71429999999998</v>
      </c>
      <c r="AC2163">
        <v>3</v>
      </c>
      <c r="AD2163">
        <v>525.28570000000002</v>
      </c>
      <c r="AE2163">
        <v>19.857099999999999</v>
      </c>
      <c r="AF2163">
        <v>3.7777999999999999E-2</v>
      </c>
      <c r="AG2163">
        <v>4446000</v>
      </c>
      <c r="AH2163">
        <v>0</v>
      </c>
      <c r="AI2163">
        <v>20451.599999999999</v>
      </c>
      <c r="AJ2163">
        <v>20451.599999999999</v>
      </c>
      <c r="AK2163">
        <v>0</v>
      </c>
    </row>
    <row r="2164" spans="1:37" ht="19" customHeight="1">
      <c r="A2164" t="s">
        <v>1073</v>
      </c>
      <c r="B2164" t="s">
        <v>1074</v>
      </c>
      <c r="C2164" t="s">
        <v>1075</v>
      </c>
      <c r="D2164">
        <v>7</v>
      </c>
      <c r="E2164" t="s">
        <v>1101</v>
      </c>
      <c r="F2164" t="s">
        <v>1102</v>
      </c>
      <c r="G2164" t="s">
        <v>1102</v>
      </c>
      <c r="H2164" t="s">
        <v>1103</v>
      </c>
      <c r="I2164" t="s">
        <v>1078</v>
      </c>
      <c r="J2164" t="s">
        <v>1042</v>
      </c>
      <c r="K2164">
        <v>18847</v>
      </c>
      <c r="L2164">
        <v>0</v>
      </c>
      <c r="M2164">
        <v>18847</v>
      </c>
      <c r="N2164">
        <v>18847</v>
      </c>
      <c r="O2164">
        <v>0</v>
      </c>
      <c r="R2164">
        <v>59.857100000000003</v>
      </c>
      <c r="S2164">
        <v>1002</v>
      </c>
      <c r="T2164">
        <v>31.571400000000001</v>
      </c>
      <c r="U2164">
        <f t="shared" si="40"/>
        <v>3.1508383233532937E-2</v>
      </c>
      <c r="V2164">
        <f t="shared" si="41"/>
        <v>2.6870544625035646</v>
      </c>
      <c r="W2164">
        <f t="shared" si="42"/>
        <v>85.280620163457158</v>
      </c>
      <c r="X2164">
        <f t="shared" si="43"/>
        <v>2.6870544625035646</v>
      </c>
      <c r="Y2164">
        <f t="shared" si="44"/>
        <v>85.280620163457158</v>
      </c>
      <c r="AC2164">
        <v>59.857100000000003</v>
      </c>
      <c r="AD2164">
        <v>1002</v>
      </c>
      <c r="AE2164">
        <v>31.571400000000001</v>
      </c>
      <c r="AF2164">
        <v>3.1574020000000001E-2</v>
      </c>
      <c r="AG2164">
        <v>18847</v>
      </c>
      <c r="AH2164">
        <v>0</v>
      </c>
      <c r="AI2164">
        <v>18847</v>
      </c>
      <c r="AJ2164">
        <v>18847</v>
      </c>
      <c r="AK2164">
        <v>0</v>
      </c>
    </row>
    <row r="2165" spans="1:37" ht="19" customHeight="1">
      <c r="A2165" t="s">
        <v>1073</v>
      </c>
      <c r="B2165" t="s">
        <v>1074</v>
      </c>
      <c r="C2165" t="s">
        <v>1075</v>
      </c>
      <c r="D2165">
        <v>7</v>
      </c>
      <c r="E2165" t="s">
        <v>1104</v>
      </c>
      <c r="F2165" t="s">
        <v>1104</v>
      </c>
      <c r="G2165" t="s">
        <v>1104</v>
      </c>
      <c r="H2165" t="s">
        <v>1077</v>
      </c>
      <c r="I2165" t="s">
        <v>1078</v>
      </c>
      <c r="J2165" t="s">
        <v>1042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0.57140000000000002</v>
      </c>
      <c r="R2165">
        <v>0</v>
      </c>
      <c r="S2165">
        <v>0.85709999999999997</v>
      </c>
      <c r="T2165">
        <v>0</v>
      </c>
      <c r="U2165">
        <f t="shared" si="40"/>
        <v>0</v>
      </c>
      <c r="V2165">
        <f t="shared" si="41"/>
        <v>0</v>
      </c>
      <c r="W2165" t="str">
        <f t="shared" si="42"/>
        <v/>
      </c>
      <c r="X2165">
        <f t="shared" si="43"/>
        <v>0</v>
      </c>
      <c r="Y2165" t="str">
        <f t="shared" si="44"/>
        <v/>
      </c>
      <c r="AA2165">
        <v>0</v>
      </c>
      <c r="AB2165">
        <v>0.57140000000000002</v>
      </c>
      <c r="AC2165">
        <v>0</v>
      </c>
      <c r="AD2165">
        <v>0.85709999999999997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</row>
    <row r="2166" spans="1:37" ht="19" customHeight="1">
      <c r="A2166" t="s">
        <v>1073</v>
      </c>
      <c r="B2166" t="s">
        <v>1074</v>
      </c>
      <c r="C2166" t="s">
        <v>1075</v>
      </c>
      <c r="D2166">
        <v>7</v>
      </c>
      <c r="E2166" t="s">
        <v>1105</v>
      </c>
      <c r="F2166" t="s">
        <v>1105</v>
      </c>
      <c r="G2166" t="s">
        <v>1105</v>
      </c>
      <c r="H2166" t="s">
        <v>1106</v>
      </c>
      <c r="I2166" t="s">
        <v>1107</v>
      </c>
      <c r="J2166" t="s">
        <v>1042</v>
      </c>
      <c r="K2166">
        <v>13482497</v>
      </c>
      <c r="L2166">
        <v>0</v>
      </c>
      <c r="M2166">
        <v>13482497</v>
      </c>
      <c r="N2166">
        <v>13482497</v>
      </c>
      <c r="O2166">
        <v>0</v>
      </c>
      <c r="P2166">
        <v>898.71429999999998</v>
      </c>
      <c r="Q2166">
        <v>898608.57140000002</v>
      </c>
      <c r="R2166">
        <v>931.57140000000004</v>
      </c>
      <c r="S2166">
        <v>962913</v>
      </c>
      <c r="T2166">
        <v>7978.8571000000002</v>
      </c>
      <c r="U2166">
        <f t="shared" si="40"/>
        <v>8.2861661437741516E-3</v>
      </c>
      <c r="V2166">
        <f t="shared" si="41"/>
        <v>2.0002544362782517</v>
      </c>
      <c r="W2166">
        <f t="shared" si="42"/>
        <v>241.39685369224119</v>
      </c>
      <c r="X2166">
        <f t="shared" si="43"/>
        <v>2.0002544362782517</v>
      </c>
      <c r="Y2166">
        <f t="shared" si="44"/>
        <v>241.39685369224119</v>
      </c>
      <c r="AA2166">
        <v>898.71429999999998</v>
      </c>
      <c r="AB2166">
        <v>898608.57140000002</v>
      </c>
      <c r="AC2166">
        <v>931.57140000000004</v>
      </c>
      <c r="AD2166">
        <v>962913</v>
      </c>
      <c r="AE2166">
        <v>7978.8571000000002</v>
      </c>
      <c r="AF2166">
        <v>8.2888200000000006E-3</v>
      </c>
      <c r="AG2166">
        <v>13482497</v>
      </c>
      <c r="AH2166">
        <v>0</v>
      </c>
      <c r="AI2166">
        <v>13482497</v>
      </c>
      <c r="AJ2166">
        <v>13482497</v>
      </c>
      <c r="AK2166">
        <v>0</v>
      </c>
    </row>
    <row r="2167" spans="1:37" ht="19" customHeight="1">
      <c r="A2167" t="s">
        <v>1073</v>
      </c>
      <c r="B2167" t="s">
        <v>1074</v>
      </c>
      <c r="C2167" t="s">
        <v>1075</v>
      </c>
      <c r="D2167">
        <v>7</v>
      </c>
      <c r="E2167" t="s">
        <v>1108</v>
      </c>
      <c r="F2167" t="s">
        <v>1109</v>
      </c>
      <c r="G2167" t="s">
        <v>1109</v>
      </c>
      <c r="H2167" t="s">
        <v>1110</v>
      </c>
      <c r="I2167" t="s">
        <v>1107</v>
      </c>
      <c r="J2167" t="s">
        <v>1042</v>
      </c>
      <c r="K2167">
        <v>8790571</v>
      </c>
      <c r="L2167">
        <v>0</v>
      </c>
      <c r="M2167">
        <v>8790571</v>
      </c>
      <c r="N2167">
        <v>8790571</v>
      </c>
      <c r="O2167">
        <v>0</v>
      </c>
      <c r="Q2167">
        <v>19553.2857</v>
      </c>
      <c r="R2167">
        <v>1225.1429000000001</v>
      </c>
      <c r="S2167">
        <v>47992.857100000001</v>
      </c>
      <c r="T2167">
        <v>1817.2856999999999</v>
      </c>
      <c r="U2167">
        <f t="shared" si="40"/>
        <v>3.7865753568565932E-2</v>
      </c>
      <c r="V2167">
        <f t="shared" si="41"/>
        <v>26.166307509599321</v>
      </c>
      <c r="W2167">
        <f t="shared" si="42"/>
        <v>691.02830509416162</v>
      </c>
      <c r="X2167">
        <f t="shared" si="43"/>
        <v>26.166307509599321</v>
      </c>
      <c r="Y2167">
        <f t="shared" si="44"/>
        <v>691.02830509416162</v>
      </c>
      <c r="AB2167">
        <v>19553.2857</v>
      </c>
      <c r="AC2167">
        <v>1225.1429000000001</v>
      </c>
      <c r="AD2167">
        <v>47992.857100000001</v>
      </c>
      <c r="AE2167">
        <v>1817.2856999999999</v>
      </c>
      <c r="AF2167">
        <v>3.7869519999999997E-2</v>
      </c>
      <c r="AG2167">
        <v>8790571</v>
      </c>
      <c r="AH2167">
        <v>0</v>
      </c>
      <c r="AI2167">
        <v>8790571</v>
      </c>
      <c r="AJ2167">
        <v>8790571</v>
      </c>
      <c r="AK2167">
        <v>0</v>
      </c>
    </row>
    <row r="2168" spans="1:37" ht="19" customHeight="1">
      <c r="A2168" t="s">
        <v>1073</v>
      </c>
      <c r="B2168" t="s">
        <v>1074</v>
      </c>
      <c r="C2168" t="s">
        <v>1075</v>
      </c>
      <c r="D2168">
        <v>7</v>
      </c>
      <c r="E2168" t="s">
        <v>1111</v>
      </c>
      <c r="F2168" t="s">
        <v>1111</v>
      </c>
      <c r="G2168" t="s">
        <v>1111</v>
      </c>
      <c r="H2168" t="s">
        <v>1112</v>
      </c>
      <c r="I2168" t="s">
        <v>1107</v>
      </c>
      <c r="J2168" t="s">
        <v>1042</v>
      </c>
      <c r="K2168">
        <v>7798636</v>
      </c>
      <c r="L2168">
        <v>0</v>
      </c>
      <c r="M2168">
        <v>7798636</v>
      </c>
      <c r="N2168">
        <v>7798636</v>
      </c>
      <c r="O2168">
        <v>0</v>
      </c>
      <c r="Q2168">
        <v>33904.7143</v>
      </c>
      <c r="R2168">
        <v>6259.2857000000004</v>
      </c>
      <c r="S2168">
        <v>45741.571400000001</v>
      </c>
      <c r="T2168">
        <v>4176.1428999999998</v>
      </c>
      <c r="U2168">
        <f t="shared" si="40"/>
        <v>9.1298632123512913E-2</v>
      </c>
      <c r="V2168">
        <f t="shared" si="41"/>
        <v>24.356199908402296</v>
      </c>
      <c r="W2168">
        <f t="shared" si="42"/>
        <v>266.77508021644974</v>
      </c>
      <c r="X2168">
        <f t="shared" si="43"/>
        <v>24.356199908402296</v>
      </c>
      <c r="Y2168">
        <f t="shared" si="44"/>
        <v>266.77508021644974</v>
      </c>
    </row>
    <row r="2169" spans="1:37" ht="19" customHeight="1">
      <c r="A2169" t="s">
        <v>1073</v>
      </c>
      <c r="B2169" t="s">
        <v>1074</v>
      </c>
      <c r="C2169" t="s">
        <v>1075</v>
      </c>
      <c r="D2169">
        <v>7</v>
      </c>
      <c r="E2169" t="s">
        <v>1113</v>
      </c>
      <c r="F2169" t="s">
        <v>1113</v>
      </c>
      <c r="G2169" t="s">
        <v>1114</v>
      </c>
      <c r="H2169" t="s">
        <v>1115</v>
      </c>
      <c r="I2169" t="s">
        <v>1107</v>
      </c>
      <c r="J2169" t="s">
        <v>1042</v>
      </c>
      <c r="K2169">
        <v>3800005</v>
      </c>
      <c r="L2169">
        <v>0</v>
      </c>
      <c r="M2169">
        <v>3800005</v>
      </c>
      <c r="N2169">
        <v>3800005</v>
      </c>
      <c r="O2169">
        <v>0</v>
      </c>
      <c r="R2169">
        <v>9118.5714000000007</v>
      </c>
      <c r="S2169">
        <v>63327.857100000001</v>
      </c>
      <c r="T2169">
        <v>3016.5713999999998</v>
      </c>
      <c r="U2169">
        <f t="shared" si="40"/>
        <v>4.7634193515131588E-2</v>
      </c>
      <c r="V2169">
        <f t="shared" si="41"/>
        <v>8.572181059050191</v>
      </c>
      <c r="W2169">
        <f t="shared" si="42"/>
        <v>179.95856393217053</v>
      </c>
      <c r="X2169">
        <f t="shared" si="43"/>
        <v>8.572181059050191</v>
      </c>
      <c r="Y2169">
        <f t="shared" si="44"/>
        <v>179.95856393217053</v>
      </c>
      <c r="AC2169">
        <v>9118.5714000000007</v>
      </c>
      <c r="AD2169">
        <v>63327.857100000001</v>
      </c>
      <c r="AE2169">
        <v>3016.5713999999998</v>
      </c>
      <c r="AF2169">
        <v>4.7770460000000001E-2</v>
      </c>
      <c r="AG2169">
        <v>3800005</v>
      </c>
      <c r="AH2169">
        <v>0</v>
      </c>
      <c r="AI2169">
        <v>3800005</v>
      </c>
      <c r="AJ2169">
        <v>3800005</v>
      </c>
      <c r="AK2169">
        <v>0</v>
      </c>
    </row>
    <row r="2170" spans="1:37" ht="19" customHeight="1">
      <c r="A2170" t="s">
        <v>1073</v>
      </c>
      <c r="B2170" t="s">
        <v>1074</v>
      </c>
      <c r="C2170" t="s">
        <v>1075</v>
      </c>
      <c r="D2170">
        <v>7</v>
      </c>
      <c r="E2170" t="s">
        <v>1116</v>
      </c>
      <c r="F2170" t="s">
        <v>1116</v>
      </c>
      <c r="G2170" t="s">
        <v>1116</v>
      </c>
      <c r="H2170" t="s">
        <v>1096</v>
      </c>
      <c r="I2170" t="s">
        <v>1107</v>
      </c>
      <c r="J2170" t="s">
        <v>1042</v>
      </c>
      <c r="K2170">
        <v>3033410</v>
      </c>
      <c r="L2170">
        <v>0</v>
      </c>
      <c r="M2170">
        <v>3033410</v>
      </c>
      <c r="N2170">
        <v>3033410</v>
      </c>
      <c r="O2170">
        <v>0</v>
      </c>
      <c r="P2170">
        <v>1337.7143000000001</v>
      </c>
      <c r="Q2170">
        <v>16335.857099999999</v>
      </c>
      <c r="R2170">
        <v>1713.8570999999999</v>
      </c>
      <c r="S2170">
        <v>140362.85709999999</v>
      </c>
      <c r="T2170">
        <v>1923.5714</v>
      </c>
      <c r="U2170">
        <f t="shared" si="40"/>
        <v>1.3704276471300184E-2</v>
      </c>
      <c r="V2170">
        <f t="shared" si="41"/>
        <v>3.0873145123111474</v>
      </c>
      <c r="W2170">
        <f t="shared" si="42"/>
        <v>225.28110249210698</v>
      </c>
      <c r="X2170">
        <f t="shared" si="43"/>
        <v>3.0873145123111474</v>
      </c>
      <c r="Y2170">
        <f t="shared" si="44"/>
        <v>225.28110249210698</v>
      </c>
      <c r="AA2170">
        <v>1337.7143000000001</v>
      </c>
      <c r="AB2170">
        <v>16335.857099999999</v>
      </c>
      <c r="AC2170">
        <v>1713.8570999999999</v>
      </c>
      <c r="AD2170">
        <v>140362.85709999999</v>
      </c>
      <c r="AE2170">
        <v>1923.5714</v>
      </c>
      <c r="AF2170">
        <v>1.3746380000000001E-2</v>
      </c>
      <c r="AG2170">
        <v>3033410</v>
      </c>
      <c r="AH2170">
        <v>0</v>
      </c>
      <c r="AI2170">
        <v>3033410</v>
      </c>
      <c r="AJ2170">
        <v>3033410</v>
      </c>
      <c r="AK2170">
        <v>0</v>
      </c>
    </row>
    <row r="2171" spans="1:37" ht="19" customHeight="1">
      <c r="A2171" t="s">
        <v>1073</v>
      </c>
      <c r="B2171" t="s">
        <v>1074</v>
      </c>
      <c r="C2171" t="s">
        <v>1075</v>
      </c>
      <c r="D2171">
        <v>7</v>
      </c>
      <c r="E2171" t="s">
        <v>1117</v>
      </c>
      <c r="F2171" t="s">
        <v>1118</v>
      </c>
      <c r="G2171" t="s">
        <v>1118</v>
      </c>
      <c r="H2171" t="s">
        <v>1119</v>
      </c>
      <c r="I2171" t="s">
        <v>1107</v>
      </c>
      <c r="J2171" t="s">
        <v>1042</v>
      </c>
      <c r="K2171">
        <v>1677970</v>
      </c>
      <c r="L2171">
        <v>0</v>
      </c>
      <c r="M2171">
        <v>1677970</v>
      </c>
      <c r="N2171">
        <v>1677970</v>
      </c>
      <c r="O2171">
        <v>0</v>
      </c>
      <c r="Q2171">
        <v>9500.1429000000007</v>
      </c>
      <c r="R2171">
        <v>304.42860000000002</v>
      </c>
      <c r="S2171">
        <v>28830.142899999999</v>
      </c>
      <c r="T2171">
        <v>1140.8570999999999</v>
      </c>
      <c r="U2171">
        <f t="shared" si="40"/>
        <v>3.9571676906256334E-2</v>
      </c>
      <c r="V2171">
        <f t="shared" si="41"/>
        <v>8.3145616319508431</v>
      </c>
      <c r="W2171">
        <f t="shared" si="42"/>
        <v>210.11395730455638</v>
      </c>
      <c r="X2171">
        <f t="shared" si="43"/>
        <v>8.3145616319508431</v>
      </c>
      <c r="Y2171">
        <f t="shared" si="44"/>
        <v>210.11395730455638</v>
      </c>
      <c r="AB2171">
        <v>9500.1429000000007</v>
      </c>
      <c r="AC2171">
        <v>304.42860000000002</v>
      </c>
      <c r="AD2171">
        <v>28830.142899999999</v>
      </c>
      <c r="AE2171">
        <v>1140.8570999999999</v>
      </c>
      <c r="AF2171">
        <v>3.9572499999999997E-2</v>
      </c>
      <c r="AG2171">
        <v>1677970</v>
      </c>
      <c r="AH2171">
        <v>0</v>
      </c>
      <c r="AI2171">
        <v>1677970</v>
      </c>
      <c r="AJ2171">
        <v>1677970</v>
      </c>
      <c r="AK2171">
        <v>0</v>
      </c>
    </row>
    <row r="2172" spans="1:37" ht="19" customHeight="1">
      <c r="A2172" t="s">
        <v>1073</v>
      </c>
      <c r="B2172" t="s">
        <v>1074</v>
      </c>
      <c r="C2172" t="s">
        <v>1075</v>
      </c>
      <c r="D2172">
        <v>7</v>
      </c>
      <c r="E2172" t="s">
        <v>1120</v>
      </c>
      <c r="F2172" t="s">
        <v>1120</v>
      </c>
      <c r="G2172" t="s">
        <v>1114</v>
      </c>
      <c r="H2172" t="s">
        <v>1115</v>
      </c>
      <c r="I2172" t="s">
        <v>1107</v>
      </c>
      <c r="J2172" t="s">
        <v>1042</v>
      </c>
      <c r="K2172">
        <v>1407804</v>
      </c>
      <c r="L2172">
        <v>0</v>
      </c>
      <c r="M2172">
        <v>1407804</v>
      </c>
      <c r="N2172">
        <v>1407804</v>
      </c>
      <c r="O2172">
        <v>0</v>
      </c>
      <c r="R2172">
        <v>128.42859999999999</v>
      </c>
      <c r="S2172">
        <v>7159.1428999999998</v>
      </c>
      <c r="T2172">
        <v>1005.1429000000001</v>
      </c>
      <c r="U2172">
        <f t="shared" si="40"/>
        <v>0.14039989340064718</v>
      </c>
      <c r="V2172">
        <f t="shared" si="41"/>
        <v>28.092030003040886</v>
      </c>
      <c r="W2172">
        <f t="shared" si="42"/>
        <v>200.08583569844359</v>
      </c>
      <c r="X2172">
        <f t="shared" si="43"/>
        <v>28.092030003040886</v>
      </c>
      <c r="Y2172">
        <f t="shared" si="44"/>
        <v>200.08583569844359</v>
      </c>
      <c r="AC2172">
        <v>128.42859999999999</v>
      </c>
      <c r="AD2172">
        <v>7159.1428999999998</v>
      </c>
      <c r="AE2172">
        <v>1005.1429000000001</v>
      </c>
      <c r="AF2172">
        <v>0.14040989000000001</v>
      </c>
      <c r="AG2172">
        <v>1407804</v>
      </c>
      <c r="AH2172">
        <v>0</v>
      </c>
      <c r="AI2172">
        <v>1407804</v>
      </c>
      <c r="AJ2172">
        <v>1407804</v>
      </c>
      <c r="AK2172">
        <v>0</v>
      </c>
    </row>
    <row r="2173" spans="1:37" ht="19" customHeight="1">
      <c r="A2173" t="s">
        <v>1073</v>
      </c>
      <c r="B2173" t="s">
        <v>1074</v>
      </c>
      <c r="C2173" t="s">
        <v>1075</v>
      </c>
      <c r="D2173">
        <v>7</v>
      </c>
      <c r="E2173" t="s">
        <v>1121</v>
      </c>
      <c r="F2173" t="s">
        <v>1122</v>
      </c>
      <c r="G2173" t="s">
        <v>1122</v>
      </c>
      <c r="H2173" t="s">
        <v>1112</v>
      </c>
      <c r="I2173" t="s">
        <v>1107</v>
      </c>
      <c r="J2173" t="s">
        <v>1039</v>
      </c>
      <c r="K2173">
        <v>23845.31</v>
      </c>
      <c r="L2173">
        <v>0</v>
      </c>
      <c r="M2173">
        <v>164426.29190000001</v>
      </c>
      <c r="N2173">
        <v>164426.29190000001</v>
      </c>
      <c r="O2173">
        <v>0</v>
      </c>
      <c r="R2173">
        <v>3137.5713999999998</v>
      </c>
      <c r="S2173">
        <v>12462.2857</v>
      </c>
      <c r="T2173">
        <v>1072.5714</v>
      </c>
      <c r="U2173">
        <f t="shared" si="40"/>
        <v>8.6065383655905117E-2</v>
      </c>
      <c r="V2173">
        <f t="shared" si="41"/>
        <v>0.27334254238312455</v>
      </c>
      <c r="W2173">
        <f t="shared" si="42"/>
        <v>3.1759870318590044</v>
      </c>
      <c r="X2173">
        <f t="shared" si="43"/>
        <v>1.8848444688945443</v>
      </c>
      <c r="Y2173">
        <f t="shared" si="44"/>
        <v>21.900146014921312</v>
      </c>
      <c r="AC2173">
        <v>3137.5713999999998</v>
      </c>
      <c r="AD2173">
        <v>12462.2857</v>
      </c>
      <c r="AE2173">
        <v>1072.5714</v>
      </c>
      <c r="AF2173">
        <v>8.6151800000000001E-2</v>
      </c>
      <c r="AG2173">
        <v>23845.31</v>
      </c>
      <c r="AH2173">
        <v>0</v>
      </c>
      <c r="AI2173">
        <v>164426.29190000001</v>
      </c>
      <c r="AJ2173">
        <v>164426.29190000001</v>
      </c>
      <c r="AK2173">
        <v>0</v>
      </c>
    </row>
    <row r="2174" spans="1:37" ht="19" customHeight="1">
      <c r="A2174" t="s">
        <v>1073</v>
      </c>
      <c r="B2174" t="s">
        <v>1074</v>
      </c>
      <c r="C2174" t="s">
        <v>1075</v>
      </c>
      <c r="D2174">
        <v>7</v>
      </c>
      <c r="E2174" t="s">
        <v>1123</v>
      </c>
      <c r="F2174" t="s">
        <v>1123</v>
      </c>
      <c r="G2174" t="s">
        <v>1122</v>
      </c>
      <c r="H2174" t="s">
        <v>1112</v>
      </c>
      <c r="I2174" t="s">
        <v>1107</v>
      </c>
      <c r="J2174" t="s">
        <v>1039</v>
      </c>
      <c r="K2174">
        <v>17142.64</v>
      </c>
      <c r="L2174">
        <v>0</v>
      </c>
      <c r="M2174">
        <v>118208.2099</v>
      </c>
      <c r="N2174">
        <v>118208.2099</v>
      </c>
      <c r="O2174">
        <v>0</v>
      </c>
      <c r="R2174">
        <v>3653.5713999999998</v>
      </c>
      <c r="S2174">
        <v>14594.142900000001</v>
      </c>
      <c r="T2174">
        <v>625.57140000000004</v>
      </c>
      <c r="U2174">
        <f t="shared" si="40"/>
        <v>4.2864552189632185E-2</v>
      </c>
      <c r="V2174">
        <f t="shared" si="41"/>
        <v>0.1678035214680933</v>
      </c>
      <c r="W2174">
        <f t="shared" si="42"/>
        <v>3.9147387035733594</v>
      </c>
      <c r="X2174">
        <f t="shared" si="43"/>
        <v>1.1571003000506066</v>
      </c>
      <c r="Y2174">
        <f t="shared" si="44"/>
        <v>26.994340100221059</v>
      </c>
      <c r="AC2174">
        <v>3653.5713999999998</v>
      </c>
      <c r="AD2174">
        <v>14594.142900000001</v>
      </c>
      <c r="AE2174">
        <v>625.57140000000004</v>
      </c>
      <c r="AF2174">
        <v>4.5015989999999999E-2</v>
      </c>
      <c r="AG2174">
        <v>17142.64</v>
      </c>
      <c r="AH2174">
        <v>0</v>
      </c>
      <c r="AI2174">
        <v>118208.2099</v>
      </c>
      <c r="AJ2174">
        <v>118208.2099</v>
      </c>
      <c r="AK2174">
        <v>0</v>
      </c>
    </row>
    <row r="2175" spans="1:37" ht="19" customHeight="1">
      <c r="A2175" t="s">
        <v>1073</v>
      </c>
      <c r="B2175" t="s">
        <v>1074</v>
      </c>
      <c r="C2175" t="s">
        <v>1075</v>
      </c>
      <c r="D2175">
        <v>7</v>
      </c>
      <c r="E2175" t="s">
        <v>1124</v>
      </c>
      <c r="F2175" t="s">
        <v>1124</v>
      </c>
      <c r="G2175" t="s">
        <v>1124</v>
      </c>
      <c r="H2175" t="s">
        <v>1125</v>
      </c>
      <c r="I2175" t="s">
        <v>1107</v>
      </c>
      <c r="J2175" t="s">
        <v>1042</v>
      </c>
      <c r="K2175">
        <v>50684</v>
      </c>
      <c r="L2175">
        <v>0</v>
      </c>
      <c r="M2175">
        <v>50684</v>
      </c>
      <c r="N2175">
        <v>50684</v>
      </c>
      <c r="O2175">
        <v>0</v>
      </c>
      <c r="Q2175">
        <v>1547.2856999999999</v>
      </c>
      <c r="R2175">
        <v>21.714300000000001</v>
      </c>
      <c r="S2175">
        <v>1554.8570999999999</v>
      </c>
      <c r="T2175">
        <v>58.857100000000003</v>
      </c>
      <c r="U2175">
        <f t="shared" si="40"/>
        <v>3.7853703726213814E-2</v>
      </c>
      <c r="V2175">
        <f t="shared" si="41"/>
        <v>4.656743972530613</v>
      </c>
      <c r="W2175">
        <f t="shared" si="42"/>
        <v>123.01950705303911</v>
      </c>
      <c r="X2175">
        <f t="shared" si="43"/>
        <v>4.656743972530613</v>
      </c>
      <c r="Y2175">
        <f t="shared" si="44"/>
        <v>123.01950705303911</v>
      </c>
      <c r="AB2175">
        <v>1547.2856999999999</v>
      </c>
      <c r="AC2175">
        <v>21.714300000000001</v>
      </c>
      <c r="AD2175">
        <v>1554.8570999999999</v>
      </c>
      <c r="AE2175">
        <v>58.857100000000003</v>
      </c>
      <c r="AF2175">
        <v>3.7646110000000003E-2</v>
      </c>
      <c r="AG2175">
        <v>50684</v>
      </c>
      <c r="AH2175">
        <v>0</v>
      </c>
      <c r="AI2175">
        <v>50684</v>
      </c>
      <c r="AJ2175">
        <v>50684</v>
      </c>
      <c r="AK2175">
        <v>0</v>
      </c>
    </row>
    <row r="2176" spans="1:37" ht="19" customHeight="1">
      <c r="A2176" t="s">
        <v>1073</v>
      </c>
      <c r="B2176" t="s">
        <v>1074</v>
      </c>
      <c r="C2176" t="s">
        <v>1075</v>
      </c>
      <c r="D2176">
        <v>7</v>
      </c>
      <c r="E2176" t="s">
        <v>1126</v>
      </c>
      <c r="F2176" t="s">
        <v>1127</v>
      </c>
      <c r="G2176" t="s">
        <v>1127</v>
      </c>
      <c r="H2176" t="s">
        <v>1128</v>
      </c>
      <c r="I2176" t="s">
        <v>1129</v>
      </c>
      <c r="J2176" t="s">
        <v>1039</v>
      </c>
      <c r="K2176">
        <v>4802094</v>
      </c>
      <c r="L2176">
        <v>0</v>
      </c>
      <c r="M2176">
        <v>33111396.75</v>
      </c>
      <c r="N2176">
        <v>33111396.75</v>
      </c>
      <c r="O2176">
        <v>0</v>
      </c>
      <c r="P2176">
        <v>617316.57140000002</v>
      </c>
      <c r="Q2176">
        <v>5135694.1430000002</v>
      </c>
      <c r="R2176">
        <v>209022</v>
      </c>
      <c r="S2176">
        <v>16885891.140000001</v>
      </c>
      <c r="T2176">
        <v>153419.57139999999</v>
      </c>
      <c r="U2176">
        <f t="shared" si="40"/>
        <v>9.0856662599567116E-3</v>
      </c>
      <c r="V2176">
        <f t="shared" si="41"/>
        <v>4.0626427286764355E-2</v>
      </c>
      <c r="W2176">
        <f t="shared" si="42"/>
        <v>4.471485758377165</v>
      </c>
      <c r="X2176">
        <f t="shared" si="43"/>
        <v>0.28012732620958286</v>
      </c>
      <c r="Y2176">
        <f t="shared" si="44"/>
        <v>30.831786926203641</v>
      </c>
      <c r="AA2176">
        <v>617316.57140000002</v>
      </c>
      <c r="AB2176">
        <v>5135694.1430000002</v>
      </c>
      <c r="AC2176">
        <v>209022</v>
      </c>
      <c r="AD2176">
        <v>16885891.140000001</v>
      </c>
      <c r="AE2176">
        <v>153419.57139999999</v>
      </c>
      <c r="AF2176">
        <v>9.0815400000000008E-3</v>
      </c>
      <c r="AG2176">
        <v>4802094</v>
      </c>
      <c r="AH2176">
        <v>0</v>
      </c>
      <c r="AI2176">
        <v>33111396.75</v>
      </c>
      <c r="AJ2176">
        <v>33111396.75</v>
      </c>
      <c r="AK2176">
        <v>0</v>
      </c>
    </row>
    <row r="2177" spans="1:37" ht="19" customHeight="1">
      <c r="A2177" t="s">
        <v>1073</v>
      </c>
      <c r="B2177" t="s">
        <v>1074</v>
      </c>
      <c r="C2177" t="s">
        <v>1075</v>
      </c>
      <c r="D2177">
        <v>7</v>
      </c>
      <c r="E2177" t="s">
        <v>1130</v>
      </c>
      <c r="F2177" t="s">
        <v>1130</v>
      </c>
      <c r="G2177" t="s">
        <v>1130</v>
      </c>
      <c r="H2177" t="s">
        <v>1131</v>
      </c>
      <c r="I2177" t="s">
        <v>1129</v>
      </c>
      <c r="J2177" t="s">
        <v>1042</v>
      </c>
      <c r="K2177">
        <v>6728189</v>
      </c>
      <c r="L2177">
        <v>0</v>
      </c>
      <c r="M2177">
        <v>6728189</v>
      </c>
      <c r="N2177">
        <v>6728189</v>
      </c>
      <c r="O2177">
        <v>0</v>
      </c>
      <c r="P2177">
        <v>16450.2857</v>
      </c>
      <c r="Q2177">
        <v>491468.42859999998</v>
      </c>
      <c r="R2177">
        <v>11885.857099999999</v>
      </c>
      <c r="S2177">
        <v>529926.42859999998</v>
      </c>
      <c r="T2177">
        <v>8094.1428999999998</v>
      </c>
      <c r="U2177">
        <f t="shared" si="40"/>
        <v>1.5274087992523271E-2</v>
      </c>
      <c r="V2177">
        <f t="shared" si="41"/>
        <v>1.813779810307157</v>
      </c>
      <c r="W2177">
        <f t="shared" si="42"/>
        <v>118.74881244595487</v>
      </c>
      <c r="X2177">
        <f t="shared" si="43"/>
        <v>1.813779810307157</v>
      </c>
      <c r="Y2177">
        <f t="shared" si="44"/>
        <v>118.74881244595487</v>
      </c>
      <c r="AA2177">
        <v>16450.2857</v>
      </c>
      <c r="AB2177">
        <v>491468.42859999998</v>
      </c>
      <c r="AC2177">
        <v>11885.857099999999</v>
      </c>
      <c r="AD2177">
        <v>529926.42859999998</v>
      </c>
      <c r="AE2177">
        <v>8094.1428999999998</v>
      </c>
      <c r="AF2177">
        <v>1.532971E-2</v>
      </c>
      <c r="AG2177">
        <v>6728189</v>
      </c>
      <c r="AH2177">
        <v>0</v>
      </c>
      <c r="AI2177">
        <v>6728189</v>
      </c>
      <c r="AJ2177">
        <v>6728189</v>
      </c>
      <c r="AK2177">
        <v>0</v>
      </c>
    </row>
    <row r="2178" spans="1:37" ht="19" customHeight="1">
      <c r="A2178" t="s">
        <v>1073</v>
      </c>
      <c r="B2178" t="s">
        <v>1074</v>
      </c>
      <c r="C2178" t="s">
        <v>1075</v>
      </c>
      <c r="D2178">
        <v>7</v>
      </c>
      <c r="E2178" t="s">
        <v>1132</v>
      </c>
      <c r="F2178" t="s">
        <v>1133</v>
      </c>
      <c r="G2178" t="s">
        <v>1133</v>
      </c>
      <c r="H2178" t="s">
        <v>1134</v>
      </c>
      <c r="I2178" t="s">
        <v>1129</v>
      </c>
      <c r="J2178" t="s">
        <v>1135</v>
      </c>
      <c r="K2178">
        <v>28161702</v>
      </c>
      <c r="L2178">
        <v>0</v>
      </c>
      <c r="M2178">
        <v>6069822.9199999999</v>
      </c>
      <c r="N2178">
        <v>6069822.9199999999</v>
      </c>
      <c r="O2178">
        <v>0</v>
      </c>
      <c r="P2178">
        <v>486.42860000000002</v>
      </c>
      <c r="Q2178">
        <v>20869.428599999999</v>
      </c>
      <c r="R2178">
        <v>573.57140000000004</v>
      </c>
      <c r="S2178">
        <v>25147.142899999999</v>
      </c>
      <c r="T2178">
        <v>2182.8571000000002</v>
      </c>
      <c r="U2178">
        <f t="shared" si="40"/>
        <v>8.6803383934323616E-2</v>
      </c>
      <c r="V2178">
        <f t="shared" si="41"/>
        <v>159.98240045449799</v>
      </c>
      <c r="W2178">
        <f t="shared" si="42"/>
        <v>1843.0433607927362</v>
      </c>
      <c r="X2178">
        <f t="shared" si="43"/>
        <v>34.481752597031608</v>
      </c>
      <c r="Y2178">
        <f t="shared" si="44"/>
        <v>397.23972769449722</v>
      </c>
      <c r="AA2178">
        <v>486.42860000000002</v>
      </c>
      <c r="AB2178">
        <v>20869.428599999999</v>
      </c>
      <c r="AC2178">
        <v>573.57140000000004</v>
      </c>
      <c r="AD2178">
        <v>25147.142899999999</v>
      </c>
      <c r="AE2178">
        <v>2182.8571000000002</v>
      </c>
      <c r="AF2178">
        <v>8.6813699999999994E-2</v>
      </c>
      <c r="AG2178">
        <v>28161702</v>
      </c>
      <c r="AH2178">
        <v>0</v>
      </c>
      <c r="AI2178">
        <v>6069822.9199999999</v>
      </c>
      <c r="AJ2178">
        <v>6069822.9199999999</v>
      </c>
      <c r="AK2178">
        <v>0</v>
      </c>
    </row>
    <row r="2179" spans="1:37" ht="19" customHeight="1">
      <c r="A2179" t="s">
        <v>1073</v>
      </c>
      <c r="B2179" t="s">
        <v>1074</v>
      </c>
      <c r="C2179" t="s">
        <v>1075</v>
      </c>
      <c r="D2179">
        <v>7</v>
      </c>
      <c r="E2179" t="s">
        <v>1136</v>
      </c>
      <c r="F2179" t="s">
        <v>1136</v>
      </c>
      <c r="G2179" t="s">
        <v>1136</v>
      </c>
      <c r="H2179" t="s">
        <v>1137</v>
      </c>
      <c r="I2179" t="s">
        <v>1129</v>
      </c>
      <c r="J2179" t="s">
        <v>1135</v>
      </c>
      <c r="K2179">
        <v>21966852</v>
      </c>
      <c r="L2179">
        <v>0</v>
      </c>
      <c r="M2179">
        <v>4734496.5539999995</v>
      </c>
      <c r="N2179">
        <v>4734496.5539999995</v>
      </c>
      <c r="O2179">
        <v>0</v>
      </c>
      <c r="P2179">
        <v>712.14290000000005</v>
      </c>
      <c r="Q2179">
        <v>24150</v>
      </c>
      <c r="R2179">
        <v>924.85709999999995</v>
      </c>
      <c r="S2179">
        <v>25024.857100000001</v>
      </c>
      <c r="T2179">
        <v>2507.5713999999998</v>
      </c>
      <c r="U2179">
        <f t="shared" si="40"/>
        <v>0.10020322553610105</v>
      </c>
      <c r="V2179">
        <f t="shared" si="41"/>
        <v>125.4001851737133</v>
      </c>
      <c r="W2179">
        <f t="shared" si="42"/>
        <v>1251.4585683525161</v>
      </c>
      <c r="X2179">
        <f t="shared" si="43"/>
        <v>27.027393118317885</v>
      </c>
      <c r="Y2179">
        <f t="shared" si="44"/>
        <v>269.72577952174305</v>
      </c>
      <c r="AA2179">
        <v>712.14290000000005</v>
      </c>
      <c r="AB2179">
        <v>24150</v>
      </c>
      <c r="AC2179">
        <v>924.85709999999995</v>
      </c>
      <c r="AD2179">
        <v>25024.857100000001</v>
      </c>
      <c r="AE2179">
        <v>2507.5713999999998</v>
      </c>
      <c r="AF2179">
        <v>0.10021027</v>
      </c>
      <c r="AG2179">
        <v>21966852</v>
      </c>
      <c r="AH2179">
        <v>0</v>
      </c>
      <c r="AI2179">
        <v>4734496.5539999995</v>
      </c>
      <c r="AJ2179">
        <v>4734496.5539999995</v>
      </c>
      <c r="AK2179">
        <v>0</v>
      </c>
    </row>
    <row r="2180" spans="1:37" ht="19" customHeight="1">
      <c r="A2180" t="s">
        <v>1073</v>
      </c>
      <c r="B2180" t="s">
        <v>1074</v>
      </c>
      <c r="C2180" t="s">
        <v>1075</v>
      </c>
      <c r="D2180">
        <v>7</v>
      </c>
      <c r="E2180" t="s">
        <v>1138</v>
      </c>
      <c r="F2180" t="s">
        <v>1138</v>
      </c>
      <c r="G2180" t="s">
        <v>1139</v>
      </c>
      <c r="H2180" t="s">
        <v>1140</v>
      </c>
      <c r="I2180" t="s">
        <v>1129</v>
      </c>
      <c r="J2180" t="s">
        <v>1042</v>
      </c>
      <c r="K2180">
        <v>2791720</v>
      </c>
      <c r="L2180">
        <v>0</v>
      </c>
      <c r="M2180">
        <v>2791720</v>
      </c>
      <c r="N2180">
        <v>2791720</v>
      </c>
      <c r="O2180">
        <v>0</v>
      </c>
      <c r="P2180">
        <v>3426.2856999999999</v>
      </c>
      <c r="Q2180">
        <v>352594.85710000002</v>
      </c>
      <c r="R2180">
        <v>1343.7143000000001</v>
      </c>
      <c r="S2180">
        <v>356735</v>
      </c>
      <c r="T2180">
        <v>4291.8571000000002</v>
      </c>
      <c r="U2180">
        <f t="shared" si="40"/>
        <v>1.2030939212580768E-2</v>
      </c>
      <c r="V2180">
        <f t="shared" si="41"/>
        <v>1.1179647157053354</v>
      </c>
      <c r="W2180">
        <f t="shared" si="42"/>
        <v>92.924142990954394</v>
      </c>
      <c r="X2180">
        <f t="shared" si="43"/>
        <v>1.1179647157053354</v>
      </c>
      <c r="Y2180">
        <f t="shared" si="44"/>
        <v>92.924142990954394</v>
      </c>
      <c r="AA2180">
        <v>3426.2856999999999</v>
      </c>
      <c r="AB2180">
        <v>352594.85710000002</v>
      </c>
      <c r="AC2180">
        <v>1343.7143000000001</v>
      </c>
      <c r="AD2180">
        <v>356735</v>
      </c>
      <c r="AE2180">
        <v>4291.8571000000002</v>
      </c>
      <c r="AF2180">
        <v>1.202547E-2</v>
      </c>
      <c r="AG2180">
        <v>2791720</v>
      </c>
      <c r="AH2180">
        <v>0</v>
      </c>
      <c r="AI2180">
        <v>2791720</v>
      </c>
      <c r="AJ2180">
        <v>2791720</v>
      </c>
      <c r="AK2180">
        <v>0</v>
      </c>
    </row>
    <row r="2181" spans="1:37" ht="19" customHeight="1">
      <c r="A2181" t="s">
        <v>1073</v>
      </c>
      <c r="B2181" t="s">
        <v>1074</v>
      </c>
      <c r="C2181" t="s">
        <v>1075</v>
      </c>
      <c r="D2181">
        <v>7</v>
      </c>
      <c r="E2181" t="s">
        <v>1141</v>
      </c>
      <c r="F2181" t="s">
        <v>1141</v>
      </c>
      <c r="G2181" t="s">
        <v>1141</v>
      </c>
      <c r="H2181" t="s">
        <v>1142</v>
      </c>
      <c r="I2181" t="s">
        <v>1129</v>
      </c>
      <c r="J2181" t="s">
        <v>1039</v>
      </c>
      <c r="K2181">
        <v>286606.04790000001</v>
      </c>
      <c r="L2181">
        <v>0</v>
      </c>
      <c r="M2181">
        <v>1976864.594</v>
      </c>
      <c r="N2181">
        <v>1976864.594</v>
      </c>
      <c r="O2181">
        <v>0</v>
      </c>
      <c r="P2181">
        <v>17400.571400000001</v>
      </c>
      <c r="Q2181">
        <v>225776.42860000001</v>
      </c>
      <c r="R2181">
        <v>23929.857100000001</v>
      </c>
      <c r="S2181">
        <v>294255.57140000002</v>
      </c>
      <c r="T2181">
        <v>1194.8570999999999</v>
      </c>
      <c r="U2181">
        <f t="shared" si="40"/>
        <v>4.0606099463644683E-3</v>
      </c>
      <c r="V2181">
        <f t="shared" si="41"/>
        <v>0.13914340154638591</v>
      </c>
      <c r="W2181">
        <f t="shared" si="42"/>
        <v>34.266625798659462</v>
      </c>
      <c r="X2181">
        <f t="shared" si="43"/>
        <v>0.95974131048954436</v>
      </c>
      <c r="Y2181">
        <f t="shared" si="44"/>
        <v>236.35397715282082</v>
      </c>
      <c r="AA2181">
        <v>17400.571400000001</v>
      </c>
      <c r="AB2181">
        <v>225776.42860000001</v>
      </c>
      <c r="AC2181">
        <v>23929.857100000001</v>
      </c>
      <c r="AD2181">
        <v>294255.57140000002</v>
      </c>
      <c r="AE2181">
        <v>1194.8570999999999</v>
      </c>
      <c r="AF2181">
        <v>4.0657799999999997E-3</v>
      </c>
      <c r="AG2181">
        <v>286606.04790000001</v>
      </c>
      <c r="AH2181">
        <v>0</v>
      </c>
      <c r="AI2181">
        <v>1976864.594</v>
      </c>
      <c r="AJ2181">
        <v>1976864.594</v>
      </c>
      <c r="AK2181">
        <v>0</v>
      </c>
    </row>
    <row r="2182" spans="1:37" ht="19" customHeight="1">
      <c r="A2182" t="s">
        <v>1073</v>
      </c>
      <c r="B2182" t="s">
        <v>1074</v>
      </c>
      <c r="C2182" t="s">
        <v>1075</v>
      </c>
      <c r="D2182">
        <v>7</v>
      </c>
      <c r="E2182" t="s">
        <v>1143</v>
      </c>
      <c r="F2182" t="s">
        <v>1143</v>
      </c>
      <c r="G2182" t="s">
        <v>1143</v>
      </c>
      <c r="H2182" t="s">
        <v>1144</v>
      </c>
      <c r="I2182" t="s">
        <v>1129</v>
      </c>
      <c r="J2182" t="s">
        <v>1039</v>
      </c>
      <c r="K2182">
        <v>81372.62</v>
      </c>
      <c r="L2182">
        <v>0</v>
      </c>
      <c r="M2182">
        <v>561081.18980000005</v>
      </c>
      <c r="N2182">
        <v>561081.18980000005</v>
      </c>
      <c r="O2182">
        <v>0</v>
      </c>
      <c r="P2182">
        <v>15049.7143</v>
      </c>
      <c r="Q2182">
        <v>189023.28570000001</v>
      </c>
      <c r="R2182">
        <v>70488.857099999994</v>
      </c>
      <c r="S2182">
        <v>565137.57140000002</v>
      </c>
      <c r="T2182">
        <v>6909.7142999999996</v>
      </c>
      <c r="U2182">
        <f t="shared" si="40"/>
        <v>1.2226605785353735E-2</v>
      </c>
      <c r="V2182">
        <f t="shared" si="41"/>
        <v>2.0569610990829268E-2</v>
      </c>
      <c r="W2182">
        <f t="shared" si="42"/>
        <v>1.6823647831575324</v>
      </c>
      <c r="X2182">
        <f t="shared" si="43"/>
        <v>0.14183175874707785</v>
      </c>
      <c r="Y2182">
        <f t="shared" si="44"/>
        <v>11.600256132979954</v>
      </c>
      <c r="AA2182">
        <v>15049.7143</v>
      </c>
      <c r="AB2182">
        <v>189023.28570000001</v>
      </c>
      <c r="AC2182">
        <v>70488.857099999994</v>
      </c>
      <c r="AD2182">
        <v>565137.57140000002</v>
      </c>
      <c r="AE2182">
        <v>6909.7142999999996</v>
      </c>
      <c r="AF2182">
        <v>1.224458E-2</v>
      </c>
      <c r="AG2182">
        <v>81372.62</v>
      </c>
      <c r="AH2182">
        <v>0</v>
      </c>
      <c r="AI2182">
        <v>561081.18980000005</v>
      </c>
      <c r="AJ2182">
        <v>561081.18980000005</v>
      </c>
      <c r="AK2182">
        <v>0</v>
      </c>
    </row>
    <row r="2183" spans="1:37" ht="19" customHeight="1">
      <c r="A2183" t="s">
        <v>1073</v>
      </c>
      <c r="B2183" t="s">
        <v>1074</v>
      </c>
      <c r="C2183" t="s">
        <v>1075</v>
      </c>
      <c r="D2183">
        <v>7</v>
      </c>
      <c r="E2183" t="s">
        <v>1145</v>
      </c>
      <c r="F2183" t="s">
        <v>1146</v>
      </c>
      <c r="G2183" t="s">
        <v>1146</v>
      </c>
      <c r="H2183" t="s">
        <v>1134</v>
      </c>
      <c r="I2183" t="s">
        <v>1129</v>
      </c>
      <c r="J2183" t="s">
        <v>1039</v>
      </c>
      <c r="K2183">
        <v>51486.11</v>
      </c>
      <c r="L2183">
        <v>0</v>
      </c>
      <c r="M2183">
        <v>354990.02149999997</v>
      </c>
      <c r="N2183">
        <v>354990.02149999997</v>
      </c>
      <c r="O2183">
        <v>0</v>
      </c>
      <c r="P2183">
        <v>862.14290000000005</v>
      </c>
      <c r="Q2183">
        <v>14506</v>
      </c>
      <c r="R2183">
        <v>792.28570000000002</v>
      </c>
      <c r="S2183">
        <v>14469.2857</v>
      </c>
      <c r="T2183">
        <v>212.71430000000001</v>
      </c>
      <c r="U2183">
        <f t="shared" si="40"/>
        <v>1.47010919827231E-2</v>
      </c>
      <c r="V2183">
        <f t="shared" si="41"/>
        <v>0.50832907193397747</v>
      </c>
      <c r="W2183">
        <f t="shared" si="42"/>
        <v>34.577640391024822</v>
      </c>
      <c r="X2183">
        <f t="shared" si="43"/>
        <v>3.5048627323936046</v>
      </c>
      <c r="Y2183">
        <f t="shared" si="44"/>
        <v>238.40832616465235</v>
      </c>
      <c r="AA2183">
        <v>862.14290000000005</v>
      </c>
      <c r="AB2183">
        <v>14506</v>
      </c>
      <c r="AC2183">
        <v>792.28570000000002</v>
      </c>
      <c r="AD2183">
        <v>14469.2857</v>
      </c>
      <c r="AE2183">
        <v>212.71430000000001</v>
      </c>
      <c r="AF2183">
        <v>1.470919E-2</v>
      </c>
      <c r="AG2183">
        <v>51486.11</v>
      </c>
      <c r="AH2183">
        <v>0</v>
      </c>
      <c r="AI2183">
        <v>354990.02149999997</v>
      </c>
      <c r="AJ2183">
        <v>354990.02149999997</v>
      </c>
      <c r="AK2183">
        <v>0</v>
      </c>
    </row>
    <row r="2184" spans="1:37" ht="19" customHeight="1">
      <c r="A2184" t="s">
        <v>1073</v>
      </c>
      <c r="B2184" t="s">
        <v>1074</v>
      </c>
      <c r="C2184" t="s">
        <v>1075</v>
      </c>
      <c r="D2184">
        <v>7</v>
      </c>
      <c r="E2184" t="s">
        <v>1147</v>
      </c>
      <c r="F2184" t="s">
        <v>1148</v>
      </c>
      <c r="G2184" t="s">
        <v>1139</v>
      </c>
      <c r="H2184" t="s">
        <v>1140</v>
      </c>
      <c r="I2184" t="s">
        <v>1129</v>
      </c>
      <c r="J2184" t="s">
        <v>1042</v>
      </c>
      <c r="K2184">
        <v>334131</v>
      </c>
      <c r="L2184">
        <v>0</v>
      </c>
      <c r="M2184">
        <v>334131</v>
      </c>
      <c r="N2184">
        <v>334131</v>
      </c>
      <c r="O2184">
        <v>0</v>
      </c>
      <c r="P2184">
        <v>1782.4286</v>
      </c>
      <c r="Q2184">
        <v>171241.85709999999</v>
      </c>
      <c r="R2184">
        <v>1607.4286</v>
      </c>
      <c r="S2184">
        <v>179384.85709999999</v>
      </c>
      <c r="T2184">
        <v>1666.1429000000001</v>
      </c>
      <c r="U2184">
        <f t="shared" si="40"/>
        <v>9.2880911295159709E-3</v>
      </c>
      <c r="V2184">
        <f t="shared" si="41"/>
        <v>0.26609269462132318</v>
      </c>
      <c r="W2184">
        <f t="shared" si="42"/>
        <v>28.64880317288511</v>
      </c>
      <c r="X2184">
        <f t="shared" si="43"/>
        <v>0.26609269462132318</v>
      </c>
      <c r="Y2184">
        <f t="shared" si="44"/>
        <v>28.64880317288511</v>
      </c>
      <c r="AA2184">
        <v>1782.4286</v>
      </c>
      <c r="AB2184">
        <v>171241.85709999999</v>
      </c>
      <c r="AC2184">
        <v>1607.4286</v>
      </c>
      <c r="AD2184">
        <v>179384.85709999999</v>
      </c>
      <c r="AE2184">
        <v>1666.1429000000001</v>
      </c>
      <c r="AF2184">
        <v>9.2841E-3</v>
      </c>
      <c r="AG2184">
        <v>334131</v>
      </c>
      <c r="AH2184">
        <v>0</v>
      </c>
      <c r="AI2184">
        <v>334131</v>
      </c>
      <c r="AJ2184">
        <v>334131</v>
      </c>
      <c r="AK2184">
        <v>0</v>
      </c>
    </row>
    <row r="2185" spans="1:37" ht="19" customHeight="1">
      <c r="A2185" t="s">
        <v>1073</v>
      </c>
      <c r="B2185" t="s">
        <v>1074</v>
      </c>
      <c r="C2185" t="s">
        <v>1075</v>
      </c>
      <c r="D2185">
        <v>7</v>
      </c>
      <c r="E2185" t="s">
        <v>1149</v>
      </c>
      <c r="F2185" t="s">
        <v>1149</v>
      </c>
      <c r="G2185" t="s">
        <v>1149</v>
      </c>
      <c r="H2185" t="s">
        <v>1144</v>
      </c>
      <c r="I2185" t="s">
        <v>1129</v>
      </c>
      <c r="J2185" t="s">
        <v>1039</v>
      </c>
      <c r="K2185">
        <v>45026.8</v>
      </c>
      <c r="L2185">
        <v>0</v>
      </c>
      <c r="M2185">
        <v>310487.7108</v>
      </c>
      <c r="N2185">
        <v>310487.7108</v>
      </c>
      <c r="O2185">
        <v>0</v>
      </c>
      <c r="P2185">
        <v>3945.7143000000001</v>
      </c>
      <c r="Q2185">
        <v>178632.42860000001</v>
      </c>
      <c r="R2185">
        <v>15741.7143</v>
      </c>
      <c r="S2185">
        <v>295661</v>
      </c>
      <c r="T2185">
        <v>5109.8571000000002</v>
      </c>
      <c r="U2185">
        <f t="shared" si="40"/>
        <v>1.728282424804083E-2</v>
      </c>
      <c r="V2185">
        <f t="shared" si="41"/>
        <v>2.1755997578307592E-2</v>
      </c>
      <c r="W2185">
        <f t="shared" si="42"/>
        <v>1.2588218954303048</v>
      </c>
      <c r="X2185">
        <f t="shared" si="43"/>
        <v>0.15002109597526511</v>
      </c>
      <c r="Y2185">
        <f t="shared" si="44"/>
        <v>8.6803576673685949</v>
      </c>
      <c r="AA2185">
        <v>3945.7143000000001</v>
      </c>
      <c r="AB2185">
        <v>178632.42860000001</v>
      </c>
      <c r="AC2185">
        <v>15741.7143</v>
      </c>
      <c r="AD2185">
        <v>295661</v>
      </c>
      <c r="AE2185">
        <v>5109.8571000000002</v>
      </c>
      <c r="AF2185">
        <v>1.7284020000000001E-2</v>
      </c>
      <c r="AG2185">
        <v>45026.8</v>
      </c>
      <c r="AH2185">
        <v>0</v>
      </c>
      <c r="AI2185">
        <v>310487.7108</v>
      </c>
      <c r="AJ2185">
        <v>310487.7108</v>
      </c>
      <c r="AK2185">
        <v>0</v>
      </c>
    </row>
    <row r="2186" spans="1:37" ht="19" customHeight="1">
      <c r="A2186" t="s">
        <v>1073</v>
      </c>
      <c r="B2186" t="s">
        <v>1074</v>
      </c>
      <c r="C2186" t="s">
        <v>1075</v>
      </c>
      <c r="D2186">
        <v>7</v>
      </c>
      <c r="E2186" t="s">
        <v>1150</v>
      </c>
      <c r="F2186" t="s">
        <v>1151</v>
      </c>
      <c r="G2186" t="s">
        <v>1151</v>
      </c>
      <c r="H2186" t="s">
        <v>1152</v>
      </c>
      <c r="I2186" t="s">
        <v>1129</v>
      </c>
      <c r="J2186" t="s">
        <v>1153</v>
      </c>
      <c r="K2186">
        <v>1240352</v>
      </c>
      <c r="L2186">
        <v>0</v>
      </c>
      <c r="M2186">
        <v>193300.51439999999</v>
      </c>
      <c r="N2186">
        <v>193300.51439999999</v>
      </c>
      <c r="O2186">
        <v>0</v>
      </c>
      <c r="R2186">
        <v>668.14290000000005</v>
      </c>
      <c r="S2186">
        <v>13341.428599999999</v>
      </c>
      <c r="T2186">
        <v>470.28570000000002</v>
      </c>
      <c r="U2186">
        <f t="shared" si="40"/>
        <v>3.5250025623193008E-2</v>
      </c>
      <c r="V2186">
        <f t="shared" si="41"/>
        <v>13.281421965346565</v>
      </c>
      <c r="W2186">
        <f t="shared" si="42"/>
        <v>376.77765421560309</v>
      </c>
      <c r="X2186">
        <f t="shared" si="43"/>
        <v>2.0698202589788623</v>
      </c>
      <c r="Y2186">
        <f t="shared" si="44"/>
        <v>58.718262537006758</v>
      </c>
      <c r="AC2186">
        <v>668.14290000000005</v>
      </c>
      <c r="AD2186">
        <v>13341.428599999999</v>
      </c>
      <c r="AE2186">
        <v>470.28570000000002</v>
      </c>
      <c r="AF2186">
        <v>3.5231440000000003E-2</v>
      </c>
      <c r="AG2186">
        <v>1240352</v>
      </c>
      <c r="AH2186">
        <v>0</v>
      </c>
      <c r="AI2186">
        <v>193300.51439999999</v>
      </c>
      <c r="AJ2186">
        <v>193300.51439999999</v>
      </c>
      <c r="AK2186">
        <v>0</v>
      </c>
    </row>
    <row r="2187" spans="1:37" ht="19" customHeight="1">
      <c r="A2187" t="s">
        <v>1073</v>
      </c>
      <c r="B2187" t="s">
        <v>1074</v>
      </c>
      <c r="C2187" t="s">
        <v>1075</v>
      </c>
      <c r="D2187">
        <v>7</v>
      </c>
      <c r="E2187" t="s">
        <v>1154</v>
      </c>
      <c r="F2187" t="s">
        <v>1154</v>
      </c>
      <c r="G2187" t="s">
        <v>1154</v>
      </c>
      <c r="H2187" t="s">
        <v>1142</v>
      </c>
      <c r="I2187" t="s">
        <v>1129</v>
      </c>
      <c r="J2187" t="s">
        <v>1039</v>
      </c>
      <c r="K2187">
        <v>21923.444</v>
      </c>
      <c r="L2187">
        <v>0</v>
      </c>
      <c r="M2187">
        <v>151025.58780000001</v>
      </c>
      <c r="N2187">
        <v>151025.58780000001</v>
      </c>
      <c r="O2187">
        <v>0</v>
      </c>
      <c r="Q2187">
        <v>1495.2856999999999</v>
      </c>
      <c r="R2187">
        <v>1362.1429000000001</v>
      </c>
      <c r="S2187">
        <v>5461.2857000000004</v>
      </c>
      <c r="T2187">
        <v>15.428599999999999</v>
      </c>
      <c r="U2187">
        <f t="shared" si="40"/>
        <v>2.825085675338318E-3</v>
      </c>
      <c r="V2187">
        <f t="shared" si="41"/>
        <v>0.57347678614004227</v>
      </c>
      <c r="W2187">
        <f t="shared" si="42"/>
        <v>202.99447593615568</v>
      </c>
      <c r="X2187">
        <f t="shared" si="43"/>
        <v>3.9505503203080128</v>
      </c>
      <c r="Y2187">
        <f t="shared" si="44"/>
        <v>1398.3824826250323</v>
      </c>
      <c r="AB2187">
        <v>1495.2856999999999</v>
      </c>
      <c r="AC2187">
        <v>1362.1429000000001</v>
      </c>
      <c r="AD2187">
        <v>5461.2857000000004</v>
      </c>
      <c r="AE2187">
        <v>15.428599999999999</v>
      </c>
      <c r="AF2187">
        <v>2.83716E-3</v>
      </c>
      <c r="AG2187">
        <v>21923.444</v>
      </c>
      <c r="AH2187">
        <v>0</v>
      </c>
      <c r="AI2187">
        <v>151025.58780000001</v>
      </c>
      <c r="AJ2187">
        <v>151025.58780000001</v>
      </c>
      <c r="AK2187">
        <v>0</v>
      </c>
    </row>
    <row r="2188" spans="1:37" ht="19" customHeight="1">
      <c r="A2188" t="s">
        <v>1073</v>
      </c>
      <c r="B2188" t="s">
        <v>1074</v>
      </c>
      <c r="C2188" t="s">
        <v>1075</v>
      </c>
      <c r="D2188">
        <v>7</v>
      </c>
      <c r="E2188" t="s">
        <v>1155</v>
      </c>
      <c r="F2188" t="s">
        <v>1155</v>
      </c>
      <c r="G2188" t="s">
        <v>1155</v>
      </c>
      <c r="H2188" t="s">
        <v>1144</v>
      </c>
      <c r="I2188" t="s">
        <v>1129</v>
      </c>
      <c r="J2188" t="s">
        <v>1039</v>
      </c>
      <c r="K2188">
        <v>15703.85</v>
      </c>
      <c r="L2188">
        <v>0</v>
      </c>
      <c r="M2188">
        <v>108287.92630000001</v>
      </c>
      <c r="N2188">
        <v>108287.92630000001</v>
      </c>
      <c r="O2188">
        <v>0</v>
      </c>
      <c r="P2188">
        <v>391.1429</v>
      </c>
      <c r="Q2188">
        <v>2222.4286000000002</v>
      </c>
      <c r="R2188">
        <v>588.85709999999995</v>
      </c>
      <c r="S2188">
        <v>3063.8571000000002</v>
      </c>
      <c r="T2188">
        <v>320</v>
      </c>
      <c r="U2188">
        <f t="shared" si="40"/>
        <v>0.10444351337404084</v>
      </c>
      <c r="V2188">
        <f t="shared" si="41"/>
        <v>0.73221663727630859</v>
      </c>
      <c r="W2188">
        <f t="shared" si="42"/>
        <v>7.0106473214285714</v>
      </c>
      <c r="X2188">
        <f t="shared" si="43"/>
        <v>5.0490944101612492</v>
      </c>
      <c r="Y2188">
        <f t="shared" si="44"/>
        <v>48.342824241071426</v>
      </c>
      <c r="AA2188">
        <v>391.1429</v>
      </c>
      <c r="AB2188">
        <v>2222.4286000000002</v>
      </c>
      <c r="AC2188">
        <v>588.85709999999995</v>
      </c>
      <c r="AD2188">
        <v>3063.8571000000002</v>
      </c>
      <c r="AE2188">
        <v>320</v>
      </c>
      <c r="AF2188">
        <v>0.10438585</v>
      </c>
      <c r="AG2188">
        <v>15703.85</v>
      </c>
      <c r="AH2188">
        <v>0</v>
      </c>
      <c r="AI2188">
        <v>108287.92630000001</v>
      </c>
      <c r="AJ2188">
        <v>108287.92630000001</v>
      </c>
      <c r="AK2188">
        <v>0</v>
      </c>
    </row>
    <row r="2189" spans="1:37" ht="19" customHeight="1">
      <c r="A2189" t="s">
        <v>1073</v>
      </c>
      <c r="B2189" t="s">
        <v>1074</v>
      </c>
      <c r="C2189" t="s">
        <v>1075</v>
      </c>
      <c r="D2189">
        <v>7</v>
      </c>
      <c r="E2189" t="s">
        <v>1156</v>
      </c>
      <c r="F2189" t="s">
        <v>1157</v>
      </c>
      <c r="G2189" t="s">
        <v>1157</v>
      </c>
      <c r="H2189" t="s">
        <v>1140</v>
      </c>
      <c r="I2189" t="s">
        <v>1129</v>
      </c>
      <c r="J2189" t="s">
        <v>1032</v>
      </c>
      <c r="K2189">
        <v>998379</v>
      </c>
      <c r="L2189">
        <v>0</v>
      </c>
      <c r="M2189">
        <v>68830.372700000007</v>
      </c>
      <c r="N2189">
        <v>68830.372700000007</v>
      </c>
      <c r="O2189">
        <v>0</v>
      </c>
      <c r="P2189">
        <v>1489.2856999999999</v>
      </c>
      <c r="Q2189">
        <v>121455.85709999999</v>
      </c>
      <c r="R2189">
        <v>26818.571400000001</v>
      </c>
      <c r="S2189">
        <v>165118.14290000001</v>
      </c>
      <c r="T2189">
        <v>1057.5714</v>
      </c>
      <c r="U2189">
        <f t="shared" si="40"/>
        <v>6.404937588478655E-3</v>
      </c>
      <c r="V2189">
        <f t="shared" si="41"/>
        <v>0.86377892170789072</v>
      </c>
      <c r="W2189">
        <f t="shared" si="42"/>
        <v>134.86141118091072</v>
      </c>
      <c r="X2189">
        <f t="shared" si="43"/>
        <v>5.9550756888474471E-2</v>
      </c>
      <c r="Y2189">
        <f t="shared" si="44"/>
        <v>9.2976326569669787</v>
      </c>
      <c r="AA2189">
        <v>1489.2856999999999</v>
      </c>
      <c r="AB2189">
        <v>121455.85709999999</v>
      </c>
      <c r="AC2189">
        <v>26818.571400000001</v>
      </c>
      <c r="AD2189">
        <v>165118.14290000001</v>
      </c>
      <c r="AE2189">
        <v>1057.5714</v>
      </c>
      <c r="AF2189">
        <v>6.4216899999999999E-3</v>
      </c>
      <c r="AG2189">
        <v>998379</v>
      </c>
      <c r="AH2189">
        <v>0</v>
      </c>
      <c r="AI2189">
        <v>68830.372700000007</v>
      </c>
      <c r="AJ2189">
        <v>68830.372700000007</v>
      </c>
      <c r="AK2189">
        <v>0</v>
      </c>
    </row>
    <row r="2190" spans="1:37" ht="19" customHeight="1">
      <c r="A2190" t="s">
        <v>1073</v>
      </c>
      <c r="B2190" t="s">
        <v>1074</v>
      </c>
      <c r="C2190" t="s">
        <v>1075</v>
      </c>
      <c r="D2190">
        <v>7</v>
      </c>
      <c r="E2190" t="s">
        <v>1158</v>
      </c>
      <c r="F2190" t="s">
        <v>1159</v>
      </c>
      <c r="G2190" t="s">
        <v>1159</v>
      </c>
      <c r="H2190" t="s">
        <v>1128</v>
      </c>
      <c r="I2190" t="s">
        <v>1129</v>
      </c>
      <c r="J2190" t="s">
        <v>1039</v>
      </c>
      <c r="K2190">
        <v>3785.32</v>
      </c>
      <c r="L2190">
        <v>0</v>
      </c>
      <c r="M2190">
        <v>26099.095799999999</v>
      </c>
      <c r="N2190">
        <v>26099.095799999999</v>
      </c>
      <c r="O2190">
        <v>0</v>
      </c>
      <c r="P2190">
        <v>544.85709999999995</v>
      </c>
      <c r="Q2190">
        <v>33039.142899999999</v>
      </c>
      <c r="R2190">
        <v>2700</v>
      </c>
      <c r="S2190">
        <v>37155.857100000001</v>
      </c>
      <c r="T2190">
        <v>314.71429999999998</v>
      </c>
      <c r="U2190">
        <f t="shared" si="40"/>
        <v>8.4701127779932169E-3</v>
      </c>
      <c r="V2190">
        <f t="shared" si="41"/>
        <v>1.455382925347724E-2</v>
      </c>
      <c r="W2190">
        <f t="shared" si="42"/>
        <v>1.7182568443823494</v>
      </c>
      <c r="X2190">
        <f t="shared" si="43"/>
        <v>0.10034601670224577</v>
      </c>
      <c r="Y2190">
        <f t="shared" si="44"/>
        <v>11.847069730046767</v>
      </c>
      <c r="AA2190">
        <v>544.85709999999995</v>
      </c>
      <c r="AB2190">
        <v>33039.142899999999</v>
      </c>
      <c r="AC2190">
        <v>2700</v>
      </c>
      <c r="AD2190">
        <v>37155.857100000001</v>
      </c>
      <c r="AE2190">
        <v>314.71429999999998</v>
      </c>
      <c r="AF2190">
        <v>8.4707500000000008E-3</v>
      </c>
      <c r="AG2190">
        <v>3785.32</v>
      </c>
      <c r="AH2190">
        <v>0</v>
      </c>
      <c r="AI2190">
        <v>26099.095799999999</v>
      </c>
      <c r="AJ2190">
        <v>26099.095799999999</v>
      </c>
      <c r="AK2190">
        <v>0</v>
      </c>
    </row>
    <row r="2191" spans="1:37" ht="19" customHeight="1">
      <c r="A2191" t="s">
        <v>1073</v>
      </c>
      <c r="B2191" t="s">
        <v>1074</v>
      </c>
      <c r="C2191" t="s">
        <v>1075</v>
      </c>
      <c r="D2191">
        <v>7</v>
      </c>
      <c r="E2191" t="s">
        <v>1160</v>
      </c>
      <c r="F2191" t="s">
        <v>1161</v>
      </c>
      <c r="G2191" t="s">
        <v>1161</v>
      </c>
      <c r="H2191" t="s">
        <v>1140</v>
      </c>
      <c r="I2191" t="s">
        <v>1129</v>
      </c>
      <c r="J2191" t="s">
        <v>1032</v>
      </c>
      <c r="K2191">
        <v>330586</v>
      </c>
      <c r="L2191">
        <v>0</v>
      </c>
      <c r="M2191">
        <v>22795.240099999999</v>
      </c>
      <c r="N2191">
        <v>22795.240099999999</v>
      </c>
      <c r="O2191">
        <v>0</v>
      </c>
      <c r="P2191">
        <v>1034.1429000000001</v>
      </c>
      <c r="Q2191">
        <v>32014</v>
      </c>
      <c r="R2191">
        <v>7006.8571000000002</v>
      </c>
      <c r="S2191">
        <v>619043.28570000001</v>
      </c>
      <c r="U2191">
        <f t="shared" si="40"/>
        <v>0</v>
      </c>
      <c r="V2191">
        <f t="shared" si="41"/>
        <v>7.6289610952114117E-2</v>
      </c>
      <c r="W2191" t="str">
        <f t="shared" si="42"/>
        <v/>
      </c>
      <c r="X2191">
        <f t="shared" si="43"/>
        <v>5.2604768465362439E-3</v>
      </c>
      <c r="Y2191" t="str">
        <f t="shared" si="44"/>
        <v/>
      </c>
      <c r="AA2191">
        <v>1034.1429000000001</v>
      </c>
      <c r="AB2191">
        <v>32014</v>
      </c>
      <c r="AC2191">
        <v>7006.8571000000002</v>
      </c>
      <c r="AD2191">
        <v>619043.28570000001</v>
      </c>
      <c r="AF2191">
        <v>0</v>
      </c>
      <c r="AG2191">
        <v>330586</v>
      </c>
      <c r="AH2191">
        <v>0</v>
      </c>
      <c r="AI2191">
        <v>22795.240099999999</v>
      </c>
      <c r="AJ2191">
        <v>22795.240099999999</v>
      </c>
      <c r="AK2191">
        <v>0</v>
      </c>
    </row>
    <row r="2192" spans="1:37" ht="19" customHeight="1">
      <c r="A2192" t="s">
        <v>1073</v>
      </c>
      <c r="B2192" t="s">
        <v>1074</v>
      </c>
      <c r="C2192" t="s">
        <v>1075</v>
      </c>
      <c r="D2192">
        <v>7</v>
      </c>
      <c r="E2192" t="s">
        <v>1162</v>
      </c>
      <c r="F2192" t="s">
        <v>1162</v>
      </c>
      <c r="G2192" t="s">
        <v>1162</v>
      </c>
      <c r="H2192" t="s">
        <v>1131</v>
      </c>
      <c r="I2192" t="s">
        <v>1129</v>
      </c>
      <c r="J2192" t="s">
        <v>1163</v>
      </c>
      <c r="K2192">
        <v>196583</v>
      </c>
      <c r="L2192">
        <v>0</v>
      </c>
      <c r="M2192">
        <v>16492.104800000001</v>
      </c>
      <c r="N2192">
        <v>16492.104800000001</v>
      </c>
      <c r="O2192">
        <v>0</v>
      </c>
      <c r="P2192">
        <v>153.71430000000001</v>
      </c>
      <c r="Q2192">
        <v>10699.2857</v>
      </c>
      <c r="R2192">
        <v>270.28570000000002</v>
      </c>
      <c r="S2192">
        <v>11259.142900000001</v>
      </c>
      <c r="T2192">
        <v>165.71430000000001</v>
      </c>
      <c r="U2192">
        <f t="shared" si="40"/>
        <v>1.4718198487382197E-2</v>
      </c>
      <c r="V2192">
        <f t="shared" si="41"/>
        <v>2.4942649688091012</v>
      </c>
      <c r="W2192">
        <f t="shared" si="42"/>
        <v>169.46808883895784</v>
      </c>
      <c r="X2192">
        <f t="shared" si="43"/>
        <v>0.20925349223772366</v>
      </c>
      <c r="Y2192">
        <f t="shared" si="44"/>
        <v>14.217330498505993</v>
      </c>
      <c r="AA2192">
        <v>153.71430000000001</v>
      </c>
      <c r="AB2192">
        <v>10699.2857</v>
      </c>
      <c r="AC2192">
        <v>270.28570000000002</v>
      </c>
      <c r="AD2192">
        <v>11259.142900000001</v>
      </c>
      <c r="AE2192">
        <v>165.71430000000001</v>
      </c>
      <c r="AF2192">
        <v>1.4718800000000001E-2</v>
      </c>
      <c r="AG2192">
        <v>196583</v>
      </c>
      <c r="AH2192">
        <v>0</v>
      </c>
      <c r="AI2192">
        <v>16492.104800000001</v>
      </c>
      <c r="AJ2192">
        <v>16492.104800000001</v>
      </c>
      <c r="AK2192">
        <v>0</v>
      </c>
    </row>
    <row r="2193" spans="1:37" ht="19" customHeight="1">
      <c r="A2193" t="s">
        <v>1073</v>
      </c>
      <c r="B2193" t="s">
        <v>1074</v>
      </c>
      <c r="C2193" t="s">
        <v>1075</v>
      </c>
      <c r="D2193">
        <v>7</v>
      </c>
      <c r="E2193" t="s">
        <v>1164</v>
      </c>
      <c r="F2193" t="s">
        <v>1164</v>
      </c>
      <c r="G2193" t="s">
        <v>1164</v>
      </c>
      <c r="H2193" t="s">
        <v>1096</v>
      </c>
      <c r="I2193" t="s">
        <v>1165</v>
      </c>
      <c r="J2193" t="s">
        <v>1039</v>
      </c>
      <c r="K2193">
        <v>704828.11</v>
      </c>
      <c r="L2193">
        <v>360220.82</v>
      </c>
      <c r="M2193">
        <v>7343208.7280000001</v>
      </c>
      <c r="N2193">
        <v>4859418.5470000003</v>
      </c>
      <c r="O2193">
        <v>2483790.1809999999</v>
      </c>
      <c r="Q2193">
        <v>558545.85710000002</v>
      </c>
      <c r="R2193">
        <v>27975.2857</v>
      </c>
      <c r="S2193">
        <v>559331.85710000002</v>
      </c>
      <c r="T2193">
        <v>14594.428599999999</v>
      </c>
      <c r="U2193">
        <f t="shared" si="40"/>
        <v>2.6092611058609411E-2</v>
      </c>
      <c r="V2193">
        <f t="shared" si="41"/>
        <v>0.2720207068692943</v>
      </c>
      <c r="W2193">
        <f t="shared" si="42"/>
        <v>10.425200692191343</v>
      </c>
      <c r="X2193">
        <f t="shared" si="43"/>
        <v>1.8755052210411891</v>
      </c>
      <c r="Y2193">
        <f t="shared" si="44"/>
        <v>71.87878655870874</v>
      </c>
      <c r="AB2193">
        <v>558545.85710000002</v>
      </c>
      <c r="AC2193">
        <v>27975.2857</v>
      </c>
      <c r="AD2193">
        <v>559331.85710000002</v>
      </c>
      <c r="AE2193">
        <v>14594.428599999999</v>
      </c>
      <c r="AF2193">
        <v>2.6085290000000001E-2</v>
      </c>
      <c r="AG2193">
        <v>704828.11</v>
      </c>
      <c r="AH2193">
        <v>360220.82</v>
      </c>
      <c r="AI2193">
        <v>7343208.7280000001</v>
      </c>
      <c r="AJ2193">
        <v>4859418.5470000003</v>
      </c>
      <c r="AK2193">
        <v>2483790.1809999999</v>
      </c>
    </row>
    <row r="2194" spans="1:37" ht="19" customHeight="1">
      <c r="A2194" t="s">
        <v>1073</v>
      </c>
      <c r="B2194" t="s">
        <v>1074</v>
      </c>
      <c r="C2194" t="s">
        <v>1075</v>
      </c>
      <c r="D2194">
        <v>7</v>
      </c>
      <c r="E2194" t="s">
        <v>1166</v>
      </c>
      <c r="G2194" t="s">
        <v>1167</v>
      </c>
      <c r="H2194" t="s">
        <v>1168</v>
      </c>
      <c r="I2194" t="s">
        <v>1165</v>
      </c>
      <c r="J2194" t="s">
        <v>1032</v>
      </c>
      <c r="K2194">
        <v>14474372</v>
      </c>
      <c r="L2194">
        <v>34561274.890000001</v>
      </c>
      <c r="M2194">
        <v>3381063.8250000002</v>
      </c>
      <c r="N2194">
        <v>998018.76320000004</v>
      </c>
      <c r="O2194">
        <v>2383045.0619999999</v>
      </c>
      <c r="P2194">
        <v>21758</v>
      </c>
      <c r="R2194">
        <v>0</v>
      </c>
      <c r="S2194">
        <v>210940.57139999999</v>
      </c>
      <c r="U2194">
        <f t="shared" si="40"/>
        <v>0</v>
      </c>
      <c r="V2194">
        <f t="shared" si="41"/>
        <v>33.208843449909907</v>
      </c>
      <c r="W2194" t="str">
        <f t="shared" si="42"/>
        <v/>
      </c>
      <c r="X2194">
        <f t="shared" si="43"/>
        <v>2.2897876622379476</v>
      </c>
      <c r="Y2194" t="str">
        <f t="shared" si="44"/>
        <v/>
      </c>
      <c r="AA2194">
        <v>21758</v>
      </c>
      <c r="AC2194">
        <v>0</v>
      </c>
      <c r="AD2194">
        <v>210940.57139999999</v>
      </c>
      <c r="AF2194">
        <v>0</v>
      </c>
      <c r="AG2194">
        <v>14474372</v>
      </c>
      <c r="AH2194">
        <v>34561274.890000001</v>
      </c>
      <c r="AI2194">
        <v>3381063.8250000002</v>
      </c>
      <c r="AJ2194">
        <v>998018.76320000004</v>
      </c>
      <c r="AK2194">
        <v>2383045.0619999999</v>
      </c>
    </row>
    <row r="2195" spans="1:37" ht="19" customHeight="1">
      <c r="A2195" t="s">
        <v>1073</v>
      </c>
      <c r="B2195" t="s">
        <v>1074</v>
      </c>
      <c r="C2195" t="s">
        <v>1075</v>
      </c>
      <c r="D2195">
        <v>7</v>
      </c>
      <c r="E2195" t="s">
        <v>1169</v>
      </c>
      <c r="G2195" t="s">
        <v>1170</v>
      </c>
      <c r="H2195" t="s">
        <v>1071</v>
      </c>
      <c r="I2195" t="s">
        <v>1165</v>
      </c>
      <c r="J2195" t="s">
        <v>1032</v>
      </c>
      <c r="K2195">
        <v>27052036</v>
      </c>
      <c r="L2195">
        <v>3129677.24</v>
      </c>
      <c r="M2195">
        <v>2081035.794</v>
      </c>
      <c r="N2195">
        <v>1865242.5020000001</v>
      </c>
      <c r="O2195">
        <v>215793.29180000001</v>
      </c>
      <c r="P2195">
        <v>5757.8571000000002</v>
      </c>
      <c r="R2195">
        <v>0</v>
      </c>
      <c r="S2195">
        <v>50461</v>
      </c>
      <c r="U2195">
        <f t="shared" si="40"/>
        <v>0</v>
      </c>
      <c r="V2195">
        <f t="shared" si="41"/>
        <v>85.445657438417797</v>
      </c>
      <c r="W2195" t="str">
        <f t="shared" si="42"/>
        <v/>
      </c>
      <c r="X2195">
        <f t="shared" si="43"/>
        <v>5.8914969523847267</v>
      </c>
      <c r="Y2195" t="str">
        <f t="shared" si="44"/>
        <v/>
      </c>
      <c r="AA2195">
        <v>5757.8571000000002</v>
      </c>
      <c r="AC2195">
        <v>0</v>
      </c>
      <c r="AD2195">
        <v>50461</v>
      </c>
      <c r="AF2195">
        <v>0</v>
      </c>
      <c r="AG2195">
        <v>27052036</v>
      </c>
      <c r="AH2195">
        <v>3129677.24</v>
      </c>
      <c r="AI2195">
        <v>2081035.794</v>
      </c>
      <c r="AJ2195">
        <v>1865242.5020000001</v>
      </c>
      <c r="AK2195">
        <v>215793.29180000001</v>
      </c>
    </row>
    <row r="2196" spans="1:37" ht="19" customHeight="1">
      <c r="A2196" t="s">
        <v>1073</v>
      </c>
      <c r="B2196" t="s">
        <v>1074</v>
      </c>
      <c r="C2196" t="s">
        <v>1075</v>
      </c>
      <c r="D2196">
        <v>7</v>
      </c>
      <c r="E2196" t="s">
        <v>1171</v>
      </c>
      <c r="G2196" t="s">
        <v>1172</v>
      </c>
      <c r="H2196" t="s">
        <v>1168</v>
      </c>
      <c r="I2196" t="s">
        <v>1165</v>
      </c>
      <c r="J2196" t="s">
        <v>1032</v>
      </c>
      <c r="K2196">
        <v>2126006</v>
      </c>
      <c r="L2196">
        <v>16589388.77</v>
      </c>
      <c r="M2196">
        <v>1290442.719</v>
      </c>
      <c r="N2196">
        <v>146577.1942</v>
      </c>
      <c r="O2196">
        <v>1143865.5249999999</v>
      </c>
      <c r="P2196">
        <v>16328.857099999999</v>
      </c>
      <c r="R2196">
        <v>0</v>
      </c>
      <c r="S2196">
        <v>167224.42860000001</v>
      </c>
      <c r="U2196">
        <f t="shared" si="40"/>
        <v>0</v>
      </c>
      <c r="V2196">
        <f t="shared" si="41"/>
        <v>15.988261085233059</v>
      </c>
      <c r="W2196" t="str">
        <f t="shared" si="42"/>
        <v/>
      </c>
      <c r="X2196">
        <f t="shared" si="43"/>
        <v>1.1024044836063074</v>
      </c>
      <c r="Y2196" t="str">
        <f t="shared" si="44"/>
        <v/>
      </c>
      <c r="AA2196">
        <v>16328.857099999999</v>
      </c>
      <c r="AC2196">
        <v>0</v>
      </c>
      <c r="AD2196">
        <v>167224.42860000001</v>
      </c>
      <c r="AF2196">
        <v>0</v>
      </c>
      <c r="AG2196">
        <v>2126006</v>
      </c>
      <c r="AH2196">
        <v>16589388.77</v>
      </c>
      <c r="AI2196">
        <v>1290442.719</v>
      </c>
      <c r="AJ2196">
        <v>146577.1942</v>
      </c>
      <c r="AK2196">
        <v>1143865.5249999999</v>
      </c>
    </row>
    <row r="2197" spans="1:37" ht="19" customHeight="1">
      <c r="A2197" t="s">
        <v>1073</v>
      </c>
      <c r="B2197" t="s">
        <v>1074</v>
      </c>
      <c r="C2197" t="s">
        <v>1075</v>
      </c>
      <c r="D2197">
        <v>7</v>
      </c>
      <c r="E2197" t="s">
        <v>1173</v>
      </c>
      <c r="G2197" t="s">
        <v>1174</v>
      </c>
      <c r="H2197" t="s">
        <v>1168</v>
      </c>
      <c r="I2197" t="s">
        <v>1165</v>
      </c>
      <c r="J2197" t="s">
        <v>1032</v>
      </c>
      <c r="K2197">
        <v>15242967</v>
      </c>
      <c r="L2197">
        <v>3182040</v>
      </c>
      <c r="M2197">
        <v>1270402.129</v>
      </c>
      <c r="N2197">
        <v>1050974.3740000001</v>
      </c>
      <c r="O2197">
        <v>219427.75459999999</v>
      </c>
      <c r="P2197">
        <v>1859.1429000000001</v>
      </c>
      <c r="R2197">
        <v>0</v>
      </c>
      <c r="S2197">
        <v>42481.142899999999</v>
      </c>
      <c r="U2197">
        <f t="shared" si="40"/>
        <v>0</v>
      </c>
      <c r="V2197">
        <f t="shared" si="41"/>
        <v>61.960288199846367</v>
      </c>
      <c r="W2197" t="str">
        <f t="shared" si="42"/>
        <v/>
      </c>
      <c r="X2197">
        <f t="shared" si="43"/>
        <v>4.2721547971481586</v>
      </c>
      <c r="Y2197" t="str">
        <f t="shared" si="44"/>
        <v/>
      </c>
      <c r="AA2197">
        <v>1859.1429000000001</v>
      </c>
      <c r="AC2197">
        <v>0</v>
      </c>
      <c r="AD2197">
        <v>42481.142899999999</v>
      </c>
      <c r="AF2197">
        <v>0</v>
      </c>
      <c r="AG2197">
        <v>15242967</v>
      </c>
      <c r="AH2197">
        <v>3182040</v>
      </c>
      <c r="AI2197">
        <v>1270402.129</v>
      </c>
      <c r="AJ2197">
        <v>1050974.3740000001</v>
      </c>
      <c r="AK2197">
        <v>219427.75459999999</v>
      </c>
    </row>
    <row r="2198" spans="1:37" ht="19" customHeight="1">
      <c r="A2198" t="s">
        <v>1073</v>
      </c>
      <c r="B2198" t="s">
        <v>1074</v>
      </c>
      <c r="C2198" t="s">
        <v>1075</v>
      </c>
      <c r="D2198">
        <v>7</v>
      </c>
      <c r="E2198" t="s">
        <v>1175</v>
      </c>
      <c r="G2198" t="s">
        <v>1176</v>
      </c>
      <c r="H2198" t="s">
        <v>1168</v>
      </c>
      <c r="I2198" t="s">
        <v>1165</v>
      </c>
      <c r="J2198" t="s">
        <v>1032</v>
      </c>
      <c r="K2198">
        <v>0</v>
      </c>
      <c r="L2198">
        <v>16329486.35</v>
      </c>
      <c r="M2198">
        <v>1126022.6200000001</v>
      </c>
      <c r="N2198">
        <v>0</v>
      </c>
      <c r="O2198">
        <v>1126022.6200000001</v>
      </c>
      <c r="P2198">
        <v>96739.714300000007</v>
      </c>
      <c r="R2198">
        <v>0</v>
      </c>
      <c r="S2198">
        <v>348674.28570000001</v>
      </c>
      <c r="U2198">
        <f t="shared" si="40"/>
        <v>0</v>
      </c>
      <c r="V2198">
        <f t="shared" si="41"/>
        <v>6.6904382111299308</v>
      </c>
      <c r="W2198" t="str">
        <f t="shared" si="42"/>
        <v/>
      </c>
      <c r="X2198">
        <f t="shared" si="43"/>
        <v>0.46134854471063247</v>
      </c>
      <c r="Y2198" t="str">
        <f t="shared" si="44"/>
        <v/>
      </c>
      <c r="AA2198">
        <v>96739.714300000007</v>
      </c>
      <c r="AC2198">
        <v>0</v>
      </c>
      <c r="AD2198">
        <v>348674.28570000001</v>
      </c>
      <c r="AF2198">
        <v>0</v>
      </c>
      <c r="AG2198">
        <v>0</v>
      </c>
      <c r="AH2198">
        <v>16329486.35</v>
      </c>
      <c r="AI2198">
        <v>1126022.6200000001</v>
      </c>
      <c r="AJ2198">
        <v>0</v>
      </c>
      <c r="AK2198">
        <v>1126022.6200000001</v>
      </c>
    </row>
    <row r="2199" spans="1:37" ht="19" customHeight="1">
      <c r="A2199" t="s">
        <v>1073</v>
      </c>
      <c r="B2199" t="s">
        <v>1074</v>
      </c>
      <c r="C2199" t="s">
        <v>1075</v>
      </c>
      <c r="D2199">
        <v>7</v>
      </c>
      <c r="E2199" t="s">
        <v>1177</v>
      </c>
      <c r="G2199" t="s">
        <v>1178</v>
      </c>
      <c r="H2199" t="s">
        <v>1168</v>
      </c>
      <c r="I2199" t="s">
        <v>1165</v>
      </c>
      <c r="J2199" t="s">
        <v>1032</v>
      </c>
      <c r="K2199">
        <v>0</v>
      </c>
      <c r="L2199">
        <v>13299199.75</v>
      </c>
      <c r="M2199">
        <v>917091.65599999996</v>
      </c>
      <c r="N2199">
        <v>0</v>
      </c>
      <c r="O2199">
        <v>917091.65599999996</v>
      </c>
      <c r="P2199">
        <v>156427</v>
      </c>
      <c r="R2199">
        <v>0</v>
      </c>
      <c r="S2199">
        <v>410388.28570000001</v>
      </c>
      <c r="U2199">
        <f t="shared" si="40"/>
        <v>0</v>
      </c>
      <c r="V2199">
        <f t="shared" si="41"/>
        <v>4.6294832108348078</v>
      </c>
      <c r="W2199" t="str">
        <f t="shared" si="42"/>
        <v/>
      </c>
      <c r="X2199">
        <f t="shared" si="43"/>
        <v>0.31924179680425441</v>
      </c>
      <c r="Y2199" t="str">
        <f t="shared" si="44"/>
        <v/>
      </c>
      <c r="AA2199">
        <v>156427</v>
      </c>
      <c r="AC2199">
        <v>0</v>
      </c>
      <c r="AD2199">
        <v>410388.28570000001</v>
      </c>
      <c r="AF2199">
        <v>0</v>
      </c>
      <c r="AG2199">
        <v>0</v>
      </c>
      <c r="AH2199">
        <v>13299199.75</v>
      </c>
      <c r="AI2199">
        <v>917091.65599999996</v>
      </c>
      <c r="AJ2199">
        <v>0</v>
      </c>
      <c r="AK2199">
        <v>917091.65599999996</v>
      </c>
    </row>
    <row r="2200" spans="1:37" ht="19" customHeight="1">
      <c r="A2200" t="s">
        <v>1073</v>
      </c>
      <c r="B2200" t="s">
        <v>1074</v>
      </c>
      <c r="C2200" t="s">
        <v>1075</v>
      </c>
      <c r="D2200">
        <v>7</v>
      </c>
      <c r="E2200" t="s">
        <v>1179</v>
      </c>
      <c r="G2200" t="s">
        <v>1180</v>
      </c>
      <c r="H2200" t="s">
        <v>1071</v>
      </c>
      <c r="I2200" t="s">
        <v>1165</v>
      </c>
      <c r="J2200" t="s">
        <v>1032</v>
      </c>
      <c r="K2200">
        <v>57937</v>
      </c>
      <c r="L2200">
        <v>11743338.59</v>
      </c>
      <c r="M2200">
        <v>813755.73690000002</v>
      </c>
      <c r="N2200">
        <v>3995.9636999999998</v>
      </c>
      <c r="O2200">
        <v>809759.77300000004</v>
      </c>
      <c r="P2200">
        <v>8188.7142999999996</v>
      </c>
      <c r="R2200">
        <v>0</v>
      </c>
      <c r="S2200">
        <v>82703.571400000001</v>
      </c>
      <c r="U2200">
        <f t="shared" si="40"/>
        <v>0</v>
      </c>
      <c r="V2200">
        <f t="shared" si="41"/>
        <v>20.384809075574491</v>
      </c>
      <c r="W2200" t="str">
        <f t="shared" si="42"/>
        <v/>
      </c>
      <c r="X2200">
        <f t="shared" si="43"/>
        <v>1.4056324000192193</v>
      </c>
      <c r="Y2200" t="str">
        <f t="shared" si="44"/>
        <v/>
      </c>
      <c r="AA2200">
        <v>8188.7142999999996</v>
      </c>
      <c r="AC2200">
        <v>0</v>
      </c>
      <c r="AD2200">
        <v>82703.571400000001</v>
      </c>
      <c r="AF2200">
        <v>0</v>
      </c>
      <c r="AG2200">
        <v>57937</v>
      </c>
      <c r="AH2200">
        <v>11743338.59</v>
      </c>
      <c r="AI2200">
        <v>813755.73690000002</v>
      </c>
      <c r="AJ2200">
        <v>3995.9636999999998</v>
      </c>
      <c r="AK2200">
        <v>809759.77300000004</v>
      </c>
    </row>
    <row r="2201" spans="1:37" ht="19" customHeight="1">
      <c r="A2201" t="s">
        <v>1073</v>
      </c>
      <c r="B2201" t="s">
        <v>1074</v>
      </c>
      <c r="C2201" t="s">
        <v>1075</v>
      </c>
      <c r="D2201">
        <v>7</v>
      </c>
      <c r="E2201" t="s">
        <v>1181</v>
      </c>
      <c r="G2201" t="s">
        <v>1182</v>
      </c>
      <c r="H2201" t="s">
        <v>1071</v>
      </c>
      <c r="I2201" t="s">
        <v>1165</v>
      </c>
      <c r="J2201" t="s">
        <v>1032</v>
      </c>
      <c r="K2201">
        <v>1914504</v>
      </c>
      <c r="L2201">
        <v>9558252.0399999991</v>
      </c>
      <c r="M2201">
        <v>791109.62800000003</v>
      </c>
      <c r="N2201">
        <v>132007.25510000001</v>
      </c>
      <c r="O2201">
        <v>659102.37289999996</v>
      </c>
      <c r="P2201">
        <v>6641.4286000000002</v>
      </c>
      <c r="R2201">
        <v>0</v>
      </c>
      <c r="S2201">
        <v>54318.571400000001</v>
      </c>
      <c r="U2201">
        <f t="shared" si="40"/>
        <v>0</v>
      </c>
      <c r="V2201">
        <f t="shared" si="41"/>
        <v>30.173200552388394</v>
      </c>
      <c r="W2201" t="str">
        <f t="shared" si="42"/>
        <v/>
      </c>
      <c r="X2201">
        <f t="shared" si="43"/>
        <v>2.0806081277545738</v>
      </c>
      <c r="Y2201" t="str">
        <f t="shared" si="44"/>
        <v/>
      </c>
      <c r="AA2201">
        <v>6641.4286000000002</v>
      </c>
      <c r="AC2201">
        <v>0</v>
      </c>
      <c r="AD2201">
        <v>54318.571400000001</v>
      </c>
      <c r="AF2201">
        <v>0</v>
      </c>
      <c r="AG2201">
        <v>1914504</v>
      </c>
      <c r="AH2201">
        <v>9558252.0399999991</v>
      </c>
      <c r="AI2201">
        <v>791109.62800000003</v>
      </c>
      <c r="AJ2201">
        <v>132007.25510000001</v>
      </c>
      <c r="AK2201">
        <v>659102.37289999996</v>
      </c>
    </row>
    <row r="2202" spans="1:37" ht="19" customHeight="1">
      <c r="A2202" t="s">
        <v>1073</v>
      </c>
      <c r="B2202" t="s">
        <v>1074</v>
      </c>
      <c r="C2202" t="s">
        <v>1075</v>
      </c>
      <c r="D2202">
        <v>7</v>
      </c>
      <c r="E2202" t="s">
        <v>1183</v>
      </c>
      <c r="G2202" t="s">
        <v>1184</v>
      </c>
      <c r="H2202" t="s">
        <v>1168</v>
      </c>
      <c r="I2202" t="s">
        <v>1165</v>
      </c>
      <c r="J2202" t="s">
        <v>1032</v>
      </c>
      <c r="K2202">
        <v>3252785</v>
      </c>
      <c r="L2202">
        <v>5678202.9100000001</v>
      </c>
      <c r="M2202">
        <v>615810.29040000006</v>
      </c>
      <c r="N2202">
        <v>224289.41949999999</v>
      </c>
      <c r="O2202">
        <v>391520.87089999998</v>
      </c>
      <c r="P2202">
        <v>19656.7143</v>
      </c>
      <c r="R2202">
        <v>0</v>
      </c>
      <c r="S2202">
        <v>125680.85709999999</v>
      </c>
      <c r="U2202">
        <f t="shared" si="40"/>
        <v>0</v>
      </c>
      <c r="V2202">
        <f t="shared" si="41"/>
        <v>10.151549290431166</v>
      </c>
      <c r="W2202" t="str">
        <f t="shared" si="42"/>
        <v/>
      </c>
      <c r="X2202">
        <f t="shared" si="43"/>
        <v>0.69997054968024597</v>
      </c>
      <c r="Y2202" t="str">
        <f t="shared" si="44"/>
        <v/>
      </c>
      <c r="AA2202">
        <v>19656.7143</v>
      </c>
      <c r="AC2202">
        <v>0</v>
      </c>
      <c r="AD2202">
        <v>125680.85709999999</v>
      </c>
      <c r="AF2202">
        <v>0</v>
      </c>
      <c r="AG2202">
        <v>3252785</v>
      </c>
      <c r="AH2202">
        <v>5678202.9100000001</v>
      </c>
      <c r="AI2202">
        <v>615810.29040000006</v>
      </c>
      <c r="AJ2202">
        <v>224289.41949999999</v>
      </c>
      <c r="AK2202">
        <v>391520.87089999998</v>
      </c>
    </row>
    <row r="2203" spans="1:37" ht="19" customHeight="1">
      <c r="A2203" t="s">
        <v>1073</v>
      </c>
      <c r="B2203" t="s">
        <v>1074</v>
      </c>
      <c r="C2203" t="s">
        <v>1075</v>
      </c>
      <c r="D2203">
        <v>7</v>
      </c>
      <c r="E2203" t="s">
        <v>1185</v>
      </c>
      <c r="F2203" t="s">
        <v>1186</v>
      </c>
      <c r="G2203" t="s">
        <v>1186</v>
      </c>
      <c r="H2203" t="s">
        <v>1168</v>
      </c>
      <c r="I2203" t="s">
        <v>1165</v>
      </c>
      <c r="J2203" t="s">
        <v>1039</v>
      </c>
      <c r="K2203">
        <v>18851.52</v>
      </c>
      <c r="L2203">
        <v>66906.1299</v>
      </c>
      <c r="M2203">
        <v>591321.68629999994</v>
      </c>
      <c r="N2203">
        <v>129983.1621</v>
      </c>
      <c r="O2203">
        <v>461338.52419999999</v>
      </c>
      <c r="P2203">
        <v>38420</v>
      </c>
      <c r="Q2203">
        <v>226308.42860000001</v>
      </c>
      <c r="S2203">
        <v>226308.42860000001</v>
      </c>
      <c r="U2203">
        <f t="shared" si="40"/>
        <v>0</v>
      </c>
      <c r="V2203">
        <f t="shared" si="41"/>
        <v>5.4134496530444928E-2</v>
      </c>
      <c r="W2203" t="str">
        <f t="shared" si="42"/>
        <v/>
      </c>
      <c r="X2203">
        <f t="shared" si="43"/>
        <v>0.37327167678581857</v>
      </c>
      <c r="Y2203" t="str">
        <f t="shared" si="44"/>
        <v/>
      </c>
      <c r="AA2203">
        <v>38420</v>
      </c>
      <c r="AB2203">
        <v>226308.42860000001</v>
      </c>
      <c r="AD2203">
        <v>226308.42860000001</v>
      </c>
      <c r="AF2203">
        <v>0</v>
      </c>
      <c r="AG2203">
        <v>18851.52</v>
      </c>
      <c r="AH2203">
        <v>66906.1299</v>
      </c>
      <c r="AI2203">
        <v>591321.68629999994</v>
      </c>
      <c r="AJ2203">
        <v>129983.1621</v>
      </c>
      <c r="AK2203">
        <v>461338.52419999999</v>
      </c>
    </row>
    <row r="2204" spans="1:37" ht="19" customHeight="1">
      <c r="A2204" t="s">
        <v>1073</v>
      </c>
      <c r="B2204" t="s">
        <v>1074</v>
      </c>
      <c r="C2204" t="s">
        <v>1075</v>
      </c>
      <c r="D2204">
        <v>7</v>
      </c>
      <c r="E2204" t="s">
        <v>1187</v>
      </c>
      <c r="G2204" t="s">
        <v>1188</v>
      </c>
      <c r="H2204" t="s">
        <v>1071</v>
      </c>
      <c r="I2204" t="s">
        <v>1165</v>
      </c>
      <c r="J2204" t="s">
        <v>1032</v>
      </c>
      <c r="K2204">
        <v>99024</v>
      </c>
      <c r="L2204">
        <v>7859653.6600000001</v>
      </c>
      <c r="M2204">
        <v>548802.09519999998</v>
      </c>
      <c r="N2204">
        <v>6831.6230999999998</v>
      </c>
      <c r="O2204">
        <v>541970.47210000001</v>
      </c>
      <c r="P2204">
        <v>12705.142900000001</v>
      </c>
      <c r="R2204">
        <v>0</v>
      </c>
      <c r="S2204">
        <v>99329.285699999993</v>
      </c>
      <c r="U2204">
        <f t="shared" si="40"/>
        <v>0</v>
      </c>
      <c r="V2204">
        <f t="shared" si="41"/>
        <v>11.446311562759698</v>
      </c>
      <c r="W2204" t="str">
        <f t="shared" si="42"/>
        <v/>
      </c>
      <c r="X2204">
        <f t="shared" si="43"/>
        <v>0.78929692045782751</v>
      </c>
      <c r="Y2204" t="str">
        <f t="shared" si="44"/>
        <v/>
      </c>
      <c r="AA2204">
        <v>12705.142900000001</v>
      </c>
      <c r="AC2204">
        <v>0</v>
      </c>
      <c r="AD2204">
        <v>99329.285699999993</v>
      </c>
      <c r="AF2204">
        <v>0</v>
      </c>
      <c r="AG2204">
        <v>99024</v>
      </c>
      <c r="AH2204">
        <v>7859653.6600000001</v>
      </c>
      <c r="AI2204">
        <v>548802.09519999998</v>
      </c>
      <c r="AJ2204">
        <v>6831.6230999999998</v>
      </c>
      <c r="AK2204">
        <v>541970.47210000001</v>
      </c>
    </row>
    <row r="2205" spans="1:37" ht="19" customHeight="1">
      <c r="A2205" t="s">
        <v>1073</v>
      </c>
      <c r="B2205" t="s">
        <v>1074</v>
      </c>
      <c r="C2205" t="s">
        <v>1075</v>
      </c>
      <c r="D2205">
        <v>7</v>
      </c>
      <c r="E2205" t="s">
        <v>1189</v>
      </c>
      <c r="G2205" t="s">
        <v>1190</v>
      </c>
      <c r="H2205" t="s">
        <v>1071</v>
      </c>
      <c r="I2205" t="s">
        <v>1165</v>
      </c>
      <c r="J2205" t="s">
        <v>1032</v>
      </c>
      <c r="K2205">
        <v>1015647</v>
      </c>
      <c r="L2205">
        <v>6190862.0300000003</v>
      </c>
      <c r="M2205">
        <v>496918.7942</v>
      </c>
      <c r="N2205">
        <v>70022.258000000002</v>
      </c>
      <c r="O2205">
        <v>426896.53619999997</v>
      </c>
      <c r="P2205">
        <v>3102.4286000000002</v>
      </c>
      <c r="R2205">
        <v>0</v>
      </c>
      <c r="S2205">
        <v>56421.571400000001</v>
      </c>
      <c r="U2205">
        <f t="shared" si="40"/>
        <v>0</v>
      </c>
      <c r="V2205">
        <f t="shared" si="41"/>
        <v>18.246590168525508</v>
      </c>
      <c r="W2205" t="str">
        <f t="shared" si="42"/>
        <v/>
      </c>
      <c r="X2205">
        <f t="shared" si="43"/>
        <v>1.2581783422541926</v>
      </c>
      <c r="Y2205" t="str">
        <f t="shared" si="44"/>
        <v/>
      </c>
      <c r="AA2205">
        <v>3102.4286000000002</v>
      </c>
      <c r="AC2205">
        <v>0</v>
      </c>
      <c r="AD2205">
        <v>56421.571400000001</v>
      </c>
      <c r="AF2205">
        <v>0</v>
      </c>
      <c r="AG2205">
        <v>1015647</v>
      </c>
      <c r="AH2205">
        <v>6190862.0300000003</v>
      </c>
      <c r="AI2205">
        <v>496918.7942</v>
      </c>
      <c r="AJ2205">
        <v>70022.258000000002</v>
      </c>
      <c r="AK2205">
        <v>426896.53619999997</v>
      </c>
    </row>
    <row r="2206" spans="1:37" ht="19" customHeight="1">
      <c r="A2206" t="s">
        <v>1073</v>
      </c>
      <c r="B2206" t="s">
        <v>1074</v>
      </c>
      <c r="C2206" t="s">
        <v>1075</v>
      </c>
      <c r="D2206">
        <v>7</v>
      </c>
      <c r="E2206" t="s">
        <v>1191</v>
      </c>
      <c r="G2206" t="s">
        <v>1192</v>
      </c>
      <c r="H2206" t="s">
        <v>1071</v>
      </c>
      <c r="I2206" t="s">
        <v>1165</v>
      </c>
      <c r="J2206" t="s">
        <v>1032</v>
      </c>
      <c r="K2206">
        <v>414637</v>
      </c>
      <c r="L2206">
        <v>6001891.5099999998</v>
      </c>
      <c r="M2206">
        <v>442445.87089999998</v>
      </c>
      <c r="N2206">
        <v>28588.411199999999</v>
      </c>
      <c r="O2206">
        <v>413857.45970000001</v>
      </c>
      <c r="P2206">
        <v>7350.8571000000002</v>
      </c>
      <c r="R2206">
        <v>0</v>
      </c>
      <c r="S2206">
        <v>56057.857100000001</v>
      </c>
      <c r="U2206">
        <f t="shared" si="40"/>
        <v>0</v>
      </c>
      <c r="V2206">
        <f t="shared" si="41"/>
        <v>16.351801110856233</v>
      </c>
      <c r="W2206" t="str">
        <f t="shared" si="42"/>
        <v/>
      </c>
      <c r="X2206">
        <f t="shared" si="43"/>
        <v>1.1275235311432246</v>
      </c>
      <c r="Y2206" t="str">
        <f t="shared" si="44"/>
        <v/>
      </c>
      <c r="AA2206">
        <v>7350.8571000000002</v>
      </c>
      <c r="AC2206">
        <v>0</v>
      </c>
      <c r="AD2206">
        <v>56057.857100000001</v>
      </c>
      <c r="AF2206">
        <v>0</v>
      </c>
      <c r="AG2206">
        <v>414637</v>
      </c>
      <c r="AH2206">
        <v>6001891.5099999998</v>
      </c>
      <c r="AI2206">
        <v>442445.87089999998</v>
      </c>
      <c r="AJ2206">
        <v>28588.411199999999</v>
      </c>
      <c r="AK2206">
        <v>413857.45970000001</v>
      </c>
    </row>
    <row r="2207" spans="1:37" ht="19" customHeight="1">
      <c r="A2207" t="s">
        <v>1073</v>
      </c>
      <c r="B2207" t="s">
        <v>1074</v>
      </c>
      <c r="C2207" t="s">
        <v>1075</v>
      </c>
      <c r="D2207">
        <v>7</v>
      </c>
      <c r="E2207" t="s">
        <v>1193</v>
      </c>
      <c r="G2207" t="s">
        <v>1194</v>
      </c>
      <c r="H2207" t="s">
        <v>1071</v>
      </c>
      <c r="I2207" t="s">
        <v>1165</v>
      </c>
      <c r="J2207" t="s">
        <v>1032</v>
      </c>
      <c r="K2207">
        <v>220</v>
      </c>
      <c r="L2207">
        <v>5846231.1600000001</v>
      </c>
      <c r="M2207">
        <v>403112.85389999999</v>
      </c>
      <c r="N2207">
        <v>15.1945</v>
      </c>
      <c r="O2207">
        <v>403097.6594</v>
      </c>
      <c r="P2207">
        <v>46769.857100000001</v>
      </c>
      <c r="R2207">
        <v>0</v>
      </c>
      <c r="S2207">
        <v>161754.14290000001</v>
      </c>
      <c r="U2207">
        <f t="shared" si="40"/>
        <v>0</v>
      </c>
      <c r="V2207">
        <f t="shared" si="41"/>
        <v>5.1634368900694696</v>
      </c>
      <c r="W2207" t="str">
        <f t="shared" si="42"/>
        <v/>
      </c>
      <c r="X2207">
        <f t="shared" si="43"/>
        <v>0.35601901456548635</v>
      </c>
      <c r="Y2207" t="str">
        <f t="shared" si="44"/>
        <v/>
      </c>
      <c r="AA2207">
        <v>46769.857100000001</v>
      </c>
      <c r="AC2207">
        <v>0</v>
      </c>
      <c r="AD2207">
        <v>161754.14290000001</v>
      </c>
      <c r="AF2207">
        <v>0</v>
      </c>
      <c r="AG2207">
        <v>220</v>
      </c>
      <c r="AH2207">
        <v>5846231.1600000001</v>
      </c>
      <c r="AI2207">
        <v>403112.85389999999</v>
      </c>
      <c r="AJ2207">
        <v>15.1945</v>
      </c>
      <c r="AK2207">
        <v>403097.6594</v>
      </c>
    </row>
    <row r="2208" spans="1:37" ht="19" customHeight="1">
      <c r="A2208" t="s">
        <v>1073</v>
      </c>
      <c r="B2208" t="s">
        <v>1074</v>
      </c>
      <c r="C2208" t="s">
        <v>1075</v>
      </c>
      <c r="D2208">
        <v>7</v>
      </c>
      <c r="E2208" t="s">
        <v>1195</v>
      </c>
      <c r="F2208" t="s">
        <v>1196</v>
      </c>
      <c r="G2208" t="s">
        <v>1196</v>
      </c>
      <c r="H2208" t="s">
        <v>1168</v>
      </c>
      <c r="I2208" t="s">
        <v>1165</v>
      </c>
      <c r="J2208" t="s">
        <v>1039</v>
      </c>
      <c r="K2208">
        <v>3876.56</v>
      </c>
      <c r="L2208">
        <v>46902.442600000002</v>
      </c>
      <c r="M2208">
        <v>350112.14069999999</v>
      </c>
      <c r="N2208">
        <v>26727.087299999999</v>
      </c>
      <c r="O2208">
        <v>323385.05339999998</v>
      </c>
      <c r="P2208">
        <v>3481.2856999999999</v>
      </c>
      <c r="Q2208">
        <v>57716.857100000001</v>
      </c>
      <c r="S2208">
        <v>57716.857100000001</v>
      </c>
      <c r="U2208">
        <f t="shared" si="40"/>
        <v>0</v>
      </c>
      <c r="V2208">
        <f t="shared" si="41"/>
        <v>0.12568500076161335</v>
      </c>
      <c r="W2208" t="str">
        <f t="shared" si="42"/>
        <v/>
      </c>
      <c r="X2208">
        <f t="shared" si="43"/>
        <v>0.86657560049297977</v>
      </c>
      <c r="Y2208" t="str">
        <f t="shared" si="44"/>
        <v/>
      </c>
      <c r="AA2208">
        <v>3481.2856999999999</v>
      </c>
      <c r="AB2208">
        <v>57716.857100000001</v>
      </c>
      <c r="AD2208">
        <v>57716.857100000001</v>
      </c>
      <c r="AF2208">
        <v>0</v>
      </c>
      <c r="AG2208">
        <v>3876.56</v>
      </c>
      <c r="AH2208">
        <v>46902.442600000002</v>
      </c>
      <c r="AI2208">
        <v>350112.14069999999</v>
      </c>
      <c r="AJ2208">
        <v>26727.087299999999</v>
      </c>
      <c r="AK2208">
        <v>323385.05339999998</v>
      </c>
    </row>
    <row r="2209" spans="1:37" ht="19" customHeight="1">
      <c r="A2209" t="s">
        <v>1073</v>
      </c>
      <c r="B2209" t="s">
        <v>1074</v>
      </c>
      <c r="C2209" t="s">
        <v>1075</v>
      </c>
      <c r="D2209">
        <v>7</v>
      </c>
      <c r="E2209" t="s">
        <v>1197</v>
      </c>
      <c r="G2209" t="s">
        <v>1198</v>
      </c>
      <c r="H2209" t="s">
        <v>1071</v>
      </c>
      <c r="I2209" t="s">
        <v>1165</v>
      </c>
      <c r="J2209" t="s">
        <v>1032</v>
      </c>
      <c r="K2209">
        <v>0</v>
      </c>
      <c r="L2209">
        <v>4015418.84</v>
      </c>
      <c r="M2209">
        <v>276886.10930000001</v>
      </c>
      <c r="N2209">
        <v>0</v>
      </c>
      <c r="O2209">
        <v>276886.10930000001</v>
      </c>
      <c r="P2209">
        <v>3398</v>
      </c>
      <c r="R2209">
        <v>0</v>
      </c>
      <c r="S2209">
        <v>28172.428599999999</v>
      </c>
      <c r="U2209">
        <f t="shared" si="40"/>
        <v>0</v>
      </c>
      <c r="V2209">
        <f t="shared" si="41"/>
        <v>20.361441713162879</v>
      </c>
      <c r="W2209" t="str">
        <f t="shared" si="42"/>
        <v/>
      </c>
      <c r="X2209">
        <f t="shared" si="43"/>
        <v>1.4040379348562293</v>
      </c>
      <c r="Y2209" t="str">
        <f t="shared" si="44"/>
        <v/>
      </c>
      <c r="AA2209">
        <v>3398</v>
      </c>
      <c r="AC2209">
        <v>0</v>
      </c>
      <c r="AD2209">
        <v>28172.428599999999</v>
      </c>
      <c r="AF2209">
        <v>0</v>
      </c>
      <c r="AG2209">
        <v>0</v>
      </c>
      <c r="AH2209">
        <v>4015418.84</v>
      </c>
      <c r="AI2209">
        <v>276886.10930000001</v>
      </c>
      <c r="AJ2209">
        <v>0</v>
      </c>
      <c r="AK2209">
        <v>276886.10930000001</v>
      </c>
    </row>
    <row r="2210" spans="1:37" ht="19" customHeight="1">
      <c r="A2210" t="s">
        <v>1073</v>
      </c>
      <c r="B2210" t="s">
        <v>1074</v>
      </c>
      <c r="C2210" t="s">
        <v>1075</v>
      </c>
      <c r="D2210">
        <v>7</v>
      </c>
      <c r="E2210" t="s">
        <v>1199</v>
      </c>
      <c r="G2210" t="s">
        <v>1200</v>
      </c>
      <c r="H2210" t="s">
        <v>1168</v>
      </c>
      <c r="I2210" t="s">
        <v>1165</v>
      </c>
      <c r="J2210" t="s">
        <v>1032</v>
      </c>
      <c r="K2210">
        <v>475376</v>
      </c>
      <c r="L2210">
        <v>3322110.1</v>
      </c>
      <c r="M2210">
        <v>261845.92439999999</v>
      </c>
      <c r="N2210">
        <v>32775.230100000001</v>
      </c>
      <c r="O2210">
        <v>229070.6943</v>
      </c>
      <c r="P2210">
        <v>4716.8571000000002</v>
      </c>
      <c r="R2210">
        <v>0</v>
      </c>
      <c r="S2210">
        <v>68451.142900000006</v>
      </c>
      <c r="U2210">
        <f t="shared" si="40"/>
        <v>0</v>
      </c>
      <c r="V2210">
        <f t="shared" si="41"/>
        <v>7.9253317227770381</v>
      </c>
      <c r="W2210" t="str">
        <f t="shared" si="42"/>
        <v/>
      </c>
      <c r="X2210">
        <f t="shared" si="43"/>
        <v>0.54647094327144419</v>
      </c>
      <c r="Y2210" t="str">
        <f t="shared" si="44"/>
        <v/>
      </c>
      <c r="AA2210">
        <v>4716.8571000000002</v>
      </c>
      <c r="AC2210">
        <v>0</v>
      </c>
      <c r="AD2210">
        <v>68451.142900000006</v>
      </c>
      <c r="AF2210">
        <v>0</v>
      </c>
      <c r="AG2210">
        <v>475376</v>
      </c>
      <c r="AH2210">
        <v>3322110.1</v>
      </c>
      <c r="AI2210">
        <v>261845.92439999999</v>
      </c>
      <c r="AJ2210">
        <v>32775.230100000001</v>
      </c>
      <c r="AK2210">
        <v>229070.6943</v>
      </c>
    </row>
    <row r="2211" spans="1:37" ht="19" customHeight="1">
      <c r="A2211" t="s">
        <v>1073</v>
      </c>
      <c r="B2211" t="s">
        <v>1074</v>
      </c>
      <c r="C2211" t="s">
        <v>1075</v>
      </c>
      <c r="D2211">
        <v>7</v>
      </c>
      <c r="E2211" t="s">
        <v>1201</v>
      </c>
      <c r="G2211" t="s">
        <v>1202</v>
      </c>
      <c r="H2211" t="s">
        <v>1168</v>
      </c>
      <c r="I2211" t="s">
        <v>1165</v>
      </c>
      <c r="J2211" t="s">
        <v>1032</v>
      </c>
      <c r="K2211">
        <v>194</v>
      </c>
      <c r="L2211">
        <v>2761806.02</v>
      </c>
      <c r="M2211">
        <v>190441.02100000001</v>
      </c>
      <c r="N2211">
        <v>13.342599999999999</v>
      </c>
      <c r="O2211">
        <v>190427.6783</v>
      </c>
      <c r="P2211">
        <v>29202</v>
      </c>
      <c r="R2211">
        <v>0</v>
      </c>
      <c r="S2211">
        <v>94381.285699999993</v>
      </c>
      <c r="U2211">
        <f t="shared" si="40"/>
        <v>0</v>
      </c>
      <c r="V2211">
        <f t="shared" si="41"/>
        <v>4.1806108965579751</v>
      </c>
      <c r="W2211" t="str">
        <f t="shared" si="42"/>
        <v/>
      </c>
      <c r="X2211">
        <f t="shared" si="43"/>
        <v>0.28825481599534036</v>
      </c>
      <c r="Y2211" t="str">
        <f t="shared" si="44"/>
        <v/>
      </c>
      <c r="AA2211">
        <v>29202</v>
      </c>
      <c r="AC2211">
        <v>0</v>
      </c>
      <c r="AD2211">
        <v>94381.285699999993</v>
      </c>
      <c r="AF2211">
        <v>0</v>
      </c>
      <c r="AG2211">
        <v>194</v>
      </c>
      <c r="AH2211">
        <v>2761806.02</v>
      </c>
      <c r="AI2211">
        <v>190441.02100000001</v>
      </c>
      <c r="AJ2211">
        <v>13.342599999999999</v>
      </c>
      <c r="AK2211">
        <v>190427.6783</v>
      </c>
    </row>
    <row r="2212" spans="1:37" ht="19" customHeight="1">
      <c r="A2212" t="s">
        <v>1073</v>
      </c>
      <c r="B2212" t="s">
        <v>1074</v>
      </c>
      <c r="C2212" t="s">
        <v>1075</v>
      </c>
      <c r="D2212">
        <v>7</v>
      </c>
      <c r="E2212" t="s">
        <v>1203</v>
      </c>
      <c r="G2212" t="s">
        <v>1204</v>
      </c>
      <c r="H2212" t="s">
        <v>1071</v>
      </c>
      <c r="I2212" t="s">
        <v>1165</v>
      </c>
      <c r="J2212" t="s">
        <v>1032</v>
      </c>
      <c r="K2212">
        <v>299</v>
      </c>
      <c r="L2212">
        <v>2420844.21</v>
      </c>
      <c r="M2212">
        <v>166950.30319999999</v>
      </c>
      <c r="N2212">
        <v>20.6053</v>
      </c>
      <c r="O2212">
        <v>166929.6979</v>
      </c>
      <c r="P2212">
        <v>4964</v>
      </c>
      <c r="R2212">
        <v>0</v>
      </c>
      <c r="S2212">
        <v>28782.571400000001</v>
      </c>
      <c r="U2212">
        <f t="shared" si="40"/>
        <v>0</v>
      </c>
      <c r="V2212">
        <f t="shared" si="41"/>
        <v>12.016911089068694</v>
      </c>
      <c r="W2212" t="str">
        <f t="shared" si="42"/>
        <v/>
      </c>
      <c r="X2212">
        <f t="shared" si="43"/>
        <v>0.82862795623207297</v>
      </c>
      <c r="Y2212" t="str">
        <f t="shared" si="44"/>
        <v/>
      </c>
      <c r="AA2212">
        <v>4964</v>
      </c>
      <c r="AC2212">
        <v>0</v>
      </c>
      <c r="AD2212">
        <v>28782.571400000001</v>
      </c>
      <c r="AF2212">
        <v>0</v>
      </c>
      <c r="AG2212">
        <v>299</v>
      </c>
      <c r="AH2212">
        <v>2420844.21</v>
      </c>
      <c r="AI2212">
        <v>166950.30319999999</v>
      </c>
      <c r="AJ2212">
        <v>20.6053</v>
      </c>
      <c r="AK2212">
        <v>166929.6979</v>
      </c>
    </row>
    <row r="2213" spans="1:37" ht="19" customHeight="1">
      <c r="A2213" t="s">
        <v>1073</v>
      </c>
      <c r="B2213" t="s">
        <v>1074</v>
      </c>
      <c r="C2213" t="s">
        <v>1075</v>
      </c>
      <c r="D2213">
        <v>7</v>
      </c>
      <c r="E2213" t="s">
        <v>1205</v>
      </c>
      <c r="F2213" t="s">
        <v>1206</v>
      </c>
      <c r="G2213" t="s">
        <v>1206</v>
      </c>
      <c r="H2213" t="s">
        <v>1168</v>
      </c>
      <c r="I2213" t="s">
        <v>1165</v>
      </c>
      <c r="J2213" t="s">
        <v>1039</v>
      </c>
      <c r="K2213">
        <v>2326.96</v>
      </c>
      <c r="L2213">
        <v>19894.444</v>
      </c>
      <c r="M2213">
        <v>153218.8303</v>
      </c>
      <c r="N2213">
        <v>16042.209000000001</v>
      </c>
      <c r="O2213">
        <v>137176.6213</v>
      </c>
      <c r="P2213">
        <v>6907.5713999999998</v>
      </c>
      <c r="Q2213">
        <v>56210.7143</v>
      </c>
      <c r="S2213">
        <v>56210.7143</v>
      </c>
      <c r="U2213">
        <f t="shared" si="40"/>
        <v>0</v>
      </c>
      <c r="V2213">
        <f t="shared" si="41"/>
        <v>5.6474754417313741E-2</v>
      </c>
      <c r="W2213" t="str">
        <f t="shared" si="42"/>
        <v/>
      </c>
      <c r="X2213">
        <f t="shared" si="43"/>
        <v>0.38939914927520197</v>
      </c>
      <c r="Y2213" t="str">
        <f t="shared" si="44"/>
        <v/>
      </c>
      <c r="AA2213">
        <v>6907.5713999999998</v>
      </c>
      <c r="AB2213">
        <v>56210.7143</v>
      </c>
      <c r="AD2213">
        <v>56210.7143</v>
      </c>
      <c r="AF2213">
        <v>0</v>
      </c>
      <c r="AG2213">
        <v>2326.96</v>
      </c>
      <c r="AH2213">
        <v>19894.444</v>
      </c>
      <c r="AI2213">
        <v>153218.8303</v>
      </c>
      <c r="AJ2213">
        <v>16042.209000000001</v>
      </c>
      <c r="AK2213">
        <v>137176.6213</v>
      </c>
    </row>
    <row r="2214" spans="1:37" ht="19" customHeight="1">
      <c r="A2214" t="s">
        <v>1073</v>
      </c>
      <c r="B2214" t="s">
        <v>1074</v>
      </c>
      <c r="C2214" t="s">
        <v>1075</v>
      </c>
      <c r="D2214">
        <v>7</v>
      </c>
      <c r="E2214" t="s">
        <v>1207</v>
      </c>
      <c r="G2214" t="s">
        <v>1208</v>
      </c>
      <c r="H2214" t="s">
        <v>1168</v>
      </c>
      <c r="I2214" t="s">
        <v>1165</v>
      </c>
      <c r="J2214" t="s">
        <v>1032</v>
      </c>
      <c r="K2214">
        <v>0</v>
      </c>
      <c r="L2214">
        <v>2204236.6</v>
      </c>
      <c r="M2214">
        <v>151970.8273</v>
      </c>
      <c r="N2214">
        <v>0</v>
      </c>
      <c r="O2214">
        <v>151970.8273</v>
      </c>
      <c r="P2214">
        <v>4158.7142999999996</v>
      </c>
      <c r="R2214">
        <v>0</v>
      </c>
      <c r="S2214">
        <v>18018.7143</v>
      </c>
      <c r="U2214">
        <f t="shared" si="40"/>
        <v>0</v>
      </c>
      <c r="V2214">
        <f t="shared" si="41"/>
        <v>17.475772000954745</v>
      </c>
      <c r="W2214" t="str">
        <f t="shared" si="42"/>
        <v/>
      </c>
      <c r="X2214">
        <f t="shared" si="43"/>
        <v>1.2048649989258273</v>
      </c>
      <c r="Y2214" t="str">
        <f t="shared" si="44"/>
        <v/>
      </c>
      <c r="AA2214">
        <v>4158.7142999999996</v>
      </c>
      <c r="AC2214">
        <v>0</v>
      </c>
      <c r="AD2214">
        <v>18018.7143</v>
      </c>
      <c r="AF2214">
        <v>0</v>
      </c>
      <c r="AG2214">
        <v>0</v>
      </c>
      <c r="AH2214">
        <v>2204236.6</v>
      </c>
      <c r="AI2214">
        <v>151970.8273</v>
      </c>
      <c r="AJ2214">
        <v>0</v>
      </c>
      <c r="AK2214">
        <v>151970.8273</v>
      </c>
    </row>
    <row r="2215" spans="1:37" ht="19" customHeight="1">
      <c r="A2215" t="s">
        <v>1073</v>
      </c>
      <c r="B2215" t="s">
        <v>1074</v>
      </c>
      <c r="C2215" t="s">
        <v>1075</v>
      </c>
      <c r="D2215">
        <v>7</v>
      </c>
      <c r="E2215" t="s">
        <v>1209</v>
      </c>
      <c r="G2215" t="s">
        <v>1210</v>
      </c>
      <c r="H2215" t="s">
        <v>1168</v>
      </c>
      <c r="I2215" t="s">
        <v>1165</v>
      </c>
      <c r="J2215" t="s">
        <v>1032</v>
      </c>
      <c r="K2215">
        <v>0</v>
      </c>
      <c r="L2215">
        <v>2074446.56</v>
      </c>
      <c r="M2215">
        <v>143027.6501</v>
      </c>
      <c r="N2215">
        <v>0</v>
      </c>
      <c r="O2215">
        <v>143027.6501</v>
      </c>
      <c r="P2215">
        <v>4843.7142999999996</v>
      </c>
      <c r="R2215">
        <v>0</v>
      </c>
      <c r="S2215">
        <v>36967.2857</v>
      </c>
      <c r="U2215">
        <f t="shared" si="40"/>
        <v>0</v>
      </c>
      <c r="V2215">
        <f t="shared" si="41"/>
        <v>8.0165341587799777</v>
      </c>
      <c r="W2215" t="str">
        <f t="shared" si="42"/>
        <v/>
      </c>
      <c r="X2215">
        <f t="shared" si="43"/>
        <v>0.55271900698019438</v>
      </c>
      <c r="Y2215" t="str">
        <f t="shared" si="44"/>
        <v/>
      </c>
      <c r="AA2215">
        <v>4843.7142999999996</v>
      </c>
      <c r="AC2215">
        <v>0</v>
      </c>
      <c r="AD2215">
        <v>36967.2857</v>
      </c>
      <c r="AF2215">
        <v>0</v>
      </c>
      <c r="AG2215">
        <v>0</v>
      </c>
      <c r="AH2215">
        <v>2074446.56</v>
      </c>
      <c r="AI2215">
        <v>143027.6501</v>
      </c>
      <c r="AJ2215">
        <v>0</v>
      </c>
      <c r="AK2215">
        <v>143027.6501</v>
      </c>
    </row>
    <row r="2216" spans="1:37" ht="19" customHeight="1">
      <c r="A2216" t="s">
        <v>1073</v>
      </c>
      <c r="B2216" t="s">
        <v>1074</v>
      </c>
      <c r="C2216" t="s">
        <v>1075</v>
      </c>
      <c r="D2216">
        <v>7</v>
      </c>
      <c r="E2216" t="s">
        <v>1211</v>
      </c>
      <c r="G2216" t="s">
        <v>1212</v>
      </c>
      <c r="H2216" t="s">
        <v>1168</v>
      </c>
      <c r="I2216" t="s">
        <v>1165</v>
      </c>
      <c r="J2216" t="s">
        <v>1032</v>
      </c>
      <c r="K2216">
        <v>231349</v>
      </c>
      <c r="L2216">
        <v>1398331.8</v>
      </c>
      <c r="M2216">
        <v>112378.7311</v>
      </c>
      <c r="N2216">
        <v>15956.360699999999</v>
      </c>
      <c r="O2216">
        <v>96422.3704</v>
      </c>
      <c r="P2216">
        <v>712.14290000000005</v>
      </c>
      <c r="R2216">
        <v>0</v>
      </c>
      <c r="S2216">
        <v>11368.7143</v>
      </c>
      <c r="U2216">
        <f t="shared" si="40"/>
        <v>0</v>
      </c>
      <c r="V2216">
        <f t="shared" si="41"/>
        <v>20.478264886746505</v>
      </c>
      <c r="W2216" t="str">
        <f t="shared" si="42"/>
        <v/>
      </c>
      <c r="X2216">
        <f t="shared" si="43"/>
        <v>1.4121301687436323</v>
      </c>
      <c r="Y2216" t="str">
        <f t="shared" si="44"/>
        <v/>
      </c>
      <c r="AA2216">
        <v>712.14290000000005</v>
      </c>
      <c r="AC2216">
        <v>0</v>
      </c>
      <c r="AD2216">
        <v>11368.7143</v>
      </c>
      <c r="AF2216">
        <v>0</v>
      </c>
      <c r="AG2216">
        <v>231349</v>
      </c>
      <c r="AH2216">
        <v>1398331.8</v>
      </c>
      <c r="AI2216">
        <v>112378.7311</v>
      </c>
      <c r="AJ2216">
        <v>15956.360699999999</v>
      </c>
      <c r="AK2216">
        <v>96422.3704</v>
      </c>
    </row>
    <row r="2217" spans="1:37" ht="19" customHeight="1">
      <c r="A2217" t="s">
        <v>1073</v>
      </c>
      <c r="B2217" t="s">
        <v>1074</v>
      </c>
      <c r="C2217" t="s">
        <v>1075</v>
      </c>
      <c r="D2217">
        <v>7</v>
      </c>
      <c r="E2217" t="s">
        <v>1213</v>
      </c>
      <c r="G2217" t="s">
        <v>1214</v>
      </c>
      <c r="H2217" t="s">
        <v>1071</v>
      </c>
      <c r="I2217" t="s">
        <v>1165</v>
      </c>
      <c r="J2217" t="s">
        <v>1032</v>
      </c>
      <c r="K2217">
        <v>0</v>
      </c>
      <c r="L2217">
        <v>1124497.1000000001</v>
      </c>
      <c r="M2217">
        <v>77538.390799999994</v>
      </c>
      <c r="N2217">
        <v>0</v>
      </c>
      <c r="O2217">
        <v>77538.390799999994</v>
      </c>
      <c r="P2217">
        <v>2725.8571000000002</v>
      </c>
      <c r="R2217">
        <v>0</v>
      </c>
      <c r="S2217">
        <v>19815.7143</v>
      </c>
      <c r="U2217">
        <f t="shared" si="40"/>
        <v>0</v>
      </c>
      <c r="V2217">
        <f t="shared" si="41"/>
        <v>8.1068206992236895</v>
      </c>
      <c r="W2217" t="str">
        <f t="shared" si="42"/>
        <v/>
      </c>
      <c r="X2217">
        <f t="shared" si="43"/>
        <v>0.55899640072165202</v>
      </c>
      <c r="Y2217" t="str">
        <f t="shared" si="44"/>
        <v/>
      </c>
      <c r="AA2217">
        <v>2725.8571000000002</v>
      </c>
      <c r="AC2217">
        <v>0</v>
      </c>
      <c r="AD2217">
        <v>19815.7143</v>
      </c>
      <c r="AF2217">
        <v>0</v>
      </c>
      <c r="AG2217">
        <v>0</v>
      </c>
      <c r="AH2217">
        <v>1124497.1000000001</v>
      </c>
      <c r="AI2217">
        <v>77538.390799999994</v>
      </c>
      <c r="AJ2217">
        <v>0</v>
      </c>
      <c r="AK2217">
        <v>77538.390799999994</v>
      </c>
    </row>
    <row r="2218" spans="1:37" ht="19" customHeight="1">
      <c r="A2218" t="s">
        <v>1073</v>
      </c>
      <c r="B2218" t="s">
        <v>1074</v>
      </c>
      <c r="C2218" t="s">
        <v>1075</v>
      </c>
      <c r="D2218">
        <v>7</v>
      </c>
      <c r="E2218" t="s">
        <v>1215</v>
      </c>
      <c r="G2218" t="s">
        <v>1216</v>
      </c>
      <c r="H2218" t="s">
        <v>1168</v>
      </c>
      <c r="I2218" t="s">
        <v>1165</v>
      </c>
      <c r="J2218" t="s">
        <v>1032</v>
      </c>
      <c r="K2218">
        <v>0</v>
      </c>
      <c r="L2218">
        <v>969240.66</v>
      </c>
      <c r="M2218">
        <v>66827.433600000004</v>
      </c>
      <c r="N2218">
        <v>0</v>
      </c>
      <c r="O2218">
        <v>66827.433600000004</v>
      </c>
      <c r="P2218">
        <v>23582.428599999999</v>
      </c>
      <c r="R2218">
        <v>0</v>
      </c>
      <c r="S2218">
        <v>54550.857100000001</v>
      </c>
      <c r="U2218">
        <f t="shared" si="40"/>
        <v>0</v>
      </c>
      <c r="V2218">
        <f t="shared" si="41"/>
        <v>2.5382360386152651</v>
      </c>
      <c r="W2218" t="str">
        <f t="shared" si="42"/>
        <v/>
      </c>
      <c r="X2218">
        <f t="shared" si="43"/>
        <v>0.17500689697818567</v>
      </c>
      <c r="Y2218" t="str">
        <f t="shared" si="44"/>
        <v/>
      </c>
      <c r="AA2218">
        <v>23582.428599999999</v>
      </c>
      <c r="AC2218">
        <v>0</v>
      </c>
      <c r="AD2218">
        <v>54550.857100000001</v>
      </c>
      <c r="AF2218">
        <v>0</v>
      </c>
      <c r="AG2218">
        <v>0</v>
      </c>
      <c r="AH2218">
        <v>969240.66</v>
      </c>
      <c r="AI2218">
        <v>66827.433600000004</v>
      </c>
      <c r="AJ2218">
        <v>0</v>
      </c>
      <c r="AK2218">
        <v>66827.433600000004</v>
      </c>
    </row>
    <row r="2219" spans="1:37" ht="19" customHeight="1">
      <c r="A2219" t="s">
        <v>1073</v>
      </c>
      <c r="B2219" t="s">
        <v>1074</v>
      </c>
      <c r="C2219" t="s">
        <v>1075</v>
      </c>
      <c r="D2219">
        <v>7</v>
      </c>
      <c r="E2219" t="s">
        <v>1217</v>
      </c>
      <c r="G2219" t="s">
        <v>1218</v>
      </c>
      <c r="H2219" t="s">
        <v>1071</v>
      </c>
      <c r="I2219" t="s">
        <v>1165</v>
      </c>
      <c r="J2219" t="s">
        <v>1032</v>
      </c>
      <c r="K2219">
        <v>786163</v>
      </c>
      <c r="L2219">
        <v>168244.01</v>
      </c>
      <c r="M2219">
        <v>65812.353400000007</v>
      </c>
      <c r="N2219">
        <v>54211.172700000003</v>
      </c>
      <c r="O2219">
        <v>11601.180700000001</v>
      </c>
      <c r="P2219">
        <v>401.28570000000002</v>
      </c>
      <c r="R2219">
        <v>0</v>
      </c>
      <c r="S2219">
        <v>4726</v>
      </c>
      <c r="U2219">
        <f t="shared" si="40"/>
        <v>0</v>
      </c>
      <c r="V2219">
        <f t="shared" si="41"/>
        <v>28.849737319388186</v>
      </c>
      <c r="W2219" t="str">
        <f t="shared" si="42"/>
        <v/>
      </c>
      <c r="X2219">
        <f t="shared" si="43"/>
        <v>1.9893704552324529</v>
      </c>
      <c r="Y2219" t="str">
        <f t="shared" si="44"/>
        <v/>
      </c>
      <c r="AA2219">
        <v>401.28570000000002</v>
      </c>
      <c r="AC2219">
        <v>0</v>
      </c>
      <c r="AD2219">
        <v>4726</v>
      </c>
      <c r="AF2219">
        <v>0</v>
      </c>
      <c r="AG2219">
        <v>786163</v>
      </c>
      <c r="AH2219">
        <v>168244.01</v>
      </c>
      <c r="AI2219">
        <v>65812.353400000007</v>
      </c>
      <c r="AJ2219">
        <v>54211.172700000003</v>
      </c>
      <c r="AK2219">
        <v>11601.180700000001</v>
      </c>
    </row>
    <row r="2220" spans="1:37" ht="19" customHeight="1">
      <c r="A2220" t="s">
        <v>1073</v>
      </c>
      <c r="B2220" t="s">
        <v>1074</v>
      </c>
      <c r="C2220" t="s">
        <v>1075</v>
      </c>
      <c r="D2220">
        <v>7</v>
      </c>
      <c r="E2220" t="s">
        <v>1219</v>
      </c>
      <c r="G2220" t="s">
        <v>1220</v>
      </c>
      <c r="H2220" t="s">
        <v>1071</v>
      </c>
      <c r="I2220" t="s">
        <v>1165</v>
      </c>
      <c r="J2220" t="s">
        <v>1032</v>
      </c>
      <c r="K2220">
        <v>0</v>
      </c>
      <c r="L2220">
        <v>841203.6</v>
      </c>
      <c r="M2220">
        <v>58002.702899999997</v>
      </c>
      <c r="N2220">
        <v>0</v>
      </c>
      <c r="O2220">
        <v>58002.702899999997</v>
      </c>
      <c r="P2220">
        <v>256.1429</v>
      </c>
      <c r="R2220">
        <v>0</v>
      </c>
      <c r="S2220">
        <v>14853.857099999999</v>
      </c>
      <c r="U2220">
        <f t="shared" si="40"/>
        <v>0</v>
      </c>
      <c r="V2220">
        <f t="shared" si="41"/>
        <v>8.0902853749106605</v>
      </c>
      <c r="W2220" t="str">
        <f t="shared" si="42"/>
        <v/>
      </c>
      <c r="X2220">
        <f t="shared" si="43"/>
        <v>0.55784166755486797</v>
      </c>
      <c r="Y2220" t="str">
        <f t="shared" si="44"/>
        <v/>
      </c>
      <c r="AA2220">
        <v>256.1429</v>
      </c>
      <c r="AC2220">
        <v>0</v>
      </c>
      <c r="AD2220">
        <v>14853.857099999999</v>
      </c>
      <c r="AF2220">
        <v>0</v>
      </c>
      <c r="AG2220">
        <v>0</v>
      </c>
      <c r="AH2220">
        <v>841203.6</v>
      </c>
      <c r="AI2220">
        <v>58002.702899999997</v>
      </c>
      <c r="AJ2220">
        <v>0</v>
      </c>
      <c r="AK2220">
        <v>58002.702899999997</v>
      </c>
    </row>
    <row r="2221" spans="1:37" ht="19" customHeight="1">
      <c r="A2221" t="s">
        <v>1073</v>
      </c>
      <c r="B2221" t="s">
        <v>1074</v>
      </c>
      <c r="C2221" t="s">
        <v>1075</v>
      </c>
      <c r="D2221">
        <v>7</v>
      </c>
      <c r="E2221" t="s">
        <v>1221</v>
      </c>
      <c r="G2221" t="s">
        <v>1222</v>
      </c>
      <c r="H2221" t="s">
        <v>1168</v>
      </c>
      <c r="I2221" t="s">
        <v>1165</v>
      </c>
      <c r="J2221" t="s">
        <v>1032</v>
      </c>
      <c r="K2221">
        <v>127788</v>
      </c>
      <c r="L2221">
        <v>674044.99</v>
      </c>
      <c r="M2221">
        <v>55291.299599999998</v>
      </c>
      <c r="N2221">
        <v>8815.0614999999998</v>
      </c>
      <c r="O2221">
        <v>46476.237999999998</v>
      </c>
      <c r="P2221">
        <v>1545.1429000000001</v>
      </c>
      <c r="R2221">
        <v>0</v>
      </c>
      <c r="S2221">
        <v>15050.142900000001</v>
      </c>
      <c r="U2221">
        <f t="shared" si="40"/>
        <v>0</v>
      </c>
      <c r="V2221">
        <f t="shared" si="41"/>
        <v>7.6110619521094369</v>
      </c>
      <c r="W2221" t="str">
        <f t="shared" si="42"/>
        <v/>
      </c>
      <c r="X2221">
        <f t="shared" si="43"/>
        <v>0.52482937459113999</v>
      </c>
      <c r="Y2221" t="str">
        <f t="shared" si="44"/>
        <v/>
      </c>
      <c r="AA2221">
        <v>1545.1429000000001</v>
      </c>
      <c r="AC2221">
        <v>0</v>
      </c>
      <c r="AD2221">
        <v>15050.142900000001</v>
      </c>
      <c r="AF2221">
        <v>0</v>
      </c>
      <c r="AG2221">
        <v>127788</v>
      </c>
      <c r="AH2221">
        <v>674044.99</v>
      </c>
      <c r="AI2221">
        <v>55291.299599999998</v>
      </c>
      <c r="AJ2221">
        <v>8815.0614999999998</v>
      </c>
      <c r="AK2221">
        <v>46476.237999999998</v>
      </c>
    </row>
    <row r="2222" spans="1:37" ht="19" customHeight="1">
      <c r="A2222" t="s">
        <v>1073</v>
      </c>
      <c r="B2222" t="s">
        <v>1074</v>
      </c>
      <c r="C2222" t="s">
        <v>1075</v>
      </c>
      <c r="D2222">
        <v>7</v>
      </c>
      <c r="E2222" t="s">
        <v>1223</v>
      </c>
      <c r="G2222" t="s">
        <v>1224</v>
      </c>
      <c r="H2222" t="s">
        <v>1168</v>
      </c>
      <c r="I2222" t="s">
        <v>1165</v>
      </c>
      <c r="J2222" t="s">
        <v>1032</v>
      </c>
      <c r="K2222">
        <v>133149</v>
      </c>
      <c r="L2222">
        <v>579930.25</v>
      </c>
      <c r="M2222">
        <v>49170.9467</v>
      </c>
      <c r="N2222">
        <v>9181.1581999999999</v>
      </c>
      <c r="O2222">
        <v>39989.788500000002</v>
      </c>
      <c r="P2222">
        <v>328.28570000000002</v>
      </c>
      <c r="R2222">
        <v>0</v>
      </c>
      <c r="S2222">
        <v>3438.7143000000001</v>
      </c>
      <c r="U2222">
        <f t="shared" si="40"/>
        <v>0</v>
      </c>
      <c r="V2222">
        <f t="shared" si="41"/>
        <v>29.623997633567374</v>
      </c>
      <c r="W2222" t="str">
        <f t="shared" si="42"/>
        <v/>
      </c>
      <c r="X2222">
        <f t="shared" si="43"/>
        <v>2.0427463128131516</v>
      </c>
      <c r="Y2222" t="str">
        <f t="shared" si="44"/>
        <v/>
      </c>
      <c r="AA2222">
        <v>328.28570000000002</v>
      </c>
      <c r="AC2222">
        <v>0</v>
      </c>
      <c r="AD2222">
        <v>3438.7143000000001</v>
      </c>
      <c r="AF2222">
        <v>0</v>
      </c>
      <c r="AG2222">
        <v>133149</v>
      </c>
      <c r="AH2222">
        <v>579930.25</v>
      </c>
      <c r="AI2222">
        <v>49170.9467</v>
      </c>
      <c r="AJ2222">
        <v>9181.1581999999999</v>
      </c>
      <c r="AK2222">
        <v>39989.788500000002</v>
      </c>
    </row>
    <row r="2223" spans="1:37" ht="19" customHeight="1">
      <c r="A2223" t="s">
        <v>1073</v>
      </c>
      <c r="B2223" t="s">
        <v>1074</v>
      </c>
      <c r="C2223" t="s">
        <v>1075</v>
      </c>
      <c r="D2223">
        <v>7</v>
      </c>
      <c r="E2223" t="s">
        <v>1225</v>
      </c>
      <c r="G2223" t="s">
        <v>1226</v>
      </c>
      <c r="H2223" t="s">
        <v>1071</v>
      </c>
      <c r="I2223" t="s">
        <v>1165</v>
      </c>
      <c r="J2223" t="s">
        <v>1032</v>
      </c>
      <c r="K2223">
        <v>484910</v>
      </c>
      <c r="L2223">
        <v>211153.75</v>
      </c>
      <c r="M2223">
        <v>47985.630100000002</v>
      </c>
      <c r="N2223">
        <v>33428.252500000002</v>
      </c>
      <c r="O2223">
        <v>14557.3776</v>
      </c>
      <c r="P2223">
        <v>131.8571</v>
      </c>
      <c r="R2223">
        <v>0</v>
      </c>
      <c r="S2223">
        <v>2884.8571000000002</v>
      </c>
      <c r="U2223">
        <f t="shared" si="40"/>
        <v>0</v>
      </c>
      <c r="V2223">
        <f t="shared" si="41"/>
        <v>34.468840266448055</v>
      </c>
      <c r="W2223" t="str">
        <f t="shared" si="42"/>
        <v/>
      </c>
      <c r="X2223">
        <f t="shared" si="43"/>
        <v>2.3762320893765287</v>
      </c>
      <c r="Y2223" t="str">
        <f t="shared" si="44"/>
        <v/>
      </c>
      <c r="AA2223">
        <v>131.8571</v>
      </c>
      <c r="AC2223">
        <v>0</v>
      </c>
      <c r="AD2223">
        <v>2884.8571000000002</v>
      </c>
      <c r="AF2223">
        <v>0</v>
      </c>
      <c r="AG2223">
        <v>484910</v>
      </c>
      <c r="AH2223">
        <v>211153.75</v>
      </c>
      <c r="AI2223">
        <v>47985.630100000002</v>
      </c>
      <c r="AJ2223">
        <v>33428.252500000002</v>
      </c>
      <c r="AK2223">
        <v>14557.3776</v>
      </c>
    </row>
    <row r="2224" spans="1:37" ht="19" customHeight="1">
      <c r="A2224" t="s">
        <v>1073</v>
      </c>
      <c r="B2224" t="s">
        <v>1074</v>
      </c>
      <c r="C2224" t="s">
        <v>1075</v>
      </c>
      <c r="D2224">
        <v>7</v>
      </c>
      <c r="E2224" t="s">
        <v>1227</v>
      </c>
      <c r="G2224" t="s">
        <v>1228</v>
      </c>
      <c r="H2224" t="s">
        <v>1168</v>
      </c>
      <c r="I2224" t="s">
        <v>1165</v>
      </c>
      <c r="J2224" t="s">
        <v>1032</v>
      </c>
      <c r="K2224">
        <v>368831</v>
      </c>
      <c r="L2224">
        <v>111627.56</v>
      </c>
      <c r="M2224">
        <v>33134.354899999998</v>
      </c>
      <c r="N2224">
        <v>25437.174200000001</v>
      </c>
      <c r="O2224">
        <v>7697.1806999999999</v>
      </c>
      <c r="P2224">
        <v>537</v>
      </c>
      <c r="R2224">
        <v>0</v>
      </c>
      <c r="S2224">
        <v>3903.2856999999999</v>
      </c>
      <c r="U2224">
        <f t="shared" si="40"/>
        <v>0</v>
      </c>
      <c r="V2224">
        <f t="shared" si="41"/>
        <v>17.584400020438459</v>
      </c>
      <c r="W2224" t="str">
        <f t="shared" si="42"/>
        <v/>
      </c>
      <c r="X2224">
        <f t="shared" si="43"/>
        <v>1.2126909571155837</v>
      </c>
      <c r="Y2224" t="str">
        <f t="shared" si="44"/>
        <v/>
      </c>
      <c r="AA2224">
        <v>537</v>
      </c>
      <c r="AC2224">
        <v>0</v>
      </c>
      <c r="AD2224">
        <v>3903.2856999999999</v>
      </c>
      <c r="AF2224">
        <v>0</v>
      </c>
      <c r="AG2224">
        <v>368831</v>
      </c>
      <c r="AH2224">
        <v>111627.56</v>
      </c>
      <c r="AI2224">
        <v>33134.354899999998</v>
      </c>
      <c r="AJ2224">
        <v>25437.174200000001</v>
      </c>
      <c r="AK2224">
        <v>7697.1806999999999</v>
      </c>
    </row>
    <row r="2225" spans="1:37" ht="19" customHeight="1">
      <c r="A2225" t="s">
        <v>1073</v>
      </c>
      <c r="B2225" t="s">
        <v>1074</v>
      </c>
      <c r="C2225" t="s">
        <v>1075</v>
      </c>
      <c r="D2225">
        <v>7</v>
      </c>
      <c r="E2225" t="s">
        <v>1229</v>
      </c>
      <c r="G2225" t="s">
        <v>1230</v>
      </c>
      <c r="H2225" t="s">
        <v>1071</v>
      </c>
      <c r="I2225" t="s">
        <v>1165</v>
      </c>
      <c r="J2225" t="s">
        <v>1032</v>
      </c>
      <c r="K2225">
        <v>178594</v>
      </c>
      <c r="L2225">
        <v>233094.47</v>
      </c>
      <c r="M2225">
        <v>28388.502799999998</v>
      </c>
      <c r="N2225">
        <v>12317.87</v>
      </c>
      <c r="O2225">
        <v>16070.632799999999</v>
      </c>
      <c r="P2225">
        <v>147.42859999999999</v>
      </c>
      <c r="R2225">
        <v>0</v>
      </c>
      <c r="S2225">
        <v>2868.5713999999998</v>
      </c>
      <c r="U2225">
        <f t="shared" si="40"/>
        <v>0</v>
      </c>
      <c r="V2225">
        <f t="shared" si="41"/>
        <v>20.502414048828825</v>
      </c>
      <c r="W2225" t="str">
        <f t="shared" si="42"/>
        <v/>
      </c>
      <c r="X2225">
        <f t="shared" si="43"/>
        <v>1.4137700738423316</v>
      </c>
      <c r="Y2225" t="str">
        <f t="shared" si="44"/>
        <v/>
      </c>
      <c r="AA2225">
        <v>147.42859999999999</v>
      </c>
      <c r="AC2225">
        <v>0</v>
      </c>
      <c r="AD2225">
        <v>2868.5713999999998</v>
      </c>
      <c r="AF2225">
        <v>0</v>
      </c>
      <c r="AG2225">
        <v>178594</v>
      </c>
      <c r="AH2225">
        <v>233094.47</v>
      </c>
      <c r="AI2225">
        <v>28388.502799999998</v>
      </c>
      <c r="AJ2225">
        <v>12317.87</v>
      </c>
      <c r="AK2225">
        <v>16070.632799999999</v>
      </c>
    </row>
    <row r="2226" spans="1:37" ht="19" customHeight="1">
      <c r="A2226" t="s">
        <v>1073</v>
      </c>
      <c r="B2226" t="s">
        <v>1074</v>
      </c>
      <c r="C2226" t="s">
        <v>1075</v>
      </c>
      <c r="D2226">
        <v>7</v>
      </c>
      <c r="E2226" t="s">
        <v>1231</v>
      </c>
      <c r="G2226" t="s">
        <v>1232</v>
      </c>
      <c r="H2226" t="s">
        <v>1168</v>
      </c>
      <c r="I2226" t="s">
        <v>1165</v>
      </c>
      <c r="J2226" t="s">
        <v>1032</v>
      </c>
      <c r="K2226">
        <v>166306</v>
      </c>
      <c r="L2226">
        <v>235360.5</v>
      </c>
      <c r="M2226">
        <v>27696.925299999999</v>
      </c>
      <c r="N2226">
        <v>11469.104300000001</v>
      </c>
      <c r="O2226">
        <v>16227.821</v>
      </c>
      <c r="P2226">
        <v>60.142899999999997</v>
      </c>
      <c r="R2226">
        <v>0</v>
      </c>
      <c r="S2226">
        <v>2458.4286000000002</v>
      </c>
      <c r="U2226">
        <f t="shared" si="40"/>
        <v>0</v>
      </c>
      <c r="V2226">
        <f t="shared" si="41"/>
        <v>23.340490169789177</v>
      </c>
      <c r="W2226" t="str">
        <f t="shared" si="42"/>
        <v/>
      </c>
      <c r="X2226">
        <f t="shared" si="43"/>
        <v>1.6094441849097076</v>
      </c>
      <c r="Y2226" t="str">
        <f t="shared" si="44"/>
        <v/>
      </c>
      <c r="AA2226">
        <v>60.142899999999997</v>
      </c>
      <c r="AC2226">
        <v>0</v>
      </c>
      <c r="AD2226">
        <v>2458.4286000000002</v>
      </c>
      <c r="AF2226">
        <v>0</v>
      </c>
      <c r="AG2226">
        <v>166306</v>
      </c>
      <c r="AH2226">
        <v>235360.5</v>
      </c>
      <c r="AI2226">
        <v>27696.925299999999</v>
      </c>
      <c r="AJ2226">
        <v>11469.104300000001</v>
      </c>
      <c r="AK2226">
        <v>16227.821</v>
      </c>
    </row>
    <row r="2227" spans="1:37" ht="19" customHeight="1">
      <c r="A2227" t="s">
        <v>1073</v>
      </c>
      <c r="B2227" t="s">
        <v>1074</v>
      </c>
      <c r="C2227" t="s">
        <v>1075</v>
      </c>
      <c r="D2227">
        <v>7</v>
      </c>
      <c r="E2227" t="s">
        <v>1233</v>
      </c>
      <c r="G2227" t="s">
        <v>1234</v>
      </c>
      <c r="H2227" t="s">
        <v>1071</v>
      </c>
      <c r="I2227" t="s">
        <v>1165</v>
      </c>
      <c r="J2227" t="s">
        <v>1032</v>
      </c>
      <c r="K2227">
        <v>252700</v>
      </c>
      <c r="L2227">
        <v>120458.43</v>
      </c>
      <c r="M2227">
        <v>25732.807000000001</v>
      </c>
      <c r="N2227">
        <v>17426.792399999998</v>
      </c>
      <c r="O2227">
        <v>8306.0146999999997</v>
      </c>
      <c r="P2227">
        <v>49.714300000000001</v>
      </c>
      <c r="R2227">
        <v>0</v>
      </c>
      <c r="S2227">
        <v>1282.7143000000001</v>
      </c>
      <c r="U2227">
        <f t="shared" si="40"/>
        <v>0</v>
      </c>
      <c r="V2227">
        <f t="shared" si="41"/>
        <v>41.559018358848213</v>
      </c>
      <c r="W2227" t="str">
        <f t="shared" si="42"/>
        <v/>
      </c>
      <c r="X2227">
        <f t="shared" si="43"/>
        <v>2.8658878175087668</v>
      </c>
      <c r="Y2227" t="str">
        <f t="shared" si="44"/>
        <v/>
      </c>
      <c r="AA2227">
        <v>49.714300000000001</v>
      </c>
      <c r="AC2227">
        <v>0</v>
      </c>
      <c r="AD2227">
        <v>1282.7143000000001</v>
      </c>
      <c r="AF2227">
        <v>0</v>
      </c>
      <c r="AG2227">
        <v>252700</v>
      </c>
      <c r="AH2227">
        <v>120458.43</v>
      </c>
      <c r="AI2227">
        <v>25732.807000000001</v>
      </c>
      <c r="AJ2227">
        <v>17426.792399999998</v>
      </c>
      <c r="AK2227">
        <v>8306.0146999999997</v>
      </c>
    </row>
    <row r="2228" spans="1:37" ht="19" customHeight="1">
      <c r="A2228" t="s">
        <v>1073</v>
      </c>
      <c r="B2228" t="s">
        <v>1074</v>
      </c>
      <c r="C2228" t="s">
        <v>1075</v>
      </c>
      <c r="D2228">
        <v>7</v>
      </c>
      <c r="E2228" t="s">
        <v>1235</v>
      </c>
      <c r="F2228" t="s">
        <v>1235</v>
      </c>
      <c r="G2228" t="s">
        <v>1311</v>
      </c>
      <c r="H2228" t="s">
        <v>1311</v>
      </c>
      <c r="I2228" t="s">
        <v>1031</v>
      </c>
      <c r="J2228" t="s">
        <v>1042</v>
      </c>
      <c r="K2228">
        <v>82090</v>
      </c>
      <c r="L2228">
        <v>0</v>
      </c>
      <c r="M2228">
        <v>82090</v>
      </c>
      <c r="N2228">
        <v>82090</v>
      </c>
      <c r="O2228">
        <v>0</v>
      </c>
      <c r="Q2228">
        <v>2432.5713999999998</v>
      </c>
      <c r="R2228">
        <v>1597.5714</v>
      </c>
      <c r="S2228">
        <v>2496.5713999999998</v>
      </c>
      <c r="T2228">
        <v>252.8571</v>
      </c>
      <c r="U2228">
        <f t="shared" si="40"/>
        <v>0.10128174183201812</v>
      </c>
      <c r="V2228">
        <f t="shared" si="41"/>
        <v>4.6972992068814285</v>
      </c>
      <c r="W2228">
        <f t="shared" si="42"/>
        <v>46.378538934215634</v>
      </c>
      <c r="X2228">
        <f t="shared" si="43"/>
        <v>4.6972992068814285</v>
      </c>
      <c r="Y2228">
        <f t="shared" si="44"/>
        <v>46.378538934215634</v>
      </c>
      <c r="AB2228">
        <v>2432.5713999999998</v>
      </c>
      <c r="AC2228">
        <v>1597.5714</v>
      </c>
      <c r="AD2228">
        <v>2496.5713999999998</v>
      </c>
      <c r="AE2228">
        <v>252.8571</v>
      </c>
      <c r="AF2228">
        <v>9.0302190000000004E-2</v>
      </c>
      <c r="AG2228">
        <v>82090</v>
      </c>
      <c r="AH2228">
        <v>0</v>
      </c>
      <c r="AI2228">
        <v>82090</v>
      </c>
      <c r="AJ2228">
        <v>82090</v>
      </c>
      <c r="AK2228">
        <v>0</v>
      </c>
    </row>
    <row r="2229" spans="1:37" ht="19" customHeight="1">
      <c r="A2229" t="s">
        <v>1073</v>
      </c>
      <c r="B2229" t="s">
        <v>1074</v>
      </c>
      <c r="C2229" t="s">
        <v>1075</v>
      </c>
      <c r="D2229">
        <v>7</v>
      </c>
      <c r="E2229" t="s">
        <v>1236</v>
      </c>
      <c r="G2229" t="s">
        <v>1311</v>
      </c>
      <c r="H2229" t="s">
        <v>1311</v>
      </c>
      <c r="I2229" t="s">
        <v>1031</v>
      </c>
      <c r="J2229" t="s">
        <v>1032</v>
      </c>
      <c r="K2229">
        <v>0</v>
      </c>
      <c r="L2229">
        <v>852386.06</v>
      </c>
      <c r="M2229">
        <v>58769.517999999996</v>
      </c>
      <c r="N2229">
        <v>0</v>
      </c>
      <c r="O2229">
        <v>58769.517999999996</v>
      </c>
      <c r="P2229">
        <v>20697.142899999999</v>
      </c>
      <c r="R2229">
        <v>0</v>
      </c>
      <c r="S2229">
        <v>54230.428599999999</v>
      </c>
      <c r="U2229">
        <f t="shared" si="40"/>
        <v>0</v>
      </c>
      <c r="V2229">
        <f t="shared" si="41"/>
        <v>2.2454079801032063</v>
      </c>
      <c r="W2229" t="str">
        <f t="shared" si="42"/>
        <v/>
      </c>
      <c r="X2229">
        <f t="shared" si="43"/>
        <v>0.15481429236890501</v>
      </c>
      <c r="Y2229" t="str">
        <f t="shared" si="44"/>
        <v/>
      </c>
      <c r="AA2229">
        <v>20697.142899999999</v>
      </c>
      <c r="AC2229">
        <v>0</v>
      </c>
      <c r="AD2229">
        <v>54230.428599999999</v>
      </c>
      <c r="AF2229">
        <v>0</v>
      </c>
      <c r="AG2229">
        <v>0</v>
      </c>
      <c r="AH2229">
        <v>852386.06</v>
      </c>
      <c r="AI2229">
        <v>58769.517999999996</v>
      </c>
      <c r="AJ2229">
        <v>0</v>
      </c>
      <c r="AK2229">
        <v>58769.517999999996</v>
      </c>
    </row>
    <row r="2230" spans="1:37" ht="19" customHeight="1">
      <c r="A2230" t="s">
        <v>1073</v>
      </c>
      <c r="B2230" t="s">
        <v>1074</v>
      </c>
      <c r="C2230" t="s">
        <v>1075</v>
      </c>
      <c r="D2230">
        <v>7</v>
      </c>
      <c r="E2230" t="s">
        <v>1237</v>
      </c>
      <c r="G2230" t="s">
        <v>1311</v>
      </c>
      <c r="H2230" t="s">
        <v>1311</v>
      </c>
      <c r="I2230" t="s">
        <v>1031</v>
      </c>
      <c r="J2230" t="s">
        <v>1032</v>
      </c>
      <c r="K2230">
        <v>0</v>
      </c>
      <c r="L2230">
        <v>602508.87</v>
      </c>
      <c r="M2230">
        <v>41543.4522</v>
      </c>
      <c r="N2230">
        <v>0</v>
      </c>
      <c r="O2230">
        <v>41543.4522</v>
      </c>
      <c r="P2230">
        <v>11517.428599999999</v>
      </c>
      <c r="R2230">
        <v>0</v>
      </c>
      <c r="S2230">
        <v>32405.571400000001</v>
      </c>
      <c r="U2230">
        <f t="shared" si="40"/>
        <v>0</v>
      </c>
      <c r="V2230">
        <f t="shared" si="41"/>
        <v>2.6561079467429392</v>
      </c>
      <c r="W2230" t="str">
        <f t="shared" si="42"/>
        <v/>
      </c>
      <c r="X2230">
        <f t="shared" si="43"/>
        <v>0.18314069554454102</v>
      </c>
      <c r="Y2230" t="str">
        <f t="shared" si="44"/>
        <v/>
      </c>
      <c r="AA2230">
        <v>11517.428599999999</v>
      </c>
      <c r="AC2230">
        <v>0</v>
      </c>
      <c r="AD2230">
        <v>32405.571400000001</v>
      </c>
      <c r="AF2230">
        <v>0</v>
      </c>
      <c r="AG2230">
        <v>0</v>
      </c>
      <c r="AH2230">
        <v>602508.87</v>
      </c>
      <c r="AI2230">
        <v>41543.4522</v>
      </c>
      <c r="AJ2230">
        <v>0</v>
      </c>
      <c r="AK2230">
        <v>41543.4522</v>
      </c>
    </row>
    <row r="2231" spans="1:37" ht="19" customHeight="1">
      <c r="A2231" t="s">
        <v>1073</v>
      </c>
      <c r="B2231" t="s">
        <v>1074</v>
      </c>
      <c r="C2231" t="s">
        <v>1075</v>
      </c>
      <c r="D2231">
        <v>7</v>
      </c>
      <c r="E2231" t="s">
        <v>1238</v>
      </c>
      <c r="G2231" t="s">
        <v>1311</v>
      </c>
      <c r="H2231" t="s">
        <v>1311</v>
      </c>
      <c r="I2231" t="s">
        <v>1031</v>
      </c>
      <c r="J2231" t="s">
        <v>1032</v>
      </c>
      <c r="K2231">
        <v>163811</v>
      </c>
      <c r="L2231">
        <v>334471.09999999998</v>
      </c>
      <c r="M2231">
        <v>34354.060100000002</v>
      </c>
      <c r="N2231">
        <v>11293.671200000001</v>
      </c>
      <c r="O2231">
        <v>23060.388900000002</v>
      </c>
      <c r="P2231">
        <v>269.42860000000002</v>
      </c>
      <c r="R2231">
        <v>0</v>
      </c>
      <c r="S2231">
        <v>1340.1429000000001</v>
      </c>
      <c r="U2231">
        <f t="shared" si="40"/>
        <v>0</v>
      </c>
      <c r="V2231">
        <f t="shared" si="41"/>
        <v>53.116094666365157</v>
      </c>
      <c r="W2231" t="str">
        <f t="shared" si="42"/>
        <v/>
      </c>
      <c r="X2231">
        <f t="shared" si="43"/>
        <v>3.6620892230437305</v>
      </c>
      <c r="Y2231" t="str">
        <f t="shared" si="44"/>
        <v/>
      </c>
      <c r="AA2231">
        <v>269.42860000000002</v>
      </c>
      <c r="AC2231">
        <v>0</v>
      </c>
      <c r="AD2231">
        <v>1340.1429000000001</v>
      </c>
      <c r="AF2231">
        <v>0</v>
      </c>
      <c r="AG2231">
        <v>163811</v>
      </c>
      <c r="AH2231">
        <v>334471.09999999998</v>
      </c>
      <c r="AI2231">
        <v>34354.060100000002</v>
      </c>
      <c r="AJ2231">
        <v>11293.671200000001</v>
      </c>
      <c r="AK2231">
        <v>23060.388900000002</v>
      </c>
    </row>
    <row r="2232" spans="1:37" ht="19" customHeight="1">
      <c r="A2232" t="s">
        <v>1073</v>
      </c>
      <c r="B2232" t="s">
        <v>1074</v>
      </c>
      <c r="C2232" t="s">
        <v>1075</v>
      </c>
      <c r="D2232">
        <v>7</v>
      </c>
      <c r="E2232" t="s">
        <v>1239</v>
      </c>
      <c r="G2232" t="s">
        <v>1311</v>
      </c>
      <c r="H2232" t="s">
        <v>1311</v>
      </c>
      <c r="I2232" t="s">
        <v>1031</v>
      </c>
      <c r="J2232" t="s">
        <v>1032</v>
      </c>
      <c r="K2232">
        <v>0</v>
      </c>
      <c r="L2232">
        <v>235666.5</v>
      </c>
      <c r="M2232">
        <v>16247.759700000001</v>
      </c>
      <c r="N2232">
        <v>0</v>
      </c>
      <c r="O2232">
        <v>16247.759700000001</v>
      </c>
      <c r="P2232">
        <v>963.57140000000004</v>
      </c>
      <c r="R2232">
        <v>0</v>
      </c>
      <c r="S2232">
        <v>4845.5713999999998</v>
      </c>
      <c r="U2232">
        <f t="shared" si="40"/>
        <v>0</v>
      </c>
      <c r="V2232">
        <f t="shared" si="41"/>
        <v>6.9479200857803596</v>
      </c>
      <c r="W2232" t="str">
        <f t="shared" si="42"/>
        <v/>
      </c>
      <c r="X2232">
        <f t="shared" si="43"/>
        <v>0.47901647441856465</v>
      </c>
      <c r="Y2232" t="str">
        <f t="shared" si="44"/>
        <v/>
      </c>
      <c r="AA2232">
        <v>963.57140000000004</v>
      </c>
      <c r="AC2232">
        <v>0</v>
      </c>
      <c r="AD2232">
        <v>4845.5713999999998</v>
      </c>
      <c r="AF2232">
        <v>0</v>
      </c>
      <c r="AG2232">
        <v>0</v>
      </c>
      <c r="AH2232">
        <v>235666.5</v>
      </c>
      <c r="AI2232">
        <v>16247.759700000001</v>
      </c>
      <c r="AJ2232">
        <v>0</v>
      </c>
      <c r="AK2232">
        <v>16247.759700000001</v>
      </c>
    </row>
    <row r="2233" spans="1:37" ht="19" customHeight="1">
      <c r="A2233" t="s">
        <v>1073</v>
      </c>
      <c r="B2233" t="s">
        <v>1074</v>
      </c>
      <c r="C2233" t="s">
        <v>1075</v>
      </c>
      <c r="D2233">
        <v>7</v>
      </c>
      <c r="E2233" t="s">
        <v>1240</v>
      </c>
      <c r="F2233" t="s">
        <v>1241</v>
      </c>
      <c r="G2233" t="s">
        <v>1311</v>
      </c>
      <c r="H2233" t="s">
        <v>1311</v>
      </c>
      <c r="I2233" t="s">
        <v>1031</v>
      </c>
      <c r="J2233" t="s">
        <v>1032</v>
      </c>
      <c r="K2233">
        <v>213487</v>
      </c>
      <c r="L2233">
        <v>0</v>
      </c>
      <c r="M2233">
        <v>14707.122300000001</v>
      </c>
      <c r="N2233">
        <v>14707.122300000001</v>
      </c>
      <c r="O2233">
        <v>0</v>
      </c>
      <c r="P2233">
        <v>7.7142999999999997</v>
      </c>
      <c r="Q2233">
        <v>111.1429</v>
      </c>
      <c r="R2233">
        <v>0.71430000000000005</v>
      </c>
      <c r="S2233">
        <v>121.1429</v>
      </c>
      <c r="T2233">
        <v>0.85709999999999997</v>
      </c>
      <c r="U2233">
        <f t="shared" si="40"/>
        <v>7.0751154215393554E-3</v>
      </c>
      <c r="V2233">
        <f t="shared" si="41"/>
        <v>251.75344867212902</v>
      </c>
      <c r="W2233">
        <f t="shared" si="42"/>
        <v>35582.945813957369</v>
      </c>
      <c r="X2233">
        <f t="shared" si="43"/>
        <v>17.343298463455735</v>
      </c>
      <c r="Y2233">
        <f t="shared" si="44"/>
        <v>2451.3096154807745</v>
      </c>
      <c r="AA2233">
        <v>7.7142999999999997</v>
      </c>
      <c r="AB2233">
        <v>111.1429</v>
      </c>
      <c r="AC2233">
        <v>0.71430000000000005</v>
      </c>
      <c r="AD2233">
        <v>121.1429</v>
      </c>
      <c r="AE2233">
        <v>0.85709999999999997</v>
      </c>
      <c r="AF2233">
        <v>6.7816400000000002E-3</v>
      </c>
      <c r="AG2233">
        <v>213487</v>
      </c>
      <c r="AH2233">
        <v>0</v>
      </c>
      <c r="AI2233">
        <v>14707.122300000001</v>
      </c>
      <c r="AJ2233">
        <v>14707.122300000001</v>
      </c>
      <c r="AK2233">
        <v>0</v>
      </c>
    </row>
    <row r="2234" spans="1:37" ht="19" customHeight="1">
      <c r="A2234" t="s">
        <v>1073</v>
      </c>
      <c r="B2234" t="s">
        <v>1074</v>
      </c>
      <c r="C2234" t="s">
        <v>1075</v>
      </c>
      <c r="D2234">
        <v>7</v>
      </c>
      <c r="E2234" t="s">
        <v>1242</v>
      </c>
      <c r="G2234" t="s">
        <v>1311</v>
      </c>
      <c r="H2234" t="s">
        <v>1311</v>
      </c>
      <c r="I2234" t="s">
        <v>1031</v>
      </c>
      <c r="J2234" t="s">
        <v>1032</v>
      </c>
      <c r="K2234">
        <v>2949</v>
      </c>
      <c r="L2234">
        <v>193396.29</v>
      </c>
      <c r="M2234">
        <v>13539.774100000001</v>
      </c>
      <c r="N2234">
        <v>203.84139999999999</v>
      </c>
      <c r="O2234">
        <v>13335.932699999999</v>
      </c>
      <c r="P2234">
        <v>538.42859999999996</v>
      </c>
      <c r="R2234">
        <v>0</v>
      </c>
      <c r="S2234">
        <v>10267.857099999999</v>
      </c>
      <c r="U2234">
        <f t="shared" si="40"/>
        <v>0</v>
      </c>
      <c r="V2234">
        <f t="shared" si="41"/>
        <v>2.7317605679238706</v>
      </c>
      <c r="W2234" t="str">
        <f t="shared" si="42"/>
        <v/>
      </c>
      <c r="X2234">
        <f t="shared" si="43"/>
        <v>0.18837946652540996</v>
      </c>
      <c r="Y2234" t="str">
        <f t="shared" si="44"/>
        <v/>
      </c>
      <c r="AA2234">
        <v>538.42859999999996</v>
      </c>
      <c r="AC2234">
        <v>0</v>
      </c>
      <c r="AD2234">
        <v>10267.857099999999</v>
      </c>
      <c r="AF2234">
        <v>0</v>
      </c>
      <c r="AG2234">
        <v>2949</v>
      </c>
      <c r="AH2234">
        <v>193396.29</v>
      </c>
      <c r="AI2234">
        <v>13539.774100000001</v>
      </c>
      <c r="AJ2234">
        <v>203.84139999999999</v>
      </c>
      <c r="AK2234">
        <v>13335.932699999999</v>
      </c>
    </row>
    <row r="2235" spans="1:37" ht="19" customHeight="1">
      <c r="A2235" t="s">
        <v>1073</v>
      </c>
      <c r="B2235" t="s">
        <v>1074</v>
      </c>
      <c r="C2235" t="s">
        <v>1075</v>
      </c>
      <c r="D2235">
        <v>7</v>
      </c>
      <c r="E2235" t="s">
        <v>1243</v>
      </c>
      <c r="G2235" t="s">
        <v>1311</v>
      </c>
      <c r="H2235" t="s">
        <v>1311</v>
      </c>
      <c r="I2235" t="s">
        <v>1031</v>
      </c>
      <c r="J2235" t="s">
        <v>1032</v>
      </c>
      <c r="K2235">
        <v>0</v>
      </c>
      <c r="L2235">
        <v>133998.66</v>
      </c>
      <c r="M2235">
        <v>9239.9472000000005</v>
      </c>
      <c r="N2235">
        <v>0</v>
      </c>
      <c r="O2235">
        <v>9239.9472000000005</v>
      </c>
      <c r="P2235">
        <v>106.71429999999999</v>
      </c>
      <c r="R2235">
        <v>0</v>
      </c>
      <c r="S2235">
        <v>762.14290000000005</v>
      </c>
      <c r="U2235">
        <f t="shared" si="40"/>
        <v>0</v>
      </c>
      <c r="V2235">
        <f t="shared" si="41"/>
        <v>25.116898306453702</v>
      </c>
      <c r="W2235" t="str">
        <f t="shared" si="42"/>
        <v/>
      </c>
      <c r="X2235">
        <f t="shared" si="43"/>
        <v>1.731948768587698</v>
      </c>
      <c r="Y2235" t="str">
        <f t="shared" si="44"/>
        <v/>
      </c>
      <c r="AA2235">
        <v>106.71429999999999</v>
      </c>
      <c r="AC2235">
        <v>0</v>
      </c>
      <c r="AD2235">
        <v>762.14290000000005</v>
      </c>
      <c r="AF2235">
        <v>0</v>
      </c>
      <c r="AG2235">
        <v>0</v>
      </c>
      <c r="AH2235">
        <v>133998.66</v>
      </c>
      <c r="AI2235">
        <v>9239.9472000000005</v>
      </c>
      <c r="AJ2235">
        <v>0</v>
      </c>
      <c r="AK2235">
        <v>9239.9472000000005</v>
      </c>
    </row>
    <row r="2236" spans="1:37" ht="19" customHeight="1">
      <c r="A2236" t="s">
        <v>1073</v>
      </c>
      <c r="B2236" t="s">
        <v>1074</v>
      </c>
      <c r="C2236" t="s">
        <v>1075</v>
      </c>
      <c r="D2236">
        <v>7</v>
      </c>
      <c r="E2236" t="s">
        <v>1244</v>
      </c>
      <c r="G2236" t="s">
        <v>1311</v>
      </c>
      <c r="H2236" t="s">
        <v>1311</v>
      </c>
      <c r="I2236" t="s">
        <v>1031</v>
      </c>
      <c r="J2236" t="s">
        <v>1032</v>
      </c>
      <c r="K2236">
        <v>0</v>
      </c>
      <c r="L2236">
        <v>122937.97</v>
      </c>
      <c r="M2236">
        <v>8475.6687000000002</v>
      </c>
      <c r="N2236">
        <v>0</v>
      </c>
      <c r="O2236">
        <v>8475.6687000000002</v>
      </c>
      <c r="P2236">
        <v>3093.1428999999998</v>
      </c>
      <c r="R2236">
        <v>0</v>
      </c>
      <c r="S2236">
        <v>11037.2857</v>
      </c>
      <c r="U2236">
        <f t="shared" si="40"/>
        <v>0</v>
      </c>
      <c r="V2236">
        <f t="shared" si="41"/>
        <v>1.5912034552894778</v>
      </c>
      <c r="W2236" t="str">
        <f t="shared" si="42"/>
        <v/>
      </c>
      <c r="X2236">
        <f t="shared" si="43"/>
        <v>0.10970177335227575</v>
      </c>
      <c r="Y2236" t="str">
        <f t="shared" si="44"/>
        <v/>
      </c>
      <c r="AA2236">
        <v>3093.1428999999998</v>
      </c>
      <c r="AC2236">
        <v>0</v>
      </c>
      <c r="AD2236">
        <v>11037.2857</v>
      </c>
      <c r="AF2236">
        <v>0</v>
      </c>
      <c r="AG2236">
        <v>0</v>
      </c>
      <c r="AH2236">
        <v>122937.97</v>
      </c>
      <c r="AI2236">
        <v>8475.6687000000002</v>
      </c>
      <c r="AJ2236">
        <v>0</v>
      </c>
      <c r="AK2236">
        <v>8475.6687000000002</v>
      </c>
    </row>
    <row r="2237" spans="1:37" ht="19" customHeight="1">
      <c r="A2237" t="s">
        <v>1073</v>
      </c>
      <c r="B2237" t="s">
        <v>1074</v>
      </c>
      <c r="C2237" t="s">
        <v>1075</v>
      </c>
      <c r="D2237">
        <v>7</v>
      </c>
      <c r="E2237" t="s">
        <v>1245</v>
      </c>
      <c r="G2237" t="s">
        <v>1311</v>
      </c>
      <c r="H2237" t="s">
        <v>1311</v>
      </c>
      <c r="I2237" t="s">
        <v>1031</v>
      </c>
      <c r="J2237" t="s">
        <v>1032</v>
      </c>
      <c r="K2237">
        <v>26109</v>
      </c>
      <c r="L2237">
        <v>73023.42</v>
      </c>
      <c r="M2237">
        <v>6834.7897999999996</v>
      </c>
      <c r="N2237">
        <v>1799.3988999999999</v>
      </c>
      <c r="O2237">
        <v>5035.3909000000003</v>
      </c>
      <c r="P2237">
        <v>42.285699999999999</v>
      </c>
      <c r="R2237">
        <v>0</v>
      </c>
      <c r="S2237">
        <v>473.8571</v>
      </c>
      <c r="U2237">
        <f t="shared" si="40"/>
        <v>0</v>
      </c>
      <c r="V2237">
        <f t="shared" si="41"/>
        <v>29.886170927299148</v>
      </c>
      <c r="W2237" t="str">
        <f t="shared" si="42"/>
        <v/>
      </c>
      <c r="X2237">
        <f t="shared" si="43"/>
        <v>2.0605337407778479</v>
      </c>
      <c r="Y2237" t="str">
        <f t="shared" si="44"/>
        <v/>
      </c>
      <c r="AA2237">
        <v>42.285699999999999</v>
      </c>
      <c r="AC2237">
        <v>0</v>
      </c>
      <c r="AD2237">
        <v>473.8571</v>
      </c>
      <c r="AF2237">
        <v>0</v>
      </c>
      <c r="AG2237">
        <v>26109</v>
      </c>
      <c r="AH2237">
        <v>73023.42</v>
      </c>
      <c r="AI2237">
        <v>6834.7897999999996</v>
      </c>
      <c r="AJ2237">
        <v>1799.3988999999999</v>
      </c>
      <c r="AK2237">
        <v>5035.3909000000003</v>
      </c>
    </row>
    <row r="2238" spans="1:37" ht="19" customHeight="1">
      <c r="A2238" t="s">
        <v>1073</v>
      </c>
      <c r="B2238" t="s">
        <v>1074</v>
      </c>
      <c r="C2238" t="s">
        <v>1075</v>
      </c>
      <c r="D2238">
        <v>7</v>
      </c>
      <c r="E2238" t="s">
        <v>1246</v>
      </c>
      <c r="G2238" t="s">
        <v>1311</v>
      </c>
      <c r="H2238" t="s">
        <v>1311</v>
      </c>
      <c r="I2238" t="s">
        <v>1031</v>
      </c>
      <c r="J2238" t="s">
        <v>1032</v>
      </c>
      <c r="K2238">
        <v>12878</v>
      </c>
      <c r="L2238">
        <v>47530.05</v>
      </c>
      <c r="M2238">
        <v>4165.0600999999997</v>
      </c>
      <c r="N2238">
        <v>887.93809999999996</v>
      </c>
      <c r="O2238">
        <v>3277.1221</v>
      </c>
      <c r="P2238">
        <v>259.1429</v>
      </c>
      <c r="R2238">
        <v>0</v>
      </c>
      <c r="S2238">
        <v>1554.5714</v>
      </c>
      <c r="U2238">
        <f t="shared" si="40"/>
        <v>0</v>
      </c>
      <c r="V2238">
        <f t="shared" si="41"/>
        <v>5.5511901406210287</v>
      </c>
      <c r="W2238" t="str">
        <f t="shared" si="42"/>
        <v/>
      </c>
      <c r="X2238">
        <f t="shared" si="43"/>
        <v>0.38274767290475409</v>
      </c>
      <c r="Y2238" t="str">
        <f t="shared" si="44"/>
        <v/>
      </c>
      <c r="AA2238">
        <v>259.1429</v>
      </c>
      <c r="AC2238">
        <v>0</v>
      </c>
      <c r="AD2238">
        <v>1554.5714</v>
      </c>
      <c r="AF2238">
        <v>0</v>
      </c>
      <c r="AG2238">
        <v>12878</v>
      </c>
      <c r="AH2238">
        <v>47530.05</v>
      </c>
      <c r="AI2238">
        <v>4165.0600999999997</v>
      </c>
      <c r="AJ2238">
        <v>887.93809999999996</v>
      </c>
      <c r="AK2238">
        <v>3277.1221</v>
      </c>
    </row>
    <row r="2239" spans="1:37" ht="19" customHeight="1">
      <c r="A2239" t="s">
        <v>1073</v>
      </c>
      <c r="B2239" t="s">
        <v>1074</v>
      </c>
      <c r="C2239" t="s">
        <v>1075</v>
      </c>
      <c r="D2239">
        <v>7</v>
      </c>
      <c r="E2239" t="s">
        <v>1247</v>
      </c>
      <c r="G2239" t="s">
        <v>1311</v>
      </c>
      <c r="H2239" t="s">
        <v>1311</v>
      </c>
      <c r="I2239" t="s">
        <v>1031</v>
      </c>
      <c r="J2239" t="s">
        <v>1032</v>
      </c>
      <c r="K2239">
        <v>0</v>
      </c>
      <c r="L2239">
        <v>50425.8</v>
      </c>
      <c r="M2239">
        <v>3477.2819</v>
      </c>
      <c r="N2239">
        <v>0</v>
      </c>
      <c r="O2239">
        <v>3477.2819</v>
      </c>
      <c r="P2239">
        <v>142.42859999999999</v>
      </c>
      <c r="R2239">
        <v>0</v>
      </c>
      <c r="S2239">
        <v>1989.1429000000001</v>
      </c>
      <c r="U2239">
        <f t="shared" si="40"/>
        <v>0</v>
      </c>
      <c r="V2239">
        <f t="shared" si="41"/>
        <v>3.6215023637998627</v>
      </c>
      <c r="W2239" t="str">
        <f t="shared" si="42"/>
        <v/>
      </c>
      <c r="X2239">
        <f t="shared" si="43"/>
        <v>0.2497329664665405</v>
      </c>
      <c r="Y2239" t="str">
        <f t="shared" si="44"/>
        <v/>
      </c>
      <c r="AA2239">
        <v>142.42859999999999</v>
      </c>
      <c r="AC2239">
        <v>0</v>
      </c>
      <c r="AD2239">
        <v>1989.1429000000001</v>
      </c>
      <c r="AF2239">
        <v>0</v>
      </c>
      <c r="AG2239">
        <v>0</v>
      </c>
      <c r="AH2239">
        <v>50425.8</v>
      </c>
      <c r="AI2239">
        <v>3477.2819</v>
      </c>
      <c r="AJ2239">
        <v>0</v>
      </c>
      <c r="AK2239">
        <v>3477.2819</v>
      </c>
    </row>
    <row r="2240" spans="1:37" ht="19" customHeight="1">
      <c r="A2240" t="s">
        <v>1073</v>
      </c>
      <c r="B2240" t="s">
        <v>1074</v>
      </c>
      <c r="C2240" t="s">
        <v>1075</v>
      </c>
      <c r="D2240">
        <v>7</v>
      </c>
      <c r="E2240" t="s">
        <v>1248</v>
      </c>
      <c r="G2240" t="s">
        <v>1311</v>
      </c>
      <c r="H2240" t="s">
        <v>1311</v>
      </c>
      <c r="I2240" t="s">
        <v>1031</v>
      </c>
      <c r="J2240" t="s">
        <v>1032</v>
      </c>
      <c r="K2240">
        <v>3285</v>
      </c>
      <c r="L2240">
        <v>42023.63</v>
      </c>
      <c r="M2240">
        <v>3123.7761999999998</v>
      </c>
      <c r="N2240">
        <v>226.7963</v>
      </c>
      <c r="O2240">
        <v>2896.9798999999998</v>
      </c>
      <c r="P2240">
        <v>11.2857</v>
      </c>
      <c r="R2240">
        <v>0</v>
      </c>
      <c r="S2240">
        <v>237.28569999999999</v>
      </c>
      <c r="U2240">
        <f t="shared" si="40"/>
        <v>0</v>
      </c>
      <c r="V2240">
        <f t="shared" si="41"/>
        <v>27.277924580248321</v>
      </c>
      <c r="W2240" t="str">
        <f t="shared" si="42"/>
        <v/>
      </c>
      <c r="X2240">
        <f t="shared" si="43"/>
        <v>1.8806600771017505</v>
      </c>
      <c r="Y2240" t="str">
        <f t="shared" si="44"/>
        <v/>
      </c>
      <c r="AA2240">
        <v>11.2857</v>
      </c>
      <c r="AC2240">
        <v>0</v>
      </c>
      <c r="AD2240">
        <v>237.28569999999999</v>
      </c>
      <c r="AF2240">
        <v>0</v>
      </c>
      <c r="AG2240">
        <v>3285</v>
      </c>
      <c r="AH2240">
        <v>42023.63</v>
      </c>
      <c r="AI2240">
        <v>3123.7761999999998</v>
      </c>
      <c r="AJ2240">
        <v>226.7963</v>
      </c>
      <c r="AK2240">
        <v>2896.9798999999998</v>
      </c>
    </row>
    <row r="2241" spans="1:37" ht="19" customHeight="1">
      <c r="A2241" t="s">
        <v>1073</v>
      </c>
      <c r="B2241" t="s">
        <v>1074</v>
      </c>
      <c r="C2241" t="s">
        <v>1075</v>
      </c>
      <c r="D2241">
        <v>7</v>
      </c>
      <c r="E2241" t="s">
        <v>1249</v>
      </c>
      <c r="G2241" t="s">
        <v>1311</v>
      </c>
      <c r="H2241" t="s">
        <v>1311</v>
      </c>
      <c r="I2241" t="s">
        <v>1031</v>
      </c>
      <c r="J2241" t="s">
        <v>1032</v>
      </c>
      <c r="K2241">
        <v>8786</v>
      </c>
      <c r="L2241">
        <v>32936.44</v>
      </c>
      <c r="M2241">
        <v>2876.5392000000002</v>
      </c>
      <c r="N2241">
        <v>605.46190000000001</v>
      </c>
      <c r="O2241">
        <v>2271.0772999999999</v>
      </c>
      <c r="P2241">
        <v>4.8571</v>
      </c>
      <c r="R2241">
        <v>0</v>
      </c>
      <c r="S2241">
        <v>216.71430000000001</v>
      </c>
      <c r="U2241">
        <f t="shared" si="40"/>
        <v>0</v>
      </c>
      <c r="V2241">
        <f t="shared" si="41"/>
        <v>27.503254614155924</v>
      </c>
      <c r="W2241" t="str">
        <f t="shared" si="42"/>
        <v/>
      </c>
      <c r="X2241">
        <f t="shared" si="43"/>
        <v>1.8962023799471075</v>
      </c>
      <c r="Y2241" t="str">
        <f t="shared" si="44"/>
        <v/>
      </c>
      <c r="AA2241">
        <v>4.8571</v>
      </c>
      <c r="AC2241">
        <v>0</v>
      </c>
      <c r="AD2241">
        <v>216.71430000000001</v>
      </c>
      <c r="AF2241">
        <v>0</v>
      </c>
      <c r="AG2241">
        <v>8786</v>
      </c>
      <c r="AH2241">
        <v>32936.44</v>
      </c>
      <c r="AI2241">
        <v>2876.5392000000002</v>
      </c>
      <c r="AJ2241">
        <v>605.46190000000001</v>
      </c>
      <c r="AK2241">
        <v>2271.0772999999999</v>
      </c>
    </row>
    <row r="2242" spans="1:37" ht="19" customHeight="1">
      <c r="A2242" t="s">
        <v>1073</v>
      </c>
      <c r="B2242" t="s">
        <v>1074</v>
      </c>
      <c r="C2242" t="s">
        <v>1075</v>
      </c>
      <c r="D2242">
        <v>7</v>
      </c>
      <c r="E2242" t="s">
        <v>1250</v>
      </c>
      <c r="F2242" t="s">
        <v>1250</v>
      </c>
      <c r="G2242" t="s">
        <v>1311</v>
      </c>
      <c r="H2242" t="s">
        <v>1311</v>
      </c>
      <c r="I2242" t="s">
        <v>1031</v>
      </c>
      <c r="J2242" t="s">
        <v>1042</v>
      </c>
      <c r="K2242">
        <v>2706</v>
      </c>
      <c r="L2242">
        <v>0</v>
      </c>
      <c r="M2242">
        <v>2706</v>
      </c>
      <c r="N2242">
        <v>2706</v>
      </c>
      <c r="O2242">
        <v>0</v>
      </c>
      <c r="Q2242">
        <v>649.42859999999996</v>
      </c>
      <c r="R2242">
        <v>414</v>
      </c>
      <c r="S2242">
        <v>582.57140000000004</v>
      </c>
      <c r="T2242">
        <v>15.857100000000001</v>
      </c>
      <c r="U2242">
        <f t="shared" si="40"/>
        <v>2.7219152879801513E-2</v>
      </c>
      <c r="V2242">
        <f t="shared" si="41"/>
        <v>0.6635606014497597</v>
      </c>
      <c r="W2242">
        <f t="shared" si="42"/>
        <v>24.378444266065582</v>
      </c>
      <c r="X2242">
        <f t="shared" si="43"/>
        <v>0.6635606014497597</v>
      </c>
      <c r="Y2242">
        <f t="shared" si="44"/>
        <v>24.378444266065582</v>
      </c>
      <c r="AB2242">
        <v>649.42859999999996</v>
      </c>
      <c r="AC2242">
        <v>414</v>
      </c>
      <c r="AD2242">
        <v>582.57140000000004</v>
      </c>
      <c r="AE2242">
        <v>15.857100000000001</v>
      </c>
      <c r="AF2242">
        <v>2.7878400000000001E-2</v>
      </c>
      <c r="AG2242">
        <v>2706</v>
      </c>
      <c r="AH2242">
        <v>0</v>
      </c>
      <c r="AI2242">
        <v>2706</v>
      </c>
      <c r="AJ2242">
        <v>2706</v>
      </c>
      <c r="AK2242">
        <v>0</v>
      </c>
    </row>
    <row r="2243" spans="1:37" ht="19" customHeight="1">
      <c r="A2243" t="s">
        <v>1073</v>
      </c>
      <c r="B2243" t="s">
        <v>1074</v>
      </c>
      <c r="C2243" t="s">
        <v>1075</v>
      </c>
      <c r="D2243">
        <v>7</v>
      </c>
      <c r="E2243" t="s">
        <v>1251</v>
      </c>
      <c r="F2243" t="s">
        <v>1127</v>
      </c>
      <c r="G2243" t="s">
        <v>1311</v>
      </c>
      <c r="H2243" t="s">
        <v>1311</v>
      </c>
      <c r="I2243" t="s">
        <v>1031</v>
      </c>
      <c r="J2243" t="s">
        <v>1039</v>
      </c>
      <c r="K2243">
        <v>391</v>
      </c>
      <c r="L2243">
        <v>0</v>
      </c>
      <c r="M2243">
        <v>2695.2510000000002</v>
      </c>
      <c r="N2243">
        <v>2695.2510000000002</v>
      </c>
      <c r="O2243">
        <v>0</v>
      </c>
      <c r="P2243">
        <v>136.8571</v>
      </c>
      <c r="Q2243">
        <v>2117.2856999999999</v>
      </c>
      <c r="R2243">
        <v>738.14290000000005</v>
      </c>
      <c r="S2243">
        <v>4119.1428999999998</v>
      </c>
      <c r="T2243">
        <v>27.714300000000001</v>
      </c>
      <c r="U2243">
        <f t="shared" si="40"/>
        <v>6.7281715329662395E-3</v>
      </c>
      <c r="V2243">
        <f t="shared" si="41"/>
        <v>1.3560379965730942E-2</v>
      </c>
      <c r="W2243">
        <f t="shared" si="42"/>
        <v>2.0154628786273818</v>
      </c>
      <c r="X2243">
        <f t="shared" si="43"/>
        <v>9.3474751056307662E-2</v>
      </c>
      <c r="Y2243">
        <f t="shared" si="44"/>
        <v>13.89303923039215</v>
      </c>
      <c r="AA2243">
        <v>136.8571</v>
      </c>
      <c r="AB2243">
        <v>2117.2856999999999</v>
      </c>
      <c r="AC2243">
        <v>738.14290000000005</v>
      </c>
      <c r="AD2243">
        <v>4119.1428999999998</v>
      </c>
      <c r="AE2243">
        <v>27.714300000000001</v>
      </c>
      <c r="AF2243">
        <v>6.6680100000000003E-3</v>
      </c>
      <c r="AG2243">
        <v>391</v>
      </c>
      <c r="AH2243">
        <v>0</v>
      </c>
      <c r="AI2243">
        <v>2695.2510000000002</v>
      </c>
      <c r="AJ2243">
        <v>2695.2510000000002</v>
      </c>
      <c r="AK2243">
        <v>0</v>
      </c>
    </row>
    <row r="2244" spans="1:37" ht="19" customHeight="1">
      <c r="A2244" t="s">
        <v>1073</v>
      </c>
      <c r="B2244" t="s">
        <v>1074</v>
      </c>
      <c r="C2244" t="s">
        <v>1075</v>
      </c>
      <c r="D2244">
        <v>7</v>
      </c>
      <c r="E2244" t="s">
        <v>1252</v>
      </c>
      <c r="G2244" t="s">
        <v>1311</v>
      </c>
      <c r="H2244" t="s">
        <v>1311</v>
      </c>
      <c r="I2244" t="s">
        <v>1031</v>
      </c>
      <c r="J2244" t="s">
        <v>1039</v>
      </c>
      <c r="K2244">
        <v>388</v>
      </c>
      <c r="L2244">
        <v>0</v>
      </c>
      <c r="M2244">
        <v>2674.9441999999999</v>
      </c>
      <c r="N2244">
        <v>2674.9441999999999</v>
      </c>
      <c r="O2244">
        <v>0</v>
      </c>
      <c r="P2244">
        <v>162.8571</v>
      </c>
      <c r="Q2244">
        <v>1769.4286</v>
      </c>
      <c r="R2244">
        <v>831.71429999999998</v>
      </c>
      <c r="S2244">
        <v>3600.4286000000002</v>
      </c>
      <c r="T2244">
        <v>22.857099999999999</v>
      </c>
      <c r="U2244">
        <f t="shared" si="40"/>
        <v>6.3484386275567293E-3</v>
      </c>
      <c r="V2244">
        <f t="shared" si="41"/>
        <v>1.5394992537436078E-2</v>
      </c>
      <c r="W2244">
        <f t="shared" si="42"/>
        <v>2.4250045468835255</v>
      </c>
      <c r="X2244">
        <f t="shared" si="43"/>
        <v>0.10613594329138638</v>
      </c>
      <c r="Y2244">
        <f t="shared" si="44"/>
        <v>16.718432597061121</v>
      </c>
      <c r="AA2244">
        <v>162.8571</v>
      </c>
      <c r="AB2244">
        <v>1769.4286</v>
      </c>
      <c r="AC2244">
        <v>831.71429999999998</v>
      </c>
      <c r="AD2244">
        <v>3600.4286000000002</v>
      </c>
      <c r="AE2244">
        <v>22.857099999999999</v>
      </c>
      <c r="AF2244">
        <v>6.2653600000000002E-3</v>
      </c>
      <c r="AG2244">
        <v>388</v>
      </c>
      <c r="AH2244">
        <v>0</v>
      </c>
      <c r="AI2244">
        <v>2674.9441999999999</v>
      </c>
      <c r="AJ2244">
        <v>2674.9441999999999</v>
      </c>
      <c r="AK2244">
        <v>0</v>
      </c>
    </row>
    <row r="2245" spans="1:37" ht="19" customHeight="1">
      <c r="A2245" t="s">
        <v>1073</v>
      </c>
      <c r="B2245" t="s">
        <v>1074</v>
      </c>
      <c r="C2245" t="s">
        <v>1075</v>
      </c>
      <c r="D2245">
        <v>7</v>
      </c>
      <c r="E2245" t="s">
        <v>1253</v>
      </c>
      <c r="G2245" t="s">
        <v>1311</v>
      </c>
      <c r="H2245" t="s">
        <v>1311</v>
      </c>
      <c r="I2245" t="s">
        <v>1031</v>
      </c>
      <c r="J2245" t="s">
        <v>1032</v>
      </c>
      <c r="K2245">
        <v>796</v>
      </c>
      <c r="L2245">
        <v>29556.560000000001</v>
      </c>
      <c r="M2245">
        <v>2092.5553</v>
      </c>
      <c r="N2245">
        <v>54.924599999999998</v>
      </c>
      <c r="O2245">
        <v>2037.6306999999999</v>
      </c>
      <c r="P2245">
        <v>53.428600000000003</v>
      </c>
      <c r="R2245">
        <v>0</v>
      </c>
      <c r="S2245">
        <v>213</v>
      </c>
      <c r="U2245">
        <f t="shared" si="40"/>
        <v>0</v>
      </c>
      <c r="V2245">
        <f t="shared" si="41"/>
        <v>20.357183098591548</v>
      </c>
      <c r="W2245" t="str">
        <f t="shared" si="42"/>
        <v/>
      </c>
      <c r="X2245">
        <f t="shared" si="43"/>
        <v>1.403457612340711</v>
      </c>
      <c r="Y2245" t="str">
        <f t="shared" si="44"/>
        <v/>
      </c>
      <c r="AA2245">
        <v>53.428600000000003</v>
      </c>
      <c r="AC2245">
        <v>0</v>
      </c>
      <c r="AD2245">
        <v>213</v>
      </c>
      <c r="AF2245">
        <v>0</v>
      </c>
      <c r="AG2245">
        <v>796</v>
      </c>
      <c r="AH2245">
        <v>29556.560000000001</v>
      </c>
      <c r="AI2245">
        <v>2092.5553</v>
      </c>
      <c r="AJ2245">
        <v>54.924599999999998</v>
      </c>
      <c r="AK2245">
        <v>2037.6306999999999</v>
      </c>
    </row>
    <row r="2246" spans="1:37" ht="19" customHeight="1">
      <c r="A2246" t="s">
        <v>1073</v>
      </c>
      <c r="B2246" t="s">
        <v>1074</v>
      </c>
      <c r="C2246" t="s">
        <v>1075</v>
      </c>
      <c r="D2246">
        <v>7</v>
      </c>
      <c r="E2246" t="s">
        <v>1254</v>
      </c>
      <c r="G2246" t="s">
        <v>1311</v>
      </c>
      <c r="H2246" t="s">
        <v>1311</v>
      </c>
      <c r="I2246" t="s">
        <v>1031</v>
      </c>
      <c r="J2246" t="s">
        <v>1032</v>
      </c>
      <c r="K2246">
        <v>2661</v>
      </c>
      <c r="L2246">
        <v>26008.5</v>
      </c>
      <c r="M2246">
        <v>1976.8577</v>
      </c>
      <c r="N2246">
        <v>183.74780000000001</v>
      </c>
      <c r="O2246">
        <v>1793.1098999999999</v>
      </c>
      <c r="P2246">
        <v>204.8571</v>
      </c>
      <c r="R2246">
        <v>0</v>
      </c>
      <c r="S2246">
        <v>774.71429999999998</v>
      </c>
      <c r="U2246">
        <f t="shared" si="40"/>
        <v>0</v>
      </c>
      <c r="V2246">
        <f t="shared" si="41"/>
        <v>5.2866493585349561</v>
      </c>
      <c r="W2246" t="str">
        <f t="shared" si="42"/>
        <v/>
      </c>
      <c r="X2246">
        <f t="shared" si="43"/>
        <v>0.3645321157194889</v>
      </c>
      <c r="Y2246" t="str">
        <f t="shared" si="44"/>
        <v/>
      </c>
      <c r="AA2246">
        <v>204.8571</v>
      </c>
      <c r="AC2246">
        <v>0</v>
      </c>
      <c r="AD2246">
        <v>774.71429999999998</v>
      </c>
      <c r="AF2246">
        <v>0</v>
      </c>
      <c r="AG2246">
        <v>2661</v>
      </c>
      <c r="AH2246">
        <v>26008.5</v>
      </c>
      <c r="AI2246">
        <v>1976.8577</v>
      </c>
      <c r="AJ2246">
        <v>183.74780000000001</v>
      </c>
      <c r="AK2246">
        <v>1793.1098999999999</v>
      </c>
    </row>
    <row r="2247" spans="1:37" ht="19" customHeight="1">
      <c r="A2247" t="s">
        <v>1073</v>
      </c>
      <c r="B2247" t="s">
        <v>1074</v>
      </c>
      <c r="C2247" t="s">
        <v>1075</v>
      </c>
      <c r="D2247">
        <v>7</v>
      </c>
      <c r="E2247" t="s">
        <v>1255</v>
      </c>
      <c r="G2247" t="s">
        <v>1311</v>
      </c>
      <c r="H2247" t="s">
        <v>1311</v>
      </c>
      <c r="I2247" t="s">
        <v>1031</v>
      </c>
      <c r="J2247" t="s">
        <v>1032</v>
      </c>
      <c r="K2247">
        <v>9687</v>
      </c>
      <c r="L2247">
        <v>18654.78</v>
      </c>
      <c r="M2247">
        <v>1954.9961000000001</v>
      </c>
      <c r="N2247">
        <v>668.39869999999996</v>
      </c>
      <c r="O2247">
        <v>1286.5974000000001</v>
      </c>
      <c r="P2247">
        <v>5.1429</v>
      </c>
      <c r="R2247">
        <v>0</v>
      </c>
      <c r="S2247">
        <v>142.57140000000001</v>
      </c>
      <c r="U2247">
        <f t="shared" si="40"/>
        <v>0</v>
      </c>
      <c r="V2247">
        <f t="shared" si="41"/>
        <v>28.398582845407383</v>
      </c>
      <c r="W2247" t="str">
        <f t="shared" si="42"/>
        <v/>
      </c>
      <c r="X2247">
        <f t="shared" si="43"/>
        <v>1.9589143204237114</v>
      </c>
      <c r="Y2247" t="str">
        <f t="shared" si="44"/>
        <v/>
      </c>
      <c r="AA2247">
        <v>5.1429</v>
      </c>
      <c r="AC2247">
        <v>0</v>
      </c>
      <c r="AD2247">
        <v>142.57140000000001</v>
      </c>
      <c r="AF2247">
        <v>0</v>
      </c>
      <c r="AG2247">
        <v>9687</v>
      </c>
      <c r="AH2247">
        <v>18654.78</v>
      </c>
      <c r="AI2247">
        <v>1954.9961000000001</v>
      </c>
      <c r="AJ2247">
        <v>668.39869999999996</v>
      </c>
      <c r="AK2247">
        <v>1286.5974000000001</v>
      </c>
    </row>
    <row r="2248" spans="1:37" ht="19" customHeight="1">
      <c r="A2248" t="s">
        <v>1073</v>
      </c>
      <c r="B2248" t="s">
        <v>1074</v>
      </c>
      <c r="C2248" t="s">
        <v>1075</v>
      </c>
      <c r="D2248">
        <v>7</v>
      </c>
      <c r="E2248" t="s">
        <v>1256</v>
      </c>
      <c r="G2248" t="s">
        <v>1311</v>
      </c>
      <c r="H2248" t="s">
        <v>1311</v>
      </c>
      <c r="I2248" t="s">
        <v>1031</v>
      </c>
      <c r="J2248" t="s">
        <v>1032</v>
      </c>
      <c r="K2248">
        <v>0</v>
      </c>
      <c r="L2248">
        <v>26064.15</v>
      </c>
      <c r="M2248">
        <v>1797.07</v>
      </c>
      <c r="N2248">
        <v>0</v>
      </c>
      <c r="O2248">
        <v>1797.07</v>
      </c>
      <c r="P2248">
        <v>0</v>
      </c>
      <c r="R2248">
        <v>0</v>
      </c>
      <c r="S2248">
        <v>0</v>
      </c>
      <c r="U2248" t="str">
        <f t="shared" si="40"/>
        <v/>
      </c>
      <c r="V2248" t="str">
        <f t="shared" si="41"/>
        <v/>
      </c>
      <c r="W2248" t="str">
        <f t="shared" si="42"/>
        <v/>
      </c>
      <c r="X2248" t="str">
        <f t="shared" si="43"/>
        <v/>
      </c>
      <c r="Y2248" t="str">
        <f t="shared" si="44"/>
        <v/>
      </c>
      <c r="AA2248">
        <v>0</v>
      </c>
      <c r="AC2248">
        <v>0</v>
      </c>
      <c r="AD2248">
        <v>0</v>
      </c>
      <c r="AG2248">
        <v>0</v>
      </c>
      <c r="AH2248">
        <v>26064.15</v>
      </c>
      <c r="AI2248">
        <v>1797.07</v>
      </c>
      <c r="AJ2248">
        <v>0</v>
      </c>
      <c r="AK2248">
        <v>1797.07</v>
      </c>
    </row>
    <row r="2249" spans="1:37" ht="19" customHeight="1">
      <c r="A2249" t="s">
        <v>1073</v>
      </c>
      <c r="B2249" t="s">
        <v>1074</v>
      </c>
      <c r="C2249" t="s">
        <v>1075</v>
      </c>
      <c r="D2249">
        <v>7</v>
      </c>
      <c r="E2249" t="s">
        <v>1257</v>
      </c>
      <c r="F2249" t="s">
        <v>1127</v>
      </c>
      <c r="G2249" t="s">
        <v>1311</v>
      </c>
      <c r="H2249" t="s">
        <v>1311</v>
      </c>
      <c r="I2249" t="s">
        <v>1031</v>
      </c>
      <c r="J2249" t="s">
        <v>1039</v>
      </c>
      <c r="K2249">
        <v>253</v>
      </c>
      <c r="L2249">
        <v>0</v>
      </c>
      <c r="M2249">
        <v>1744.2809</v>
      </c>
      <c r="N2249">
        <v>1744.2809</v>
      </c>
      <c r="O2249">
        <v>0</v>
      </c>
      <c r="P2249">
        <v>123.8571</v>
      </c>
      <c r="Q2249">
        <v>1969</v>
      </c>
      <c r="R2249">
        <v>886</v>
      </c>
      <c r="S2249">
        <v>3971.5713999999998</v>
      </c>
      <c r="T2249">
        <v>24.142900000000001</v>
      </c>
      <c r="U2249">
        <f t="shared" si="40"/>
        <v>6.0789288592419622E-3</v>
      </c>
      <c r="V2249">
        <f t="shared" si="41"/>
        <v>9.1003921376957113E-3</v>
      </c>
      <c r="W2249">
        <f t="shared" si="42"/>
        <v>1.4970387626530841</v>
      </c>
      <c r="X2249">
        <f t="shared" si="43"/>
        <v>6.2741660823291689E-2</v>
      </c>
      <c r="Y2249">
        <f t="shared" si="44"/>
        <v>10.321170435792125</v>
      </c>
      <c r="AA2249">
        <v>123.8571</v>
      </c>
      <c r="AB2249">
        <v>1969</v>
      </c>
      <c r="AC2249">
        <v>886</v>
      </c>
      <c r="AD2249">
        <v>3971.5713999999998</v>
      </c>
      <c r="AE2249">
        <v>24.142900000000001</v>
      </c>
      <c r="AF2249">
        <v>6.0386900000000002E-3</v>
      </c>
      <c r="AG2249">
        <v>253</v>
      </c>
      <c r="AH2249">
        <v>0</v>
      </c>
      <c r="AI2249">
        <v>1744.2809</v>
      </c>
      <c r="AJ2249">
        <v>1744.2809</v>
      </c>
      <c r="AK2249">
        <v>0</v>
      </c>
    </row>
    <row r="2250" spans="1:37" ht="19" customHeight="1">
      <c r="A2250" t="s">
        <v>1073</v>
      </c>
      <c r="B2250" t="s">
        <v>1074</v>
      </c>
      <c r="C2250" t="s">
        <v>1075</v>
      </c>
      <c r="D2250">
        <v>7</v>
      </c>
      <c r="E2250" t="s">
        <v>1258</v>
      </c>
      <c r="G2250" t="s">
        <v>1311</v>
      </c>
      <c r="H2250" t="s">
        <v>1311</v>
      </c>
      <c r="I2250" t="s">
        <v>1031</v>
      </c>
      <c r="J2250" t="s">
        <v>1032</v>
      </c>
      <c r="K2250">
        <v>0</v>
      </c>
      <c r="L2250">
        <v>23181.279999999999</v>
      </c>
      <c r="M2250">
        <v>1598.3853999999999</v>
      </c>
      <c r="N2250">
        <v>0</v>
      </c>
      <c r="O2250">
        <v>1598.3853999999999</v>
      </c>
      <c r="P2250">
        <v>518.42859999999996</v>
      </c>
      <c r="R2250">
        <v>0</v>
      </c>
      <c r="S2250">
        <v>1752</v>
      </c>
      <c r="U2250">
        <f t="shared" si="40"/>
        <v>0</v>
      </c>
      <c r="V2250">
        <f t="shared" si="41"/>
        <v>1.8901891715590344</v>
      </c>
      <c r="W2250" t="str">
        <f t="shared" si="42"/>
        <v/>
      </c>
      <c r="X2250">
        <f t="shared" si="43"/>
        <v>0.13033149054142204</v>
      </c>
      <c r="Y2250" t="str">
        <f t="shared" si="44"/>
        <v/>
      </c>
      <c r="AA2250">
        <v>518.42859999999996</v>
      </c>
      <c r="AC2250">
        <v>0</v>
      </c>
      <c r="AD2250">
        <v>1752</v>
      </c>
      <c r="AF2250">
        <v>0</v>
      </c>
      <c r="AG2250">
        <v>0</v>
      </c>
      <c r="AH2250">
        <v>23181.279999999999</v>
      </c>
      <c r="AI2250">
        <v>1598.3853999999999</v>
      </c>
      <c r="AJ2250">
        <v>0</v>
      </c>
      <c r="AK2250">
        <v>1598.3853999999999</v>
      </c>
    </row>
    <row r="2251" spans="1:37" ht="19" customHeight="1">
      <c r="A2251" t="s">
        <v>1073</v>
      </c>
      <c r="B2251" t="s">
        <v>1074</v>
      </c>
      <c r="C2251" t="s">
        <v>1075</v>
      </c>
      <c r="D2251">
        <v>7</v>
      </c>
      <c r="E2251" t="s">
        <v>1259</v>
      </c>
      <c r="G2251" t="s">
        <v>1311</v>
      </c>
      <c r="H2251" t="s">
        <v>1311</v>
      </c>
      <c r="I2251" t="s">
        <v>1031</v>
      </c>
      <c r="J2251" t="s">
        <v>1032</v>
      </c>
      <c r="K2251">
        <v>19998</v>
      </c>
      <c r="L2251">
        <v>0</v>
      </c>
      <c r="M2251">
        <v>1380.5563999999999</v>
      </c>
      <c r="N2251">
        <v>1380.5563999999999</v>
      </c>
      <c r="O2251">
        <v>0</v>
      </c>
      <c r="P2251">
        <v>21.285699999999999</v>
      </c>
      <c r="R2251">
        <v>0</v>
      </c>
      <c r="S2251">
        <v>96.714299999999994</v>
      </c>
      <c r="U2251">
        <f t="shared" si="40"/>
        <v>0</v>
      </c>
      <c r="V2251">
        <f t="shared" si="41"/>
        <v>29.539138915932213</v>
      </c>
      <c r="W2251" t="str">
        <f t="shared" si="42"/>
        <v/>
      </c>
      <c r="X2251">
        <f t="shared" si="43"/>
        <v>2.0392262866726312</v>
      </c>
      <c r="Y2251" t="str">
        <f t="shared" si="44"/>
        <v/>
      </c>
      <c r="AA2251">
        <v>21.285699999999999</v>
      </c>
      <c r="AC2251">
        <v>0</v>
      </c>
      <c r="AD2251">
        <v>96.714299999999994</v>
      </c>
      <c r="AF2251">
        <v>0</v>
      </c>
      <c r="AG2251">
        <v>19998</v>
      </c>
      <c r="AH2251">
        <v>0</v>
      </c>
      <c r="AI2251">
        <v>1380.5563999999999</v>
      </c>
      <c r="AJ2251">
        <v>1380.5563999999999</v>
      </c>
      <c r="AK2251">
        <v>0</v>
      </c>
    </row>
    <row r="2252" spans="1:37" ht="19" customHeight="1">
      <c r="A2252" t="s">
        <v>1073</v>
      </c>
      <c r="B2252" t="s">
        <v>1074</v>
      </c>
      <c r="C2252" t="s">
        <v>1075</v>
      </c>
      <c r="D2252">
        <v>7</v>
      </c>
      <c r="E2252" t="s">
        <v>1260</v>
      </c>
      <c r="G2252" t="s">
        <v>1311</v>
      </c>
      <c r="H2252" t="s">
        <v>1311</v>
      </c>
      <c r="I2252" t="s">
        <v>1031</v>
      </c>
      <c r="J2252" t="s">
        <v>1039</v>
      </c>
      <c r="K2252">
        <v>198</v>
      </c>
      <c r="L2252">
        <v>0</v>
      </c>
      <c r="M2252">
        <v>1364.8133</v>
      </c>
      <c r="N2252">
        <v>1364.8133</v>
      </c>
      <c r="O2252">
        <v>0</v>
      </c>
      <c r="P2252">
        <v>128.57140000000001</v>
      </c>
      <c r="Q2252">
        <v>1814.5714</v>
      </c>
      <c r="R2252">
        <v>735.85709999999995</v>
      </c>
      <c r="S2252">
        <v>3524.8571000000002</v>
      </c>
      <c r="T2252">
        <v>15.428599999999999</v>
      </c>
      <c r="U2252">
        <f t="shared" si="40"/>
        <v>4.377085244108193E-3</v>
      </c>
      <c r="V2252">
        <f t="shared" si="41"/>
        <v>8.024641420417946E-3</v>
      </c>
      <c r="W2252">
        <f t="shared" si="42"/>
        <v>1.833329938277892</v>
      </c>
      <c r="X2252">
        <f t="shared" si="43"/>
        <v>5.5313824940996487E-2</v>
      </c>
      <c r="Y2252">
        <f t="shared" si="44"/>
        <v>12.637136783080031</v>
      </c>
      <c r="AA2252">
        <v>128.57140000000001</v>
      </c>
      <c r="AB2252">
        <v>1814.5714</v>
      </c>
      <c r="AC2252">
        <v>735.85709999999995</v>
      </c>
      <c r="AD2252">
        <v>3524.8571000000002</v>
      </c>
      <c r="AE2252">
        <v>15.428599999999999</v>
      </c>
      <c r="AF2252">
        <v>4.3449500000000002E-3</v>
      </c>
      <c r="AG2252">
        <v>198</v>
      </c>
      <c r="AH2252">
        <v>0</v>
      </c>
      <c r="AI2252">
        <v>1364.8133</v>
      </c>
      <c r="AJ2252">
        <v>1364.8133</v>
      </c>
      <c r="AK2252">
        <v>0</v>
      </c>
    </row>
    <row r="2253" spans="1:37" ht="19" customHeight="1">
      <c r="A2253" t="s">
        <v>1073</v>
      </c>
      <c r="B2253" t="s">
        <v>1074</v>
      </c>
      <c r="C2253" t="s">
        <v>1075</v>
      </c>
      <c r="D2253">
        <v>7</v>
      </c>
      <c r="E2253" t="s">
        <v>1261</v>
      </c>
      <c r="G2253" t="s">
        <v>1311</v>
      </c>
      <c r="H2253" t="s">
        <v>1311</v>
      </c>
      <c r="I2253" t="s">
        <v>1031</v>
      </c>
      <c r="J2253" t="s">
        <v>1032</v>
      </c>
      <c r="K2253">
        <v>12685</v>
      </c>
      <c r="L2253">
        <v>6933.95</v>
      </c>
      <c r="M2253">
        <v>1351.5849000000001</v>
      </c>
      <c r="N2253">
        <v>873.41610000000003</v>
      </c>
      <c r="O2253">
        <v>478.16890000000001</v>
      </c>
      <c r="P2253">
        <v>35.714300000000001</v>
      </c>
      <c r="R2253">
        <v>0</v>
      </c>
      <c r="S2253">
        <v>94.714299999999994</v>
      </c>
      <c r="U2253">
        <f t="shared" si="40"/>
        <v>0</v>
      </c>
      <c r="V2253">
        <f t="shared" si="41"/>
        <v>29.591172007364708</v>
      </c>
      <c r="W2253" t="str">
        <f t="shared" si="42"/>
        <v/>
      </c>
      <c r="X2253">
        <f t="shared" si="43"/>
        <v>2.0385892852806511</v>
      </c>
      <c r="Y2253" t="str">
        <f t="shared" si="44"/>
        <v/>
      </c>
      <c r="AA2253">
        <v>35.714300000000001</v>
      </c>
      <c r="AC2253">
        <v>0</v>
      </c>
      <c r="AD2253">
        <v>94.714299999999994</v>
      </c>
      <c r="AF2253">
        <v>0</v>
      </c>
      <c r="AG2253">
        <v>12685</v>
      </c>
      <c r="AH2253">
        <v>6933.95</v>
      </c>
      <c r="AI2253">
        <v>1351.5849000000001</v>
      </c>
      <c r="AJ2253">
        <v>873.41610000000003</v>
      </c>
      <c r="AK2253">
        <v>478.16890000000001</v>
      </c>
    </row>
    <row r="2254" spans="1:37" ht="19" customHeight="1">
      <c r="A2254" t="s">
        <v>1073</v>
      </c>
      <c r="B2254" t="s">
        <v>1074</v>
      </c>
      <c r="C2254" t="s">
        <v>1075</v>
      </c>
      <c r="D2254">
        <v>7</v>
      </c>
      <c r="E2254" t="s">
        <v>1262</v>
      </c>
      <c r="F2254" t="s">
        <v>1263</v>
      </c>
      <c r="G2254" t="s">
        <v>1311</v>
      </c>
      <c r="H2254" t="s">
        <v>1311</v>
      </c>
      <c r="I2254" t="s">
        <v>1031</v>
      </c>
      <c r="J2254" t="s">
        <v>1039</v>
      </c>
      <c r="K2254">
        <v>170.6</v>
      </c>
      <c r="L2254">
        <v>0</v>
      </c>
      <c r="M2254">
        <v>1176.5912000000001</v>
      </c>
      <c r="N2254">
        <v>1176.5912000000001</v>
      </c>
      <c r="O2254">
        <v>0</v>
      </c>
      <c r="Q2254">
        <v>81.857100000000003</v>
      </c>
      <c r="R2254">
        <v>0.85709999999999997</v>
      </c>
      <c r="S2254">
        <v>83.714299999999994</v>
      </c>
      <c r="T2254">
        <v>2.2856999999999998</v>
      </c>
      <c r="U2254">
        <f t="shared" si="40"/>
        <v>2.7303578958433626E-2</v>
      </c>
      <c r="V2254">
        <f t="shared" si="41"/>
        <v>0.29112623018323719</v>
      </c>
      <c r="W2254">
        <f t="shared" si="42"/>
        <v>10.662566641041506</v>
      </c>
      <c r="X2254">
        <f t="shared" si="43"/>
        <v>2.0078344696528214</v>
      </c>
      <c r="Y2254">
        <f t="shared" si="44"/>
        <v>73.537409608810066</v>
      </c>
      <c r="AB2254">
        <v>81.857100000000003</v>
      </c>
      <c r="AC2254">
        <v>0.85709999999999997</v>
      </c>
      <c r="AD2254">
        <v>83.714299999999994</v>
      </c>
      <c r="AE2254">
        <v>2.2856999999999998</v>
      </c>
      <c r="AF2254">
        <v>2.6849560000000001E-2</v>
      </c>
      <c r="AG2254">
        <v>170.6</v>
      </c>
      <c r="AH2254">
        <v>0</v>
      </c>
      <c r="AI2254">
        <v>1176.5912000000001</v>
      </c>
      <c r="AJ2254">
        <v>1176.5912000000001</v>
      </c>
      <c r="AK2254">
        <v>0</v>
      </c>
    </row>
    <row r="2255" spans="1:37" ht="19" customHeight="1">
      <c r="A2255" t="s">
        <v>1073</v>
      </c>
      <c r="B2255" t="s">
        <v>1074</v>
      </c>
      <c r="C2255" t="s">
        <v>1075</v>
      </c>
      <c r="D2255">
        <v>7</v>
      </c>
      <c r="E2255" t="s">
        <v>1264</v>
      </c>
      <c r="F2255" t="s">
        <v>1265</v>
      </c>
      <c r="G2255" t="s">
        <v>1311</v>
      </c>
      <c r="H2255" t="s">
        <v>1311</v>
      </c>
      <c r="I2255" t="s">
        <v>1031</v>
      </c>
      <c r="J2255" t="s">
        <v>1042</v>
      </c>
      <c r="K2255">
        <v>968.58</v>
      </c>
      <c r="L2255">
        <v>144.09</v>
      </c>
      <c r="M2255">
        <v>1112.67</v>
      </c>
      <c r="N2255">
        <v>968.58</v>
      </c>
      <c r="O2255">
        <v>144.09</v>
      </c>
      <c r="P2255">
        <v>1164.7143000000001</v>
      </c>
      <c r="Q2255">
        <v>8845.4285999999993</v>
      </c>
      <c r="R2255">
        <v>0.1429</v>
      </c>
      <c r="S2255">
        <v>8879.7142999999996</v>
      </c>
      <c r="T2255">
        <v>7.5713999999999997</v>
      </c>
      <c r="U2255">
        <f t="shared" si="40"/>
        <v>8.5266256820897945E-4</v>
      </c>
      <c r="V2255">
        <f t="shared" si="41"/>
        <v>1.7900672451010857E-2</v>
      </c>
      <c r="W2255">
        <f t="shared" si="42"/>
        <v>20.993852806991725</v>
      </c>
      <c r="X2255">
        <f t="shared" si="43"/>
        <v>1.7900672451010857E-2</v>
      </c>
      <c r="Y2255">
        <f t="shared" si="44"/>
        <v>20.993852806991725</v>
      </c>
      <c r="AA2255">
        <v>1164.7143000000001</v>
      </c>
      <c r="AB2255">
        <v>8845.4285999999993</v>
      </c>
      <c r="AC2255">
        <v>0.1429</v>
      </c>
      <c r="AD2255">
        <v>8879.7142999999996</v>
      </c>
      <c r="AE2255">
        <v>7.5713999999999997</v>
      </c>
      <c r="AF2255">
        <v>8.5568999999999999E-4</v>
      </c>
      <c r="AG2255">
        <v>968.58</v>
      </c>
      <c r="AH2255">
        <v>144.09</v>
      </c>
      <c r="AI2255">
        <v>1112.67</v>
      </c>
      <c r="AJ2255">
        <v>968.58</v>
      </c>
      <c r="AK2255">
        <v>144.09</v>
      </c>
    </row>
    <row r="2256" spans="1:37" ht="19" customHeight="1">
      <c r="A2256" t="s">
        <v>1073</v>
      </c>
      <c r="B2256" t="s">
        <v>1074</v>
      </c>
      <c r="C2256" t="s">
        <v>1075</v>
      </c>
      <c r="D2256">
        <v>7</v>
      </c>
      <c r="E2256" t="s">
        <v>1266</v>
      </c>
      <c r="G2256" t="s">
        <v>1311</v>
      </c>
      <c r="H2256" t="s">
        <v>1311</v>
      </c>
      <c r="I2256" t="s">
        <v>1031</v>
      </c>
      <c r="J2256" t="s">
        <v>1042</v>
      </c>
      <c r="K2256">
        <v>850</v>
      </c>
      <c r="L2256">
        <v>0</v>
      </c>
      <c r="M2256">
        <v>850</v>
      </c>
      <c r="N2256">
        <v>850</v>
      </c>
      <c r="O2256">
        <v>0</v>
      </c>
      <c r="R2256">
        <v>19</v>
      </c>
      <c r="S2256">
        <v>258.71429999999998</v>
      </c>
      <c r="T2256">
        <v>2.8571</v>
      </c>
      <c r="U2256">
        <f t="shared" si="40"/>
        <v>1.1043456043983654E-2</v>
      </c>
      <c r="V2256">
        <f t="shared" si="41"/>
        <v>0.46935392217813798</v>
      </c>
      <c r="W2256">
        <f t="shared" si="42"/>
        <v>42.500637509562644</v>
      </c>
      <c r="X2256">
        <f t="shared" si="43"/>
        <v>0.46935392217813798</v>
      </c>
      <c r="Y2256">
        <f t="shared" si="44"/>
        <v>42.500637509562644</v>
      </c>
      <c r="AC2256">
        <v>19</v>
      </c>
      <c r="AD2256">
        <v>258.71429999999998</v>
      </c>
      <c r="AE2256">
        <v>2.8571</v>
      </c>
      <c r="AF2256">
        <v>1.1134420000000001E-2</v>
      </c>
      <c r="AG2256">
        <v>850</v>
      </c>
      <c r="AH2256">
        <v>0</v>
      </c>
      <c r="AI2256">
        <v>850</v>
      </c>
      <c r="AJ2256">
        <v>850</v>
      </c>
      <c r="AK2256">
        <v>0</v>
      </c>
    </row>
    <row r="2257" spans="1:37" ht="19" customHeight="1">
      <c r="A2257" t="s">
        <v>1073</v>
      </c>
      <c r="B2257" t="s">
        <v>1074</v>
      </c>
      <c r="C2257" t="s">
        <v>1075</v>
      </c>
      <c r="D2257">
        <v>7</v>
      </c>
      <c r="E2257" t="s">
        <v>1030</v>
      </c>
      <c r="G2257" t="s">
        <v>1311</v>
      </c>
      <c r="H2257" t="s">
        <v>1311</v>
      </c>
      <c r="I2257" t="s">
        <v>1031</v>
      </c>
      <c r="J2257" t="s">
        <v>1032</v>
      </c>
      <c r="K2257">
        <v>0</v>
      </c>
      <c r="L2257">
        <v>8665.69</v>
      </c>
      <c r="M2257">
        <v>597.41610000000003</v>
      </c>
      <c r="N2257">
        <v>0</v>
      </c>
      <c r="O2257">
        <v>597.41610000000003</v>
      </c>
      <c r="P2257">
        <v>41.571399999999997</v>
      </c>
      <c r="R2257">
        <v>0</v>
      </c>
      <c r="S2257">
        <v>436.8571</v>
      </c>
      <c r="U2257">
        <f t="shared" si="40"/>
        <v>0</v>
      </c>
      <c r="V2257">
        <f t="shared" si="41"/>
        <v>2.8337772564202672</v>
      </c>
      <c r="W2257" t="str">
        <f t="shared" si="42"/>
        <v/>
      </c>
      <c r="X2257">
        <f t="shared" si="43"/>
        <v>0.19536172616367492</v>
      </c>
      <c r="Y2257" t="str">
        <f t="shared" si="44"/>
        <v/>
      </c>
      <c r="AA2257">
        <v>41.571399999999997</v>
      </c>
      <c r="AC2257">
        <v>0</v>
      </c>
      <c r="AD2257">
        <v>436.8571</v>
      </c>
      <c r="AF2257">
        <v>0</v>
      </c>
      <c r="AG2257">
        <v>0</v>
      </c>
      <c r="AH2257">
        <v>8665.69</v>
      </c>
      <c r="AI2257">
        <v>597.41610000000003</v>
      </c>
      <c r="AJ2257">
        <v>0</v>
      </c>
      <c r="AK2257">
        <v>597.41610000000003</v>
      </c>
    </row>
    <row r="2258" spans="1:37" ht="19" customHeight="1">
      <c r="A2258" t="s">
        <v>1073</v>
      </c>
      <c r="B2258" t="s">
        <v>1074</v>
      </c>
      <c r="C2258" t="s">
        <v>1075</v>
      </c>
      <c r="D2258">
        <v>7</v>
      </c>
      <c r="E2258" t="s">
        <v>1267</v>
      </c>
      <c r="G2258" t="s">
        <v>1311</v>
      </c>
      <c r="H2258" t="s">
        <v>1311</v>
      </c>
      <c r="I2258" t="s">
        <v>1031</v>
      </c>
      <c r="J2258" t="s">
        <v>1032</v>
      </c>
      <c r="K2258">
        <v>799</v>
      </c>
      <c r="L2258">
        <v>7645.16</v>
      </c>
      <c r="M2258">
        <v>582.2559</v>
      </c>
      <c r="N2258">
        <v>55.019100000000002</v>
      </c>
      <c r="O2258">
        <v>527.23670000000004</v>
      </c>
      <c r="P2258">
        <v>1.2857000000000001</v>
      </c>
      <c r="R2258">
        <v>0</v>
      </c>
      <c r="S2258">
        <v>98.285700000000006</v>
      </c>
      <c r="U2258">
        <f t="shared" si="40"/>
        <v>0</v>
      </c>
      <c r="V2258">
        <f t="shared" si="41"/>
        <v>12.273490156030546</v>
      </c>
      <c r="W2258" t="str">
        <f t="shared" si="42"/>
        <v/>
      </c>
      <c r="X2258">
        <f t="shared" si="43"/>
        <v>0.84630230324161382</v>
      </c>
      <c r="Y2258" t="str">
        <f t="shared" si="44"/>
        <v/>
      </c>
      <c r="AA2258">
        <v>1.2857000000000001</v>
      </c>
      <c r="AC2258">
        <v>0</v>
      </c>
      <c r="AD2258">
        <v>98.285700000000006</v>
      </c>
      <c r="AF2258">
        <v>0</v>
      </c>
      <c r="AG2258">
        <v>799</v>
      </c>
      <c r="AH2258">
        <v>7645.16</v>
      </c>
      <c r="AI2258">
        <v>582.2559</v>
      </c>
      <c r="AJ2258">
        <v>55.019100000000002</v>
      </c>
      <c r="AK2258">
        <v>527.23670000000004</v>
      </c>
    </row>
    <row r="2259" spans="1:37" ht="19" customHeight="1">
      <c r="A2259" t="s">
        <v>1073</v>
      </c>
      <c r="B2259" t="s">
        <v>1074</v>
      </c>
      <c r="C2259" t="s">
        <v>1075</v>
      </c>
      <c r="D2259">
        <v>7</v>
      </c>
      <c r="E2259" t="s">
        <v>1268</v>
      </c>
      <c r="G2259" t="s">
        <v>1311</v>
      </c>
      <c r="H2259" t="s">
        <v>1311</v>
      </c>
      <c r="I2259" t="s">
        <v>1031</v>
      </c>
      <c r="J2259" t="s">
        <v>1032</v>
      </c>
      <c r="K2259">
        <v>0</v>
      </c>
      <c r="L2259">
        <v>8362</v>
      </c>
      <c r="M2259">
        <v>576.42920000000004</v>
      </c>
      <c r="N2259">
        <v>0</v>
      </c>
      <c r="O2259">
        <v>576.42920000000004</v>
      </c>
      <c r="P2259">
        <v>31.428599999999999</v>
      </c>
      <c r="R2259">
        <v>0</v>
      </c>
      <c r="S2259">
        <v>151.71430000000001</v>
      </c>
      <c r="U2259">
        <f t="shared" si="40"/>
        <v>0</v>
      </c>
      <c r="V2259">
        <f t="shared" si="41"/>
        <v>7.8738222341033683</v>
      </c>
      <c r="W2259" t="str">
        <f t="shared" si="42"/>
        <v/>
      </c>
      <c r="X2259">
        <f t="shared" si="43"/>
        <v>0.54277697337316633</v>
      </c>
      <c r="Y2259" t="str">
        <f t="shared" si="44"/>
        <v/>
      </c>
      <c r="AA2259">
        <v>31.428599999999999</v>
      </c>
      <c r="AC2259">
        <v>0</v>
      </c>
      <c r="AD2259">
        <v>151.71430000000001</v>
      </c>
      <c r="AF2259">
        <v>0</v>
      </c>
      <c r="AG2259">
        <v>0</v>
      </c>
      <c r="AH2259">
        <v>8362</v>
      </c>
      <c r="AI2259">
        <v>576.42920000000004</v>
      </c>
      <c r="AJ2259">
        <v>0</v>
      </c>
      <c r="AK2259">
        <v>576.42920000000004</v>
      </c>
    </row>
    <row r="2260" spans="1:37" ht="19" customHeight="1">
      <c r="A2260" t="s">
        <v>1073</v>
      </c>
      <c r="B2260" t="s">
        <v>1074</v>
      </c>
      <c r="C2260" t="s">
        <v>1075</v>
      </c>
      <c r="D2260">
        <v>7</v>
      </c>
      <c r="E2260" t="s">
        <v>1269</v>
      </c>
      <c r="F2260" t="s">
        <v>1269</v>
      </c>
      <c r="G2260" t="s">
        <v>1311</v>
      </c>
      <c r="H2260" t="s">
        <v>1311</v>
      </c>
      <c r="I2260" t="s">
        <v>1031</v>
      </c>
      <c r="J2260" t="s">
        <v>1032</v>
      </c>
      <c r="K2260">
        <v>6509</v>
      </c>
      <c r="L2260">
        <v>0</v>
      </c>
      <c r="M2260">
        <v>448.45819999999998</v>
      </c>
      <c r="N2260">
        <v>448.45819999999998</v>
      </c>
      <c r="O2260">
        <v>0</v>
      </c>
      <c r="P2260">
        <v>598.28570000000002</v>
      </c>
      <c r="Q2260">
        <v>29.857099999999999</v>
      </c>
      <c r="R2260">
        <v>30</v>
      </c>
      <c r="S2260">
        <v>595.14290000000005</v>
      </c>
      <c r="T2260">
        <v>2.4285999999999999</v>
      </c>
      <c r="U2260">
        <f t="shared" si="40"/>
        <v>4.0807006182884808E-3</v>
      </c>
      <c r="V2260">
        <f t="shared" si="41"/>
        <v>1.5624098730861828</v>
      </c>
      <c r="W2260">
        <f t="shared" si="42"/>
        <v>382.87784849590008</v>
      </c>
      <c r="X2260">
        <f t="shared" si="43"/>
        <v>0.10764718379881057</v>
      </c>
      <c r="Y2260">
        <f t="shared" si="44"/>
        <v>26.379583769602711</v>
      </c>
      <c r="AA2260">
        <v>598.28570000000002</v>
      </c>
      <c r="AB2260">
        <v>29.857099999999999</v>
      </c>
      <c r="AC2260">
        <v>30</v>
      </c>
      <c r="AD2260">
        <v>595.14290000000005</v>
      </c>
      <c r="AE2260">
        <v>2.4285999999999999</v>
      </c>
      <c r="AF2260">
        <v>4.0863799999999997E-3</v>
      </c>
      <c r="AG2260">
        <v>6509</v>
      </c>
      <c r="AH2260">
        <v>0</v>
      </c>
      <c r="AI2260">
        <v>448.45819999999998</v>
      </c>
      <c r="AJ2260">
        <v>448.45819999999998</v>
      </c>
      <c r="AK2260">
        <v>0</v>
      </c>
    </row>
    <row r="2261" spans="1:37" ht="19" customHeight="1">
      <c r="A2261" t="s">
        <v>1073</v>
      </c>
      <c r="B2261" t="s">
        <v>1074</v>
      </c>
      <c r="C2261" t="s">
        <v>1075</v>
      </c>
      <c r="D2261">
        <v>7</v>
      </c>
      <c r="E2261" t="s">
        <v>1033</v>
      </c>
      <c r="G2261" t="s">
        <v>1311</v>
      </c>
      <c r="H2261" t="s">
        <v>1311</v>
      </c>
      <c r="I2261" t="s">
        <v>1031</v>
      </c>
      <c r="J2261" t="s">
        <v>1032</v>
      </c>
      <c r="K2261">
        <v>0</v>
      </c>
      <c r="L2261">
        <v>5686.94</v>
      </c>
      <c r="M2261">
        <v>392.15069999999997</v>
      </c>
      <c r="N2261">
        <v>0</v>
      </c>
      <c r="O2261">
        <v>392.15069999999997</v>
      </c>
      <c r="P2261">
        <v>1.4286000000000001</v>
      </c>
      <c r="R2261">
        <v>0</v>
      </c>
      <c r="S2261">
        <v>61.428600000000003</v>
      </c>
      <c r="U2261">
        <f t="shared" si="40"/>
        <v>0</v>
      </c>
      <c r="V2261">
        <f t="shared" si="41"/>
        <v>13.225435709099669</v>
      </c>
      <c r="W2261" t="str">
        <f t="shared" si="42"/>
        <v/>
      </c>
      <c r="X2261">
        <f t="shared" si="43"/>
        <v>0.91197794791723341</v>
      </c>
      <c r="Y2261" t="str">
        <f t="shared" si="44"/>
        <v/>
      </c>
      <c r="AA2261">
        <v>1.4286000000000001</v>
      </c>
      <c r="AC2261">
        <v>0</v>
      </c>
      <c r="AD2261">
        <v>61.428600000000003</v>
      </c>
      <c r="AF2261">
        <v>0</v>
      </c>
      <c r="AG2261">
        <v>0</v>
      </c>
      <c r="AH2261">
        <v>5686.94</v>
      </c>
      <c r="AI2261">
        <v>392.15069999999997</v>
      </c>
      <c r="AJ2261">
        <v>0</v>
      </c>
      <c r="AK2261">
        <v>392.15069999999997</v>
      </c>
    </row>
    <row r="2262" spans="1:37" ht="19" customHeight="1">
      <c r="A2262" t="s">
        <v>1073</v>
      </c>
      <c r="B2262" t="s">
        <v>1074</v>
      </c>
      <c r="C2262" t="s">
        <v>1075</v>
      </c>
      <c r="D2262">
        <v>7</v>
      </c>
      <c r="E2262" t="s">
        <v>1035</v>
      </c>
      <c r="G2262" t="s">
        <v>1311</v>
      </c>
      <c r="H2262" t="s">
        <v>1311</v>
      </c>
      <c r="I2262" t="s">
        <v>1031</v>
      </c>
      <c r="J2262" t="s">
        <v>1032</v>
      </c>
      <c r="K2262">
        <v>0</v>
      </c>
      <c r="L2262">
        <v>5225</v>
      </c>
      <c r="M2262">
        <v>360.2577</v>
      </c>
      <c r="N2262">
        <v>0</v>
      </c>
      <c r="O2262">
        <v>360.2577</v>
      </c>
      <c r="P2262">
        <v>0</v>
      </c>
      <c r="R2262">
        <v>0</v>
      </c>
      <c r="S2262">
        <v>0</v>
      </c>
      <c r="U2262" t="str">
        <f t="shared" si="40"/>
        <v/>
      </c>
      <c r="V2262" t="str">
        <f t="shared" si="41"/>
        <v/>
      </c>
      <c r="W2262" t="str">
        <f t="shared" si="42"/>
        <v/>
      </c>
      <c r="X2262" t="str">
        <f t="shared" si="43"/>
        <v/>
      </c>
      <c r="Y2262" t="str">
        <f t="shared" si="44"/>
        <v/>
      </c>
      <c r="AA2262">
        <v>0</v>
      </c>
      <c r="AC2262">
        <v>0</v>
      </c>
      <c r="AD2262">
        <v>0</v>
      </c>
      <c r="AG2262">
        <v>0</v>
      </c>
      <c r="AH2262">
        <v>5225</v>
      </c>
      <c r="AI2262">
        <v>360.2577</v>
      </c>
      <c r="AJ2262">
        <v>0</v>
      </c>
      <c r="AK2262">
        <v>360.2577</v>
      </c>
    </row>
    <row r="2263" spans="1:37" ht="19" customHeight="1">
      <c r="A2263" t="s">
        <v>1073</v>
      </c>
      <c r="B2263" t="s">
        <v>1074</v>
      </c>
      <c r="C2263" t="s">
        <v>1075</v>
      </c>
      <c r="D2263">
        <v>7</v>
      </c>
      <c r="E2263" t="s">
        <v>1036</v>
      </c>
      <c r="G2263" t="s">
        <v>1311</v>
      </c>
      <c r="H2263" t="s">
        <v>1311</v>
      </c>
      <c r="I2263" t="s">
        <v>1031</v>
      </c>
      <c r="J2263" t="s">
        <v>1032</v>
      </c>
      <c r="K2263">
        <v>0</v>
      </c>
      <c r="L2263">
        <v>5170.53</v>
      </c>
      <c r="M2263">
        <v>356.60160000000002</v>
      </c>
      <c r="N2263">
        <v>0</v>
      </c>
      <c r="O2263">
        <v>356.60160000000002</v>
      </c>
      <c r="P2263">
        <v>1.2857000000000001</v>
      </c>
      <c r="R2263">
        <v>0</v>
      </c>
      <c r="S2263">
        <v>78.714299999999994</v>
      </c>
      <c r="U2263">
        <f t="shared" si="40"/>
        <v>0</v>
      </c>
      <c r="V2263">
        <f t="shared" si="41"/>
        <v>9.3839002933030322</v>
      </c>
      <c r="W2263" t="str">
        <f t="shared" si="42"/>
        <v/>
      </c>
      <c r="X2263">
        <f t="shared" si="43"/>
        <v>0.6471897192033178</v>
      </c>
      <c r="Y2263" t="str">
        <f t="shared" si="44"/>
        <v/>
      </c>
      <c r="AA2263">
        <v>1.2857000000000001</v>
      </c>
      <c r="AC2263">
        <v>0</v>
      </c>
      <c r="AD2263">
        <v>78.714299999999994</v>
      </c>
      <c r="AF2263">
        <v>0</v>
      </c>
      <c r="AG2263">
        <v>0</v>
      </c>
      <c r="AH2263">
        <v>5170.53</v>
      </c>
      <c r="AI2263">
        <v>356.60160000000002</v>
      </c>
      <c r="AJ2263">
        <v>0</v>
      </c>
      <c r="AK2263">
        <v>356.60160000000002</v>
      </c>
    </row>
    <row r="2264" spans="1:37" ht="19" customHeight="1">
      <c r="A2264" t="s">
        <v>1073</v>
      </c>
      <c r="B2264" t="s">
        <v>1074</v>
      </c>
      <c r="C2264" t="s">
        <v>1075</v>
      </c>
      <c r="D2264">
        <v>7</v>
      </c>
      <c r="E2264" t="s">
        <v>1034</v>
      </c>
      <c r="G2264" t="s">
        <v>1311</v>
      </c>
      <c r="H2264" t="s">
        <v>1311</v>
      </c>
      <c r="I2264" t="s">
        <v>1031</v>
      </c>
      <c r="J2264" t="s">
        <v>1032</v>
      </c>
      <c r="K2264">
        <v>0</v>
      </c>
      <c r="L2264">
        <v>4555.3900000000003</v>
      </c>
      <c r="M2264">
        <v>314.02179999999998</v>
      </c>
      <c r="N2264">
        <v>0</v>
      </c>
      <c r="O2264">
        <v>314.02179999999998</v>
      </c>
      <c r="P2264">
        <v>11.142899999999999</v>
      </c>
      <c r="R2264">
        <v>0</v>
      </c>
      <c r="S2264">
        <v>57.714300000000001</v>
      </c>
      <c r="U2264">
        <f t="shared" si="40"/>
        <v>0</v>
      </c>
      <c r="V2264">
        <f t="shared" si="41"/>
        <v>11.275715030763608</v>
      </c>
      <c r="W2264" t="str">
        <f t="shared" si="42"/>
        <v/>
      </c>
      <c r="X2264">
        <f t="shared" si="43"/>
        <v>0.77728149077190822</v>
      </c>
      <c r="Y2264" t="str">
        <f t="shared" si="44"/>
        <v/>
      </c>
      <c r="AA2264">
        <v>11.142899999999999</v>
      </c>
      <c r="AC2264">
        <v>0</v>
      </c>
      <c r="AD2264">
        <v>57.714300000000001</v>
      </c>
      <c r="AF2264">
        <v>0</v>
      </c>
      <c r="AG2264">
        <v>0</v>
      </c>
      <c r="AH2264">
        <v>4555.3900000000003</v>
      </c>
      <c r="AI2264">
        <v>314.02179999999998</v>
      </c>
      <c r="AJ2264">
        <v>0</v>
      </c>
      <c r="AK2264">
        <v>314.02179999999998</v>
      </c>
    </row>
    <row r="2265" spans="1:37" ht="19" customHeight="1">
      <c r="A2265" t="s">
        <v>1073</v>
      </c>
      <c r="B2265" t="s">
        <v>1074</v>
      </c>
      <c r="C2265" t="s">
        <v>1075</v>
      </c>
      <c r="D2265">
        <v>7</v>
      </c>
      <c r="E2265" t="s">
        <v>1038</v>
      </c>
      <c r="F2265" t="s">
        <v>1038</v>
      </c>
      <c r="G2265" t="s">
        <v>1311</v>
      </c>
      <c r="H2265" t="s">
        <v>1311</v>
      </c>
      <c r="I2265" t="s">
        <v>1031</v>
      </c>
      <c r="J2265" t="s">
        <v>1039</v>
      </c>
      <c r="K2265">
        <v>39.93</v>
      </c>
      <c r="L2265">
        <v>0</v>
      </c>
      <c r="M2265">
        <v>275.45710000000003</v>
      </c>
      <c r="N2265">
        <v>275.45710000000003</v>
      </c>
      <c r="O2265">
        <v>0</v>
      </c>
      <c r="R2265">
        <v>2.8571</v>
      </c>
      <c r="S2265">
        <v>127.71429999999999</v>
      </c>
      <c r="T2265">
        <v>9.8571000000000009</v>
      </c>
      <c r="U2265">
        <f t="shared" si="40"/>
        <v>7.7180863850015241E-2</v>
      </c>
      <c r="V2265">
        <f t="shared" si="41"/>
        <v>4.4664424534180708E-2</v>
      </c>
      <c r="W2265">
        <f t="shared" si="42"/>
        <v>0.57869816825290543</v>
      </c>
      <c r="X2265">
        <f t="shared" si="43"/>
        <v>0.3081175270562051</v>
      </c>
      <c r="Y2265">
        <f t="shared" si="44"/>
        <v>3.9921492412285855</v>
      </c>
      <c r="AC2265">
        <v>2.8571</v>
      </c>
      <c r="AD2265">
        <v>127.71429999999999</v>
      </c>
      <c r="AE2265">
        <v>9.8571000000000009</v>
      </c>
      <c r="AF2265">
        <v>7.6744000000000007E-2</v>
      </c>
      <c r="AG2265">
        <v>39.93</v>
      </c>
      <c r="AH2265">
        <v>0</v>
      </c>
      <c r="AI2265">
        <v>275.45710000000003</v>
      </c>
      <c r="AJ2265">
        <v>275.45710000000003</v>
      </c>
      <c r="AK2265">
        <v>0</v>
      </c>
    </row>
    <row r="2266" spans="1:37" ht="19" customHeight="1">
      <c r="A2266" t="s">
        <v>1073</v>
      </c>
      <c r="B2266" t="s">
        <v>1074</v>
      </c>
      <c r="C2266" t="s">
        <v>1075</v>
      </c>
      <c r="D2266">
        <v>7</v>
      </c>
      <c r="E2266" t="s">
        <v>1040</v>
      </c>
      <c r="G2266" t="s">
        <v>1311</v>
      </c>
      <c r="H2266" t="s">
        <v>1311</v>
      </c>
      <c r="I2266" t="s">
        <v>1031</v>
      </c>
      <c r="J2266" t="s">
        <v>1032</v>
      </c>
      <c r="K2266">
        <v>0</v>
      </c>
      <c r="L2266">
        <v>3785</v>
      </c>
      <c r="M2266">
        <v>261.01029999999997</v>
      </c>
      <c r="N2266">
        <v>0</v>
      </c>
      <c r="O2266">
        <v>261.01029999999997</v>
      </c>
      <c r="P2266">
        <v>1.1429</v>
      </c>
      <c r="R2266">
        <v>0</v>
      </c>
      <c r="S2266">
        <v>71.285700000000006</v>
      </c>
      <c r="U2266">
        <f t="shared" si="40"/>
        <v>0</v>
      </c>
      <c r="V2266">
        <f t="shared" si="41"/>
        <v>7.5851718607558825</v>
      </c>
      <c r="W2266" t="str">
        <f t="shared" si="42"/>
        <v/>
      </c>
      <c r="X2266">
        <f t="shared" si="43"/>
        <v>0.52306683828994749</v>
      </c>
      <c r="Y2266" t="str">
        <f t="shared" si="44"/>
        <v/>
      </c>
      <c r="AA2266">
        <v>1.1429</v>
      </c>
      <c r="AC2266">
        <v>0</v>
      </c>
      <c r="AD2266">
        <v>71.285700000000006</v>
      </c>
      <c r="AF2266">
        <v>0</v>
      </c>
      <c r="AG2266">
        <v>0</v>
      </c>
      <c r="AH2266">
        <v>3785</v>
      </c>
      <c r="AI2266">
        <v>261.01029999999997</v>
      </c>
      <c r="AJ2266">
        <v>0</v>
      </c>
      <c r="AK2266">
        <v>261.01029999999997</v>
      </c>
    </row>
    <row r="2267" spans="1:37" ht="19" customHeight="1">
      <c r="A2267" t="s">
        <v>1073</v>
      </c>
      <c r="B2267" t="s">
        <v>1074</v>
      </c>
      <c r="C2267" t="s">
        <v>1075</v>
      </c>
      <c r="D2267">
        <v>7</v>
      </c>
      <c r="E2267" t="s">
        <v>1041</v>
      </c>
      <c r="F2267" t="s">
        <v>1041</v>
      </c>
      <c r="G2267" t="s">
        <v>1311</v>
      </c>
      <c r="H2267" t="s">
        <v>1311</v>
      </c>
      <c r="I2267" t="s">
        <v>1031</v>
      </c>
      <c r="J2267" t="s">
        <v>1042</v>
      </c>
      <c r="K2267">
        <v>156</v>
      </c>
      <c r="L2267">
        <v>0</v>
      </c>
      <c r="M2267">
        <v>156</v>
      </c>
      <c r="N2267">
        <v>156</v>
      </c>
      <c r="O2267">
        <v>0</v>
      </c>
      <c r="Q2267">
        <v>242.57140000000001</v>
      </c>
      <c r="R2267">
        <v>15.142899999999999</v>
      </c>
      <c r="S2267">
        <v>245</v>
      </c>
      <c r="T2267">
        <v>1.5713999999999999</v>
      </c>
      <c r="U2267">
        <f t="shared" si="40"/>
        <v>6.4138775510204074E-3</v>
      </c>
      <c r="V2267">
        <f t="shared" si="41"/>
        <v>9.0962099125364432E-2</v>
      </c>
      <c r="W2267">
        <f t="shared" si="42"/>
        <v>14.182076037746141</v>
      </c>
      <c r="X2267">
        <f t="shared" si="43"/>
        <v>9.0962099125364432E-2</v>
      </c>
      <c r="Y2267">
        <f t="shared" si="44"/>
        <v>14.182076037746141</v>
      </c>
      <c r="AB2267">
        <v>242.57140000000001</v>
      </c>
      <c r="AC2267">
        <v>15.142899999999999</v>
      </c>
      <c r="AD2267">
        <v>245</v>
      </c>
      <c r="AE2267">
        <v>1.5713999999999999</v>
      </c>
      <c r="AF2267">
        <v>6.2458399999999999E-3</v>
      </c>
      <c r="AG2267">
        <v>156</v>
      </c>
      <c r="AH2267">
        <v>0</v>
      </c>
      <c r="AI2267">
        <v>156</v>
      </c>
      <c r="AJ2267">
        <v>156</v>
      </c>
      <c r="AK2267">
        <v>0</v>
      </c>
    </row>
    <row r="2268" spans="1:37" ht="19" customHeight="1">
      <c r="A2268" t="s">
        <v>1073</v>
      </c>
      <c r="B2268" t="s">
        <v>1074</v>
      </c>
      <c r="C2268" t="s">
        <v>1075</v>
      </c>
      <c r="D2268">
        <v>7</v>
      </c>
      <c r="E2268" t="s">
        <v>1043</v>
      </c>
      <c r="G2268" t="s">
        <v>1311</v>
      </c>
      <c r="H2268" t="s">
        <v>1311</v>
      </c>
      <c r="I2268" t="s">
        <v>1031</v>
      </c>
      <c r="J2268" t="s">
        <v>1032</v>
      </c>
      <c r="K2268">
        <v>0</v>
      </c>
      <c r="L2268">
        <v>1506.67</v>
      </c>
      <c r="M2268">
        <v>103.8575</v>
      </c>
      <c r="N2268">
        <v>0</v>
      </c>
      <c r="O2268">
        <v>103.8575</v>
      </c>
      <c r="P2268">
        <v>1020.8570999999999</v>
      </c>
      <c r="R2268">
        <v>0</v>
      </c>
      <c r="S2268">
        <v>1750.4286</v>
      </c>
      <c r="U2268">
        <f t="shared" si="40"/>
        <v>0</v>
      </c>
      <c r="V2268">
        <f t="shared" si="41"/>
        <v>0.12296335390576425</v>
      </c>
      <c r="W2268" t="str">
        <f t="shared" si="42"/>
        <v/>
      </c>
      <c r="X2268">
        <f t="shared" si="43"/>
        <v>8.47608735042704E-3</v>
      </c>
      <c r="Y2268" t="str">
        <f t="shared" si="44"/>
        <v/>
      </c>
      <c r="AA2268">
        <v>1020.8570999999999</v>
      </c>
      <c r="AC2268">
        <v>0</v>
      </c>
      <c r="AD2268">
        <v>1750.4286</v>
      </c>
      <c r="AF2268">
        <v>0</v>
      </c>
      <c r="AG2268">
        <v>0</v>
      </c>
      <c r="AH2268">
        <v>1506.67</v>
      </c>
      <c r="AI2268">
        <v>103.8575</v>
      </c>
      <c r="AJ2268">
        <v>0</v>
      </c>
      <c r="AK2268">
        <v>103.8575</v>
      </c>
    </row>
    <row r="2269" spans="1:37" ht="19" customHeight="1">
      <c r="A2269" t="s">
        <v>1073</v>
      </c>
      <c r="B2269" t="s">
        <v>1074</v>
      </c>
      <c r="C2269" t="s">
        <v>1075</v>
      </c>
      <c r="D2269">
        <v>3</v>
      </c>
      <c r="E2269" t="s">
        <v>1037</v>
      </c>
      <c r="G2269" t="s">
        <v>1311</v>
      </c>
      <c r="H2269" t="s">
        <v>1311</v>
      </c>
      <c r="I2269" t="s">
        <v>1031</v>
      </c>
      <c r="J2269" t="s">
        <v>1032</v>
      </c>
      <c r="K2269">
        <v>0</v>
      </c>
      <c r="L2269">
        <v>1311.04</v>
      </c>
      <c r="M2269">
        <v>90.617099999999994</v>
      </c>
      <c r="N2269">
        <v>0</v>
      </c>
      <c r="O2269">
        <v>90.617099999999994</v>
      </c>
      <c r="P2269">
        <v>0.33329999999999999</v>
      </c>
      <c r="R2269">
        <v>0</v>
      </c>
      <c r="S2269">
        <v>9.6667000000000005</v>
      </c>
      <c r="U2269">
        <f t="shared" si="40"/>
        <v>0</v>
      </c>
      <c r="V2269">
        <f t="shared" si="41"/>
        <v>45.208119972000091</v>
      </c>
      <c r="W2269" t="str">
        <f t="shared" si="42"/>
        <v/>
      </c>
      <c r="X2269">
        <f t="shared" si="43"/>
        <v>3.1247168113213397</v>
      </c>
      <c r="Y2269" t="str">
        <f t="shared" si="44"/>
        <v/>
      </c>
      <c r="AA2269">
        <v>0.33329999999999999</v>
      </c>
      <c r="AC2269">
        <v>0</v>
      </c>
      <c r="AD2269">
        <v>9.6667000000000005</v>
      </c>
      <c r="AF2269">
        <v>0</v>
      </c>
      <c r="AG2269">
        <v>0</v>
      </c>
      <c r="AH2269">
        <v>1311.04</v>
      </c>
      <c r="AI2269">
        <v>90.617099999999994</v>
      </c>
      <c r="AJ2269">
        <v>0</v>
      </c>
      <c r="AK2269">
        <v>90.617099999999994</v>
      </c>
    </row>
    <row r="2270" spans="1:37" ht="19" customHeight="1">
      <c r="A2270" t="s">
        <v>1073</v>
      </c>
      <c r="B2270" t="s">
        <v>1074</v>
      </c>
      <c r="C2270" t="s">
        <v>1075</v>
      </c>
      <c r="D2270">
        <v>7</v>
      </c>
      <c r="E2270" t="s">
        <v>1047</v>
      </c>
      <c r="G2270" t="s">
        <v>1311</v>
      </c>
      <c r="H2270" t="s">
        <v>1311</v>
      </c>
      <c r="I2270" t="s">
        <v>1031</v>
      </c>
      <c r="J2270" t="s">
        <v>1032</v>
      </c>
      <c r="K2270">
        <v>0</v>
      </c>
      <c r="L2270">
        <v>1150.58</v>
      </c>
      <c r="M2270">
        <v>79.347099999999998</v>
      </c>
      <c r="N2270">
        <v>0</v>
      </c>
      <c r="O2270">
        <v>79.347099999999998</v>
      </c>
      <c r="P2270">
        <v>0</v>
      </c>
      <c r="R2270">
        <v>0</v>
      </c>
      <c r="S2270">
        <v>0.1429</v>
      </c>
      <c r="U2270">
        <f t="shared" si="40"/>
        <v>0</v>
      </c>
      <c r="V2270">
        <f t="shared" si="41"/>
        <v>1150.2349295211436</v>
      </c>
      <c r="W2270" t="str">
        <f t="shared" si="42"/>
        <v/>
      </c>
      <c r="X2270">
        <f t="shared" si="43"/>
        <v>79.323303009097273</v>
      </c>
      <c r="Y2270" t="str">
        <f t="shared" si="44"/>
        <v/>
      </c>
      <c r="AA2270">
        <v>0</v>
      </c>
      <c r="AC2270">
        <v>0</v>
      </c>
      <c r="AD2270">
        <v>0.1429</v>
      </c>
      <c r="AF2270">
        <v>0</v>
      </c>
      <c r="AG2270">
        <v>0</v>
      </c>
      <c r="AH2270">
        <v>1150.58</v>
      </c>
      <c r="AI2270">
        <v>79.347099999999998</v>
      </c>
      <c r="AJ2270">
        <v>0</v>
      </c>
      <c r="AK2270">
        <v>79.347099999999998</v>
      </c>
    </row>
    <row r="2271" spans="1:37" ht="19" customHeight="1">
      <c r="A2271" t="s">
        <v>1073</v>
      </c>
      <c r="B2271" t="s">
        <v>1074</v>
      </c>
      <c r="C2271" t="s">
        <v>1075</v>
      </c>
      <c r="D2271">
        <v>7</v>
      </c>
      <c r="E2271" t="s">
        <v>1048</v>
      </c>
      <c r="G2271" t="s">
        <v>1311</v>
      </c>
      <c r="H2271" t="s">
        <v>1311</v>
      </c>
      <c r="I2271" t="s">
        <v>1031</v>
      </c>
      <c r="J2271" t="s">
        <v>1032</v>
      </c>
      <c r="K2271">
        <v>0</v>
      </c>
      <c r="L2271">
        <v>1138</v>
      </c>
      <c r="M2271">
        <v>78.489800000000002</v>
      </c>
      <c r="N2271">
        <v>0</v>
      </c>
      <c r="O2271">
        <v>78.489800000000002</v>
      </c>
      <c r="P2271">
        <v>5.1429</v>
      </c>
      <c r="R2271">
        <v>0</v>
      </c>
      <c r="S2271">
        <v>64.857100000000003</v>
      </c>
      <c r="U2271">
        <f t="shared" si="40"/>
        <v>0</v>
      </c>
      <c r="V2271">
        <f t="shared" si="41"/>
        <v>2.5066095858653652</v>
      </c>
      <c r="W2271" t="str">
        <f t="shared" si="42"/>
        <v/>
      </c>
      <c r="X2271">
        <f t="shared" si="43"/>
        <v>0.17288513626771118</v>
      </c>
      <c r="Y2271" t="str">
        <f t="shared" si="44"/>
        <v/>
      </c>
      <c r="AA2271">
        <v>5.1429</v>
      </c>
      <c r="AC2271">
        <v>0</v>
      </c>
      <c r="AD2271">
        <v>64.857100000000003</v>
      </c>
      <c r="AF2271">
        <v>0</v>
      </c>
      <c r="AG2271">
        <v>0</v>
      </c>
      <c r="AH2271">
        <v>1138</v>
      </c>
      <c r="AI2271">
        <v>78.489800000000002</v>
      </c>
      <c r="AJ2271">
        <v>0</v>
      </c>
      <c r="AK2271">
        <v>78.489800000000002</v>
      </c>
    </row>
    <row r="2272" spans="1:37" ht="19" customHeight="1">
      <c r="A2272" t="s">
        <v>1073</v>
      </c>
      <c r="B2272" t="s">
        <v>1074</v>
      </c>
      <c r="C2272" t="s">
        <v>1075</v>
      </c>
      <c r="D2272">
        <v>6</v>
      </c>
      <c r="E2272" t="s">
        <v>1044</v>
      </c>
      <c r="G2272" t="s">
        <v>1311</v>
      </c>
      <c r="H2272" t="s">
        <v>1311</v>
      </c>
      <c r="I2272" t="s">
        <v>1031</v>
      </c>
      <c r="J2272" t="s">
        <v>1032</v>
      </c>
      <c r="K2272">
        <v>0</v>
      </c>
      <c r="L2272">
        <v>974.06</v>
      </c>
      <c r="M2272">
        <v>67.153899999999993</v>
      </c>
      <c r="N2272">
        <v>0</v>
      </c>
      <c r="O2272">
        <v>67.153899999999993</v>
      </c>
      <c r="P2272">
        <v>0</v>
      </c>
      <c r="R2272">
        <v>0</v>
      </c>
      <c r="S2272">
        <v>0</v>
      </c>
      <c r="U2272" t="str">
        <f t="shared" si="40"/>
        <v/>
      </c>
      <c r="V2272" t="str">
        <f t="shared" si="41"/>
        <v/>
      </c>
      <c r="W2272" t="str">
        <f t="shared" si="42"/>
        <v/>
      </c>
      <c r="X2272" t="str">
        <f t="shared" si="43"/>
        <v/>
      </c>
      <c r="Y2272" t="str">
        <f t="shared" si="44"/>
        <v/>
      </c>
      <c r="AA2272">
        <v>0</v>
      </c>
      <c r="AC2272">
        <v>0</v>
      </c>
      <c r="AD2272">
        <v>0</v>
      </c>
      <c r="AG2272">
        <v>0</v>
      </c>
      <c r="AH2272">
        <v>974.06</v>
      </c>
      <c r="AI2272">
        <v>67.153899999999993</v>
      </c>
      <c r="AJ2272">
        <v>0</v>
      </c>
      <c r="AK2272">
        <v>67.153899999999993</v>
      </c>
    </row>
    <row r="2273" spans="1:37" ht="19" customHeight="1">
      <c r="A2273" t="s">
        <v>1073</v>
      </c>
      <c r="B2273" t="s">
        <v>1074</v>
      </c>
      <c r="C2273" t="s">
        <v>1075</v>
      </c>
      <c r="D2273">
        <v>5</v>
      </c>
      <c r="E2273" t="s">
        <v>1049</v>
      </c>
      <c r="G2273" t="s">
        <v>1311</v>
      </c>
      <c r="H2273" t="s">
        <v>1311</v>
      </c>
      <c r="I2273" t="s">
        <v>1031</v>
      </c>
      <c r="J2273" t="s">
        <v>1032</v>
      </c>
      <c r="K2273">
        <v>0</v>
      </c>
      <c r="L2273">
        <v>781.42</v>
      </c>
      <c r="M2273">
        <v>53.889200000000002</v>
      </c>
      <c r="N2273">
        <v>0</v>
      </c>
      <c r="O2273">
        <v>53.889200000000002</v>
      </c>
      <c r="P2273">
        <v>0</v>
      </c>
      <c r="R2273">
        <v>0</v>
      </c>
      <c r="S2273">
        <v>16.600000000000001</v>
      </c>
      <c r="U2273">
        <f t="shared" si="40"/>
        <v>0</v>
      </c>
      <c r="V2273">
        <f t="shared" si="41"/>
        <v>9.4146987951807208</v>
      </c>
      <c r="W2273" t="str">
        <f t="shared" si="42"/>
        <v/>
      </c>
      <c r="X2273">
        <f t="shared" si="43"/>
        <v>0.64926746987951811</v>
      </c>
      <c r="Y2273" t="str">
        <f t="shared" si="44"/>
        <v/>
      </c>
      <c r="AA2273">
        <v>0</v>
      </c>
      <c r="AC2273">
        <v>0</v>
      </c>
      <c r="AD2273">
        <v>16.600000000000001</v>
      </c>
      <c r="AF2273">
        <v>0</v>
      </c>
      <c r="AG2273">
        <v>0</v>
      </c>
      <c r="AH2273">
        <v>781.42</v>
      </c>
      <c r="AI2273">
        <v>53.889200000000002</v>
      </c>
      <c r="AJ2273">
        <v>0</v>
      </c>
      <c r="AK2273">
        <v>53.889200000000002</v>
      </c>
    </row>
    <row r="2274" spans="1:37" ht="19" customHeight="1">
      <c r="A2274" t="s">
        <v>1073</v>
      </c>
      <c r="B2274" t="s">
        <v>1074</v>
      </c>
      <c r="C2274" t="s">
        <v>1075</v>
      </c>
      <c r="D2274">
        <v>7</v>
      </c>
      <c r="E2274" t="s">
        <v>1050</v>
      </c>
      <c r="F2274" t="s">
        <v>1050</v>
      </c>
      <c r="G2274" t="s">
        <v>1311</v>
      </c>
      <c r="H2274" t="s">
        <v>1311</v>
      </c>
      <c r="I2274" t="s">
        <v>1031</v>
      </c>
      <c r="J2274" t="s">
        <v>1042</v>
      </c>
      <c r="K2274">
        <v>42</v>
      </c>
      <c r="L2274">
        <v>0</v>
      </c>
      <c r="M2274">
        <v>42</v>
      </c>
      <c r="N2274">
        <v>42</v>
      </c>
      <c r="O2274">
        <v>0</v>
      </c>
      <c r="Q2274">
        <v>42.285699999999999</v>
      </c>
      <c r="R2274">
        <v>0</v>
      </c>
      <c r="S2274">
        <v>39.428600000000003</v>
      </c>
      <c r="T2274">
        <v>0.28570000000000001</v>
      </c>
      <c r="U2274">
        <f t="shared" si="40"/>
        <v>7.2460092420222879E-3</v>
      </c>
      <c r="V2274">
        <f t="shared" si="41"/>
        <v>0.15217380277260667</v>
      </c>
      <c r="W2274">
        <f t="shared" si="42"/>
        <v>21.001050052502624</v>
      </c>
      <c r="X2274">
        <f t="shared" si="43"/>
        <v>0.15217380277260667</v>
      </c>
      <c r="Y2274">
        <f t="shared" si="44"/>
        <v>21.001050052502624</v>
      </c>
      <c r="AB2274">
        <v>42.285699999999999</v>
      </c>
      <c r="AC2274">
        <v>0</v>
      </c>
      <c r="AD2274">
        <v>39.428600000000003</v>
      </c>
      <c r="AE2274">
        <v>0.28570000000000001</v>
      </c>
      <c r="AF2274">
        <v>7.1473200000000004E-3</v>
      </c>
      <c r="AG2274">
        <v>42</v>
      </c>
      <c r="AH2274">
        <v>0</v>
      </c>
      <c r="AI2274">
        <v>42</v>
      </c>
      <c r="AJ2274">
        <v>42</v>
      </c>
      <c r="AK2274">
        <v>0</v>
      </c>
    </row>
    <row r="2275" spans="1:37" ht="19" customHeight="1">
      <c r="A2275" t="s">
        <v>1073</v>
      </c>
      <c r="B2275" t="s">
        <v>1074</v>
      </c>
      <c r="C2275" t="s">
        <v>1075</v>
      </c>
      <c r="D2275">
        <v>4</v>
      </c>
      <c r="E2275" t="s">
        <v>1051</v>
      </c>
      <c r="G2275" t="s">
        <v>1311</v>
      </c>
      <c r="H2275" t="s">
        <v>1311</v>
      </c>
      <c r="I2275" t="s">
        <v>1031</v>
      </c>
      <c r="J2275" t="s">
        <v>1032</v>
      </c>
      <c r="K2275">
        <v>0</v>
      </c>
      <c r="L2275">
        <v>481.51</v>
      </c>
      <c r="M2275">
        <v>33.211300000000001</v>
      </c>
      <c r="N2275">
        <v>0</v>
      </c>
      <c r="O2275">
        <v>33.211300000000001</v>
      </c>
      <c r="P2275">
        <v>0</v>
      </c>
      <c r="R2275">
        <v>0</v>
      </c>
      <c r="S2275">
        <v>0</v>
      </c>
      <c r="U2275" t="str">
        <f t="shared" si="40"/>
        <v/>
      </c>
      <c r="V2275" t="str">
        <f t="shared" si="41"/>
        <v/>
      </c>
      <c r="W2275" t="str">
        <f t="shared" si="42"/>
        <v/>
      </c>
      <c r="X2275" t="str">
        <f t="shared" si="43"/>
        <v/>
      </c>
      <c r="Y2275" t="str">
        <f t="shared" si="44"/>
        <v/>
      </c>
      <c r="AA2275">
        <v>0</v>
      </c>
      <c r="AC2275">
        <v>0</v>
      </c>
      <c r="AD2275">
        <v>0</v>
      </c>
      <c r="AG2275">
        <v>0</v>
      </c>
      <c r="AH2275">
        <v>481.51</v>
      </c>
      <c r="AI2275">
        <v>33.211300000000001</v>
      </c>
      <c r="AJ2275">
        <v>0</v>
      </c>
      <c r="AK2275">
        <v>33.211300000000001</v>
      </c>
    </row>
    <row r="2276" spans="1:37" ht="19" customHeight="1">
      <c r="A2276" t="s">
        <v>1073</v>
      </c>
      <c r="B2276" t="s">
        <v>1074</v>
      </c>
      <c r="C2276" t="s">
        <v>1075</v>
      </c>
      <c r="D2276">
        <v>7</v>
      </c>
      <c r="E2276" t="s">
        <v>1045</v>
      </c>
      <c r="F2276" t="s">
        <v>1046</v>
      </c>
      <c r="G2276" t="s">
        <v>1311</v>
      </c>
      <c r="H2276" t="s">
        <v>1311</v>
      </c>
      <c r="I2276" t="s">
        <v>1031</v>
      </c>
      <c r="J2276" t="s">
        <v>1032</v>
      </c>
      <c r="K2276">
        <v>395</v>
      </c>
      <c r="L2276">
        <v>0</v>
      </c>
      <c r="M2276">
        <v>27.188300000000002</v>
      </c>
      <c r="N2276">
        <v>27.188300000000002</v>
      </c>
      <c r="O2276">
        <v>0</v>
      </c>
      <c r="Q2276">
        <v>421.8571</v>
      </c>
      <c r="R2276">
        <v>210.57140000000001</v>
      </c>
      <c r="S2276">
        <v>426</v>
      </c>
      <c r="T2276">
        <v>0.57140000000000002</v>
      </c>
      <c r="U2276">
        <f t="shared" si="40"/>
        <v>1.3413145539906105E-3</v>
      </c>
      <c r="V2276">
        <f t="shared" si="41"/>
        <v>0.1324614352783367</v>
      </c>
      <c r="W2276">
        <f t="shared" si="42"/>
        <v>98.75493774688735</v>
      </c>
      <c r="X2276">
        <f t="shared" si="43"/>
        <v>9.1174714956405115E-3</v>
      </c>
      <c r="Y2276">
        <f t="shared" si="44"/>
        <v>6.7974148707435376</v>
      </c>
      <c r="AB2276">
        <v>421.8571</v>
      </c>
      <c r="AC2276">
        <v>210.57140000000001</v>
      </c>
      <c r="AD2276">
        <v>426</v>
      </c>
      <c r="AE2276">
        <v>0.57140000000000002</v>
      </c>
      <c r="AF2276">
        <v>1.39715E-3</v>
      </c>
      <c r="AG2276">
        <v>395</v>
      </c>
      <c r="AH2276">
        <v>0</v>
      </c>
      <c r="AI2276">
        <v>27.188300000000002</v>
      </c>
      <c r="AJ2276">
        <v>27.188300000000002</v>
      </c>
      <c r="AK2276">
        <v>0</v>
      </c>
    </row>
    <row r="2277" spans="1:37" ht="19" customHeight="1">
      <c r="A2277" t="s">
        <v>1073</v>
      </c>
      <c r="B2277" t="s">
        <v>1074</v>
      </c>
      <c r="C2277" t="s">
        <v>1075</v>
      </c>
      <c r="D2277">
        <v>1</v>
      </c>
      <c r="E2277" t="s">
        <v>1270</v>
      </c>
      <c r="G2277" t="s">
        <v>1311</v>
      </c>
      <c r="H2277" t="s">
        <v>1311</v>
      </c>
      <c r="I2277" t="s">
        <v>1031</v>
      </c>
      <c r="J2277" t="s">
        <v>1032</v>
      </c>
      <c r="K2277">
        <v>0</v>
      </c>
      <c r="L2277">
        <v>327.04000000000002</v>
      </c>
      <c r="M2277">
        <v>22.547799999999999</v>
      </c>
      <c r="N2277">
        <v>0</v>
      </c>
      <c r="O2277">
        <v>22.547799999999999</v>
      </c>
      <c r="P2277">
        <v>0</v>
      </c>
      <c r="R2277">
        <v>0</v>
      </c>
      <c r="S2277">
        <v>5</v>
      </c>
      <c r="U2277">
        <f t="shared" si="40"/>
        <v>0</v>
      </c>
      <c r="V2277">
        <f t="shared" si="41"/>
        <v>65.408000000000001</v>
      </c>
      <c r="W2277" t="str">
        <f t="shared" si="42"/>
        <v/>
      </c>
      <c r="X2277">
        <f t="shared" si="43"/>
        <v>4.5095599999999996</v>
      </c>
      <c r="Y2277" t="str">
        <f t="shared" si="44"/>
        <v/>
      </c>
      <c r="AA2277">
        <v>0</v>
      </c>
      <c r="AC2277">
        <v>0</v>
      </c>
      <c r="AD2277">
        <v>5</v>
      </c>
      <c r="AF2277">
        <v>0</v>
      </c>
      <c r="AG2277">
        <v>0</v>
      </c>
      <c r="AH2277">
        <v>327.04000000000002</v>
      </c>
      <c r="AI2277">
        <v>22.547799999999999</v>
      </c>
      <c r="AJ2277">
        <v>0</v>
      </c>
      <c r="AK2277">
        <v>22.547799999999999</v>
      </c>
    </row>
    <row r="2278" spans="1:37" ht="19" customHeight="1">
      <c r="A2278" t="s">
        <v>1073</v>
      </c>
      <c r="B2278" t="s">
        <v>1074</v>
      </c>
      <c r="C2278" t="s">
        <v>1075</v>
      </c>
      <c r="D2278">
        <v>1</v>
      </c>
      <c r="E2278" t="s">
        <v>1052</v>
      </c>
      <c r="G2278" t="s">
        <v>1311</v>
      </c>
      <c r="H2278" t="s">
        <v>1311</v>
      </c>
      <c r="I2278" t="s">
        <v>1031</v>
      </c>
      <c r="J2278" t="s">
        <v>1032</v>
      </c>
      <c r="K2278">
        <v>0</v>
      </c>
      <c r="L2278">
        <v>106.54</v>
      </c>
      <c r="M2278">
        <v>7.3240999999999996</v>
      </c>
      <c r="N2278">
        <v>0</v>
      </c>
      <c r="O2278">
        <v>7.3240999999999996</v>
      </c>
      <c r="P2278">
        <v>0</v>
      </c>
      <c r="R2278">
        <v>0</v>
      </c>
      <c r="S2278">
        <v>16</v>
      </c>
      <c r="U2278">
        <f t="shared" si="40"/>
        <v>0</v>
      </c>
      <c r="V2278">
        <f t="shared" si="41"/>
        <v>6.6587500000000004</v>
      </c>
      <c r="W2278" t="str">
        <f t="shared" si="42"/>
        <v/>
      </c>
      <c r="X2278">
        <f t="shared" si="43"/>
        <v>0.45775624999999998</v>
      </c>
      <c r="Y2278" t="str">
        <f t="shared" si="44"/>
        <v/>
      </c>
      <c r="AA2278">
        <v>0</v>
      </c>
      <c r="AC2278">
        <v>0</v>
      </c>
      <c r="AD2278">
        <v>16</v>
      </c>
      <c r="AF2278">
        <v>0</v>
      </c>
      <c r="AG2278">
        <v>0</v>
      </c>
      <c r="AH2278">
        <v>106.54</v>
      </c>
      <c r="AI2278">
        <v>7.3240999999999996</v>
      </c>
      <c r="AJ2278">
        <v>0</v>
      </c>
      <c r="AK2278">
        <v>7.3240999999999996</v>
      </c>
    </row>
    <row r="2279" spans="1:37" ht="19" customHeight="1">
      <c r="A2279" t="s">
        <v>1073</v>
      </c>
      <c r="B2279" t="s">
        <v>1074</v>
      </c>
      <c r="C2279" t="s">
        <v>1075</v>
      </c>
      <c r="D2279">
        <v>7</v>
      </c>
      <c r="E2279" t="s">
        <v>1053</v>
      </c>
      <c r="F2279" t="s">
        <v>1053</v>
      </c>
      <c r="G2279" t="s">
        <v>1311</v>
      </c>
      <c r="H2279" t="s">
        <v>1311</v>
      </c>
      <c r="I2279" t="s">
        <v>1031</v>
      </c>
      <c r="J2279" t="s">
        <v>1032</v>
      </c>
      <c r="K2279">
        <v>96</v>
      </c>
      <c r="L2279">
        <v>0</v>
      </c>
      <c r="M2279">
        <v>6.6092000000000004</v>
      </c>
      <c r="N2279">
        <v>6.6092000000000004</v>
      </c>
      <c r="O2279">
        <v>0</v>
      </c>
      <c r="R2279">
        <v>19.714300000000001</v>
      </c>
      <c r="S2279">
        <v>74.571399999999997</v>
      </c>
      <c r="T2279">
        <v>0.28570000000000001</v>
      </c>
      <c r="U2279">
        <f t="shared" si="40"/>
        <v>3.8312275215431121E-3</v>
      </c>
      <c r="V2279">
        <f t="shared" si="41"/>
        <v>0.18390811643989136</v>
      </c>
      <c r="W2279">
        <f t="shared" si="42"/>
        <v>48.002400120005994</v>
      </c>
      <c r="X2279">
        <f t="shared" si="43"/>
        <v>1.2661307533068022E-2</v>
      </c>
      <c r="Y2279">
        <f t="shared" si="44"/>
        <v>3.3047652382619135</v>
      </c>
      <c r="AC2279">
        <v>19.714300000000001</v>
      </c>
      <c r="AD2279">
        <v>74.571399999999997</v>
      </c>
      <c r="AE2279">
        <v>0.28570000000000001</v>
      </c>
      <c r="AF2279">
        <v>3.4786600000000002E-3</v>
      </c>
      <c r="AG2279">
        <v>96</v>
      </c>
      <c r="AH2279">
        <v>0</v>
      </c>
      <c r="AI2279">
        <v>6.6092000000000004</v>
      </c>
      <c r="AJ2279">
        <v>6.6092000000000004</v>
      </c>
      <c r="AK2279">
        <v>0</v>
      </c>
    </row>
    <row r="2280" spans="1:37" ht="19" customHeight="1">
      <c r="A2280" t="s">
        <v>1073</v>
      </c>
      <c r="B2280" t="s">
        <v>1074</v>
      </c>
      <c r="C2280" t="s">
        <v>1075</v>
      </c>
      <c r="D2280">
        <v>7</v>
      </c>
      <c r="E2280" t="s">
        <v>1054</v>
      </c>
      <c r="F2280" t="s">
        <v>1055</v>
      </c>
      <c r="G2280" t="s">
        <v>1311</v>
      </c>
      <c r="H2280" t="s">
        <v>1311</v>
      </c>
      <c r="I2280" t="s">
        <v>1031</v>
      </c>
      <c r="J2280" t="s">
        <v>1032</v>
      </c>
      <c r="K2280">
        <v>0</v>
      </c>
      <c r="L2280">
        <v>0</v>
      </c>
      <c r="M2280">
        <v>0</v>
      </c>
      <c r="N2280">
        <v>0</v>
      </c>
      <c r="O2280">
        <v>0</v>
      </c>
      <c r="Q2280">
        <v>29041</v>
      </c>
      <c r="R2280">
        <v>3007.5713999999998</v>
      </c>
      <c r="S2280">
        <v>29566.428599999999</v>
      </c>
      <c r="T2280">
        <v>0</v>
      </c>
      <c r="U2280">
        <f t="shared" si="40"/>
        <v>0</v>
      </c>
      <c r="V2280">
        <f t="shared" si="41"/>
        <v>0</v>
      </c>
      <c r="W2280" t="str">
        <f t="shared" si="42"/>
        <v/>
      </c>
      <c r="X2280">
        <f t="shared" si="43"/>
        <v>0</v>
      </c>
      <c r="Y2280" t="str">
        <f t="shared" si="44"/>
        <v/>
      </c>
      <c r="AB2280">
        <v>29041</v>
      </c>
      <c r="AC2280">
        <v>3007.5713999999998</v>
      </c>
      <c r="AD2280">
        <v>29566.428599999999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</row>
    <row r="2281" spans="1:37" ht="19" customHeight="1">
      <c r="A2281" t="s">
        <v>1073</v>
      </c>
      <c r="B2281" t="s">
        <v>1074</v>
      </c>
      <c r="C2281" t="s">
        <v>1075</v>
      </c>
      <c r="D2281">
        <v>2</v>
      </c>
      <c r="E2281" t="s">
        <v>1271</v>
      </c>
      <c r="F2281" t="s">
        <v>1271</v>
      </c>
      <c r="G2281" t="s">
        <v>1311</v>
      </c>
      <c r="H2281" t="s">
        <v>1311</v>
      </c>
      <c r="I2281" t="s">
        <v>1031</v>
      </c>
      <c r="J2281" t="s">
        <v>1042</v>
      </c>
      <c r="K2281">
        <v>0</v>
      </c>
      <c r="L2281">
        <v>0</v>
      </c>
      <c r="M2281">
        <v>0</v>
      </c>
      <c r="N2281">
        <v>0</v>
      </c>
      <c r="O2281">
        <v>0</v>
      </c>
      <c r="Q2281">
        <v>29.5</v>
      </c>
      <c r="R2281">
        <v>3.5</v>
      </c>
      <c r="S2281">
        <v>23</v>
      </c>
      <c r="T2281">
        <v>0</v>
      </c>
      <c r="U2281">
        <f t="shared" si="40"/>
        <v>0</v>
      </c>
      <c r="V2281">
        <f t="shared" si="41"/>
        <v>0</v>
      </c>
      <c r="W2281" t="str">
        <f t="shared" si="42"/>
        <v/>
      </c>
      <c r="X2281">
        <f t="shared" si="43"/>
        <v>0</v>
      </c>
      <c r="Y2281" t="str">
        <f t="shared" si="44"/>
        <v/>
      </c>
      <c r="AB2281">
        <v>29.5</v>
      </c>
      <c r="AC2281">
        <v>3.5</v>
      </c>
      <c r="AD2281">
        <v>23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</row>
    <row r="2282" spans="1:37" ht="19" customHeight="1">
      <c r="A2282" t="s">
        <v>1073</v>
      </c>
      <c r="B2282" t="s">
        <v>1074</v>
      </c>
      <c r="C2282" t="s">
        <v>1075</v>
      </c>
      <c r="D2282">
        <v>7</v>
      </c>
      <c r="E2282" t="s">
        <v>1056</v>
      </c>
      <c r="F2282" t="s">
        <v>1056</v>
      </c>
      <c r="G2282" t="s">
        <v>1311</v>
      </c>
      <c r="H2282" t="s">
        <v>1311</v>
      </c>
      <c r="I2282" t="s">
        <v>1031</v>
      </c>
      <c r="J2282" t="s">
        <v>1042</v>
      </c>
      <c r="K2282">
        <v>0</v>
      </c>
      <c r="L2282">
        <v>0</v>
      </c>
      <c r="M2282">
        <v>0</v>
      </c>
      <c r="N2282">
        <v>0</v>
      </c>
      <c r="O2282">
        <v>0</v>
      </c>
      <c r="Q2282">
        <v>30.285699999999999</v>
      </c>
      <c r="R2282">
        <v>4.7142999999999997</v>
      </c>
      <c r="S2282">
        <v>27.714300000000001</v>
      </c>
      <c r="T2282">
        <v>0</v>
      </c>
      <c r="U2282">
        <f t="shared" si="40"/>
        <v>0</v>
      </c>
      <c r="V2282">
        <f t="shared" si="41"/>
        <v>0</v>
      </c>
      <c r="W2282" t="str">
        <f t="shared" si="42"/>
        <v/>
      </c>
      <c r="X2282">
        <f t="shared" si="43"/>
        <v>0</v>
      </c>
      <c r="Y2282" t="str">
        <f t="shared" si="44"/>
        <v/>
      </c>
      <c r="AB2282">
        <v>30.285699999999999</v>
      </c>
      <c r="AC2282">
        <v>4.7142999999999997</v>
      </c>
      <c r="AD2282">
        <v>27.714300000000001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</row>
    <row r="2283" spans="1:37" ht="19" customHeight="1">
      <c r="A2283" t="s">
        <v>1073</v>
      </c>
      <c r="B2283" t="s">
        <v>1074</v>
      </c>
      <c r="C2283" t="s">
        <v>1075</v>
      </c>
      <c r="D2283">
        <v>7</v>
      </c>
      <c r="E2283" t="s">
        <v>1057</v>
      </c>
      <c r="F2283" t="s">
        <v>1058</v>
      </c>
      <c r="G2283" t="s">
        <v>1311</v>
      </c>
      <c r="H2283" t="s">
        <v>1311</v>
      </c>
      <c r="I2283" t="s">
        <v>1031</v>
      </c>
      <c r="J2283" t="s">
        <v>1039</v>
      </c>
      <c r="K2283">
        <v>0</v>
      </c>
      <c r="L2283">
        <v>0</v>
      </c>
      <c r="M2283">
        <v>0</v>
      </c>
      <c r="N2283">
        <v>0</v>
      </c>
      <c r="O2283">
        <v>0</v>
      </c>
      <c r="R2283">
        <v>0</v>
      </c>
      <c r="S2283">
        <v>0</v>
      </c>
      <c r="T2283">
        <v>0</v>
      </c>
      <c r="U2283" t="str">
        <f t="shared" si="40"/>
        <v/>
      </c>
      <c r="V2283" t="str">
        <f t="shared" si="41"/>
        <v/>
      </c>
      <c r="W2283" t="str">
        <f t="shared" si="42"/>
        <v/>
      </c>
      <c r="X2283" t="str">
        <f t="shared" si="43"/>
        <v/>
      </c>
      <c r="Y2283" t="str">
        <f t="shared" si="44"/>
        <v/>
      </c>
      <c r="AC2283">
        <v>0</v>
      </c>
      <c r="AD2283">
        <v>0</v>
      </c>
      <c r="AE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</row>
    <row r="2284" spans="1:37" ht="19" customHeight="1">
      <c r="A2284" t="s">
        <v>1073</v>
      </c>
      <c r="B2284" t="s">
        <v>1074</v>
      </c>
      <c r="C2284" t="s">
        <v>1075</v>
      </c>
      <c r="D2284">
        <v>7</v>
      </c>
      <c r="E2284" t="s">
        <v>1059</v>
      </c>
      <c r="G2284" t="s">
        <v>1311</v>
      </c>
      <c r="H2284" t="s">
        <v>1311</v>
      </c>
      <c r="I2284" t="s">
        <v>1031</v>
      </c>
      <c r="J2284" t="s">
        <v>1039</v>
      </c>
      <c r="K2284">
        <v>0</v>
      </c>
      <c r="L2284">
        <v>0</v>
      </c>
      <c r="M2284">
        <v>0</v>
      </c>
      <c r="N2284">
        <v>0</v>
      </c>
      <c r="O2284">
        <v>0</v>
      </c>
      <c r="R2284">
        <v>0</v>
      </c>
      <c r="S2284">
        <v>0.28570000000000001</v>
      </c>
      <c r="T2284">
        <v>0</v>
      </c>
      <c r="U2284">
        <f t="shared" si="40"/>
        <v>0</v>
      </c>
      <c r="V2284">
        <f t="shared" si="41"/>
        <v>0</v>
      </c>
      <c r="W2284" t="str">
        <f t="shared" si="42"/>
        <v/>
      </c>
      <c r="X2284">
        <f t="shared" si="43"/>
        <v>0</v>
      </c>
      <c r="Y2284" t="str">
        <f t="shared" si="44"/>
        <v/>
      </c>
      <c r="AC2284">
        <v>0</v>
      </c>
      <c r="AD2284">
        <v>0.28570000000000001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</row>
    <row r="2285" spans="1:37" ht="19" customHeight="1">
      <c r="A2285" t="s">
        <v>1073</v>
      </c>
      <c r="B2285" t="s">
        <v>1074</v>
      </c>
      <c r="C2285" t="s">
        <v>1075</v>
      </c>
      <c r="D2285">
        <v>7</v>
      </c>
      <c r="E2285" t="s">
        <v>1060</v>
      </c>
      <c r="F2285" t="s">
        <v>1061</v>
      </c>
      <c r="G2285" t="s">
        <v>1311</v>
      </c>
      <c r="H2285" t="s">
        <v>1311</v>
      </c>
      <c r="I2285" t="s">
        <v>1031</v>
      </c>
      <c r="J2285" t="s">
        <v>1042</v>
      </c>
      <c r="K2285">
        <v>0</v>
      </c>
      <c r="L2285">
        <v>0</v>
      </c>
      <c r="M2285">
        <v>0</v>
      </c>
      <c r="N2285">
        <v>0</v>
      </c>
      <c r="O2285">
        <v>0</v>
      </c>
      <c r="R2285">
        <v>0.1429</v>
      </c>
      <c r="S2285">
        <v>0.1429</v>
      </c>
      <c r="T2285">
        <v>0</v>
      </c>
      <c r="U2285">
        <f t="shared" si="40"/>
        <v>0</v>
      </c>
      <c r="V2285">
        <f t="shared" si="41"/>
        <v>0</v>
      </c>
      <c r="W2285" t="str">
        <f t="shared" si="42"/>
        <v/>
      </c>
      <c r="X2285">
        <f t="shared" si="43"/>
        <v>0</v>
      </c>
      <c r="Y2285" t="str">
        <f t="shared" si="44"/>
        <v/>
      </c>
      <c r="AC2285">
        <v>0.1429</v>
      </c>
      <c r="AD2285">
        <v>0.1429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</row>
    <row r="2286" spans="1:37" ht="19" customHeight="1">
      <c r="A2286" t="s">
        <v>1073</v>
      </c>
      <c r="B2286" t="s">
        <v>1074</v>
      </c>
      <c r="C2286" t="s">
        <v>1075</v>
      </c>
      <c r="D2286">
        <v>7</v>
      </c>
      <c r="E2286" t="s">
        <v>1062</v>
      </c>
      <c r="G2286" t="s">
        <v>1311</v>
      </c>
      <c r="H2286" t="s">
        <v>1311</v>
      </c>
      <c r="I2286" t="s">
        <v>1031</v>
      </c>
      <c r="J2286" t="s">
        <v>1039</v>
      </c>
      <c r="K2286">
        <v>0</v>
      </c>
      <c r="L2286">
        <v>0</v>
      </c>
      <c r="M2286">
        <v>0</v>
      </c>
      <c r="N2286">
        <v>0</v>
      </c>
      <c r="O2286">
        <v>0</v>
      </c>
      <c r="Q2286">
        <v>0.1429</v>
      </c>
      <c r="R2286">
        <v>0</v>
      </c>
      <c r="S2286">
        <v>0.1429</v>
      </c>
      <c r="T2286">
        <v>0</v>
      </c>
      <c r="U2286">
        <f t="shared" si="40"/>
        <v>0</v>
      </c>
      <c r="V2286">
        <f t="shared" si="41"/>
        <v>0</v>
      </c>
      <c r="W2286" t="str">
        <f t="shared" si="42"/>
        <v/>
      </c>
      <c r="X2286">
        <f t="shared" si="43"/>
        <v>0</v>
      </c>
      <c r="Y2286" t="str">
        <f t="shared" si="44"/>
        <v/>
      </c>
      <c r="AB2286">
        <v>0.1429</v>
      </c>
      <c r="AC2286">
        <v>0</v>
      </c>
      <c r="AD2286">
        <v>0.1429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</row>
    <row r="2287" spans="1:37" ht="19" customHeight="1">
      <c r="A2287" t="s">
        <v>1073</v>
      </c>
      <c r="B2287" t="s">
        <v>1074</v>
      </c>
      <c r="C2287" t="s">
        <v>1075</v>
      </c>
      <c r="D2287">
        <v>7</v>
      </c>
      <c r="E2287" t="s">
        <v>1063</v>
      </c>
      <c r="G2287" t="s">
        <v>1311</v>
      </c>
      <c r="H2287" t="s">
        <v>1311</v>
      </c>
      <c r="I2287" t="s">
        <v>1031</v>
      </c>
      <c r="J2287" t="s">
        <v>1039</v>
      </c>
      <c r="K2287">
        <v>0</v>
      </c>
      <c r="L2287">
        <v>0</v>
      </c>
      <c r="M2287">
        <v>0</v>
      </c>
      <c r="N2287">
        <v>0</v>
      </c>
      <c r="O2287">
        <v>0</v>
      </c>
      <c r="Q2287">
        <v>0</v>
      </c>
      <c r="R2287">
        <v>0</v>
      </c>
      <c r="S2287">
        <v>0</v>
      </c>
      <c r="T2287">
        <v>0</v>
      </c>
      <c r="U2287" t="str">
        <f t="shared" si="40"/>
        <v/>
      </c>
      <c r="V2287" t="str">
        <f t="shared" si="41"/>
        <v/>
      </c>
      <c r="W2287" t="str">
        <f t="shared" si="42"/>
        <v/>
      </c>
      <c r="X2287" t="str">
        <f t="shared" si="43"/>
        <v/>
      </c>
      <c r="Y2287" t="str">
        <f t="shared" si="44"/>
        <v/>
      </c>
      <c r="AB2287">
        <v>0</v>
      </c>
      <c r="AC2287">
        <v>0</v>
      </c>
      <c r="AD2287">
        <v>0</v>
      </c>
      <c r="AE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</row>
    <row r="2288" spans="1:37" ht="19" customHeight="1">
      <c r="A2288" t="s">
        <v>1073</v>
      </c>
      <c r="B2288" t="s">
        <v>1074</v>
      </c>
      <c r="C2288" t="s">
        <v>1075</v>
      </c>
      <c r="D2288">
        <v>7</v>
      </c>
      <c r="E2288" t="s">
        <v>1064</v>
      </c>
      <c r="F2288" t="s">
        <v>1064</v>
      </c>
      <c r="G2288" t="s">
        <v>1064</v>
      </c>
      <c r="H2288" t="s">
        <v>1065</v>
      </c>
      <c r="I2288" t="s">
        <v>1066</v>
      </c>
      <c r="J2288" t="s">
        <v>1039</v>
      </c>
      <c r="K2288">
        <v>30581.21</v>
      </c>
      <c r="L2288">
        <v>0</v>
      </c>
      <c r="M2288">
        <v>210869.42739999999</v>
      </c>
      <c r="N2288">
        <v>210869.42739999999</v>
      </c>
      <c r="O2288">
        <v>0</v>
      </c>
      <c r="Q2288">
        <v>40737</v>
      </c>
      <c r="R2288">
        <v>5409.1428999999998</v>
      </c>
      <c r="S2288">
        <v>41183.428599999999</v>
      </c>
      <c r="T2288">
        <v>3253.4286000000002</v>
      </c>
      <c r="U2288">
        <f t="shared" si="40"/>
        <v>7.8998488241457401E-2</v>
      </c>
      <c r="V2288">
        <f t="shared" si="41"/>
        <v>0.10608015005613899</v>
      </c>
      <c r="W2288">
        <f t="shared" si="42"/>
        <v>1.3428124058767681</v>
      </c>
      <c r="X2288">
        <f t="shared" si="43"/>
        <v>0.73146420631636566</v>
      </c>
      <c r="Y2288">
        <f t="shared" si="44"/>
        <v>9.2592177723788716</v>
      </c>
      <c r="AB2288">
        <v>40737</v>
      </c>
      <c r="AC2288">
        <v>5409.1428999999998</v>
      </c>
      <c r="AD2288">
        <v>41183.428599999999</v>
      </c>
      <c r="AE2288">
        <v>3253.4286000000002</v>
      </c>
      <c r="AF2288">
        <v>7.8996830000000004E-2</v>
      </c>
      <c r="AG2288">
        <v>30581.21</v>
      </c>
      <c r="AH2288">
        <v>0</v>
      </c>
      <c r="AI2288">
        <v>210869.42739999999</v>
      </c>
      <c r="AJ2288">
        <v>210869.42739999999</v>
      </c>
      <c r="AK2288">
        <v>0</v>
      </c>
    </row>
    <row r="2289" spans="1:37" ht="19" customHeight="1">
      <c r="A2289" t="s">
        <v>1073</v>
      </c>
      <c r="B2289" t="s">
        <v>1074</v>
      </c>
      <c r="C2289" t="s">
        <v>1075</v>
      </c>
      <c r="D2289">
        <v>7</v>
      </c>
      <c r="E2289" t="s">
        <v>1067</v>
      </c>
      <c r="F2289" t="s">
        <v>1067</v>
      </c>
      <c r="G2289" t="s">
        <v>1067</v>
      </c>
      <c r="H2289" t="s">
        <v>1066</v>
      </c>
      <c r="I2289" t="s">
        <v>1066</v>
      </c>
      <c r="J2289" t="s">
        <v>1032</v>
      </c>
      <c r="K2289">
        <v>342787</v>
      </c>
      <c r="L2289">
        <v>0</v>
      </c>
      <c r="M2289">
        <v>23632.7991</v>
      </c>
      <c r="N2289">
        <v>23632.7991</v>
      </c>
      <c r="O2289">
        <v>0</v>
      </c>
      <c r="P2289">
        <v>484.57139999999998</v>
      </c>
      <c r="Q2289">
        <v>6084.8571000000002</v>
      </c>
      <c r="R2289">
        <v>461.71429999999998</v>
      </c>
      <c r="S2289">
        <v>6407.8571000000002</v>
      </c>
      <c r="T2289">
        <v>42.571399999999997</v>
      </c>
      <c r="U2289">
        <f t="shared" si="40"/>
        <v>6.6436250583677961E-3</v>
      </c>
      <c r="V2289">
        <f t="shared" si="41"/>
        <v>7.6421135278705616</v>
      </c>
      <c r="W2289">
        <f t="shared" si="42"/>
        <v>1150.2927183172608</v>
      </c>
      <c r="X2289">
        <f t="shared" si="43"/>
        <v>0.52687101232998113</v>
      </c>
      <c r="Y2289">
        <f t="shared" si="44"/>
        <v>79.304748191106171</v>
      </c>
      <c r="AA2289">
        <v>484.57139999999998</v>
      </c>
      <c r="AB2289">
        <v>6084.8571000000002</v>
      </c>
      <c r="AC2289">
        <v>461.71429999999998</v>
      </c>
      <c r="AD2289">
        <v>6407.8571000000002</v>
      </c>
      <c r="AE2289">
        <v>42.571399999999997</v>
      </c>
      <c r="AF2289">
        <v>6.6437900000000001E-3</v>
      </c>
      <c r="AG2289">
        <v>342787</v>
      </c>
      <c r="AH2289">
        <v>0</v>
      </c>
      <c r="AI2289">
        <v>23632.7991</v>
      </c>
      <c r="AJ2289">
        <v>23632.7991</v>
      </c>
      <c r="AK2289">
        <v>0</v>
      </c>
    </row>
    <row r="2290" spans="1:37" ht="19" customHeight="1">
      <c r="A2290" t="s">
        <v>1073</v>
      </c>
      <c r="B2290" t="s">
        <v>1074</v>
      </c>
      <c r="C2290" t="s">
        <v>1075</v>
      </c>
      <c r="D2290">
        <v>7</v>
      </c>
      <c r="E2290" t="s">
        <v>1068</v>
      </c>
      <c r="F2290" t="s">
        <v>1068</v>
      </c>
      <c r="G2290" t="s">
        <v>1068</v>
      </c>
      <c r="H2290" t="s">
        <v>1065</v>
      </c>
      <c r="I2290" t="s">
        <v>1066</v>
      </c>
      <c r="J2290" t="s">
        <v>1032</v>
      </c>
      <c r="K2290">
        <v>53985</v>
      </c>
      <c r="L2290">
        <v>0</v>
      </c>
      <c r="M2290">
        <v>3724.0266999999999</v>
      </c>
      <c r="N2290">
        <v>3724.0266999999999</v>
      </c>
      <c r="O2290">
        <v>0</v>
      </c>
      <c r="Q2290">
        <v>3320.1428999999998</v>
      </c>
      <c r="R2290">
        <v>2420</v>
      </c>
      <c r="S2290">
        <v>3326.1428999999998</v>
      </c>
      <c r="T2290">
        <v>6.7142999999999997</v>
      </c>
      <c r="U2290">
        <f t="shared" si="40"/>
        <v>2.0186444785640447E-3</v>
      </c>
      <c r="V2290">
        <f t="shared" si="41"/>
        <v>2.3186444746985635</v>
      </c>
      <c r="W2290">
        <f t="shared" si="42"/>
        <v>1148.6145774157928</v>
      </c>
      <c r="X2290">
        <f t="shared" si="43"/>
        <v>0.15994616896517413</v>
      </c>
      <c r="Y2290">
        <f t="shared" si="44"/>
        <v>79.234442054378604</v>
      </c>
      <c r="AB2290">
        <v>3320.1428999999998</v>
      </c>
      <c r="AC2290">
        <v>2420</v>
      </c>
      <c r="AD2290">
        <v>3326.1428999999998</v>
      </c>
      <c r="AE2290">
        <v>6.7142999999999997</v>
      </c>
      <c r="AF2290">
        <v>3.9223399999999999E-3</v>
      </c>
      <c r="AG2290">
        <v>53985</v>
      </c>
      <c r="AH2290">
        <v>0</v>
      </c>
      <c r="AI2290">
        <v>3724.0266999999999</v>
      </c>
      <c r="AJ2290">
        <v>3724.0266999999999</v>
      </c>
      <c r="AK2290">
        <v>0</v>
      </c>
    </row>
    <row r="2291" spans="1:37" ht="19" customHeight="1">
      <c r="A2291" t="s">
        <v>1073</v>
      </c>
      <c r="B2291" t="s">
        <v>1074</v>
      </c>
      <c r="C2291" t="s">
        <v>1075</v>
      </c>
      <c r="D2291">
        <v>7</v>
      </c>
      <c r="E2291" t="s">
        <v>1069</v>
      </c>
      <c r="G2291" t="s">
        <v>1070</v>
      </c>
      <c r="H2291" t="s">
        <v>1071</v>
      </c>
      <c r="I2291" t="s">
        <v>1072</v>
      </c>
      <c r="J2291" t="s">
        <v>1032</v>
      </c>
      <c r="K2291">
        <v>3972441</v>
      </c>
      <c r="L2291">
        <v>6657368.96</v>
      </c>
      <c r="M2291">
        <v>732988.77709999995</v>
      </c>
      <c r="N2291">
        <v>273920.97619999998</v>
      </c>
      <c r="O2291">
        <v>459067.80089999997</v>
      </c>
      <c r="P2291">
        <v>1081.2143000000001</v>
      </c>
      <c r="R2291">
        <v>0</v>
      </c>
      <c r="S2291">
        <v>16329.071400000001</v>
      </c>
      <c r="U2291">
        <f t="shared" si="40"/>
        <v>0</v>
      </c>
      <c r="V2291">
        <f t="shared" si="41"/>
        <v>92.996364753478872</v>
      </c>
      <c r="W2291" t="str">
        <f t="shared" si="42"/>
        <v/>
      </c>
      <c r="X2291">
        <f t="shared" si="43"/>
        <v>6.4126538415930456</v>
      </c>
      <c r="Y2291" t="str">
        <f t="shared" si="44"/>
        <v/>
      </c>
      <c r="AA2291">
        <v>1081.2143000000001</v>
      </c>
      <c r="AC2291">
        <v>0</v>
      </c>
      <c r="AD2291">
        <v>16329.071400000001</v>
      </c>
      <c r="AF2291">
        <v>0</v>
      </c>
      <c r="AG2291">
        <v>3972441</v>
      </c>
      <c r="AH2291">
        <v>6657368.96</v>
      </c>
      <c r="AI2291">
        <v>732988.77709999995</v>
      </c>
      <c r="AJ2291">
        <v>273920.97619999998</v>
      </c>
      <c r="AK2291">
        <v>459067.80089999997</v>
      </c>
    </row>
    <row r="2292" spans="1:37" ht="19" customHeight="1">
      <c r="A2292" t="s">
        <v>1272</v>
      </c>
      <c r="B2292" t="s">
        <v>1273</v>
      </c>
      <c r="C2292" t="s">
        <v>1274</v>
      </c>
      <c r="D2292">
        <v>7</v>
      </c>
      <c r="E2292" t="s">
        <v>1076</v>
      </c>
      <c r="F2292" t="s">
        <v>1076</v>
      </c>
      <c r="G2292" t="s">
        <v>1076</v>
      </c>
      <c r="H2292" t="s">
        <v>1077</v>
      </c>
      <c r="I2292" t="s">
        <v>1078</v>
      </c>
      <c r="J2292" t="s">
        <v>1042</v>
      </c>
      <c r="K2292">
        <v>38057323</v>
      </c>
      <c r="L2292">
        <v>0</v>
      </c>
      <c r="M2292">
        <v>38057323</v>
      </c>
      <c r="N2292">
        <v>38057323</v>
      </c>
      <c r="O2292">
        <v>0</v>
      </c>
      <c r="P2292">
        <v>371079.57140000002</v>
      </c>
      <c r="Q2292">
        <v>944986.42859999998</v>
      </c>
      <c r="R2292">
        <v>181689.14290000001</v>
      </c>
      <c r="S2292">
        <v>926276.57140000002</v>
      </c>
      <c r="T2292">
        <v>16169.857099999999</v>
      </c>
      <c r="U2292">
        <f t="shared" si="40"/>
        <v>1.7456834815070869E-2</v>
      </c>
      <c r="V2292">
        <f t="shared" si="41"/>
        <v>5.8694785082971039</v>
      </c>
      <c r="W2292">
        <f t="shared" si="42"/>
        <v>336.2281060957198</v>
      </c>
      <c r="X2292">
        <f t="shared" si="43"/>
        <v>5.8694785082971039</v>
      </c>
      <c r="Y2292">
        <f t="shared" si="44"/>
        <v>336.2281060957198</v>
      </c>
      <c r="AA2292">
        <v>371079.57140000002</v>
      </c>
      <c r="AB2292">
        <v>944986.42859999998</v>
      </c>
      <c r="AC2292">
        <v>181689.14290000001</v>
      </c>
      <c r="AD2292">
        <v>926276.57140000002</v>
      </c>
      <c r="AE2292">
        <v>16169.857099999999</v>
      </c>
      <c r="AF2292">
        <v>1.759192E-2</v>
      </c>
      <c r="AG2292">
        <v>38057323</v>
      </c>
      <c r="AH2292">
        <v>0</v>
      </c>
      <c r="AI2292">
        <v>38057323</v>
      </c>
      <c r="AJ2292">
        <v>38057323</v>
      </c>
      <c r="AK2292">
        <v>0</v>
      </c>
    </row>
    <row r="2293" spans="1:37" ht="19" customHeight="1">
      <c r="A2293" t="s">
        <v>1272</v>
      </c>
      <c r="B2293" t="s">
        <v>1273</v>
      </c>
      <c r="C2293" t="s">
        <v>1274</v>
      </c>
      <c r="D2293">
        <v>7</v>
      </c>
      <c r="E2293" t="s">
        <v>1079</v>
      </c>
      <c r="F2293" t="s">
        <v>1079</v>
      </c>
      <c r="G2293" t="s">
        <v>1079</v>
      </c>
      <c r="H2293" t="s">
        <v>1080</v>
      </c>
      <c r="I2293" t="s">
        <v>1078</v>
      </c>
      <c r="J2293" t="s">
        <v>1042</v>
      </c>
      <c r="K2293">
        <v>37803212</v>
      </c>
      <c r="L2293">
        <v>0</v>
      </c>
      <c r="M2293">
        <v>37803212</v>
      </c>
      <c r="N2293">
        <v>37803212</v>
      </c>
      <c r="O2293">
        <v>0</v>
      </c>
      <c r="P2293">
        <v>492625.28570000001</v>
      </c>
      <c r="Q2293">
        <v>931494.57140000002</v>
      </c>
      <c r="R2293">
        <v>235463.28570000001</v>
      </c>
      <c r="S2293">
        <v>900804.71429999999</v>
      </c>
      <c r="T2293">
        <v>18342.571400000001</v>
      </c>
      <c r="U2293">
        <f t="shared" si="40"/>
        <v>2.0362428291967476E-2</v>
      </c>
      <c r="V2293">
        <f t="shared" si="41"/>
        <v>5.9951494163076866</v>
      </c>
      <c r="W2293">
        <f t="shared" si="42"/>
        <v>294.42212541382594</v>
      </c>
      <c r="X2293">
        <f t="shared" si="43"/>
        <v>5.9951494163076866</v>
      </c>
      <c r="Y2293">
        <f t="shared" si="44"/>
        <v>294.42212541382594</v>
      </c>
      <c r="AA2293">
        <v>492625.28570000001</v>
      </c>
      <c r="AB2293">
        <v>931494.57140000002</v>
      </c>
      <c r="AC2293">
        <v>235463.28570000001</v>
      </c>
      <c r="AD2293">
        <v>900804.71429999999</v>
      </c>
      <c r="AE2293">
        <v>18342.571400000001</v>
      </c>
      <c r="AF2293">
        <v>2.062495E-2</v>
      </c>
      <c r="AG2293">
        <v>37803212</v>
      </c>
      <c r="AH2293">
        <v>0</v>
      </c>
      <c r="AI2293">
        <v>37803212</v>
      </c>
      <c r="AJ2293">
        <v>37803212</v>
      </c>
      <c r="AK2293">
        <v>0</v>
      </c>
    </row>
    <row r="2294" spans="1:37" ht="19" customHeight="1">
      <c r="A2294" t="s">
        <v>1272</v>
      </c>
      <c r="B2294" t="s">
        <v>1273</v>
      </c>
      <c r="C2294" t="s">
        <v>1274</v>
      </c>
      <c r="D2294">
        <v>7</v>
      </c>
      <c r="E2294" t="s">
        <v>1081</v>
      </c>
      <c r="F2294" t="s">
        <v>1081</v>
      </c>
      <c r="G2294" t="s">
        <v>1081</v>
      </c>
      <c r="H2294" t="s">
        <v>1082</v>
      </c>
      <c r="I2294" t="s">
        <v>1078</v>
      </c>
      <c r="J2294" t="s">
        <v>1042</v>
      </c>
      <c r="K2294">
        <v>17439451</v>
      </c>
      <c r="L2294">
        <v>0</v>
      </c>
      <c r="M2294">
        <v>17439451</v>
      </c>
      <c r="N2294">
        <v>17439451</v>
      </c>
      <c r="O2294">
        <v>0</v>
      </c>
      <c r="Q2294">
        <v>966154.85710000002</v>
      </c>
      <c r="R2294">
        <v>222130.85709999999</v>
      </c>
      <c r="S2294">
        <v>908042.57140000002</v>
      </c>
      <c r="T2294">
        <v>18477.571400000001</v>
      </c>
      <c r="U2294">
        <f t="shared" si="40"/>
        <v>2.0348794188703827E-2</v>
      </c>
      <c r="V2294">
        <f t="shared" si="41"/>
        <v>2.7436490549292571</v>
      </c>
      <c r="W2294">
        <f t="shared" si="42"/>
        <v>134.83103861025495</v>
      </c>
      <c r="X2294">
        <f t="shared" si="43"/>
        <v>2.7436490549292571</v>
      </c>
      <c r="Y2294">
        <f t="shared" si="44"/>
        <v>134.83103861025495</v>
      </c>
      <c r="AB2294">
        <v>966154.85710000002</v>
      </c>
      <c r="AC2294">
        <v>222130.85709999999</v>
      </c>
      <c r="AD2294">
        <v>908042.57140000002</v>
      </c>
      <c r="AE2294">
        <v>18477.571400000001</v>
      </c>
      <c r="AF2294">
        <v>2.0384619999999999E-2</v>
      </c>
      <c r="AG2294">
        <v>17439451</v>
      </c>
      <c r="AH2294">
        <v>0</v>
      </c>
      <c r="AI2294">
        <v>17439451</v>
      </c>
      <c r="AJ2294">
        <v>17439451</v>
      </c>
      <c r="AK2294">
        <v>0</v>
      </c>
    </row>
    <row r="2295" spans="1:37" ht="19" customHeight="1">
      <c r="A2295" t="s">
        <v>1272</v>
      </c>
      <c r="B2295" t="s">
        <v>1273</v>
      </c>
      <c r="C2295" t="s">
        <v>1274</v>
      </c>
      <c r="D2295">
        <v>7</v>
      </c>
      <c r="E2295" t="s">
        <v>1083</v>
      </c>
      <c r="F2295" t="s">
        <v>1083</v>
      </c>
      <c r="G2295" t="s">
        <v>1083</v>
      </c>
      <c r="H2295" t="s">
        <v>1084</v>
      </c>
      <c r="I2295" t="s">
        <v>1078</v>
      </c>
      <c r="J2295" t="s">
        <v>1042</v>
      </c>
      <c r="K2295">
        <v>8054861</v>
      </c>
      <c r="L2295">
        <v>0</v>
      </c>
      <c r="M2295">
        <v>8054861</v>
      </c>
      <c r="N2295">
        <v>8054861</v>
      </c>
      <c r="O2295">
        <v>0</v>
      </c>
      <c r="Q2295">
        <v>274486.42859999998</v>
      </c>
      <c r="R2295">
        <v>80675.428599999999</v>
      </c>
      <c r="S2295">
        <v>290223.28570000001</v>
      </c>
      <c r="T2295">
        <v>6973.2857000000004</v>
      </c>
      <c r="U2295">
        <f t="shared" si="40"/>
        <v>2.4027312912473172E-2</v>
      </c>
      <c r="V2295">
        <f t="shared" si="41"/>
        <v>3.9648590766796237</v>
      </c>
      <c r="W2295">
        <f t="shared" si="42"/>
        <v>165.01466856168372</v>
      </c>
      <c r="X2295">
        <f t="shared" si="43"/>
        <v>3.9648590766796237</v>
      </c>
      <c r="Y2295">
        <f t="shared" si="44"/>
        <v>165.01466856168372</v>
      </c>
      <c r="AB2295">
        <v>274486.42859999998</v>
      </c>
      <c r="AC2295">
        <v>80675.428599999999</v>
      </c>
      <c r="AD2295">
        <v>290223.28570000001</v>
      </c>
      <c r="AE2295">
        <v>6973.2857000000004</v>
      </c>
      <c r="AF2295">
        <v>2.3895840000000002E-2</v>
      </c>
      <c r="AG2295">
        <v>8054861</v>
      </c>
      <c r="AH2295">
        <v>0</v>
      </c>
      <c r="AI2295">
        <v>8054861</v>
      </c>
      <c r="AJ2295">
        <v>8054861</v>
      </c>
      <c r="AK2295">
        <v>0</v>
      </c>
    </row>
    <row r="2296" spans="1:37" ht="19" customHeight="1">
      <c r="A2296" t="s">
        <v>1272</v>
      </c>
      <c r="B2296" t="s">
        <v>1273</v>
      </c>
      <c r="C2296" t="s">
        <v>1274</v>
      </c>
      <c r="D2296">
        <v>7</v>
      </c>
      <c r="E2296" t="s">
        <v>1085</v>
      </c>
      <c r="F2296" t="s">
        <v>1085</v>
      </c>
      <c r="G2296" t="s">
        <v>1085</v>
      </c>
      <c r="H2296" t="s">
        <v>1082</v>
      </c>
      <c r="I2296" t="s">
        <v>1078</v>
      </c>
      <c r="J2296" t="s">
        <v>1042</v>
      </c>
      <c r="K2296">
        <v>384766</v>
      </c>
      <c r="L2296">
        <v>0</v>
      </c>
      <c r="M2296">
        <v>384766</v>
      </c>
      <c r="N2296">
        <v>384766</v>
      </c>
      <c r="O2296">
        <v>0</v>
      </c>
      <c r="Q2296">
        <v>7407.1428999999998</v>
      </c>
      <c r="R2296">
        <v>4590.4286000000002</v>
      </c>
      <c r="S2296">
        <v>7286.2857000000004</v>
      </c>
      <c r="T2296">
        <v>358.57139999999998</v>
      </c>
      <c r="U2296">
        <f t="shared" si="40"/>
        <v>4.9211822698635048E-2</v>
      </c>
      <c r="V2296">
        <f t="shared" si="41"/>
        <v>7.5438397136378317</v>
      </c>
      <c r="W2296">
        <f t="shared" si="42"/>
        <v>153.2932393062342</v>
      </c>
      <c r="X2296">
        <f t="shared" si="43"/>
        <v>7.5438397136378317</v>
      </c>
      <c r="Y2296">
        <f t="shared" si="44"/>
        <v>153.2932393062342</v>
      </c>
      <c r="AB2296">
        <v>7407.1428999999998</v>
      </c>
      <c r="AC2296">
        <v>4590.4286000000002</v>
      </c>
      <c r="AD2296">
        <v>7286.2857000000004</v>
      </c>
      <c r="AE2296">
        <v>358.57139999999998</v>
      </c>
      <c r="AF2296">
        <v>5.378906E-2</v>
      </c>
      <c r="AG2296">
        <v>384766</v>
      </c>
      <c r="AH2296">
        <v>0</v>
      </c>
      <c r="AI2296">
        <v>384766</v>
      </c>
      <c r="AJ2296">
        <v>384766</v>
      </c>
      <c r="AK2296">
        <v>0</v>
      </c>
    </row>
    <row r="2297" spans="1:37" ht="19" customHeight="1">
      <c r="A2297" t="s">
        <v>1272</v>
      </c>
      <c r="B2297" t="s">
        <v>1273</v>
      </c>
      <c r="C2297" t="s">
        <v>1274</v>
      </c>
      <c r="D2297">
        <v>7</v>
      </c>
      <c r="E2297" t="s">
        <v>1090</v>
      </c>
      <c r="F2297" t="s">
        <v>1090</v>
      </c>
      <c r="G2297" t="s">
        <v>1090</v>
      </c>
      <c r="H2297" t="s">
        <v>1091</v>
      </c>
      <c r="I2297" t="s">
        <v>1078</v>
      </c>
      <c r="J2297" t="s">
        <v>1042</v>
      </c>
      <c r="K2297">
        <v>172670</v>
      </c>
      <c r="L2297">
        <v>0</v>
      </c>
      <c r="M2297">
        <v>172670</v>
      </c>
      <c r="N2297">
        <v>172670</v>
      </c>
      <c r="O2297">
        <v>0</v>
      </c>
      <c r="P2297">
        <v>424</v>
      </c>
      <c r="Q2297">
        <v>26690.857100000001</v>
      </c>
      <c r="R2297">
        <v>502.57139999999998</v>
      </c>
      <c r="S2297">
        <v>28875.571400000001</v>
      </c>
      <c r="T2297">
        <v>333.42860000000002</v>
      </c>
      <c r="U2297">
        <f t="shared" si="40"/>
        <v>1.1547082320248042E-2</v>
      </c>
      <c r="V2297">
        <f t="shared" si="41"/>
        <v>0.85425644103939213</v>
      </c>
      <c r="W2297">
        <f t="shared" si="42"/>
        <v>73.980285005973869</v>
      </c>
      <c r="X2297">
        <f t="shared" si="43"/>
        <v>0.85425644103939213</v>
      </c>
      <c r="Y2297">
        <f t="shared" si="44"/>
        <v>73.980285005973869</v>
      </c>
      <c r="AA2297">
        <v>424</v>
      </c>
      <c r="AB2297">
        <v>26690.857100000001</v>
      </c>
      <c r="AC2297">
        <v>502.57139999999998</v>
      </c>
      <c r="AD2297">
        <v>28875.571400000001</v>
      </c>
      <c r="AE2297">
        <v>333.42860000000002</v>
      </c>
      <c r="AF2297">
        <v>1.1555640000000001E-2</v>
      </c>
      <c r="AG2297">
        <v>172670</v>
      </c>
      <c r="AH2297">
        <v>0</v>
      </c>
      <c r="AI2297">
        <v>172670</v>
      </c>
      <c r="AJ2297">
        <v>172670</v>
      </c>
      <c r="AK2297">
        <v>0</v>
      </c>
    </row>
    <row r="2298" spans="1:37" ht="19" customHeight="1">
      <c r="A2298" t="s">
        <v>1272</v>
      </c>
      <c r="B2298" t="s">
        <v>1273</v>
      </c>
      <c r="C2298" t="s">
        <v>1274</v>
      </c>
      <c r="D2298">
        <v>7</v>
      </c>
      <c r="E2298" t="s">
        <v>1086</v>
      </c>
      <c r="F2298" t="s">
        <v>1087</v>
      </c>
      <c r="G2298" t="s">
        <v>1088</v>
      </c>
      <c r="H2298" t="s">
        <v>1089</v>
      </c>
      <c r="I2298" t="s">
        <v>1078</v>
      </c>
      <c r="J2298" t="s">
        <v>1039</v>
      </c>
      <c r="K2298">
        <v>18442.52</v>
      </c>
      <c r="L2298">
        <v>0</v>
      </c>
      <c r="M2298">
        <v>127087.9388</v>
      </c>
      <c r="N2298">
        <v>127087.9388</v>
      </c>
      <c r="O2298">
        <v>0</v>
      </c>
      <c r="Q2298">
        <v>1513.2856999999999</v>
      </c>
      <c r="R2298">
        <v>14.142899999999999</v>
      </c>
      <c r="S2298">
        <v>1549</v>
      </c>
      <c r="T2298">
        <v>100.4286</v>
      </c>
      <c r="U2298">
        <f t="shared" si="40"/>
        <v>6.483447385409942E-2</v>
      </c>
      <c r="V2298">
        <f t="shared" si="41"/>
        <v>1.7008687632574011</v>
      </c>
      <c r="W2298">
        <f t="shared" si="42"/>
        <v>26.234018141104368</v>
      </c>
      <c r="X2298">
        <f t="shared" si="43"/>
        <v>11.720735848012543</v>
      </c>
      <c r="Y2298">
        <f t="shared" si="44"/>
        <v>180.77937787215424</v>
      </c>
      <c r="AB2298">
        <v>1513.2856999999999</v>
      </c>
      <c r="AC2298">
        <v>14.142899999999999</v>
      </c>
      <c r="AD2298">
        <v>1549</v>
      </c>
      <c r="AE2298">
        <v>100.4286</v>
      </c>
      <c r="AF2298">
        <v>6.4865619999999999E-2</v>
      </c>
      <c r="AG2298">
        <v>18442.52</v>
      </c>
      <c r="AH2298">
        <v>0</v>
      </c>
      <c r="AI2298">
        <v>127087.9388</v>
      </c>
      <c r="AJ2298">
        <v>127087.9388</v>
      </c>
      <c r="AK2298">
        <v>0</v>
      </c>
    </row>
    <row r="2299" spans="1:37" ht="19" customHeight="1">
      <c r="A2299" t="s">
        <v>1272</v>
      </c>
      <c r="B2299" t="s">
        <v>1273</v>
      </c>
      <c r="C2299" t="s">
        <v>1274</v>
      </c>
      <c r="D2299">
        <v>7</v>
      </c>
      <c r="E2299" t="s">
        <v>1092</v>
      </c>
      <c r="F2299" t="s">
        <v>1093</v>
      </c>
      <c r="G2299" t="s">
        <v>1094</v>
      </c>
      <c r="H2299" t="s">
        <v>1089</v>
      </c>
      <c r="I2299" t="s">
        <v>1078</v>
      </c>
      <c r="J2299" t="s">
        <v>1039</v>
      </c>
      <c r="K2299">
        <v>15796.43</v>
      </c>
      <c r="L2299">
        <v>0</v>
      </c>
      <c r="M2299">
        <v>108829.25750000001</v>
      </c>
      <c r="N2299">
        <v>108829.25750000001</v>
      </c>
      <c r="O2299">
        <v>0</v>
      </c>
      <c r="Q2299">
        <v>972.71429999999998</v>
      </c>
      <c r="R2299">
        <v>139.28569999999999</v>
      </c>
      <c r="S2299">
        <v>1037.2856999999999</v>
      </c>
      <c r="T2299">
        <v>76.428600000000003</v>
      </c>
      <c r="U2299">
        <f t="shared" si="40"/>
        <v>7.36813396733417E-2</v>
      </c>
      <c r="V2299">
        <f t="shared" si="41"/>
        <v>2.1755171763602421</v>
      </c>
      <c r="W2299">
        <f t="shared" si="42"/>
        <v>29.52602634541071</v>
      </c>
      <c r="X2299">
        <f t="shared" si="43"/>
        <v>14.98819157124627</v>
      </c>
      <c r="Y2299">
        <f t="shared" si="44"/>
        <v>203.41909685267407</v>
      </c>
      <c r="AB2299">
        <v>972.71429999999998</v>
      </c>
      <c r="AC2299">
        <v>139.28569999999999</v>
      </c>
      <c r="AD2299">
        <v>1037.2856999999999</v>
      </c>
      <c r="AE2299">
        <v>76.428600000000003</v>
      </c>
      <c r="AF2299">
        <v>7.2792449999999995E-2</v>
      </c>
      <c r="AG2299">
        <v>15796.43</v>
      </c>
      <c r="AH2299">
        <v>0</v>
      </c>
      <c r="AI2299">
        <v>108829.25750000001</v>
      </c>
      <c r="AJ2299">
        <v>108829.25750000001</v>
      </c>
      <c r="AK2299">
        <v>0</v>
      </c>
    </row>
    <row r="2300" spans="1:37" ht="19" customHeight="1">
      <c r="A2300" t="s">
        <v>1272</v>
      </c>
      <c r="B2300" t="s">
        <v>1273</v>
      </c>
      <c r="C2300" t="s">
        <v>1274</v>
      </c>
      <c r="D2300">
        <v>7</v>
      </c>
      <c r="E2300" t="s">
        <v>1095</v>
      </c>
      <c r="F2300" t="s">
        <v>1095</v>
      </c>
      <c r="G2300" t="s">
        <v>1095</v>
      </c>
      <c r="H2300" t="s">
        <v>1096</v>
      </c>
      <c r="I2300" t="s">
        <v>1078</v>
      </c>
      <c r="J2300" t="s">
        <v>1042</v>
      </c>
      <c r="K2300">
        <v>55632</v>
      </c>
      <c r="L2300">
        <v>0</v>
      </c>
      <c r="M2300">
        <v>55632</v>
      </c>
      <c r="N2300">
        <v>55632</v>
      </c>
      <c r="O2300">
        <v>0</v>
      </c>
      <c r="Q2300">
        <v>17889.142899999999</v>
      </c>
      <c r="R2300">
        <v>6829.8571000000002</v>
      </c>
      <c r="S2300">
        <v>17172</v>
      </c>
      <c r="T2300">
        <v>480</v>
      </c>
      <c r="U2300">
        <f t="shared" si="40"/>
        <v>2.7952480782669462E-2</v>
      </c>
      <c r="V2300">
        <f t="shared" si="41"/>
        <v>0.46281321753019866</v>
      </c>
      <c r="W2300">
        <f t="shared" si="42"/>
        <v>16.557142857142857</v>
      </c>
      <c r="X2300">
        <f t="shared" si="43"/>
        <v>0.46281321753019866</v>
      </c>
      <c r="Y2300">
        <f t="shared" si="44"/>
        <v>16.557142857142857</v>
      </c>
      <c r="AB2300">
        <v>17889.142899999999</v>
      </c>
      <c r="AC2300">
        <v>6829.8571000000002</v>
      </c>
      <c r="AD2300">
        <v>17172</v>
      </c>
      <c r="AE2300">
        <v>480</v>
      </c>
      <c r="AF2300">
        <v>2.780728E-2</v>
      </c>
      <c r="AG2300">
        <v>55632</v>
      </c>
      <c r="AH2300">
        <v>0</v>
      </c>
      <c r="AI2300">
        <v>55632</v>
      </c>
      <c r="AJ2300">
        <v>55632</v>
      </c>
      <c r="AK2300">
        <v>0</v>
      </c>
    </row>
    <row r="2301" spans="1:37" ht="19" customHeight="1">
      <c r="A2301" t="s">
        <v>1272</v>
      </c>
      <c r="B2301" t="s">
        <v>1273</v>
      </c>
      <c r="C2301" t="s">
        <v>1274</v>
      </c>
      <c r="D2301">
        <v>7</v>
      </c>
      <c r="E2301" t="s">
        <v>1097</v>
      </c>
      <c r="F2301" t="s">
        <v>1097</v>
      </c>
      <c r="G2301" t="s">
        <v>1097</v>
      </c>
      <c r="H2301" t="s">
        <v>1082</v>
      </c>
      <c r="I2301" t="s">
        <v>1078</v>
      </c>
      <c r="J2301" t="s">
        <v>1042</v>
      </c>
      <c r="K2301">
        <v>34502</v>
      </c>
      <c r="L2301">
        <v>0</v>
      </c>
      <c r="M2301">
        <v>34502</v>
      </c>
      <c r="N2301">
        <v>34502</v>
      </c>
      <c r="O2301">
        <v>0</v>
      </c>
      <c r="Q2301">
        <v>32022.857100000001</v>
      </c>
      <c r="R2301">
        <v>674.85709999999995</v>
      </c>
      <c r="S2301">
        <v>32648.2857</v>
      </c>
      <c r="T2301">
        <v>195.8571</v>
      </c>
      <c r="U2301">
        <f t="shared" si="40"/>
        <v>5.9990010440272518E-3</v>
      </c>
      <c r="V2301">
        <f t="shared" si="41"/>
        <v>0.15096832918419184</v>
      </c>
      <c r="W2301">
        <f t="shared" si="42"/>
        <v>25.165578081453994</v>
      </c>
      <c r="X2301">
        <f t="shared" si="43"/>
        <v>0.15096832918419184</v>
      </c>
      <c r="Y2301">
        <f t="shared" si="44"/>
        <v>25.165578081453994</v>
      </c>
      <c r="AB2301">
        <v>32022.857100000001</v>
      </c>
      <c r="AC2301">
        <v>674.85709999999995</v>
      </c>
      <c r="AD2301">
        <v>32648.2857</v>
      </c>
      <c r="AE2301">
        <v>195.8571</v>
      </c>
      <c r="AF2301">
        <v>6.0001300000000002E-3</v>
      </c>
      <c r="AG2301">
        <v>34502</v>
      </c>
      <c r="AH2301">
        <v>0</v>
      </c>
      <c r="AI2301">
        <v>34502</v>
      </c>
      <c r="AJ2301">
        <v>34502</v>
      </c>
      <c r="AK2301">
        <v>0</v>
      </c>
    </row>
    <row r="2302" spans="1:37" ht="19" customHeight="1">
      <c r="A2302" t="s">
        <v>1272</v>
      </c>
      <c r="B2302" t="s">
        <v>1273</v>
      </c>
      <c r="C2302" t="s">
        <v>1274</v>
      </c>
      <c r="D2302">
        <v>7</v>
      </c>
      <c r="E2302" t="s">
        <v>1098</v>
      </c>
      <c r="F2302" t="s">
        <v>1098</v>
      </c>
      <c r="G2302" t="s">
        <v>1098</v>
      </c>
      <c r="H2302" t="s">
        <v>1077</v>
      </c>
      <c r="I2302" t="s">
        <v>1078</v>
      </c>
      <c r="J2302" t="s">
        <v>1032</v>
      </c>
      <c r="K2302">
        <v>376181</v>
      </c>
      <c r="L2302">
        <v>0</v>
      </c>
      <c r="M2302">
        <v>25909.704000000002</v>
      </c>
      <c r="N2302">
        <v>25909.704000000002</v>
      </c>
      <c r="O2302">
        <v>0</v>
      </c>
      <c r="P2302">
        <v>2587.4286000000002</v>
      </c>
      <c r="Q2302">
        <v>9920</v>
      </c>
      <c r="R2302">
        <v>2031.5714</v>
      </c>
      <c r="S2302">
        <v>11198</v>
      </c>
      <c r="T2302">
        <v>52.857100000000003</v>
      </c>
      <c r="U2302">
        <f t="shared" si="40"/>
        <v>4.7202268262189675E-3</v>
      </c>
      <c r="V2302">
        <f t="shared" si="41"/>
        <v>4.7990840201056306</v>
      </c>
      <c r="W2302">
        <f t="shared" si="42"/>
        <v>1016.7062297618078</v>
      </c>
      <c r="X2302">
        <f t="shared" si="43"/>
        <v>0.33053994335723219</v>
      </c>
      <c r="Y2302">
        <f t="shared" si="44"/>
        <v>70.026283805094977</v>
      </c>
      <c r="AA2302">
        <v>2587.4286000000002</v>
      </c>
      <c r="AB2302">
        <v>9920</v>
      </c>
      <c r="AC2302">
        <v>2031.5714</v>
      </c>
      <c r="AD2302">
        <v>11198</v>
      </c>
      <c r="AE2302">
        <v>52.857100000000003</v>
      </c>
      <c r="AF2302">
        <v>4.7332900000000002E-3</v>
      </c>
      <c r="AG2302">
        <v>376181</v>
      </c>
      <c r="AH2302">
        <v>0</v>
      </c>
      <c r="AI2302">
        <v>25909.704000000002</v>
      </c>
      <c r="AJ2302">
        <v>25909.704000000002</v>
      </c>
      <c r="AK2302">
        <v>0</v>
      </c>
    </row>
    <row r="2303" spans="1:37" ht="19" customHeight="1">
      <c r="A2303" t="s">
        <v>1272</v>
      </c>
      <c r="B2303" t="s">
        <v>1273</v>
      </c>
      <c r="C2303" t="s">
        <v>1274</v>
      </c>
      <c r="D2303">
        <v>7</v>
      </c>
      <c r="E2303" t="s">
        <v>1099</v>
      </c>
      <c r="F2303" t="s">
        <v>1099</v>
      </c>
      <c r="G2303" t="s">
        <v>1099</v>
      </c>
      <c r="H2303" t="s">
        <v>1089</v>
      </c>
      <c r="I2303" t="s">
        <v>1078</v>
      </c>
      <c r="J2303" t="s">
        <v>1100</v>
      </c>
      <c r="K2303">
        <v>5474500</v>
      </c>
      <c r="L2303">
        <v>0</v>
      </c>
      <c r="M2303">
        <v>25580.3</v>
      </c>
      <c r="N2303">
        <v>25580.3</v>
      </c>
      <c r="O2303">
        <v>0</v>
      </c>
      <c r="Q2303">
        <v>539.14290000000005</v>
      </c>
      <c r="R2303">
        <v>2.4285999999999999</v>
      </c>
      <c r="S2303">
        <v>571.42859999999996</v>
      </c>
      <c r="T2303">
        <v>20.571400000000001</v>
      </c>
      <c r="U2303">
        <f t="shared" si="40"/>
        <v>3.5999948200002595E-2</v>
      </c>
      <c r="V2303">
        <f t="shared" si="41"/>
        <v>1368.6249315687535</v>
      </c>
      <c r="W2303">
        <f t="shared" si="42"/>
        <v>38017.413913074874</v>
      </c>
      <c r="X2303">
        <f t="shared" si="43"/>
        <v>6.3950746802462657</v>
      </c>
      <c r="Y2303">
        <f t="shared" si="44"/>
        <v>177.6412189461374</v>
      </c>
      <c r="AB2303">
        <v>539.14290000000005</v>
      </c>
      <c r="AC2303">
        <v>2.4285999999999999</v>
      </c>
      <c r="AD2303">
        <v>571.42859999999996</v>
      </c>
      <c r="AE2303">
        <v>20.571400000000001</v>
      </c>
      <c r="AF2303">
        <v>3.6101569999999999E-2</v>
      </c>
      <c r="AG2303">
        <v>5474500</v>
      </c>
      <c r="AH2303">
        <v>0</v>
      </c>
      <c r="AI2303">
        <v>25580.3</v>
      </c>
      <c r="AJ2303">
        <v>25580.3</v>
      </c>
      <c r="AK2303">
        <v>0</v>
      </c>
    </row>
    <row r="2304" spans="1:37" ht="19" customHeight="1">
      <c r="A2304" t="s">
        <v>1272</v>
      </c>
      <c r="B2304" t="s">
        <v>1273</v>
      </c>
      <c r="C2304" t="s">
        <v>1274</v>
      </c>
      <c r="D2304">
        <v>7</v>
      </c>
      <c r="E2304" t="s">
        <v>1101</v>
      </c>
      <c r="F2304" t="s">
        <v>1102</v>
      </c>
      <c r="G2304" t="s">
        <v>1102</v>
      </c>
      <c r="H2304" t="s">
        <v>1103</v>
      </c>
      <c r="I2304" t="s">
        <v>1078</v>
      </c>
      <c r="J2304" t="s">
        <v>1042</v>
      </c>
      <c r="K2304">
        <v>19033</v>
      </c>
      <c r="L2304">
        <v>0</v>
      </c>
      <c r="M2304">
        <v>19033</v>
      </c>
      <c r="N2304">
        <v>19033</v>
      </c>
      <c r="O2304">
        <v>0</v>
      </c>
      <c r="R2304">
        <v>42.714300000000001</v>
      </c>
      <c r="S2304">
        <v>1015.4286</v>
      </c>
      <c r="T2304">
        <v>30.142900000000001</v>
      </c>
      <c r="U2304">
        <f t="shared" si="40"/>
        <v>2.968490349789242E-2</v>
      </c>
      <c r="V2304">
        <f t="shared" si="41"/>
        <v>2.677687037769076</v>
      </c>
      <c r="W2304">
        <f t="shared" si="42"/>
        <v>90.203663217540452</v>
      </c>
      <c r="X2304">
        <f t="shared" si="43"/>
        <v>2.677687037769076</v>
      </c>
      <c r="Y2304">
        <f t="shared" si="44"/>
        <v>90.203663217540452</v>
      </c>
      <c r="AC2304">
        <v>42.714300000000001</v>
      </c>
      <c r="AD2304">
        <v>1015.4286</v>
      </c>
      <c r="AE2304">
        <v>30.142900000000001</v>
      </c>
      <c r="AF2304">
        <v>2.9726249999999999E-2</v>
      </c>
      <c r="AG2304">
        <v>19033</v>
      </c>
      <c r="AH2304">
        <v>0</v>
      </c>
      <c r="AI2304">
        <v>19033</v>
      </c>
      <c r="AJ2304">
        <v>19033</v>
      </c>
      <c r="AK2304">
        <v>0</v>
      </c>
    </row>
    <row r="2305" spans="1:37" ht="19" customHeight="1">
      <c r="A2305" t="s">
        <v>1272</v>
      </c>
      <c r="B2305" t="s">
        <v>1273</v>
      </c>
      <c r="C2305" t="s">
        <v>1274</v>
      </c>
      <c r="D2305">
        <v>7</v>
      </c>
      <c r="E2305" t="s">
        <v>1104</v>
      </c>
      <c r="F2305" t="s">
        <v>1104</v>
      </c>
      <c r="G2305" t="s">
        <v>1104</v>
      </c>
      <c r="H2305" t="s">
        <v>1077</v>
      </c>
      <c r="I2305" t="s">
        <v>1078</v>
      </c>
      <c r="J2305" t="s">
        <v>1042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1</v>
      </c>
      <c r="R2305">
        <v>0.28570000000000001</v>
      </c>
      <c r="S2305">
        <v>2.8571</v>
      </c>
      <c r="T2305">
        <v>0</v>
      </c>
      <c r="U2305">
        <f t="shared" si="40"/>
        <v>0</v>
      </c>
      <c r="V2305">
        <f t="shared" si="41"/>
        <v>0</v>
      </c>
      <c r="W2305" t="str">
        <f t="shared" si="42"/>
        <v/>
      </c>
      <c r="X2305">
        <f t="shared" si="43"/>
        <v>0</v>
      </c>
      <c r="Y2305" t="str">
        <f t="shared" si="44"/>
        <v/>
      </c>
      <c r="AA2305">
        <v>0</v>
      </c>
      <c r="AB2305">
        <v>1</v>
      </c>
      <c r="AC2305">
        <v>0.28570000000000001</v>
      </c>
      <c r="AD2305">
        <v>2.8571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</row>
    <row r="2306" spans="1:37" ht="19" customHeight="1">
      <c r="A2306" t="s">
        <v>1272</v>
      </c>
      <c r="B2306" t="s">
        <v>1273</v>
      </c>
      <c r="C2306" t="s">
        <v>1274</v>
      </c>
      <c r="D2306">
        <v>7</v>
      </c>
      <c r="E2306" t="s">
        <v>1105</v>
      </c>
      <c r="F2306" t="s">
        <v>1105</v>
      </c>
      <c r="G2306" t="s">
        <v>1105</v>
      </c>
      <c r="H2306" t="s">
        <v>1106</v>
      </c>
      <c r="I2306" t="s">
        <v>1107</v>
      </c>
      <c r="J2306" t="s">
        <v>1042</v>
      </c>
      <c r="K2306">
        <v>13881798</v>
      </c>
      <c r="L2306">
        <v>0</v>
      </c>
      <c r="M2306">
        <v>13881798</v>
      </c>
      <c r="N2306">
        <v>13881798</v>
      </c>
      <c r="O2306">
        <v>0</v>
      </c>
      <c r="P2306">
        <v>825.71429999999998</v>
      </c>
      <c r="Q2306">
        <v>918994.42859999998</v>
      </c>
      <c r="R2306">
        <v>914.28570000000002</v>
      </c>
      <c r="S2306">
        <v>978487.71429999999</v>
      </c>
      <c r="T2306">
        <v>7906.2857000000004</v>
      </c>
      <c r="U2306">
        <f t="shared" si="40"/>
        <v>8.0801072762125333E-3</v>
      </c>
      <c r="V2306">
        <f t="shared" si="41"/>
        <v>2.0267132341244563</v>
      </c>
      <c r="W2306">
        <f t="shared" si="42"/>
        <v>250.8275156310124</v>
      </c>
      <c r="X2306">
        <f t="shared" si="43"/>
        <v>2.0267132341244563</v>
      </c>
      <c r="Y2306">
        <f t="shared" si="44"/>
        <v>250.8275156310124</v>
      </c>
      <c r="AA2306">
        <v>825.71429999999998</v>
      </c>
      <c r="AB2306">
        <v>918994.42859999998</v>
      </c>
      <c r="AC2306">
        <v>914.28570000000002</v>
      </c>
      <c r="AD2306">
        <v>978487.71429999999</v>
      </c>
      <c r="AE2306">
        <v>7906.2857000000004</v>
      </c>
      <c r="AF2306">
        <v>8.0892599999999992E-3</v>
      </c>
      <c r="AG2306">
        <v>13881798</v>
      </c>
      <c r="AH2306">
        <v>0</v>
      </c>
      <c r="AI2306">
        <v>13881798</v>
      </c>
      <c r="AJ2306">
        <v>13881798</v>
      </c>
      <c r="AK2306">
        <v>0</v>
      </c>
    </row>
    <row r="2307" spans="1:37" ht="19" customHeight="1">
      <c r="A2307" t="s">
        <v>1272</v>
      </c>
      <c r="B2307" t="s">
        <v>1273</v>
      </c>
      <c r="C2307" t="s">
        <v>1274</v>
      </c>
      <c r="D2307">
        <v>7</v>
      </c>
      <c r="E2307" t="s">
        <v>1108</v>
      </c>
      <c r="F2307" t="s">
        <v>1109</v>
      </c>
      <c r="G2307" t="s">
        <v>1109</v>
      </c>
      <c r="H2307" t="s">
        <v>1110</v>
      </c>
      <c r="I2307" t="s">
        <v>1107</v>
      </c>
      <c r="J2307" t="s">
        <v>1042</v>
      </c>
      <c r="K2307">
        <v>9571533</v>
      </c>
      <c r="L2307">
        <v>0</v>
      </c>
      <c r="M2307">
        <v>9571533</v>
      </c>
      <c r="N2307">
        <v>9571533</v>
      </c>
      <c r="O2307">
        <v>0</v>
      </c>
      <c r="Q2307">
        <v>19644.7143</v>
      </c>
      <c r="R2307">
        <v>1105.4286</v>
      </c>
      <c r="S2307">
        <v>48316.571400000001</v>
      </c>
      <c r="T2307">
        <v>1971.8570999999999</v>
      </c>
      <c r="U2307">
        <f t="shared" si="40"/>
        <v>4.081119671500532E-2</v>
      </c>
      <c r="V2307">
        <f t="shared" si="41"/>
        <v>28.300059741880961</v>
      </c>
      <c r="W2307">
        <f t="shared" si="42"/>
        <v>693.43861537575776</v>
      </c>
      <c r="X2307">
        <f t="shared" si="43"/>
        <v>28.300059741880961</v>
      </c>
      <c r="Y2307">
        <f t="shared" si="44"/>
        <v>693.43861537575776</v>
      </c>
      <c r="AB2307">
        <v>19644.7143</v>
      </c>
      <c r="AC2307">
        <v>1105.4286</v>
      </c>
      <c r="AD2307">
        <v>48316.571400000001</v>
      </c>
      <c r="AE2307">
        <v>1971.8570999999999</v>
      </c>
      <c r="AF2307">
        <v>4.0806389999999998E-2</v>
      </c>
      <c r="AG2307">
        <v>9571533</v>
      </c>
      <c r="AH2307">
        <v>0</v>
      </c>
      <c r="AI2307">
        <v>9571533</v>
      </c>
      <c r="AJ2307">
        <v>9571533</v>
      </c>
      <c r="AK2307">
        <v>0</v>
      </c>
    </row>
    <row r="2308" spans="1:37" ht="19" customHeight="1">
      <c r="A2308" t="s">
        <v>1272</v>
      </c>
      <c r="B2308" t="s">
        <v>1273</v>
      </c>
      <c r="C2308" t="s">
        <v>1274</v>
      </c>
      <c r="D2308">
        <v>7</v>
      </c>
      <c r="E2308" t="s">
        <v>1111</v>
      </c>
      <c r="F2308" t="s">
        <v>1111</v>
      </c>
      <c r="G2308" t="s">
        <v>1111</v>
      </c>
      <c r="H2308" t="s">
        <v>1112</v>
      </c>
      <c r="I2308" t="s">
        <v>1107</v>
      </c>
      <c r="J2308" t="s">
        <v>1042</v>
      </c>
      <c r="K2308">
        <v>7171711</v>
      </c>
      <c r="L2308">
        <v>0</v>
      </c>
      <c r="M2308">
        <v>7171711</v>
      </c>
      <c r="N2308">
        <v>7171711</v>
      </c>
      <c r="O2308">
        <v>0</v>
      </c>
      <c r="Q2308">
        <v>33586.2857</v>
      </c>
      <c r="R2308">
        <v>6140.1428999999998</v>
      </c>
      <c r="S2308">
        <v>45329</v>
      </c>
      <c r="T2308">
        <v>3982.4286000000002</v>
      </c>
      <c r="U2308">
        <f t="shared" si="40"/>
        <v>8.7856087714266812E-2</v>
      </c>
      <c r="V2308">
        <f t="shared" si="41"/>
        <v>22.602090115756862</v>
      </c>
      <c r="W2308">
        <f t="shared" si="42"/>
        <v>257.2626519549259</v>
      </c>
      <c r="X2308">
        <f t="shared" si="43"/>
        <v>22.602090115756862</v>
      </c>
      <c r="Y2308">
        <f t="shared" si="44"/>
        <v>257.2626519549259</v>
      </c>
    </row>
    <row r="2309" spans="1:37" ht="19" customHeight="1">
      <c r="A2309" t="s">
        <v>1272</v>
      </c>
      <c r="B2309" t="s">
        <v>1273</v>
      </c>
      <c r="C2309" t="s">
        <v>1274</v>
      </c>
      <c r="D2309">
        <v>7</v>
      </c>
      <c r="E2309" t="s">
        <v>1113</v>
      </c>
      <c r="F2309" t="s">
        <v>1113</v>
      </c>
      <c r="G2309" t="s">
        <v>1114</v>
      </c>
      <c r="H2309" t="s">
        <v>1115</v>
      </c>
      <c r="I2309" t="s">
        <v>1107</v>
      </c>
      <c r="J2309" t="s">
        <v>1042</v>
      </c>
      <c r="K2309">
        <v>3950227</v>
      </c>
      <c r="L2309">
        <v>0</v>
      </c>
      <c r="M2309">
        <v>3950227</v>
      </c>
      <c r="N2309">
        <v>3950227</v>
      </c>
      <c r="O2309">
        <v>0</v>
      </c>
      <c r="R2309">
        <v>8583.8570999999993</v>
      </c>
      <c r="S2309">
        <v>560732.71429999999</v>
      </c>
      <c r="T2309">
        <v>2825.4286000000002</v>
      </c>
      <c r="U2309">
        <f t="shared" si="40"/>
        <v>5.0388153356223757E-3</v>
      </c>
      <c r="V2309">
        <f t="shared" si="41"/>
        <v>1.0063941847259952</v>
      </c>
      <c r="W2309">
        <f t="shared" si="42"/>
        <v>199.72833249339331</v>
      </c>
      <c r="X2309">
        <f t="shared" si="43"/>
        <v>1.0063941847259952</v>
      </c>
      <c r="Y2309">
        <f t="shared" si="44"/>
        <v>199.72833249339331</v>
      </c>
      <c r="AC2309">
        <v>8583.8570999999993</v>
      </c>
      <c r="AD2309">
        <v>560732.71429999999</v>
      </c>
      <c r="AE2309">
        <v>2825.4286000000002</v>
      </c>
      <c r="AF2309">
        <v>1.552942E-2</v>
      </c>
      <c r="AG2309">
        <v>3950227</v>
      </c>
      <c r="AH2309">
        <v>0</v>
      </c>
      <c r="AI2309">
        <v>3950227</v>
      </c>
      <c r="AJ2309">
        <v>3950227</v>
      </c>
      <c r="AK2309">
        <v>0</v>
      </c>
    </row>
    <row r="2310" spans="1:37" ht="19" customHeight="1">
      <c r="A2310" t="s">
        <v>1272</v>
      </c>
      <c r="B2310" t="s">
        <v>1273</v>
      </c>
      <c r="C2310" t="s">
        <v>1274</v>
      </c>
      <c r="D2310">
        <v>7</v>
      </c>
      <c r="E2310" t="s">
        <v>1116</v>
      </c>
      <c r="F2310" t="s">
        <v>1116</v>
      </c>
      <c r="G2310" t="s">
        <v>1116</v>
      </c>
      <c r="H2310" t="s">
        <v>1096</v>
      </c>
      <c r="I2310" t="s">
        <v>1107</v>
      </c>
      <c r="J2310" t="s">
        <v>1042</v>
      </c>
      <c r="K2310">
        <v>3496738</v>
      </c>
      <c r="L2310">
        <v>0</v>
      </c>
      <c r="M2310">
        <v>3496738</v>
      </c>
      <c r="N2310">
        <v>3496738</v>
      </c>
      <c r="O2310">
        <v>0</v>
      </c>
      <c r="P2310">
        <v>1442.2856999999999</v>
      </c>
      <c r="Q2310">
        <v>15736</v>
      </c>
      <c r="R2310">
        <v>2161</v>
      </c>
      <c r="S2310">
        <v>142623.28570000001</v>
      </c>
      <c r="T2310">
        <v>2177.2856999999999</v>
      </c>
      <c r="U2310">
        <f t="shared" si="40"/>
        <v>1.5265990327693031E-2</v>
      </c>
      <c r="V2310">
        <f t="shared" si="41"/>
        <v>3.5024715462714933</v>
      </c>
      <c r="W2310">
        <f t="shared" si="42"/>
        <v>229.42969771950462</v>
      </c>
      <c r="X2310">
        <f t="shared" si="43"/>
        <v>3.5024715462714933</v>
      </c>
      <c r="Y2310">
        <f t="shared" si="44"/>
        <v>229.42969771950462</v>
      </c>
      <c r="AA2310">
        <v>1442.2856999999999</v>
      </c>
      <c r="AB2310">
        <v>15736</v>
      </c>
      <c r="AC2310">
        <v>2161</v>
      </c>
      <c r="AD2310">
        <v>142623.28570000001</v>
      </c>
      <c r="AE2310">
        <v>2177.2856999999999</v>
      </c>
      <c r="AF2310">
        <v>1.52856E-2</v>
      </c>
      <c r="AG2310">
        <v>3496738</v>
      </c>
      <c r="AH2310">
        <v>0</v>
      </c>
      <c r="AI2310">
        <v>3496738</v>
      </c>
      <c r="AJ2310">
        <v>3496738</v>
      </c>
      <c r="AK2310">
        <v>0</v>
      </c>
    </row>
    <row r="2311" spans="1:37" ht="19" customHeight="1">
      <c r="A2311" t="s">
        <v>1272</v>
      </c>
      <c r="B2311" t="s">
        <v>1273</v>
      </c>
      <c r="C2311" t="s">
        <v>1274</v>
      </c>
      <c r="D2311">
        <v>7</v>
      </c>
      <c r="E2311" t="s">
        <v>1117</v>
      </c>
      <c r="F2311" t="s">
        <v>1118</v>
      </c>
      <c r="G2311" t="s">
        <v>1118</v>
      </c>
      <c r="H2311" t="s">
        <v>1119</v>
      </c>
      <c r="I2311" t="s">
        <v>1107</v>
      </c>
      <c r="J2311" t="s">
        <v>1042</v>
      </c>
      <c r="K2311">
        <v>1694247</v>
      </c>
      <c r="L2311">
        <v>0</v>
      </c>
      <c r="M2311">
        <v>1694247</v>
      </c>
      <c r="N2311">
        <v>1694247</v>
      </c>
      <c r="O2311">
        <v>0</v>
      </c>
      <c r="Q2311">
        <v>9649.5714000000007</v>
      </c>
      <c r="R2311">
        <v>287.71429999999998</v>
      </c>
      <c r="S2311">
        <v>28597.857100000001</v>
      </c>
      <c r="T2311">
        <v>1122.2856999999999</v>
      </c>
      <c r="U2311">
        <f t="shared" si="40"/>
        <v>3.9243699137163669E-2</v>
      </c>
      <c r="V2311">
        <f t="shared" si="41"/>
        <v>8.4634063618104349</v>
      </c>
      <c r="W2311">
        <f t="shared" si="42"/>
        <v>215.66280824418035</v>
      </c>
      <c r="X2311">
        <f t="shared" si="43"/>
        <v>8.4634063618104349</v>
      </c>
      <c r="Y2311">
        <f t="shared" si="44"/>
        <v>215.66280824418035</v>
      </c>
      <c r="AB2311">
        <v>9649.5714000000007</v>
      </c>
      <c r="AC2311">
        <v>287.71429999999998</v>
      </c>
      <c r="AD2311">
        <v>28597.857100000001</v>
      </c>
      <c r="AE2311">
        <v>1122.2856999999999</v>
      </c>
      <c r="AF2311">
        <v>3.9242890000000002E-2</v>
      </c>
      <c r="AG2311">
        <v>1694247</v>
      </c>
      <c r="AH2311">
        <v>0</v>
      </c>
      <c r="AI2311">
        <v>1694247</v>
      </c>
      <c r="AJ2311">
        <v>1694247</v>
      </c>
      <c r="AK2311">
        <v>0</v>
      </c>
    </row>
    <row r="2312" spans="1:37" ht="19" customHeight="1">
      <c r="A2312" t="s">
        <v>1272</v>
      </c>
      <c r="B2312" t="s">
        <v>1273</v>
      </c>
      <c r="C2312" t="s">
        <v>1274</v>
      </c>
      <c r="D2312">
        <v>7</v>
      </c>
      <c r="E2312" t="s">
        <v>1120</v>
      </c>
      <c r="F2312" t="s">
        <v>1120</v>
      </c>
      <c r="G2312" t="s">
        <v>1114</v>
      </c>
      <c r="H2312" t="s">
        <v>1115</v>
      </c>
      <c r="I2312" t="s">
        <v>1107</v>
      </c>
      <c r="J2312" t="s">
        <v>1042</v>
      </c>
      <c r="K2312">
        <v>1537532</v>
      </c>
      <c r="L2312">
        <v>0</v>
      </c>
      <c r="M2312">
        <v>1537532</v>
      </c>
      <c r="N2312">
        <v>1537532</v>
      </c>
      <c r="O2312">
        <v>0</v>
      </c>
      <c r="R2312">
        <v>140.71430000000001</v>
      </c>
      <c r="S2312">
        <v>451813.42859999998</v>
      </c>
      <c r="T2312">
        <v>936.28570000000002</v>
      </c>
      <c r="U2312">
        <f t="shared" si="40"/>
        <v>2.0722839135197853E-3</v>
      </c>
      <c r="V2312">
        <f t="shared" si="41"/>
        <v>0.48614630435406359</v>
      </c>
      <c r="W2312">
        <f t="shared" si="42"/>
        <v>234.59444971917074</v>
      </c>
      <c r="X2312">
        <f t="shared" si="43"/>
        <v>0.48614630435406359</v>
      </c>
      <c r="Y2312">
        <f t="shared" si="44"/>
        <v>234.59444971917074</v>
      </c>
      <c r="AC2312">
        <v>140.71430000000001</v>
      </c>
      <c r="AD2312">
        <v>451813.42859999998</v>
      </c>
      <c r="AE2312">
        <v>936.28570000000002</v>
      </c>
      <c r="AF2312">
        <v>4.0813339999999997E-2</v>
      </c>
      <c r="AG2312">
        <v>1537532</v>
      </c>
      <c r="AH2312">
        <v>0</v>
      </c>
      <c r="AI2312">
        <v>1537532</v>
      </c>
      <c r="AJ2312">
        <v>1537532</v>
      </c>
      <c r="AK2312">
        <v>0</v>
      </c>
    </row>
    <row r="2313" spans="1:37" ht="19" customHeight="1">
      <c r="A2313" t="s">
        <v>1272</v>
      </c>
      <c r="B2313" t="s">
        <v>1273</v>
      </c>
      <c r="C2313" t="s">
        <v>1274</v>
      </c>
      <c r="D2313">
        <v>7</v>
      </c>
      <c r="E2313" t="s">
        <v>1121</v>
      </c>
      <c r="F2313" t="s">
        <v>1122</v>
      </c>
      <c r="G2313" t="s">
        <v>1122</v>
      </c>
      <c r="H2313" t="s">
        <v>1112</v>
      </c>
      <c r="I2313" t="s">
        <v>1107</v>
      </c>
      <c r="J2313" t="s">
        <v>1039</v>
      </c>
      <c r="K2313">
        <v>22625.02</v>
      </c>
      <c r="L2313">
        <v>0</v>
      </c>
      <c r="M2313">
        <v>155879.10920000001</v>
      </c>
      <c r="N2313">
        <v>155879.10920000001</v>
      </c>
      <c r="O2313">
        <v>0</v>
      </c>
      <c r="R2313">
        <v>2796.4286000000002</v>
      </c>
      <c r="S2313">
        <v>11800.2857</v>
      </c>
      <c r="T2313">
        <v>1123.8570999999999</v>
      </c>
      <c r="U2313">
        <f t="shared" si="40"/>
        <v>9.5239821185007401E-2</v>
      </c>
      <c r="V2313">
        <f t="shared" si="41"/>
        <v>0.27390402202598485</v>
      </c>
      <c r="W2313">
        <f t="shared" si="42"/>
        <v>2.8759401122133004</v>
      </c>
      <c r="X2313">
        <f t="shared" si="43"/>
        <v>1.8871105952484328</v>
      </c>
      <c r="Y2313">
        <f t="shared" si="44"/>
        <v>19.814302166555315</v>
      </c>
      <c r="AC2313">
        <v>2796.4286000000002</v>
      </c>
      <c r="AD2313">
        <v>11800.2857</v>
      </c>
      <c r="AE2313">
        <v>1123.8570999999999</v>
      </c>
      <c r="AF2313">
        <v>9.5245590000000005E-2</v>
      </c>
      <c r="AG2313">
        <v>22625.02</v>
      </c>
      <c r="AH2313">
        <v>0</v>
      </c>
      <c r="AI2313">
        <v>155879.10920000001</v>
      </c>
      <c r="AJ2313">
        <v>155879.10920000001</v>
      </c>
      <c r="AK2313">
        <v>0</v>
      </c>
    </row>
    <row r="2314" spans="1:37" ht="19" customHeight="1">
      <c r="A2314" t="s">
        <v>1272</v>
      </c>
      <c r="B2314" t="s">
        <v>1273</v>
      </c>
      <c r="C2314" t="s">
        <v>1274</v>
      </c>
      <c r="D2314">
        <v>7</v>
      </c>
      <c r="E2314" t="s">
        <v>1123</v>
      </c>
      <c r="F2314" t="s">
        <v>1123</v>
      </c>
      <c r="G2314" t="s">
        <v>1122</v>
      </c>
      <c r="H2314" t="s">
        <v>1112</v>
      </c>
      <c r="I2314" t="s">
        <v>1107</v>
      </c>
      <c r="J2314" t="s">
        <v>1039</v>
      </c>
      <c r="K2314">
        <v>16556.52</v>
      </c>
      <c r="L2314">
        <v>0</v>
      </c>
      <c r="M2314">
        <v>114076.73020000001</v>
      </c>
      <c r="N2314">
        <v>114076.73020000001</v>
      </c>
      <c r="O2314">
        <v>0</v>
      </c>
      <c r="R2314">
        <v>3472.5713999999998</v>
      </c>
      <c r="S2314">
        <v>15336</v>
      </c>
      <c r="T2314">
        <v>673.42859999999996</v>
      </c>
      <c r="U2314">
        <f t="shared" si="40"/>
        <v>4.3911619718309855E-2</v>
      </c>
      <c r="V2314">
        <f t="shared" si="41"/>
        <v>0.15422646993069528</v>
      </c>
      <c r="W2314">
        <f t="shared" si="42"/>
        <v>3.5122018026219006</v>
      </c>
      <c r="X2314">
        <f t="shared" si="43"/>
        <v>1.0626418715999701</v>
      </c>
      <c r="Y2314">
        <f t="shared" si="44"/>
        <v>24.199559898194323</v>
      </c>
      <c r="AC2314">
        <v>3472.5713999999998</v>
      </c>
      <c r="AD2314">
        <v>15336</v>
      </c>
      <c r="AE2314">
        <v>673.42859999999996</v>
      </c>
      <c r="AF2314">
        <v>4.4513009999999999E-2</v>
      </c>
      <c r="AG2314">
        <v>16556.52</v>
      </c>
      <c r="AH2314">
        <v>0</v>
      </c>
      <c r="AI2314">
        <v>114076.73020000001</v>
      </c>
      <c r="AJ2314">
        <v>114076.73020000001</v>
      </c>
      <c r="AK2314">
        <v>0</v>
      </c>
    </row>
    <row r="2315" spans="1:37" ht="19" customHeight="1">
      <c r="A2315" t="s">
        <v>1272</v>
      </c>
      <c r="B2315" t="s">
        <v>1273</v>
      </c>
      <c r="C2315" t="s">
        <v>1274</v>
      </c>
      <c r="D2315">
        <v>7</v>
      </c>
      <c r="E2315" t="s">
        <v>1124</v>
      </c>
      <c r="F2315" t="s">
        <v>1124</v>
      </c>
      <c r="G2315" t="s">
        <v>1124</v>
      </c>
      <c r="H2315" t="s">
        <v>1125</v>
      </c>
      <c r="I2315" t="s">
        <v>1107</v>
      </c>
      <c r="J2315" t="s">
        <v>1042</v>
      </c>
      <c r="K2315">
        <v>113544</v>
      </c>
      <c r="L2315">
        <v>0</v>
      </c>
      <c r="M2315">
        <v>113544</v>
      </c>
      <c r="N2315">
        <v>113544</v>
      </c>
      <c r="O2315">
        <v>0</v>
      </c>
      <c r="Q2315">
        <v>2845.2856999999999</v>
      </c>
      <c r="R2315">
        <v>637.71429999999998</v>
      </c>
      <c r="S2315">
        <v>2852.4286000000002</v>
      </c>
      <c r="T2315">
        <v>153.1429</v>
      </c>
      <c r="U2315">
        <f t="shared" si="40"/>
        <v>5.3688600654193411E-2</v>
      </c>
      <c r="V2315">
        <f t="shared" si="41"/>
        <v>5.686582804762029</v>
      </c>
      <c r="W2315">
        <f t="shared" si="42"/>
        <v>105.91788080656322</v>
      </c>
      <c r="X2315">
        <f t="shared" si="43"/>
        <v>5.686582804762029</v>
      </c>
      <c r="Y2315">
        <f t="shared" si="44"/>
        <v>105.91788080656322</v>
      </c>
      <c r="AB2315">
        <v>2845.2856999999999</v>
      </c>
      <c r="AC2315">
        <v>637.71429999999998</v>
      </c>
      <c r="AD2315">
        <v>2852.4286000000002</v>
      </c>
      <c r="AE2315">
        <v>153.1429</v>
      </c>
      <c r="AF2315">
        <v>5.3465440000000003E-2</v>
      </c>
      <c r="AG2315">
        <v>113544</v>
      </c>
      <c r="AH2315">
        <v>0</v>
      </c>
      <c r="AI2315">
        <v>113544</v>
      </c>
      <c r="AJ2315">
        <v>113544</v>
      </c>
      <c r="AK2315">
        <v>0</v>
      </c>
    </row>
    <row r="2316" spans="1:37" ht="19" customHeight="1">
      <c r="A2316" t="s">
        <v>1272</v>
      </c>
      <c r="B2316" t="s">
        <v>1273</v>
      </c>
      <c r="C2316" t="s">
        <v>1274</v>
      </c>
      <c r="D2316">
        <v>7</v>
      </c>
      <c r="E2316" t="s">
        <v>1126</v>
      </c>
      <c r="F2316" t="s">
        <v>1127</v>
      </c>
      <c r="G2316" t="s">
        <v>1127</v>
      </c>
      <c r="H2316" t="s">
        <v>1128</v>
      </c>
      <c r="I2316" t="s">
        <v>1129</v>
      </c>
      <c r="J2316" t="s">
        <v>1039</v>
      </c>
      <c r="K2316">
        <v>4761160</v>
      </c>
      <c r="L2316">
        <v>0</v>
      </c>
      <c r="M2316">
        <v>32802357.949999999</v>
      </c>
      <c r="N2316">
        <v>32802357.949999999</v>
      </c>
      <c r="O2316">
        <v>0</v>
      </c>
      <c r="P2316">
        <v>431660</v>
      </c>
      <c r="Q2316">
        <v>4584351.2860000003</v>
      </c>
      <c r="R2316">
        <v>208844.14290000001</v>
      </c>
      <c r="S2316">
        <v>17568326.710000001</v>
      </c>
      <c r="T2316">
        <v>146378.85709999999</v>
      </c>
      <c r="U2316">
        <f t="shared" si="40"/>
        <v>8.3319748952915499E-3</v>
      </c>
      <c r="V2316">
        <f t="shared" si="41"/>
        <v>3.8715452274607334E-2</v>
      </c>
      <c r="W2316">
        <f t="shared" si="42"/>
        <v>4.6466117290494564</v>
      </c>
      <c r="X2316">
        <f t="shared" si="43"/>
        <v>0.26673292300779883</v>
      </c>
      <c r="Y2316">
        <f t="shared" si="44"/>
        <v>32.013169309779272</v>
      </c>
      <c r="AA2316">
        <v>431660</v>
      </c>
      <c r="AB2316">
        <v>4584351.2860000003</v>
      </c>
      <c r="AC2316">
        <v>208844.14290000001</v>
      </c>
      <c r="AD2316">
        <v>17568326.710000001</v>
      </c>
      <c r="AE2316">
        <v>146378.85709999999</v>
      </c>
      <c r="AF2316">
        <v>8.3406999999999995E-3</v>
      </c>
      <c r="AG2316">
        <v>4761160</v>
      </c>
      <c r="AH2316">
        <v>0</v>
      </c>
      <c r="AI2316">
        <v>32802357.949999999</v>
      </c>
      <c r="AJ2316">
        <v>32802357.949999999</v>
      </c>
      <c r="AK2316">
        <v>0</v>
      </c>
    </row>
    <row r="2317" spans="1:37" ht="19" customHeight="1">
      <c r="A2317" t="s">
        <v>1272</v>
      </c>
      <c r="B2317" t="s">
        <v>1273</v>
      </c>
      <c r="C2317" t="s">
        <v>1274</v>
      </c>
      <c r="D2317">
        <v>7</v>
      </c>
      <c r="E2317" t="s">
        <v>1130</v>
      </c>
      <c r="F2317" t="s">
        <v>1130</v>
      </c>
      <c r="G2317" t="s">
        <v>1130</v>
      </c>
      <c r="H2317" t="s">
        <v>1131</v>
      </c>
      <c r="I2317" t="s">
        <v>1129</v>
      </c>
      <c r="J2317" t="s">
        <v>1042</v>
      </c>
      <c r="K2317">
        <v>6597387</v>
      </c>
      <c r="L2317">
        <v>0</v>
      </c>
      <c r="M2317">
        <v>6597387</v>
      </c>
      <c r="N2317">
        <v>6597387</v>
      </c>
      <c r="O2317">
        <v>0</v>
      </c>
      <c r="P2317">
        <v>20144.571400000001</v>
      </c>
      <c r="Q2317">
        <v>498869.42859999998</v>
      </c>
      <c r="R2317">
        <v>15132.571400000001</v>
      </c>
      <c r="S2317">
        <v>536298.28570000001</v>
      </c>
      <c r="T2317">
        <v>7011.5713999999998</v>
      </c>
      <c r="U2317">
        <f t="shared" si="40"/>
        <v>1.3074014195007522E-2</v>
      </c>
      <c r="V2317">
        <f t="shared" si="41"/>
        <v>1.7573874134478837</v>
      </c>
      <c r="W2317">
        <f t="shared" si="42"/>
        <v>134.41834980712844</v>
      </c>
      <c r="X2317">
        <f t="shared" si="43"/>
        <v>1.7573874134478837</v>
      </c>
      <c r="Y2317">
        <f t="shared" si="44"/>
        <v>134.41834980712844</v>
      </c>
      <c r="AA2317">
        <v>20144.571400000001</v>
      </c>
      <c r="AB2317">
        <v>498869.42859999998</v>
      </c>
      <c r="AC2317">
        <v>15132.571400000001</v>
      </c>
      <c r="AD2317">
        <v>536298.28570000001</v>
      </c>
      <c r="AE2317">
        <v>7011.5713999999998</v>
      </c>
      <c r="AF2317">
        <v>1.3073370000000001E-2</v>
      </c>
      <c r="AG2317">
        <v>6597387</v>
      </c>
      <c r="AH2317">
        <v>0</v>
      </c>
      <c r="AI2317">
        <v>6597387</v>
      </c>
      <c r="AJ2317">
        <v>6597387</v>
      </c>
      <c r="AK2317">
        <v>0</v>
      </c>
    </row>
    <row r="2318" spans="1:37" ht="19" customHeight="1">
      <c r="A2318" t="s">
        <v>1272</v>
      </c>
      <c r="B2318" t="s">
        <v>1273</v>
      </c>
      <c r="C2318" t="s">
        <v>1274</v>
      </c>
      <c r="D2318">
        <v>7</v>
      </c>
      <c r="E2318" t="s">
        <v>1132</v>
      </c>
      <c r="F2318" t="s">
        <v>1133</v>
      </c>
      <c r="G2318" t="s">
        <v>1133</v>
      </c>
      <c r="H2318" t="s">
        <v>1134</v>
      </c>
      <c r="I2318" t="s">
        <v>1129</v>
      </c>
      <c r="J2318" t="s">
        <v>1135</v>
      </c>
      <c r="K2318">
        <v>26660759</v>
      </c>
      <c r="L2318">
        <v>0</v>
      </c>
      <c r="M2318">
        <v>5766174.0659999996</v>
      </c>
      <c r="N2318">
        <v>5766174.0659999996</v>
      </c>
      <c r="O2318">
        <v>0</v>
      </c>
      <c r="P2318">
        <v>444.1429</v>
      </c>
      <c r="Q2318">
        <v>20800.428599999999</v>
      </c>
      <c r="R2318">
        <v>530.71429999999998</v>
      </c>
      <c r="S2318">
        <v>25008.142899999999</v>
      </c>
      <c r="T2318">
        <v>2240.1428999999998</v>
      </c>
      <c r="U2318">
        <f t="shared" si="40"/>
        <v>8.9576539487864162E-2</v>
      </c>
      <c r="V2318">
        <f t="shared" si="41"/>
        <v>152.2975885243705</v>
      </c>
      <c r="W2318">
        <f t="shared" si="42"/>
        <v>1700.1950443174217</v>
      </c>
      <c r="X2318">
        <f t="shared" si="43"/>
        <v>32.938837385070855</v>
      </c>
      <c r="Y2318">
        <f t="shared" si="44"/>
        <v>367.71723459504051</v>
      </c>
      <c r="AA2318">
        <v>444.1429</v>
      </c>
      <c r="AB2318">
        <v>20800.428599999999</v>
      </c>
      <c r="AC2318">
        <v>530.71429999999998</v>
      </c>
      <c r="AD2318">
        <v>25008.142899999999</v>
      </c>
      <c r="AE2318">
        <v>2240.1428999999998</v>
      </c>
      <c r="AF2318">
        <v>8.9610140000000005E-2</v>
      </c>
      <c r="AG2318">
        <v>26660759</v>
      </c>
      <c r="AH2318">
        <v>0</v>
      </c>
      <c r="AI2318">
        <v>5766174.0659999996</v>
      </c>
      <c r="AJ2318">
        <v>5766174.0659999996</v>
      </c>
      <c r="AK2318">
        <v>0</v>
      </c>
    </row>
    <row r="2319" spans="1:37" ht="19" customHeight="1">
      <c r="A2319" t="s">
        <v>1272</v>
      </c>
      <c r="B2319" t="s">
        <v>1273</v>
      </c>
      <c r="C2319" t="s">
        <v>1274</v>
      </c>
      <c r="D2319">
        <v>7</v>
      </c>
      <c r="E2319" t="s">
        <v>1136</v>
      </c>
      <c r="F2319" t="s">
        <v>1136</v>
      </c>
      <c r="G2319" t="s">
        <v>1136</v>
      </c>
      <c r="H2319" t="s">
        <v>1137</v>
      </c>
      <c r="I2319" t="s">
        <v>1129</v>
      </c>
      <c r="J2319" t="s">
        <v>1135</v>
      </c>
      <c r="K2319">
        <v>23974794</v>
      </c>
      <c r="L2319">
        <v>0</v>
      </c>
      <c r="M2319">
        <v>5184954.7039999999</v>
      </c>
      <c r="N2319">
        <v>5184954.7039999999</v>
      </c>
      <c r="O2319">
        <v>0</v>
      </c>
      <c r="P2319">
        <v>729.57140000000004</v>
      </c>
      <c r="Q2319">
        <v>24224.857100000001</v>
      </c>
      <c r="R2319">
        <v>907.85709999999995</v>
      </c>
      <c r="S2319">
        <v>25086.571400000001</v>
      </c>
      <c r="T2319">
        <v>2775</v>
      </c>
      <c r="U2319">
        <f t="shared" si="40"/>
        <v>0.1106169494329544</v>
      </c>
      <c r="V2319">
        <f t="shared" si="41"/>
        <v>136.52605279606169</v>
      </c>
      <c r="W2319">
        <f t="shared" si="42"/>
        <v>1234.2236293436292</v>
      </c>
      <c r="X2319">
        <f t="shared" si="43"/>
        <v>29.526068072305122</v>
      </c>
      <c r="Y2319">
        <f t="shared" si="44"/>
        <v>266.92173508365511</v>
      </c>
      <c r="AA2319">
        <v>729.57140000000004</v>
      </c>
      <c r="AB2319">
        <v>24224.857100000001</v>
      </c>
      <c r="AC2319">
        <v>907.85709999999995</v>
      </c>
      <c r="AD2319">
        <v>25086.571400000001</v>
      </c>
      <c r="AE2319">
        <v>2775</v>
      </c>
      <c r="AF2319">
        <v>0.11063302999999999</v>
      </c>
      <c r="AG2319">
        <v>23974794</v>
      </c>
      <c r="AH2319">
        <v>0</v>
      </c>
      <c r="AI2319">
        <v>5184954.7039999999</v>
      </c>
      <c r="AJ2319">
        <v>5184954.7039999999</v>
      </c>
      <c r="AK2319">
        <v>0</v>
      </c>
    </row>
    <row r="2320" spans="1:37" ht="19" customHeight="1">
      <c r="A2320" t="s">
        <v>1272</v>
      </c>
      <c r="B2320" t="s">
        <v>1273</v>
      </c>
      <c r="C2320" t="s">
        <v>1274</v>
      </c>
      <c r="D2320">
        <v>7</v>
      </c>
      <c r="E2320" t="s">
        <v>1138</v>
      </c>
      <c r="F2320" t="s">
        <v>1138</v>
      </c>
      <c r="G2320" t="s">
        <v>1139</v>
      </c>
      <c r="H2320" t="s">
        <v>1140</v>
      </c>
      <c r="I2320" t="s">
        <v>1129</v>
      </c>
      <c r="J2320" t="s">
        <v>1042</v>
      </c>
      <c r="K2320">
        <v>2414211</v>
      </c>
      <c r="L2320">
        <v>0</v>
      </c>
      <c r="M2320">
        <v>2414211</v>
      </c>
      <c r="N2320">
        <v>2414211</v>
      </c>
      <c r="O2320">
        <v>0</v>
      </c>
      <c r="P2320">
        <v>3439.7143000000001</v>
      </c>
      <c r="Q2320">
        <v>349010.57140000002</v>
      </c>
      <c r="R2320">
        <v>1347.5714</v>
      </c>
      <c r="S2320">
        <v>352857</v>
      </c>
      <c r="T2320">
        <v>4038.7143000000001</v>
      </c>
      <c r="U2320">
        <f t="shared" si="40"/>
        <v>1.1445753662248447E-2</v>
      </c>
      <c r="V2320">
        <f t="shared" si="41"/>
        <v>0.97741375603795799</v>
      </c>
      <c r="W2320">
        <f t="shared" si="42"/>
        <v>85.395316453626279</v>
      </c>
      <c r="X2320">
        <f t="shared" si="43"/>
        <v>0.97741375603795799</v>
      </c>
      <c r="Y2320">
        <f t="shared" si="44"/>
        <v>85.395316453626279</v>
      </c>
      <c r="AA2320">
        <v>3439.7143000000001</v>
      </c>
      <c r="AB2320">
        <v>349010.57140000002</v>
      </c>
      <c r="AC2320">
        <v>1347.5714</v>
      </c>
      <c r="AD2320">
        <v>352857</v>
      </c>
      <c r="AE2320">
        <v>4038.7143000000001</v>
      </c>
      <c r="AF2320">
        <v>1.144889E-2</v>
      </c>
      <c r="AG2320">
        <v>2414211</v>
      </c>
      <c r="AH2320">
        <v>0</v>
      </c>
      <c r="AI2320">
        <v>2414211</v>
      </c>
      <c r="AJ2320">
        <v>2414211</v>
      </c>
      <c r="AK2320">
        <v>0</v>
      </c>
    </row>
    <row r="2321" spans="1:37" ht="19" customHeight="1">
      <c r="A2321" t="s">
        <v>1272</v>
      </c>
      <c r="B2321" t="s">
        <v>1273</v>
      </c>
      <c r="C2321" t="s">
        <v>1274</v>
      </c>
      <c r="D2321">
        <v>7</v>
      </c>
      <c r="E2321" t="s">
        <v>1141</v>
      </c>
      <c r="F2321" t="s">
        <v>1141</v>
      </c>
      <c r="G2321" t="s">
        <v>1141</v>
      </c>
      <c r="H2321" t="s">
        <v>1142</v>
      </c>
      <c r="I2321" t="s">
        <v>1129</v>
      </c>
      <c r="J2321" t="s">
        <v>1039</v>
      </c>
      <c r="K2321">
        <v>256324.0667</v>
      </c>
      <c r="L2321">
        <v>0</v>
      </c>
      <c r="M2321">
        <v>1766508.9469999999</v>
      </c>
      <c r="N2321">
        <v>1766508.9469999999</v>
      </c>
      <c r="O2321">
        <v>0</v>
      </c>
      <c r="P2321">
        <v>17227.428599999999</v>
      </c>
      <c r="Q2321">
        <v>234898.85709999999</v>
      </c>
      <c r="R2321">
        <v>23640.142899999999</v>
      </c>
      <c r="S2321">
        <v>306882.28570000001</v>
      </c>
      <c r="T2321">
        <v>1184.2856999999999</v>
      </c>
      <c r="U2321">
        <f t="shared" si="40"/>
        <v>3.8590878495923554E-3</v>
      </c>
      <c r="V2321">
        <f t="shared" si="41"/>
        <v>0.11932172536697747</v>
      </c>
      <c r="W2321">
        <f t="shared" si="42"/>
        <v>30.919670662480954</v>
      </c>
      <c r="X2321">
        <f t="shared" si="43"/>
        <v>0.82232970998755828</v>
      </c>
      <c r="Y2321">
        <f t="shared" si="44"/>
        <v>213.0891397236326</v>
      </c>
      <c r="AA2321">
        <v>17227.428599999999</v>
      </c>
      <c r="AB2321">
        <v>234898.85709999999</v>
      </c>
      <c r="AC2321">
        <v>23640.142899999999</v>
      </c>
      <c r="AD2321">
        <v>306882.28570000001</v>
      </c>
      <c r="AE2321">
        <v>1184.2856999999999</v>
      </c>
      <c r="AF2321">
        <v>3.8590999999999999E-3</v>
      </c>
      <c r="AG2321">
        <v>256324.0667</v>
      </c>
      <c r="AH2321">
        <v>0</v>
      </c>
      <c r="AI2321">
        <v>1766508.9469999999</v>
      </c>
      <c r="AJ2321">
        <v>1766508.9469999999</v>
      </c>
      <c r="AK2321">
        <v>0</v>
      </c>
    </row>
    <row r="2322" spans="1:37" ht="19" customHeight="1">
      <c r="A2322" t="s">
        <v>1272</v>
      </c>
      <c r="B2322" t="s">
        <v>1273</v>
      </c>
      <c r="C2322" t="s">
        <v>1274</v>
      </c>
      <c r="D2322">
        <v>7</v>
      </c>
      <c r="E2322" t="s">
        <v>1143</v>
      </c>
      <c r="F2322" t="s">
        <v>1143</v>
      </c>
      <c r="G2322" t="s">
        <v>1143</v>
      </c>
      <c r="H2322" t="s">
        <v>1144</v>
      </c>
      <c r="I2322" t="s">
        <v>1129</v>
      </c>
      <c r="J2322" t="s">
        <v>1039</v>
      </c>
      <c r="K2322">
        <v>75647.710000000006</v>
      </c>
      <c r="L2322">
        <v>0</v>
      </c>
      <c r="M2322">
        <v>521176.3553</v>
      </c>
      <c r="N2322">
        <v>521176.3553</v>
      </c>
      <c r="O2322">
        <v>0</v>
      </c>
      <c r="P2322">
        <v>15931.142900000001</v>
      </c>
      <c r="Q2322">
        <v>197324.42860000001</v>
      </c>
      <c r="R2322">
        <v>74363.714300000007</v>
      </c>
      <c r="S2322">
        <v>599444</v>
      </c>
      <c r="T2322">
        <v>6826.2857000000004</v>
      </c>
      <c r="U2322">
        <f t="shared" si="40"/>
        <v>1.1387695431099486E-2</v>
      </c>
      <c r="V2322">
        <f t="shared" si="41"/>
        <v>1.8028065531201769E-2</v>
      </c>
      <c r="W2322">
        <f t="shared" si="42"/>
        <v>1.5831179925981875</v>
      </c>
      <c r="X2322">
        <f t="shared" si="43"/>
        <v>0.12420470476451034</v>
      </c>
      <c r="Y2322">
        <f t="shared" si="44"/>
        <v>10.906921906719658</v>
      </c>
      <c r="AA2322">
        <v>15931.142900000001</v>
      </c>
      <c r="AB2322">
        <v>197324.42860000001</v>
      </c>
      <c r="AC2322">
        <v>74363.714300000007</v>
      </c>
      <c r="AD2322">
        <v>599444</v>
      </c>
      <c r="AE2322">
        <v>6826.2857000000004</v>
      </c>
      <c r="AF2322">
        <v>1.139337E-2</v>
      </c>
      <c r="AG2322">
        <v>75647.710000000006</v>
      </c>
      <c r="AH2322">
        <v>0</v>
      </c>
      <c r="AI2322">
        <v>521176.3553</v>
      </c>
      <c r="AJ2322">
        <v>521176.3553</v>
      </c>
      <c r="AK2322">
        <v>0</v>
      </c>
    </row>
    <row r="2323" spans="1:37" ht="19" customHeight="1">
      <c r="A2323" t="s">
        <v>1272</v>
      </c>
      <c r="B2323" t="s">
        <v>1273</v>
      </c>
      <c r="C2323" t="s">
        <v>1274</v>
      </c>
      <c r="D2323">
        <v>7</v>
      </c>
      <c r="E2323" t="s">
        <v>1149</v>
      </c>
      <c r="F2323" t="s">
        <v>1149</v>
      </c>
      <c r="G2323" t="s">
        <v>1149</v>
      </c>
      <c r="H2323" t="s">
        <v>1144</v>
      </c>
      <c r="I2323" t="s">
        <v>1129</v>
      </c>
      <c r="J2323" t="s">
        <v>1039</v>
      </c>
      <c r="K2323">
        <v>50449.13</v>
      </c>
      <c r="L2323">
        <v>0</v>
      </c>
      <c r="M2323">
        <v>347614.87479999999</v>
      </c>
      <c r="N2323">
        <v>347614.87479999999</v>
      </c>
      <c r="O2323">
        <v>0</v>
      </c>
      <c r="P2323">
        <v>3914.2856999999999</v>
      </c>
      <c r="Q2323">
        <v>177598.71429999999</v>
      </c>
      <c r="R2323">
        <v>15829.2857</v>
      </c>
      <c r="S2323">
        <v>294657.57140000002</v>
      </c>
      <c r="T2323">
        <v>4955.5713999999998</v>
      </c>
      <c r="U2323">
        <f t="shared" si="40"/>
        <v>1.6818069111391581E-2</v>
      </c>
      <c r="V2323">
        <f t="shared" si="41"/>
        <v>2.4458962779018448E-2</v>
      </c>
      <c r="W2323">
        <f t="shared" si="42"/>
        <v>1.4543264519261232</v>
      </c>
      <c r="X2323">
        <f t="shared" si="43"/>
        <v>0.1685321289815376</v>
      </c>
      <c r="Y2323">
        <f t="shared" si="44"/>
        <v>10.02089644567959</v>
      </c>
      <c r="AA2323">
        <v>3914.2856999999999</v>
      </c>
      <c r="AB2323">
        <v>177598.71429999999</v>
      </c>
      <c r="AC2323">
        <v>15829.2857</v>
      </c>
      <c r="AD2323">
        <v>294657.57140000002</v>
      </c>
      <c r="AE2323">
        <v>4955.5713999999998</v>
      </c>
      <c r="AF2323">
        <v>1.6819890000000001E-2</v>
      </c>
      <c r="AG2323">
        <v>50449.13</v>
      </c>
      <c r="AH2323">
        <v>0</v>
      </c>
      <c r="AI2323">
        <v>347614.87479999999</v>
      </c>
      <c r="AJ2323">
        <v>347614.87479999999</v>
      </c>
      <c r="AK2323">
        <v>0</v>
      </c>
    </row>
    <row r="2324" spans="1:37" ht="19" customHeight="1">
      <c r="A2324" t="s">
        <v>1272</v>
      </c>
      <c r="B2324" t="s">
        <v>1273</v>
      </c>
      <c r="C2324" t="s">
        <v>1274</v>
      </c>
      <c r="D2324">
        <v>7</v>
      </c>
      <c r="E2324" t="s">
        <v>1147</v>
      </c>
      <c r="F2324" t="s">
        <v>1148</v>
      </c>
      <c r="G2324" t="s">
        <v>1139</v>
      </c>
      <c r="H2324" t="s">
        <v>1140</v>
      </c>
      <c r="I2324" t="s">
        <v>1129</v>
      </c>
      <c r="J2324" t="s">
        <v>1042</v>
      </c>
      <c r="K2324">
        <v>342995</v>
      </c>
      <c r="L2324">
        <v>0</v>
      </c>
      <c r="M2324">
        <v>342995</v>
      </c>
      <c r="N2324">
        <v>342995</v>
      </c>
      <c r="O2324">
        <v>0</v>
      </c>
      <c r="P2324">
        <v>1835.7143000000001</v>
      </c>
      <c r="Q2324">
        <v>170276.85709999999</v>
      </c>
      <c r="R2324">
        <v>1634.2856999999999</v>
      </c>
      <c r="S2324">
        <v>178187.42860000001</v>
      </c>
      <c r="T2324">
        <v>1650.7143000000001</v>
      </c>
      <c r="U2324">
        <f t="shared" si="40"/>
        <v>9.2639212146978581E-3</v>
      </c>
      <c r="V2324">
        <f t="shared" si="41"/>
        <v>0.27498733271627512</v>
      </c>
      <c r="W2324">
        <f t="shared" si="42"/>
        <v>29.683686458817078</v>
      </c>
      <c r="X2324">
        <f t="shared" si="43"/>
        <v>0.27498733271627512</v>
      </c>
      <c r="Y2324">
        <f t="shared" si="44"/>
        <v>29.683686458817078</v>
      </c>
      <c r="AA2324">
        <v>1835.7143000000001</v>
      </c>
      <c r="AB2324">
        <v>170276.85709999999</v>
      </c>
      <c r="AC2324">
        <v>1634.2856999999999</v>
      </c>
      <c r="AD2324">
        <v>178187.42860000001</v>
      </c>
      <c r="AE2324">
        <v>1650.7143000000001</v>
      </c>
      <c r="AF2324">
        <v>9.2636200000000002E-3</v>
      </c>
      <c r="AG2324">
        <v>342995</v>
      </c>
      <c r="AH2324">
        <v>0</v>
      </c>
      <c r="AI2324">
        <v>342995</v>
      </c>
      <c r="AJ2324">
        <v>342995</v>
      </c>
      <c r="AK2324">
        <v>0</v>
      </c>
    </row>
    <row r="2325" spans="1:37" ht="19" customHeight="1">
      <c r="A2325" t="s">
        <v>1272</v>
      </c>
      <c r="B2325" t="s">
        <v>1273</v>
      </c>
      <c r="C2325" t="s">
        <v>1274</v>
      </c>
      <c r="D2325">
        <v>7</v>
      </c>
      <c r="E2325" t="s">
        <v>1145</v>
      </c>
      <c r="F2325" t="s">
        <v>1146</v>
      </c>
      <c r="G2325" t="s">
        <v>1146</v>
      </c>
      <c r="H2325" t="s">
        <v>1134</v>
      </c>
      <c r="I2325" t="s">
        <v>1129</v>
      </c>
      <c r="J2325" t="s">
        <v>1039</v>
      </c>
      <c r="K2325">
        <v>43214.14</v>
      </c>
      <c r="L2325">
        <v>0</v>
      </c>
      <c r="M2325">
        <v>297773.15840000001</v>
      </c>
      <c r="N2325">
        <v>297773.15840000001</v>
      </c>
      <c r="O2325">
        <v>0</v>
      </c>
      <c r="P2325">
        <v>904.57140000000004</v>
      </c>
      <c r="Q2325">
        <v>14821.2857</v>
      </c>
      <c r="R2325">
        <v>832</v>
      </c>
      <c r="S2325">
        <v>14775.2857</v>
      </c>
      <c r="T2325">
        <v>214.71430000000001</v>
      </c>
      <c r="U2325">
        <f t="shared" si="40"/>
        <v>1.4531989726601361E-2</v>
      </c>
      <c r="V2325">
        <f t="shared" si="41"/>
        <v>0.41782261925592212</v>
      </c>
      <c r="W2325">
        <f t="shared" si="42"/>
        <v>28.751920908055826</v>
      </c>
      <c r="X2325">
        <f t="shared" si="43"/>
        <v>2.8790659952227813</v>
      </c>
      <c r="Y2325">
        <f t="shared" si="44"/>
        <v>198.11918735068613</v>
      </c>
      <c r="AA2325">
        <v>904.57140000000004</v>
      </c>
      <c r="AB2325">
        <v>14821.2857</v>
      </c>
      <c r="AC2325">
        <v>832</v>
      </c>
      <c r="AD2325">
        <v>14775.2857</v>
      </c>
      <c r="AE2325">
        <v>214.71430000000001</v>
      </c>
      <c r="AF2325">
        <v>1.4530980000000001E-2</v>
      </c>
      <c r="AG2325">
        <v>43214.14</v>
      </c>
      <c r="AH2325">
        <v>0</v>
      </c>
      <c r="AI2325">
        <v>297773.15840000001</v>
      </c>
      <c r="AJ2325">
        <v>297773.15840000001</v>
      </c>
      <c r="AK2325">
        <v>0</v>
      </c>
    </row>
    <row r="2326" spans="1:37" ht="19" customHeight="1">
      <c r="A2326" t="s">
        <v>1272</v>
      </c>
      <c r="B2326" t="s">
        <v>1273</v>
      </c>
      <c r="C2326" t="s">
        <v>1274</v>
      </c>
      <c r="D2326">
        <v>7</v>
      </c>
      <c r="E2326" t="s">
        <v>1150</v>
      </c>
      <c r="F2326" t="s">
        <v>1151</v>
      </c>
      <c r="G2326" t="s">
        <v>1151</v>
      </c>
      <c r="H2326" t="s">
        <v>1152</v>
      </c>
      <c r="I2326" t="s">
        <v>1129</v>
      </c>
      <c r="J2326" t="s">
        <v>1153</v>
      </c>
      <c r="K2326">
        <v>1044824</v>
      </c>
      <c r="L2326">
        <v>0</v>
      </c>
      <c r="M2326">
        <v>163349.1116</v>
      </c>
      <c r="N2326">
        <v>163349.1116</v>
      </c>
      <c r="O2326">
        <v>0</v>
      </c>
      <c r="R2326">
        <v>590.85709999999995</v>
      </c>
      <c r="S2326">
        <v>13494.7143</v>
      </c>
      <c r="T2326">
        <v>405.8571</v>
      </c>
      <c r="U2326">
        <f t="shared" si="40"/>
        <v>3.0075264357393622E-2</v>
      </c>
      <c r="V2326">
        <f t="shared" si="41"/>
        <v>11.060669245037031</v>
      </c>
      <c r="W2326">
        <f t="shared" si="42"/>
        <v>367.76631831393712</v>
      </c>
      <c r="X2326">
        <f t="shared" si="43"/>
        <v>1.7292390822552335</v>
      </c>
      <c r="Y2326">
        <f t="shared" si="44"/>
        <v>57.497053449178473</v>
      </c>
      <c r="AC2326">
        <v>590.85709999999995</v>
      </c>
      <c r="AD2326">
        <v>13494.7143</v>
      </c>
      <c r="AE2326">
        <v>405.8571</v>
      </c>
      <c r="AF2326">
        <v>3.0074679999999999E-2</v>
      </c>
      <c r="AG2326">
        <v>1044824</v>
      </c>
      <c r="AH2326">
        <v>0</v>
      </c>
      <c r="AI2326">
        <v>163349.1116</v>
      </c>
      <c r="AJ2326">
        <v>163349.1116</v>
      </c>
      <c r="AK2326">
        <v>0</v>
      </c>
    </row>
    <row r="2327" spans="1:37" ht="19" customHeight="1">
      <c r="A2327" t="s">
        <v>1272</v>
      </c>
      <c r="B2327" t="s">
        <v>1273</v>
      </c>
      <c r="C2327" t="s">
        <v>1274</v>
      </c>
      <c r="D2327">
        <v>7</v>
      </c>
      <c r="E2327" t="s">
        <v>1155</v>
      </c>
      <c r="F2327" t="s">
        <v>1155</v>
      </c>
      <c r="G2327" t="s">
        <v>1155</v>
      </c>
      <c r="H2327" t="s">
        <v>1144</v>
      </c>
      <c r="I2327" t="s">
        <v>1129</v>
      </c>
      <c r="J2327" t="s">
        <v>1039</v>
      </c>
      <c r="K2327">
        <v>16497.63</v>
      </c>
      <c r="L2327">
        <v>0</v>
      </c>
      <c r="M2327">
        <v>113662.1833</v>
      </c>
      <c r="N2327">
        <v>113662.1833</v>
      </c>
      <c r="O2327">
        <v>0</v>
      </c>
      <c r="P2327">
        <v>356</v>
      </c>
      <c r="Q2327">
        <v>2159.1428999999998</v>
      </c>
      <c r="R2327">
        <v>545.14290000000005</v>
      </c>
      <c r="S2327">
        <v>2931.7143000000001</v>
      </c>
      <c r="T2327">
        <v>326</v>
      </c>
      <c r="U2327">
        <f t="shared" si="40"/>
        <v>0.11119773846994573</v>
      </c>
      <c r="V2327">
        <f t="shared" si="41"/>
        <v>0.80389971345921596</v>
      </c>
      <c r="W2327">
        <f t="shared" si="42"/>
        <v>7.2294609991235763</v>
      </c>
      <c r="X2327">
        <f t="shared" si="43"/>
        <v>5.5385529064489187</v>
      </c>
      <c r="Y2327">
        <f t="shared" si="44"/>
        <v>49.808143426818582</v>
      </c>
      <c r="AA2327">
        <v>356</v>
      </c>
      <c r="AB2327">
        <v>2159.1428999999998</v>
      </c>
      <c r="AC2327">
        <v>545.14290000000005</v>
      </c>
      <c r="AD2327">
        <v>2931.7143000000001</v>
      </c>
      <c r="AE2327">
        <v>326</v>
      </c>
      <c r="AF2327">
        <v>0.11110415</v>
      </c>
      <c r="AG2327">
        <v>16497.63</v>
      </c>
      <c r="AH2327">
        <v>0</v>
      </c>
      <c r="AI2327">
        <v>113662.1833</v>
      </c>
      <c r="AJ2327">
        <v>113662.1833</v>
      </c>
      <c r="AK2327">
        <v>0</v>
      </c>
    </row>
    <row r="2328" spans="1:37" ht="19" customHeight="1">
      <c r="A2328" t="s">
        <v>1272</v>
      </c>
      <c r="B2328" t="s">
        <v>1273</v>
      </c>
      <c r="C2328" t="s">
        <v>1274</v>
      </c>
      <c r="D2328">
        <v>7</v>
      </c>
      <c r="E2328" t="s">
        <v>1154</v>
      </c>
      <c r="F2328" t="s">
        <v>1154</v>
      </c>
      <c r="G2328" t="s">
        <v>1154</v>
      </c>
      <c r="H2328" t="s">
        <v>1142</v>
      </c>
      <c r="I2328" t="s">
        <v>1129</v>
      </c>
      <c r="J2328" t="s">
        <v>1039</v>
      </c>
      <c r="K2328">
        <v>10633.6798</v>
      </c>
      <c r="L2328">
        <v>0</v>
      </c>
      <c r="M2328">
        <v>73279.875599999999</v>
      </c>
      <c r="N2328">
        <v>73279.875599999999</v>
      </c>
      <c r="O2328">
        <v>0</v>
      </c>
      <c r="Q2328">
        <v>1497.8570999999999</v>
      </c>
      <c r="R2328">
        <v>1534.5714</v>
      </c>
      <c r="S2328">
        <v>5739</v>
      </c>
      <c r="T2328">
        <v>15.7143</v>
      </c>
      <c r="U2328">
        <f t="shared" si="40"/>
        <v>2.7381599581808675E-3</v>
      </c>
      <c r="V2328">
        <f t="shared" si="41"/>
        <v>0.26469717969780698</v>
      </c>
      <c r="W2328">
        <f t="shared" si="42"/>
        <v>96.669728482065011</v>
      </c>
      <c r="X2328">
        <f t="shared" si="43"/>
        <v>1.8241076245239338</v>
      </c>
      <c r="Y2328">
        <f t="shared" si="44"/>
        <v>666.18008165447122</v>
      </c>
      <c r="AB2328">
        <v>1497.8570999999999</v>
      </c>
      <c r="AC2328">
        <v>1534.5714</v>
      </c>
      <c r="AD2328">
        <v>5739</v>
      </c>
      <c r="AE2328">
        <v>15.7143</v>
      </c>
      <c r="AF2328">
        <v>2.7319100000000002E-3</v>
      </c>
      <c r="AG2328">
        <v>10633.6798</v>
      </c>
      <c r="AH2328">
        <v>0</v>
      </c>
      <c r="AI2328">
        <v>73279.875599999999</v>
      </c>
      <c r="AJ2328">
        <v>73279.875599999999</v>
      </c>
      <c r="AK2328">
        <v>0</v>
      </c>
    </row>
    <row r="2329" spans="1:37" ht="19" customHeight="1">
      <c r="A2329" t="s">
        <v>1272</v>
      </c>
      <c r="B2329" t="s">
        <v>1273</v>
      </c>
      <c r="C2329" t="s">
        <v>1274</v>
      </c>
      <c r="D2329">
        <v>7</v>
      </c>
      <c r="E2329" t="s">
        <v>1156</v>
      </c>
      <c r="F2329" t="s">
        <v>1157</v>
      </c>
      <c r="G2329" t="s">
        <v>1157</v>
      </c>
      <c r="H2329" t="s">
        <v>1140</v>
      </c>
      <c r="I2329" t="s">
        <v>1129</v>
      </c>
      <c r="J2329" t="s">
        <v>1032</v>
      </c>
      <c r="K2329">
        <v>1003743</v>
      </c>
      <c r="L2329">
        <v>0</v>
      </c>
      <c r="M2329">
        <v>69157.585099999997</v>
      </c>
      <c r="N2329">
        <v>69157.585099999997</v>
      </c>
      <c r="O2329">
        <v>0</v>
      </c>
      <c r="P2329">
        <v>1477</v>
      </c>
      <c r="Q2329">
        <v>122044.14290000001</v>
      </c>
      <c r="R2329">
        <v>33703.142899999999</v>
      </c>
      <c r="S2329">
        <v>171256.71429999999</v>
      </c>
      <c r="T2329">
        <v>1041.2856999999999</v>
      </c>
      <c r="U2329">
        <f t="shared" si="40"/>
        <v>6.0802620455272854E-3</v>
      </c>
      <c r="V2329">
        <f t="shared" si="41"/>
        <v>0.8372918850449832</v>
      </c>
      <c r="W2329">
        <f t="shared" si="42"/>
        <v>137.70654599679716</v>
      </c>
      <c r="X2329">
        <f t="shared" si="43"/>
        <v>5.7689154289033998E-2</v>
      </c>
      <c r="Y2329">
        <f t="shared" si="44"/>
        <v>9.4879388186025366</v>
      </c>
      <c r="AA2329">
        <v>1477</v>
      </c>
      <c r="AB2329">
        <v>122044.14290000001</v>
      </c>
      <c r="AC2329">
        <v>33703.142899999999</v>
      </c>
      <c r="AD2329">
        <v>171256.71429999999</v>
      </c>
      <c r="AE2329">
        <v>1041.2856999999999</v>
      </c>
      <c r="AF2329">
        <v>6.0882899999999997E-3</v>
      </c>
      <c r="AG2329">
        <v>1003743</v>
      </c>
      <c r="AH2329">
        <v>0</v>
      </c>
      <c r="AI2329">
        <v>69157.585099999997</v>
      </c>
      <c r="AJ2329">
        <v>69157.585099999997</v>
      </c>
      <c r="AK2329">
        <v>0</v>
      </c>
    </row>
    <row r="2330" spans="1:37" ht="19" customHeight="1">
      <c r="A2330" t="s">
        <v>1272</v>
      </c>
      <c r="B2330" t="s">
        <v>1273</v>
      </c>
      <c r="C2330" t="s">
        <v>1274</v>
      </c>
      <c r="D2330">
        <v>7</v>
      </c>
      <c r="E2330" t="s">
        <v>1158</v>
      </c>
      <c r="F2330" t="s">
        <v>1159</v>
      </c>
      <c r="G2330" t="s">
        <v>1159</v>
      </c>
      <c r="H2330" t="s">
        <v>1128</v>
      </c>
      <c r="I2330" t="s">
        <v>1129</v>
      </c>
      <c r="J2330" t="s">
        <v>1039</v>
      </c>
      <c r="K2330">
        <v>4073.74</v>
      </c>
      <c r="L2330">
        <v>0</v>
      </c>
      <c r="M2330">
        <v>28070.961800000001</v>
      </c>
      <c r="N2330">
        <v>28070.961800000001</v>
      </c>
      <c r="O2330">
        <v>0</v>
      </c>
      <c r="P2330">
        <v>548.57140000000004</v>
      </c>
      <c r="Q2330">
        <v>33042.7143</v>
      </c>
      <c r="R2330">
        <v>2721.7143000000001</v>
      </c>
      <c r="S2330">
        <v>37206.2857</v>
      </c>
      <c r="T2330">
        <v>316.28570000000002</v>
      </c>
      <c r="U2330">
        <f t="shared" si="40"/>
        <v>8.5008673682253639E-3</v>
      </c>
      <c r="V2330">
        <f t="shared" si="41"/>
        <v>1.5641519872080571E-2</v>
      </c>
      <c r="W2330">
        <f t="shared" si="42"/>
        <v>1.8399910496834258</v>
      </c>
      <c r="X2330">
        <f t="shared" si="43"/>
        <v>0.10778118064066793</v>
      </c>
      <c r="Y2330">
        <f t="shared" si="44"/>
        <v>12.678845107445579</v>
      </c>
      <c r="AA2330">
        <v>548.57140000000004</v>
      </c>
      <c r="AB2330">
        <v>33042.7143</v>
      </c>
      <c r="AC2330">
        <v>2721.7143000000001</v>
      </c>
      <c r="AD2330">
        <v>37206.2857</v>
      </c>
      <c r="AE2330">
        <v>316.28570000000002</v>
      </c>
      <c r="AF2330">
        <v>8.4998599999999997E-3</v>
      </c>
      <c r="AG2330">
        <v>4073.74</v>
      </c>
      <c r="AH2330">
        <v>0</v>
      </c>
      <c r="AI2330">
        <v>28070.961800000001</v>
      </c>
      <c r="AJ2330">
        <v>28070.961800000001</v>
      </c>
      <c r="AK2330">
        <v>0</v>
      </c>
    </row>
    <row r="2331" spans="1:37" ht="19" customHeight="1">
      <c r="A2331" t="s">
        <v>1272</v>
      </c>
      <c r="B2331" t="s">
        <v>1273</v>
      </c>
      <c r="C2331" t="s">
        <v>1274</v>
      </c>
      <c r="D2331">
        <v>7</v>
      </c>
      <c r="E2331" t="s">
        <v>1160</v>
      </c>
      <c r="F2331" t="s">
        <v>1161</v>
      </c>
      <c r="G2331" t="s">
        <v>1161</v>
      </c>
      <c r="H2331" t="s">
        <v>1140</v>
      </c>
      <c r="I2331" t="s">
        <v>1129</v>
      </c>
      <c r="J2331" t="s">
        <v>1032</v>
      </c>
      <c r="K2331">
        <v>323842</v>
      </c>
      <c r="L2331">
        <v>0</v>
      </c>
      <c r="M2331">
        <v>22316.766800000001</v>
      </c>
      <c r="N2331">
        <v>22316.766800000001</v>
      </c>
      <c r="O2331">
        <v>0</v>
      </c>
      <c r="P2331">
        <v>1593.7143000000001</v>
      </c>
      <c r="Q2331">
        <v>33695.142899999999</v>
      </c>
      <c r="R2331">
        <v>7609.7142999999996</v>
      </c>
      <c r="S2331">
        <v>576240.57140000002</v>
      </c>
      <c r="U2331">
        <f t="shared" si="40"/>
        <v>0</v>
      </c>
      <c r="V2331">
        <f t="shared" si="41"/>
        <v>8.028442486224921E-2</v>
      </c>
      <c r="W2331" t="str">
        <f t="shared" si="42"/>
        <v/>
      </c>
      <c r="X2331">
        <f t="shared" si="43"/>
        <v>5.5326016616835923E-3</v>
      </c>
      <c r="Y2331" t="str">
        <f t="shared" si="44"/>
        <v/>
      </c>
      <c r="AA2331">
        <v>1593.7143000000001</v>
      </c>
      <c r="AB2331">
        <v>33695.142899999999</v>
      </c>
      <c r="AC2331">
        <v>7609.7142999999996</v>
      </c>
      <c r="AD2331">
        <v>576240.57140000002</v>
      </c>
      <c r="AF2331">
        <v>0</v>
      </c>
      <c r="AG2331">
        <v>323842</v>
      </c>
      <c r="AH2331">
        <v>0</v>
      </c>
      <c r="AI2331">
        <v>22316.766800000001</v>
      </c>
      <c r="AJ2331">
        <v>22316.766800000001</v>
      </c>
      <c r="AK2331">
        <v>0</v>
      </c>
    </row>
    <row r="2332" spans="1:37" ht="19" customHeight="1">
      <c r="A2332" t="s">
        <v>1272</v>
      </c>
      <c r="B2332" t="s">
        <v>1273</v>
      </c>
      <c r="C2332" t="s">
        <v>1274</v>
      </c>
      <c r="D2332">
        <v>7</v>
      </c>
      <c r="E2332" t="s">
        <v>1162</v>
      </c>
      <c r="F2332" t="s">
        <v>1162</v>
      </c>
      <c r="G2332" t="s">
        <v>1162</v>
      </c>
      <c r="H2332" t="s">
        <v>1131</v>
      </c>
      <c r="I2332" t="s">
        <v>1129</v>
      </c>
      <c r="J2332" t="s">
        <v>1163</v>
      </c>
      <c r="K2332">
        <v>228638</v>
      </c>
      <c r="L2332">
        <v>0</v>
      </c>
      <c r="M2332">
        <v>19920.402900000001</v>
      </c>
      <c r="N2332">
        <v>19920.402900000001</v>
      </c>
      <c r="O2332">
        <v>0</v>
      </c>
      <c r="P2332">
        <v>154.8571</v>
      </c>
      <c r="Q2332">
        <v>10931.428599999999</v>
      </c>
      <c r="R2332">
        <v>266.57139999999998</v>
      </c>
      <c r="S2332">
        <v>11538.428599999999</v>
      </c>
      <c r="T2332">
        <v>176.57140000000001</v>
      </c>
      <c r="U2332">
        <f t="shared" si="40"/>
        <v>1.5302898351340495E-2</v>
      </c>
      <c r="V2332">
        <f t="shared" si="41"/>
        <v>2.8307642713645973</v>
      </c>
      <c r="W2332">
        <f t="shared" si="42"/>
        <v>184.98223057964896</v>
      </c>
      <c r="X2332">
        <f t="shared" si="43"/>
        <v>0.24663426377289738</v>
      </c>
      <c r="Y2332">
        <f t="shared" si="44"/>
        <v>16.116833433144567</v>
      </c>
      <c r="AA2332">
        <v>154.8571</v>
      </c>
      <c r="AB2332">
        <v>10931.428599999999</v>
      </c>
      <c r="AC2332">
        <v>266.57139999999998</v>
      </c>
      <c r="AD2332">
        <v>11538.428599999999</v>
      </c>
      <c r="AE2332">
        <v>176.57140000000001</v>
      </c>
      <c r="AF2332">
        <v>1.531014E-2</v>
      </c>
      <c r="AG2332">
        <v>228638</v>
      </c>
      <c r="AH2332">
        <v>0</v>
      </c>
      <c r="AI2332">
        <v>19920.402900000001</v>
      </c>
      <c r="AJ2332">
        <v>19920.402900000001</v>
      </c>
      <c r="AK2332">
        <v>0</v>
      </c>
    </row>
    <row r="2333" spans="1:37" ht="19" customHeight="1">
      <c r="A2333" t="s">
        <v>1272</v>
      </c>
      <c r="B2333" t="s">
        <v>1273</v>
      </c>
      <c r="C2333" t="s">
        <v>1274</v>
      </c>
      <c r="D2333">
        <v>7</v>
      </c>
      <c r="E2333" t="s">
        <v>1164</v>
      </c>
      <c r="F2333" t="s">
        <v>1164</v>
      </c>
      <c r="G2333" t="s">
        <v>1164</v>
      </c>
      <c r="H2333" t="s">
        <v>1096</v>
      </c>
      <c r="I2333" t="s">
        <v>1165</v>
      </c>
      <c r="J2333" t="s">
        <v>1039</v>
      </c>
      <c r="K2333">
        <v>751483.13</v>
      </c>
      <c r="L2333">
        <v>345721.21</v>
      </c>
      <c r="M2333">
        <v>7559365.9280000003</v>
      </c>
      <c r="N2333">
        <v>5177320.9289999995</v>
      </c>
      <c r="O2333">
        <v>2382045</v>
      </c>
      <c r="Q2333">
        <v>548636.71429999999</v>
      </c>
      <c r="R2333">
        <v>28541.2857</v>
      </c>
      <c r="S2333">
        <v>549496.28570000001</v>
      </c>
      <c r="T2333">
        <v>16561.142899999999</v>
      </c>
      <c r="U2333">
        <f t="shared" si="40"/>
        <v>3.0138771327458309E-2</v>
      </c>
      <c r="V2333">
        <f t="shared" si="41"/>
        <v>0.28524938424867163</v>
      </c>
      <c r="W2333">
        <f t="shared" si="42"/>
        <v>9.4645326164571149</v>
      </c>
      <c r="X2333">
        <f t="shared" si="43"/>
        <v>1.9652715521270978</v>
      </c>
      <c r="Y2333">
        <f t="shared" si="44"/>
        <v>65.207421058223844</v>
      </c>
      <c r="AB2333">
        <v>548636.71429999999</v>
      </c>
      <c r="AC2333">
        <v>28541.2857</v>
      </c>
      <c r="AD2333">
        <v>549496.28570000001</v>
      </c>
      <c r="AE2333">
        <v>16561.142899999999</v>
      </c>
      <c r="AF2333">
        <v>3.0146820000000001E-2</v>
      </c>
      <c r="AG2333">
        <v>751483.13</v>
      </c>
      <c r="AH2333">
        <v>345721.21</v>
      </c>
      <c r="AI2333">
        <v>7559365.9280000003</v>
      </c>
      <c r="AJ2333">
        <v>5177320.9289999995</v>
      </c>
      <c r="AK2333">
        <v>2382045</v>
      </c>
    </row>
    <row r="2334" spans="1:37" ht="19" customHeight="1">
      <c r="A2334" t="s">
        <v>1272</v>
      </c>
      <c r="B2334" t="s">
        <v>1273</v>
      </c>
      <c r="C2334" t="s">
        <v>1274</v>
      </c>
      <c r="D2334">
        <v>7</v>
      </c>
      <c r="E2334" t="s">
        <v>1166</v>
      </c>
      <c r="G2334" t="s">
        <v>1167</v>
      </c>
      <c r="H2334" t="s">
        <v>1168</v>
      </c>
      <c r="I2334" t="s">
        <v>1165</v>
      </c>
      <c r="J2334" t="s">
        <v>1032</v>
      </c>
      <c r="K2334">
        <v>14999512</v>
      </c>
      <c r="L2334">
        <v>33681980.140000001</v>
      </c>
      <c r="M2334">
        <v>3353925.2570000002</v>
      </c>
      <c r="N2334">
        <v>1033361.553</v>
      </c>
      <c r="O2334">
        <v>2320563.7050000001</v>
      </c>
      <c r="P2334">
        <v>22652.428599999999</v>
      </c>
      <c r="R2334">
        <v>0</v>
      </c>
      <c r="S2334">
        <v>214058.85709999999</v>
      </c>
      <c r="U2334">
        <f t="shared" si="40"/>
        <v>0</v>
      </c>
      <c r="V2334">
        <f t="shared" si="41"/>
        <v>32.488722827731372</v>
      </c>
      <c r="W2334" t="str">
        <f t="shared" si="42"/>
        <v/>
      </c>
      <c r="X2334">
        <f t="shared" si="43"/>
        <v>2.2383198063493195</v>
      </c>
      <c r="Y2334" t="str">
        <f t="shared" si="44"/>
        <v/>
      </c>
      <c r="AA2334">
        <v>22652.428599999999</v>
      </c>
      <c r="AC2334">
        <v>0</v>
      </c>
      <c r="AD2334">
        <v>214058.85709999999</v>
      </c>
      <c r="AF2334">
        <v>0</v>
      </c>
      <c r="AG2334">
        <v>14999512</v>
      </c>
      <c r="AH2334">
        <v>33681980.140000001</v>
      </c>
      <c r="AI2334">
        <v>3353925.2570000002</v>
      </c>
      <c r="AJ2334">
        <v>1033361.553</v>
      </c>
      <c r="AK2334">
        <v>2320563.7050000001</v>
      </c>
    </row>
    <row r="2335" spans="1:37" ht="19" customHeight="1">
      <c r="A2335" t="s">
        <v>1272</v>
      </c>
      <c r="B2335" t="s">
        <v>1273</v>
      </c>
      <c r="C2335" t="s">
        <v>1274</v>
      </c>
      <c r="D2335">
        <v>7</v>
      </c>
      <c r="E2335" t="s">
        <v>1169</v>
      </c>
      <c r="G2335" t="s">
        <v>1170</v>
      </c>
      <c r="H2335" t="s">
        <v>1071</v>
      </c>
      <c r="I2335" t="s">
        <v>1165</v>
      </c>
      <c r="J2335" t="s">
        <v>1032</v>
      </c>
      <c r="K2335">
        <v>26292691</v>
      </c>
      <c r="L2335">
        <v>2904574.24</v>
      </c>
      <c r="M2335">
        <v>2011726.6640000001</v>
      </c>
      <c r="N2335">
        <v>1811602.1869999999</v>
      </c>
      <c r="O2335">
        <v>200124.47690000001</v>
      </c>
      <c r="P2335">
        <v>5334</v>
      </c>
      <c r="R2335">
        <v>0</v>
      </c>
      <c r="S2335">
        <v>46887.7143</v>
      </c>
      <c r="U2335">
        <f t="shared" si="40"/>
        <v>0</v>
      </c>
      <c r="V2335">
        <f t="shared" si="41"/>
        <v>88.958012854735628</v>
      </c>
      <c r="W2335" t="str">
        <f t="shared" si="42"/>
        <v/>
      </c>
      <c r="X2335">
        <f t="shared" si="43"/>
        <v>6.1293139944885624</v>
      </c>
      <c r="Y2335" t="str">
        <f t="shared" si="44"/>
        <v/>
      </c>
      <c r="AA2335">
        <v>5334</v>
      </c>
      <c r="AC2335">
        <v>0</v>
      </c>
      <c r="AD2335">
        <v>46887.7143</v>
      </c>
      <c r="AF2335">
        <v>0</v>
      </c>
      <c r="AG2335">
        <v>26292691</v>
      </c>
      <c r="AH2335">
        <v>2904574.24</v>
      </c>
      <c r="AI2335">
        <v>2011726.6640000001</v>
      </c>
      <c r="AJ2335">
        <v>1811602.1869999999</v>
      </c>
      <c r="AK2335">
        <v>200124.47690000001</v>
      </c>
    </row>
    <row r="2336" spans="1:37" ht="19" customHeight="1">
      <c r="A2336" t="s">
        <v>1272</v>
      </c>
      <c r="B2336" t="s">
        <v>1273</v>
      </c>
      <c r="C2336" t="s">
        <v>1274</v>
      </c>
      <c r="D2336">
        <v>7</v>
      </c>
      <c r="E2336" t="s">
        <v>1173</v>
      </c>
      <c r="G2336" t="s">
        <v>1174</v>
      </c>
      <c r="H2336" t="s">
        <v>1168</v>
      </c>
      <c r="I2336" t="s">
        <v>1165</v>
      </c>
      <c r="J2336" t="s">
        <v>1032</v>
      </c>
      <c r="K2336">
        <v>16949785</v>
      </c>
      <c r="L2336">
        <v>3088594.23</v>
      </c>
      <c r="M2336">
        <v>1380891.2220000001</v>
      </c>
      <c r="N2336">
        <v>1168103.07</v>
      </c>
      <c r="O2336">
        <v>212788.1514</v>
      </c>
      <c r="P2336">
        <v>2266.1428999999998</v>
      </c>
      <c r="R2336">
        <v>0</v>
      </c>
      <c r="S2336">
        <v>42508.2857</v>
      </c>
      <c r="U2336">
        <f t="shared" si="40"/>
        <v>0</v>
      </c>
      <c r="V2336">
        <f t="shared" si="41"/>
        <v>67.342767583913982</v>
      </c>
      <c r="W2336" t="str">
        <f t="shared" si="42"/>
        <v/>
      </c>
      <c r="X2336">
        <f t="shared" si="43"/>
        <v>4.6407464173844248</v>
      </c>
      <c r="Y2336" t="str">
        <f t="shared" si="44"/>
        <v/>
      </c>
      <c r="AA2336">
        <v>2266.1428999999998</v>
      </c>
      <c r="AC2336">
        <v>0</v>
      </c>
      <c r="AD2336">
        <v>42508.2857</v>
      </c>
      <c r="AF2336">
        <v>0</v>
      </c>
      <c r="AG2336">
        <v>16949785</v>
      </c>
      <c r="AH2336">
        <v>3088594.23</v>
      </c>
      <c r="AI2336">
        <v>1380891.2220000001</v>
      </c>
      <c r="AJ2336">
        <v>1168103.07</v>
      </c>
      <c r="AK2336">
        <v>212788.1514</v>
      </c>
    </row>
    <row r="2337" spans="1:37" ht="19" customHeight="1">
      <c r="A2337" t="s">
        <v>1272</v>
      </c>
      <c r="B2337" t="s">
        <v>1273</v>
      </c>
      <c r="C2337" t="s">
        <v>1274</v>
      </c>
      <c r="D2337">
        <v>7</v>
      </c>
      <c r="E2337" t="s">
        <v>1171</v>
      </c>
      <c r="G2337" t="s">
        <v>1172</v>
      </c>
      <c r="H2337" t="s">
        <v>1168</v>
      </c>
      <c r="I2337" t="s">
        <v>1165</v>
      </c>
      <c r="J2337" t="s">
        <v>1032</v>
      </c>
      <c r="K2337">
        <v>2112714</v>
      </c>
      <c r="L2337">
        <v>16393601.83</v>
      </c>
      <c r="M2337">
        <v>1274917.4569999999</v>
      </c>
      <c r="N2337">
        <v>145552.5171</v>
      </c>
      <c r="O2337">
        <v>1129364.94</v>
      </c>
      <c r="P2337">
        <v>15520.142900000001</v>
      </c>
      <c r="R2337">
        <v>0</v>
      </c>
      <c r="S2337">
        <v>167134.85709999999</v>
      </c>
      <c r="U2337">
        <f t="shared" si="40"/>
        <v>0</v>
      </c>
      <c r="V2337">
        <f t="shared" si="41"/>
        <v>15.818121067970292</v>
      </c>
      <c r="W2337" t="str">
        <f t="shared" si="42"/>
        <v/>
      </c>
      <c r="X2337">
        <f t="shared" si="43"/>
        <v>1.089725198237623</v>
      </c>
      <c r="Y2337" t="str">
        <f t="shared" si="44"/>
        <v/>
      </c>
      <c r="AA2337">
        <v>15520.142900000001</v>
      </c>
      <c r="AC2337">
        <v>0</v>
      </c>
      <c r="AD2337">
        <v>167134.85709999999</v>
      </c>
      <c r="AF2337">
        <v>0</v>
      </c>
      <c r="AG2337">
        <v>2112714</v>
      </c>
      <c r="AH2337">
        <v>16393601.83</v>
      </c>
      <c r="AI2337">
        <v>1274917.4569999999</v>
      </c>
      <c r="AJ2337">
        <v>145552.5171</v>
      </c>
      <c r="AK2337">
        <v>1129364.94</v>
      </c>
    </row>
    <row r="2338" spans="1:37" ht="19" customHeight="1">
      <c r="A2338" t="s">
        <v>1272</v>
      </c>
      <c r="B2338" t="s">
        <v>1273</v>
      </c>
      <c r="C2338" t="s">
        <v>1274</v>
      </c>
      <c r="D2338">
        <v>7</v>
      </c>
      <c r="E2338" t="s">
        <v>1175</v>
      </c>
      <c r="G2338" t="s">
        <v>1176</v>
      </c>
      <c r="H2338" t="s">
        <v>1168</v>
      </c>
      <c r="I2338" t="s">
        <v>1165</v>
      </c>
      <c r="J2338" t="s">
        <v>1032</v>
      </c>
      <c r="K2338">
        <v>0</v>
      </c>
      <c r="L2338">
        <v>17979281.190000001</v>
      </c>
      <c r="M2338">
        <v>1238670.5349999999</v>
      </c>
      <c r="N2338">
        <v>0</v>
      </c>
      <c r="O2338">
        <v>1238670.5349999999</v>
      </c>
      <c r="P2338">
        <v>88992.857099999994</v>
      </c>
      <c r="R2338">
        <v>0</v>
      </c>
      <c r="S2338">
        <v>338037</v>
      </c>
      <c r="U2338">
        <f t="shared" si="40"/>
        <v>0</v>
      </c>
      <c r="V2338">
        <f t="shared" si="41"/>
        <v>7.5981881907263755</v>
      </c>
      <c r="W2338" t="str">
        <f t="shared" si="42"/>
        <v/>
      </c>
      <c r="X2338">
        <f t="shared" si="43"/>
        <v>0.52347208610722662</v>
      </c>
      <c r="Y2338" t="str">
        <f t="shared" si="44"/>
        <v/>
      </c>
      <c r="AA2338">
        <v>88992.857099999994</v>
      </c>
      <c r="AC2338">
        <v>0</v>
      </c>
      <c r="AD2338">
        <v>338037</v>
      </c>
      <c r="AF2338">
        <v>0</v>
      </c>
      <c r="AG2338">
        <v>0</v>
      </c>
      <c r="AH2338">
        <v>17979281.190000001</v>
      </c>
      <c r="AI2338">
        <v>1238670.5349999999</v>
      </c>
      <c r="AJ2338">
        <v>0</v>
      </c>
      <c r="AK2338">
        <v>1238670.5349999999</v>
      </c>
    </row>
    <row r="2339" spans="1:37" ht="19" customHeight="1">
      <c r="A2339" t="s">
        <v>1272</v>
      </c>
      <c r="B2339" t="s">
        <v>1273</v>
      </c>
      <c r="C2339" t="s">
        <v>1274</v>
      </c>
      <c r="D2339">
        <v>7</v>
      </c>
      <c r="E2339" t="s">
        <v>1177</v>
      </c>
      <c r="G2339" t="s">
        <v>1178</v>
      </c>
      <c r="H2339" t="s">
        <v>1168</v>
      </c>
      <c r="I2339" t="s">
        <v>1165</v>
      </c>
      <c r="J2339" t="s">
        <v>1032</v>
      </c>
      <c r="K2339">
        <v>0</v>
      </c>
      <c r="L2339">
        <v>13966625.27</v>
      </c>
      <c r="M2339">
        <v>962143.75600000005</v>
      </c>
      <c r="N2339">
        <v>0</v>
      </c>
      <c r="O2339">
        <v>962143.75600000005</v>
      </c>
      <c r="P2339">
        <v>134002.42860000001</v>
      </c>
      <c r="R2339">
        <v>0</v>
      </c>
      <c r="S2339">
        <v>347954</v>
      </c>
      <c r="U2339">
        <f t="shared" si="40"/>
        <v>0</v>
      </c>
      <c r="V2339">
        <f t="shared" si="41"/>
        <v>5.734183775523694</v>
      </c>
      <c r="W2339" t="str">
        <f t="shared" si="42"/>
        <v/>
      </c>
      <c r="X2339">
        <f t="shared" si="43"/>
        <v>0.39502091655793586</v>
      </c>
      <c r="Y2339" t="str">
        <f t="shared" si="44"/>
        <v/>
      </c>
      <c r="AA2339">
        <v>134002.42860000001</v>
      </c>
      <c r="AC2339">
        <v>0</v>
      </c>
      <c r="AD2339">
        <v>347954</v>
      </c>
      <c r="AF2339">
        <v>0</v>
      </c>
      <c r="AG2339">
        <v>0</v>
      </c>
      <c r="AH2339">
        <v>13966625.27</v>
      </c>
      <c r="AI2339">
        <v>962143.75600000005</v>
      </c>
      <c r="AJ2339">
        <v>0</v>
      </c>
      <c r="AK2339">
        <v>962143.75600000005</v>
      </c>
    </row>
    <row r="2340" spans="1:37" ht="19" customHeight="1">
      <c r="A2340" t="s">
        <v>1272</v>
      </c>
      <c r="B2340" t="s">
        <v>1273</v>
      </c>
      <c r="C2340" t="s">
        <v>1274</v>
      </c>
      <c r="D2340">
        <v>7</v>
      </c>
      <c r="E2340" t="s">
        <v>1181</v>
      </c>
      <c r="G2340" t="s">
        <v>1182</v>
      </c>
      <c r="H2340" t="s">
        <v>1071</v>
      </c>
      <c r="I2340" t="s">
        <v>1165</v>
      </c>
      <c r="J2340" t="s">
        <v>1032</v>
      </c>
      <c r="K2340">
        <v>2031063</v>
      </c>
      <c r="L2340">
        <v>10140124.82</v>
      </c>
      <c r="M2340">
        <v>838606.05149999994</v>
      </c>
      <c r="N2340">
        <v>139923.12770000001</v>
      </c>
      <c r="O2340">
        <v>698682.924</v>
      </c>
      <c r="P2340">
        <v>7002.4286000000002</v>
      </c>
      <c r="R2340">
        <v>0</v>
      </c>
      <c r="S2340">
        <v>55196.571400000001</v>
      </c>
      <c r="U2340">
        <f t="shared" si="40"/>
        <v>0</v>
      </c>
      <c r="V2340">
        <f t="shared" si="41"/>
        <v>31.500889874889172</v>
      </c>
      <c r="W2340" t="str">
        <f t="shared" si="42"/>
        <v/>
      </c>
      <c r="X2340">
        <f t="shared" si="43"/>
        <v>2.1704403273859869</v>
      </c>
      <c r="Y2340" t="str">
        <f t="shared" si="44"/>
        <v/>
      </c>
      <c r="AA2340">
        <v>7002.4286000000002</v>
      </c>
      <c r="AC2340">
        <v>0</v>
      </c>
      <c r="AD2340">
        <v>55196.571400000001</v>
      </c>
      <c r="AF2340">
        <v>0</v>
      </c>
      <c r="AG2340">
        <v>2031063</v>
      </c>
      <c r="AH2340">
        <v>10140124.82</v>
      </c>
      <c r="AI2340">
        <v>838606.05149999994</v>
      </c>
      <c r="AJ2340">
        <v>139923.12770000001</v>
      </c>
      <c r="AK2340">
        <v>698682.924</v>
      </c>
    </row>
    <row r="2341" spans="1:37" ht="19" customHeight="1">
      <c r="A2341" t="s">
        <v>1272</v>
      </c>
      <c r="B2341" t="s">
        <v>1273</v>
      </c>
      <c r="C2341" t="s">
        <v>1274</v>
      </c>
      <c r="D2341">
        <v>7</v>
      </c>
      <c r="E2341" t="s">
        <v>1179</v>
      </c>
      <c r="G2341" t="s">
        <v>1180</v>
      </c>
      <c r="H2341" t="s">
        <v>1071</v>
      </c>
      <c r="I2341" t="s">
        <v>1165</v>
      </c>
      <c r="J2341" t="s">
        <v>1032</v>
      </c>
      <c r="K2341">
        <v>43402</v>
      </c>
      <c r="L2341">
        <v>11787546.279999999</v>
      </c>
      <c r="M2341">
        <v>815157.50650000002</v>
      </c>
      <c r="N2341">
        <v>2989.1732999999999</v>
      </c>
      <c r="O2341">
        <v>812168.33310000005</v>
      </c>
      <c r="P2341">
        <v>9352.5714000000007</v>
      </c>
      <c r="R2341">
        <v>0</v>
      </c>
      <c r="S2341">
        <v>85618.428599999999</v>
      </c>
      <c r="U2341">
        <f t="shared" si="40"/>
        <v>0</v>
      </c>
      <c r="V2341">
        <f t="shared" si="41"/>
        <v>19.740323388409262</v>
      </c>
      <c r="W2341" t="str">
        <f t="shared" si="42"/>
        <v/>
      </c>
      <c r="X2341">
        <f t="shared" si="43"/>
        <v>1.3601169077885045</v>
      </c>
      <c r="Y2341" t="str">
        <f t="shared" si="44"/>
        <v/>
      </c>
      <c r="AA2341">
        <v>9352.5714000000007</v>
      </c>
      <c r="AC2341">
        <v>0</v>
      </c>
      <c r="AD2341">
        <v>85618.428599999999</v>
      </c>
      <c r="AF2341">
        <v>0</v>
      </c>
      <c r="AG2341">
        <v>43402</v>
      </c>
      <c r="AH2341">
        <v>11787546.279999999</v>
      </c>
      <c r="AI2341">
        <v>815157.50650000002</v>
      </c>
      <c r="AJ2341">
        <v>2989.1732999999999</v>
      </c>
      <c r="AK2341">
        <v>812168.33310000005</v>
      </c>
    </row>
    <row r="2342" spans="1:37" ht="19" customHeight="1">
      <c r="A2342" t="s">
        <v>1272</v>
      </c>
      <c r="B2342" t="s">
        <v>1273</v>
      </c>
      <c r="C2342" t="s">
        <v>1274</v>
      </c>
      <c r="D2342">
        <v>7</v>
      </c>
      <c r="E2342" t="s">
        <v>1183</v>
      </c>
      <c r="G2342" t="s">
        <v>1184</v>
      </c>
      <c r="H2342" t="s">
        <v>1168</v>
      </c>
      <c r="I2342" t="s">
        <v>1165</v>
      </c>
      <c r="J2342" t="s">
        <v>1032</v>
      </c>
      <c r="K2342">
        <v>3350043</v>
      </c>
      <c r="L2342">
        <v>5617953.4699999997</v>
      </c>
      <c r="M2342">
        <v>617898.94449999998</v>
      </c>
      <c r="N2342">
        <v>230805.59849999999</v>
      </c>
      <c r="O2342">
        <v>387093.34600000002</v>
      </c>
      <c r="P2342">
        <v>16540</v>
      </c>
      <c r="R2342">
        <v>0</v>
      </c>
      <c r="S2342">
        <v>120700.5714</v>
      </c>
      <c r="U2342">
        <f t="shared" si="40"/>
        <v>0</v>
      </c>
      <c r="V2342">
        <f t="shared" si="41"/>
        <v>10.614219452296169</v>
      </c>
      <c r="W2342" t="str">
        <f t="shared" si="42"/>
        <v/>
      </c>
      <c r="X2342">
        <f t="shared" si="43"/>
        <v>0.73132443999112895</v>
      </c>
      <c r="Y2342" t="str">
        <f t="shared" si="44"/>
        <v/>
      </c>
      <c r="AA2342">
        <v>16540</v>
      </c>
      <c r="AC2342">
        <v>0</v>
      </c>
      <c r="AD2342">
        <v>120700.5714</v>
      </c>
      <c r="AF2342">
        <v>0</v>
      </c>
      <c r="AG2342">
        <v>3350043</v>
      </c>
      <c r="AH2342">
        <v>5617953.4699999997</v>
      </c>
      <c r="AI2342">
        <v>617898.94449999998</v>
      </c>
      <c r="AJ2342">
        <v>230805.59849999999</v>
      </c>
      <c r="AK2342">
        <v>387093.34600000002</v>
      </c>
    </row>
    <row r="2343" spans="1:37" ht="19" customHeight="1">
      <c r="A2343" t="s">
        <v>1272</v>
      </c>
      <c r="B2343" t="s">
        <v>1273</v>
      </c>
      <c r="C2343" t="s">
        <v>1274</v>
      </c>
      <c r="D2343">
        <v>7</v>
      </c>
      <c r="E2343" t="s">
        <v>1187</v>
      </c>
      <c r="G2343" t="s">
        <v>1188</v>
      </c>
      <c r="H2343" t="s">
        <v>1071</v>
      </c>
      <c r="I2343" t="s">
        <v>1165</v>
      </c>
      <c r="J2343" t="s">
        <v>1032</v>
      </c>
      <c r="K2343">
        <v>293119</v>
      </c>
      <c r="L2343">
        <v>8181598.5800000001</v>
      </c>
      <c r="M2343">
        <v>583893.23140000005</v>
      </c>
      <c r="N2343">
        <v>20167.317800000001</v>
      </c>
      <c r="O2343">
        <v>563725.91370000003</v>
      </c>
      <c r="P2343">
        <v>12346.2857</v>
      </c>
      <c r="R2343">
        <v>0</v>
      </c>
      <c r="S2343">
        <v>99437.857099999994</v>
      </c>
      <c r="U2343">
        <f t="shared" si="40"/>
        <v>0</v>
      </c>
      <c r="V2343">
        <f t="shared" si="41"/>
        <v>12.17518131733754</v>
      </c>
      <c r="W2343" t="str">
        <f t="shared" si="42"/>
        <v/>
      </c>
      <c r="X2343">
        <f t="shared" si="43"/>
        <v>0.83884871621422519</v>
      </c>
      <c r="Y2343" t="str">
        <f t="shared" si="44"/>
        <v/>
      </c>
      <c r="AA2343">
        <v>12346.2857</v>
      </c>
      <c r="AC2343">
        <v>0</v>
      </c>
      <c r="AD2343">
        <v>99437.857099999994</v>
      </c>
      <c r="AF2343">
        <v>0</v>
      </c>
      <c r="AG2343">
        <v>293119</v>
      </c>
      <c r="AH2343">
        <v>8181598.5800000001</v>
      </c>
      <c r="AI2343">
        <v>583893.23140000005</v>
      </c>
      <c r="AJ2343">
        <v>20167.317800000001</v>
      </c>
      <c r="AK2343">
        <v>563725.91370000003</v>
      </c>
    </row>
    <row r="2344" spans="1:37" ht="19" customHeight="1">
      <c r="A2344" t="s">
        <v>1272</v>
      </c>
      <c r="B2344" t="s">
        <v>1273</v>
      </c>
      <c r="C2344" t="s">
        <v>1274</v>
      </c>
      <c r="D2344">
        <v>7</v>
      </c>
      <c r="E2344" t="s">
        <v>1185</v>
      </c>
      <c r="F2344" t="s">
        <v>1186</v>
      </c>
      <c r="G2344" t="s">
        <v>1186</v>
      </c>
      <c r="H2344" t="s">
        <v>1168</v>
      </c>
      <c r="I2344" t="s">
        <v>1165</v>
      </c>
      <c r="J2344" t="s">
        <v>1039</v>
      </c>
      <c r="K2344">
        <v>19266.080000000002</v>
      </c>
      <c r="L2344">
        <v>62902.361700000001</v>
      </c>
      <c r="M2344">
        <v>566125.78150000004</v>
      </c>
      <c r="N2344">
        <v>132739.93669999999</v>
      </c>
      <c r="O2344">
        <v>433385.84480000002</v>
      </c>
      <c r="P2344">
        <v>35864</v>
      </c>
      <c r="Q2344">
        <v>220555.71429999999</v>
      </c>
      <c r="S2344">
        <v>220555.71429999999</v>
      </c>
      <c r="U2344">
        <f t="shared" si="40"/>
        <v>0</v>
      </c>
      <c r="V2344">
        <f t="shared" si="41"/>
        <v>5.3221694353015971E-2</v>
      </c>
      <c r="W2344" t="str">
        <f t="shared" si="42"/>
        <v/>
      </c>
      <c r="X2344">
        <f t="shared" si="43"/>
        <v>0.36668789969708421</v>
      </c>
      <c r="Y2344" t="str">
        <f t="shared" si="44"/>
        <v/>
      </c>
      <c r="AA2344">
        <v>35864</v>
      </c>
      <c r="AB2344">
        <v>220555.71429999999</v>
      </c>
      <c r="AD2344">
        <v>220555.71429999999</v>
      </c>
      <c r="AF2344">
        <v>0</v>
      </c>
      <c r="AG2344">
        <v>19266.080000000002</v>
      </c>
      <c r="AH2344">
        <v>62902.361700000001</v>
      </c>
      <c r="AI2344">
        <v>566125.78150000004</v>
      </c>
      <c r="AJ2344">
        <v>132739.93669999999</v>
      </c>
      <c r="AK2344">
        <v>433385.84480000002</v>
      </c>
    </row>
    <row r="2345" spans="1:37" ht="19" customHeight="1">
      <c r="A2345" t="s">
        <v>1272</v>
      </c>
      <c r="B2345" t="s">
        <v>1273</v>
      </c>
      <c r="C2345" t="s">
        <v>1274</v>
      </c>
      <c r="D2345">
        <v>7</v>
      </c>
      <c r="E2345" t="s">
        <v>1189</v>
      </c>
      <c r="G2345" t="s">
        <v>1190</v>
      </c>
      <c r="H2345" t="s">
        <v>1071</v>
      </c>
      <c r="I2345" t="s">
        <v>1165</v>
      </c>
      <c r="J2345" t="s">
        <v>1032</v>
      </c>
      <c r="K2345">
        <v>961680</v>
      </c>
      <c r="L2345">
        <v>5847296.0599999996</v>
      </c>
      <c r="M2345">
        <v>469138.33</v>
      </c>
      <c r="N2345">
        <v>66252.8128</v>
      </c>
      <c r="O2345">
        <v>402885.5172</v>
      </c>
      <c r="P2345">
        <v>2975.7143000000001</v>
      </c>
      <c r="R2345">
        <v>0</v>
      </c>
      <c r="S2345">
        <v>56571</v>
      </c>
      <c r="U2345">
        <f t="shared" si="40"/>
        <v>0</v>
      </c>
      <c r="V2345">
        <f t="shared" si="41"/>
        <v>17.194514251370588</v>
      </c>
      <c r="W2345" t="str">
        <f t="shared" si="42"/>
        <v/>
      </c>
      <c r="X2345">
        <f t="shared" si="43"/>
        <v>1.18470172753834</v>
      </c>
      <c r="Y2345" t="str">
        <f t="shared" si="44"/>
        <v/>
      </c>
      <c r="AA2345">
        <v>2975.7143000000001</v>
      </c>
      <c r="AC2345">
        <v>0</v>
      </c>
      <c r="AD2345">
        <v>56571</v>
      </c>
      <c r="AF2345">
        <v>0</v>
      </c>
      <c r="AG2345">
        <v>961680</v>
      </c>
      <c r="AH2345">
        <v>5847296.0599999996</v>
      </c>
      <c r="AI2345">
        <v>469138.33</v>
      </c>
      <c r="AJ2345">
        <v>66252.8128</v>
      </c>
      <c r="AK2345">
        <v>402885.5172</v>
      </c>
    </row>
    <row r="2346" spans="1:37" ht="19" customHeight="1">
      <c r="A2346" t="s">
        <v>1272</v>
      </c>
      <c r="B2346" t="s">
        <v>1273</v>
      </c>
      <c r="C2346" t="s">
        <v>1274</v>
      </c>
      <c r="D2346">
        <v>7</v>
      </c>
      <c r="E2346" t="s">
        <v>1193</v>
      </c>
      <c r="G2346" t="s">
        <v>1194</v>
      </c>
      <c r="H2346" t="s">
        <v>1071</v>
      </c>
      <c r="I2346" t="s">
        <v>1165</v>
      </c>
      <c r="J2346" t="s">
        <v>1032</v>
      </c>
      <c r="K2346">
        <v>524</v>
      </c>
      <c r="L2346">
        <v>6275509.5199999996</v>
      </c>
      <c r="M2346">
        <v>432363.38380000001</v>
      </c>
      <c r="N2346">
        <v>36.1023</v>
      </c>
      <c r="O2346">
        <v>432327.28139999998</v>
      </c>
      <c r="P2346">
        <v>50413.7143</v>
      </c>
      <c r="R2346">
        <v>0</v>
      </c>
      <c r="S2346">
        <v>148968.71429999999</v>
      </c>
      <c r="U2346">
        <f t="shared" si="40"/>
        <v>0</v>
      </c>
      <c r="V2346">
        <f t="shared" si="41"/>
        <v>6.0185537705406444</v>
      </c>
      <c r="W2346" t="str">
        <f t="shared" si="42"/>
        <v/>
      </c>
      <c r="X2346">
        <f t="shared" si="43"/>
        <v>0.41462529884849986</v>
      </c>
      <c r="Y2346" t="str">
        <f t="shared" si="44"/>
        <v/>
      </c>
      <c r="AA2346">
        <v>50413.7143</v>
      </c>
      <c r="AC2346">
        <v>0</v>
      </c>
      <c r="AD2346">
        <v>148968.71429999999</v>
      </c>
      <c r="AF2346">
        <v>0</v>
      </c>
      <c r="AG2346">
        <v>524</v>
      </c>
      <c r="AH2346">
        <v>6275509.5199999996</v>
      </c>
      <c r="AI2346">
        <v>432363.38380000001</v>
      </c>
      <c r="AJ2346">
        <v>36.1023</v>
      </c>
      <c r="AK2346">
        <v>432327.28139999998</v>
      </c>
    </row>
    <row r="2347" spans="1:37" ht="19" customHeight="1">
      <c r="A2347" t="s">
        <v>1272</v>
      </c>
      <c r="B2347" t="s">
        <v>1273</v>
      </c>
      <c r="C2347" t="s">
        <v>1274</v>
      </c>
      <c r="D2347">
        <v>7</v>
      </c>
      <c r="E2347" t="s">
        <v>1191</v>
      </c>
      <c r="G2347" t="s">
        <v>1192</v>
      </c>
      <c r="H2347" t="s">
        <v>1071</v>
      </c>
      <c r="I2347" t="s">
        <v>1165</v>
      </c>
      <c r="J2347" t="s">
        <v>1032</v>
      </c>
      <c r="K2347">
        <v>438498</v>
      </c>
      <c r="L2347">
        <v>5595458.6100000003</v>
      </c>
      <c r="M2347">
        <v>415760.65039999998</v>
      </c>
      <c r="N2347">
        <v>30217.9961</v>
      </c>
      <c r="O2347">
        <v>385542.65429999999</v>
      </c>
      <c r="P2347">
        <v>4980.7142999999996</v>
      </c>
      <c r="R2347">
        <v>0</v>
      </c>
      <c r="S2347">
        <v>54211.857100000001</v>
      </c>
      <c r="U2347">
        <f t="shared" si="40"/>
        <v>0</v>
      </c>
      <c r="V2347">
        <f t="shared" si="41"/>
        <v>15.900466199461214</v>
      </c>
      <c r="W2347" t="str">
        <f t="shared" si="42"/>
        <v/>
      </c>
      <c r="X2347">
        <f t="shared" si="43"/>
        <v>1.0955975649203764</v>
      </c>
      <c r="Y2347" t="str">
        <f t="shared" si="44"/>
        <v/>
      </c>
      <c r="AA2347">
        <v>4980.7142999999996</v>
      </c>
      <c r="AC2347">
        <v>0</v>
      </c>
      <c r="AD2347">
        <v>54211.857100000001</v>
      </c>
      <c r="AF2347">
        <v>0</v>
      </c>
      <c r="AG2347">
        <v>438498</v>
      </c>
      <c r="AH2347">
        <v>5595458.6100000003</v>
      </c>
      <c r="AI2347">
        <v>415760.65039999998</v>
      </c>
      <c r="AJ2347">
        <v>30217.9961</v>
      </c>
      <c r="AK2347">
        <v>385542.65429999999</v>
      </c>
    </row>
    <row r="2348" spans="1:37" ht="19" customHeight="1">
      <c r="A2348" t="s">
        <v>1272</v>
      </c>
      <c r="B2348" t="s">
        <v>1273</v>
      </c>
      <c r="C2348" t="s">
        <v>1274</v>
      </c>
      <c r="D2348">
        <v>7</v>
      </c>
      <c r="E2348" t="s">
        <v>1195</v>
      </c>
      <c r="F2348" t="s">
        <v>1196</v>
      </c>
      <c r="G2348" t="s">
        <v>1196</v>
      </c>
      <c r="H2348" t="s">
        <v>1168</v>
      </c>
      <c r="I2348" t="s">
        <v>1165</v>
      </c>
      <c r="J2348" t="s">
        <v>1039</v>
      </c>
      <c r="K2348">
        <v>3982.38</v>
      </c>
      <c r="L2348">
        <v>47382.163800000002</v>
      </c>
      <c r="M2348">
        <v>353900.66940000001</v>
      </c>
      <c r="N2348">
        <v>27438.805199999999</v>
      </c>
      <c r="O2348">
        <v>326461.86420000001</v>
      </c>
      <c r="P2348">
        <v>3410.1428999999998</v>
      </c>
      <c r="Q2348">
        <v>58549.142899999999</v>
      </c>
      <c r="S2348">
        <v>58549.142899999999</v>
      </c>
      <c r="U2348">
        <f t="shared" si="40"/>
        <v>0</v>
      </c>
      <c r="V2348">
        <f t="shared" si="41"/>
        <v>0.12532706044837033</v>
      </c>
      <c r="W2348" t="str">
        <f t="shared" si="42"/>
        <v/>
      </c>
      <c r="X2348">
        <f t="shared" si="43"/>
        <v>0.86350091532619666</v>
      </c>
      <c r="Y2348" t="str">
        <f t="shared" si="44"/>
        <v/>
      </c>
      <c r="AA2348">
        <v>3410.1428999999998</v>
      </c>
      <c r="AB2348">
        <v>58549.142899999999</v>
      </c>
      <c r="AD2348">
        <v>58549.142899999999</v>
      </c>
      <c r="AF2348">
        <v>0</v>
      </c>
      <c r="AG2348">
        <v>3982.38</v>
      </c>
      <c r="AH2348">
        <v>47382.163800000002</v>
      </c>
      <c r="AI2348">
        <v>353900.66940000001</v>
      </c>
      <c r="AJ2348">
        <v>27438.805199999999</v>
      </c>
      <c r="AK2348">
        <v>326461.86420000001</v>
      </c>
    </row>
    <row r="2349" spans="1:37" ht="19" customHeight="1">
      <c r="A2349" t="s">
        <v>1272</v>
      </c>
      <c r="B2349" t="s">
        <v>1273</v>
      </c>
      <c r="C2349" t="s">
        <v>1274</v>
      </c>
      <c r="D2349">
        <v>7</v>
      </c>
      <c r="E2349" t="s">
        <v>1199</v>
      </c>
      <c r="G2349" t="s">
        <v>1200</v>
      </c>
      <c r="H2349" t="s">
        <v>1168</v>
      </c>
      <c r="I2349" t="s">
        <v>1165</v>
      </c>
      <c r="J2349" t="s">
        <v>1032</v>
      </c>
      <c r="K2349">
        <v>561179</v>
      </c>
      <c r="L2349">
        <v>3476067.73</v>
      </c>
      <c r="M2349">
        <v>278166.32010000001</v>
      </c>
      <c r="N2349">
        <v>38656.404600000002</v>
      </c>
      <c r="O2349">
        <v>239509.91560000001</v>
      </c>
      <c r="P2349">
        <v>5275.8571000000002</v>
      </c>
      <c r="R2349">
        <v>0</v>
      </c>
      <c r="S2349">
        <v>69637</v>
      </c>
      <c r="U2349">
        <f t="shared" si="40"/>
        <v>0</v>
      </c>
      <c r="V2349">
        <f t="shared" si="41"/>
        <v>8.2822283104835481</v>
      </c>
      <c r="W2349" t="str">
        <f t="shared" si="42"/>
        <v/>
      </c>
      <c r="X2349">
        <f t="shared" si="43"/>
        <v>0.5706455724481444</v>
      </c>
      <c r="Y2349" t="str">
        <f t="shared" si="44"/>
        <v/>
      </c>
      <c r="AA2349">
        <v>5275.8571000000002</v>
      </c>
      <c r="AC2349">
        <v>0</v>
      </c>
      <c r="AD2349">
        <v>69637</v>
      </c>
      <c r="AF2349">
        <v>0</v>
      </c>
      <c r="AG2349">
        <v>561179</v>
      </c>
      <c r="AH2349">
        <v>3476067.73</v>
      </c>
      <c r="AI2349">
        <v>278166.32010000001</v>
      </c>
      <c r="AJ2349">
        <v>38656.404600000002</v>
      </c>
      <c r="AK2349">
        <v>239509.91560000001</v>
      </c>
    </row>
    <row r="2350" spans="1:37" ht="19" customHeight="1">
      <c r="A2350" t="s">
        <v>1272</v>
      </c>
      <c r="B2350" t="s">
        <v>1273</v>
      </c>
      <c r="C2350" t="s">
        <v>1274</v>
      </c>
      <c r="D2350">
        <v>7</v>
      </c>
      <c r="E2350" t="s">
        <v>1197</v>
      </c>
      <c r="G2350" t="s">
        <v>1198</v>
      </c>
      <c r="H2350" t="s">
        <v>1071</v>
      </c>
      <c r="I2350" t="s">
        <v>1165</v>
      </c>
      <c r="J2350" t="s">
        <v>1032</v>
      </c>
      <c r="K2350">
        <v>0</v>
      </c>
      <c r="L2350">
        <v>3753657.03</v>
      </c>
      <c r="M2350">
        <v>258629.76420000001</v>
      </c>
      <c r="N2350">
        <v>0</v>
      </c>
      <c r="O2350">
        <v>258629.76420000001</v>
      </c>
      <c r="P2350">
        <v>3375.2856999999999</v>
      </c>
      <c r="R2350">
        <v>0</v>
      </c>
      <c r="S2350">
        <v>26834.857100000001</v>
      </c>
      <c r="U2350">
        <f t="shared" si="40"/>
        <v>0</v>
      </c>
      <c r="V2350">
        <f t="shared" si="41"/>
        <v>19.982842337231173</v>
      </c>
      <c r="W2350" t="str">
        <f t="shared" si="42"/>
        <v/>
      </c>
      <c r="X2350">
        <f t="shared" si="43"/>
        <v>1.3768327155142022</v>
      </c>
      <c r="Y2350" t="str">
        <f t="shared" si="44"/>
        <v/>
      </c>
      <c r="AA2350">
        <v>3375.2856999999999</v>
      </c>
      <c r="AC2350">
        <v>0</v>
      </c>
      <c r="AD2350">
        <v>26834.857100000001</v>
      </c>
      <c r="AF2350">
        <v>0</v>
      </c>
      <c r="AG2350">
        <v>0</v>
      </c>
      <c r="AH2350">
        <v>3753657.03</v>
      </c>
      <c r="AI2350">
        <v>258629.76420000001</v>
      </c>
      <c r="AJ2350">
        <v>0</v>
      </c>
      <c r="AK2350">
        <v>258629.76420000001</v>
      </c>
    </row>
    <row r="2351" spans="1:37" ht="19" customHeight="1">
      <c r="A2351" t="s">
        <v>1272</v>
      </c>
      <c r="B2351" t="s">
        <v>1273</v>
      </c>
      <c r="C2351" t="s">
        <v>1274</v>
      </c>
      <c r="D2351">
        <v>7</v>
      </c>
      <c r="E2351" t="s">
        <v>1201</v>
      </c>
      <c r="G2351" t="s">
        <v>1202</v>
      </c>
      <c r="H2351" t="s">
        <v>1168</v>
      </c>
      <c r="I2351" t="s">
        <v>1165</v>
      </c>
      <c r="J2351" t="s">
        <v>1032</v>
      </c>
      <c r="K2351">
        <v>87</v>
      </c>
      <c r="L2351">
        <v>2968416.64</v>
      </c>
      <c r="M2351">
        <v>204520.87100000001</v>
      </c>
      <c r="N2351">
        <v>6.0048000000000004</v>
      </c>
      <c r="O2351">
        <v>204514.86619999999</v>
      </c>
      <c r="P2351">
        <v>22361</v>
      </c>
      <c r="R2351">
        <v>0</v>
      </c>
      <c r="S2351">
        <v>76421.142900000006</v>
      </c>
      <c r="U2351">
        <f t="shared" si="40"/>
        <v>0</v>
      </c>
      <c r="V2351">
        <f t="shared" si="41"/>
        <v>5.5491442875480548</v>
      </c>
      <c r="W2351" t="str">
        <f t="shared" si="42"/>
        <v/>
      </c>
      <c r="X2351">
        <f t="shared" si="43"/>
        <v>0.38231916164805596</v>
      </c>
      <c r="Y2351" t="str">
        <f t="shared" si="44"/>
        <v/>
      </c>
      <c r="AA2351">
        <v>22361</v>
      </c>
      <c r="AC2351">
        <v>0</v>
      </c>
      <c r="AD2351">
        <v>76421.142900000006</v>
      </c>
      <c r="AF2351">
        <v>0</v>
      </c>
      <c r="AG2351">
        <v>87</v>
      </c>
      <c r="AH2351">
        <v>2968416.64</v>
      </c>
      <c r="AI2351">
        <v>204520.87100000001</v>
      </c>
      <c r="AJ2351">
        <v>6.0048000000000004</v>
      </c>
      <c r="AK2351">
        <v>204514.86619999999</v>
      </c>
    </row>
    <row r="2352" spans="1:37" ht="19" customHeight="1">
      <c r="A2352" t="s">
        <v>1272</v>
      </c>
      <c r="B2352" t="s">
        <v>1273</v>
      </c>
      <c r="C2352" t="s">
        <v>1274</v>
      </c>
      <c r="D2352">
        <v>7</v>
      </c>
      <c r="E2352" t="s">
        <v>1203</v>
      </c>
      <c r="G2352" t="s">
        <v>1204</v>
      </c>
      <c r="H2352" t="s">
        <v>1071</v>
      </c>
      <c r="I2352" t="s">
        <v>1165</v>
      </c>
      <c r="J2352" t="s">
        <v>1032</v>
      </c>
      <c r="K2352">
        <v>1197</v>
      </c>
      <c r="L2352">
        <v>2193791.59</v>
      </c>
      <c r="M2352">
        <v>151238.12359999999</v>
      </c>
      <c r="N2352">
        <v>82.625900000000001</v>
      </c>
      <c r="O2352">
        <v>151155.49770000001</v>
      </c>
      <c r="P2352">
        <v>5019.7142999999996</v>
      </c>
      <c r="R2352">
        <v>0</v>
      </c>
      <c r="S2352">
        <v>27322.571400000001</v>
      </c>
      <c r="U2352">
        <f t="shared" si="40"/>
        <v>0</v>
      </c>
      <c r="V2352">
        <f t="shared" si="41"/>
        <v>11.476584468599048</v>
      </c>
      <c r="W2352" t="str">
        <f t="shared" si="42"/>
        <v/>
      </c>
      <c r="X2352">
        <f t="shared" si="43"/>
        <v>0.79075449789368757</v>
      </c>
      <c r="Y2352" t="str">
        <f t="shared" si="44"/>
        <v/>
      </c>
      <c r="AA2352">
        <v>5019.7142999999996</v>
      </c>
      <c r="AC2352">
        <v>0</v>
      </c>
      <c r="AD2352">
        <v>27322.571400000001</v>
      </c>
      <c r="AF2352">
        <v>0</v>
      </c>
      <c r="AG2352">
        <v>1197</v>
      </c>
      <c r="AH2352">
        <v>2193791.59</v>
      </c>
      <c r="AI2352">
        <v>151238.12359999999</v>
      </c>
      <c r="AJ2352">
        <v>82.625900000000001</v>
      </c>
      <c r="AK2352">
        <v>151155.49770000001</v>
      </c>
    </row>
    <row r="2353" spans="1:37" ht="19" customHeight="1">
      <c r="A2353" t="s">
        <v>1272</v>
      </c>
      <c r="B2353" t="s">
        <v>1273</v>
      </c>
      <c r="C2353" t="s">
        <v>1274</v>
      </c>
      <c r="D2353">
        <v>7</v>
      </c>
      <c r="E2353" t="s">
        <v>1207</v>
      </c>
      <c r="G2353" t="s">
        <v>1208</v>
      </c>
      <c r="H2353" t="s">
        <v>1168</v>
      </c>
      <c r="I2353" t="s">
        <v>1165</v>
      </c>
      <c r="J2353" t="s">
        <v>1032</v>
      </c>
      <c r="K2353">
        <v>0</v>
      </c>
      <c r="L2353">
        <v>2063909.22</v>
      </c>
      <c r="M2353">
        <v>142206.87830000001</v>
      </c>
      <c r="N2353">
        <v>0</v>
      </c>
      <c r="O2353">
        <v>142206.87830000001</v>
      </c>
      <c r="P2353">
        <v>3918.1428999999998</v>
      </c>
      <c r="R2353">
        <v>0</v>
      </c>
      <c r="S2353">
        <v>17194.428599999999</v>
      </c>
      <c r="U2353">
        <f t="shared" si="40"/>
        <v>0</v>
      </c>
      <c r="V2353">
        <f t="shared" si="41"/>
        <v>17.147657601469483</v>
      </c>
      <c r="W2353" t="str">
        <f t="shared" si="42"/>
        <v/>
      </c>
      <c r="X2353">
        <f t="shared" si="43"/>
        <v>1.1815029624521185</v>
      </c>
      <c r="Y2353" t="str">
        <f t="shared" si="44"/>
        <v/>
      </c>
      <c r="AA2353">
        <v>3918.1428999999998</v>
      </c>
      <c r="AC2353">
        <v>0</v>
      </c>
      <c r="AD2353">
        <v>17194.428599999999</v>
      </c>
      <c r="AF2353">
        <v>0</v>
      </c>
      <c r="AG2353">
        <v>0</v>
      </c>
      <c r="AH2353">
        <v>2063909.22</v>
      </c>
      <c r="AI2353">
        <v>142206.87830000001</v>
      </c>
      <c r="AJ2353">
        <v>0</v>
      </c>
      <c r="AK2353">
        <v>142206.87830000001</v>
      </c>
    </row>
    <row r="2354" spans="1:37" ht="19" customHeight="1">
      <c r="A2354" t="s">
        <v>1272</v>
      </c>
      <c r="B2354" t="s">
        <v>1273</v>
      </c>
      <c r="C2354" t="s">
        <v>1274</v>
      </c>
      <c r="D2354">
        <v>7</v>
      </c>
      <c r="E2354" t="s">
        <v>1209</v>
      </c>
      <c r="G2354" t="s">
        <v>1210</v>
      </c>
      <c r="H2354" t="s">
        <v>1168</v>
      </c>
      <c r="I2354" t="s">
        <v>1165</v>
      </c>
      <c r="J2354" t="s">
        <v>1032</v>
      </c>
      <c r="K2354">
        <v>0</v>
      </c>
      <c r="L2354">
        <v>2012310.1</v>
      </c>
      <c r="M2354">
        <v>138645.71400000001</v>
      </c>
      <c r="N2354">
        <v>0</v>
      </c>
      <c r="O2354">
        <v>138645.71400000001</v>
      </c>
      <c r="P2354">
        <v>4484.1428999999998</v>
      </c>
      <c r="R2354">
        <v>0</v>
      </c>
      <c r="S2354">
        <v>35113.7143</v>
      </c>
      <c r="U2354">
        <f t="shared" si="40"/>
        <v>0</v>
      </c>
      <c r="V2354">
        <f t="shared" si="41"/>
        <v>8.1869115005179456</v>
      </c>
      <c r="W2354" t="str">
        <f t="shared" si="42"/>
        <v/>
      </c>
      <c r="X2354">
        <f t="shared" si="43"/>
        <v>0.56406822708096627</v>
      </c>
      <c r="Y2354" t="str">
        <f t="shared" si="44"/>
        <v/>
      </c>
      <c r="AA2354">
        <v>4484.1428999999998</v>
      </c>
      <c r="AC2354">
        <v>0</v>
      </c>
      <c r="AD2354">
        <v>35113.7143</v>
      </c>
      <c r="AF2354">
        <v>0</v>
      </c>
      <c r="AG2354">
        <v>0</v>
      </c>
      <c r="AH2354">
        <v>2012310.1</v>
      </c>
      <c r="AI2354">
        <v>138645.71400000001</v>
      </c>
      <c r="AJ2354">
        <v>0</v>
      </c>
      <c r="AK2354">
        <v>138645.71400000001</v>
      </c>
    </row>
    <row r="2355" spans="1:37" ht="19" customHeight="1">
      <c r="A2355" t="s">
        <v>1272</v>
      </c>
      <c r="B2355" t="s">
        <v>1273</v>
      </c>
      <c r="C2355" t="s">
        <v>1274</v>
      </c>
      <c r="D2355">
        <v>7</v>
      </c>
      <c r="E2355" t="s">
        <v>1211</v>
      </c>
      <c r="G2355" t="s">
        <v>1212</v>
      </c>
      <c r="H2355" t="s">
        <v>1168</v>
      </c>
      <c r="I2355" t="s">
        <v>1165</v>
      </c>
      <c r="J2355" t="s">
        <v>1032</v>
      </c>
      <c r="K2355">
        <v>305575</v>
      </c>
      <c r="L2355">
        <v>1334532.99</v>
      </c>
      <c r="M2355">
        <v>112993.3686</v>
      </c>
      <c r="N2355">
        <v>21049.565500000001</v>
      </c>
      <c r="O2355">
        <v>91943.803199999995</v>
      </c>
      <c r="P2355">
        <v>1055</v>
      </c>
      <c r="R2355">
        <v>0</v>
      </c>
      <c r="S2355">
        <v>12424.857099999999</v>
      </c>
      <c r="U2355">
        <f t="shared" si="40"/>
        <v>0</v>
      </c>
      <c r="V2355">
        <f t="shared" si="41"/>
        <v>18.857451602286151</v>
      </c>
      <c r="W2355" t="str">
        <f t="shared" si="42"/>
        <v/>
      </c>
      <c r="X2355">
        <f t="shared" si="43"/>
        <v>1.29916261169716</v>
      </c>
      <c r="Y2355" t="str">
        <f t="shared" si="44"/>
        <v/>
      </c>
      <c r="AA2355">
        <v>1055</v>
      </c>
      <c r="AC2355">
        <v>0</v>
      </c>
      <c r="AD2355">
        <v>12424.857099999999</v>
      </c>
      <c r="AF2355">
        <v>0</v>
      </c>
      <c r="AG2355">
        <v>305575</v>
      </c>
      <c r="AH2355">
        <v>1334532.99</v>
      </c>
      <c r="AI2355">
        <v>112993.3686</v>
      </c>
      <c r="AJ2355">
        <v>21049.565500000001</v>
      </c>
      <c r="AK2355">
        <v>91943.803199999995</v>
      </c>
    </row>
    <row r="2356" spans="1:37" ht="19" customHeight="1">
      <c r="A2356" t="s">
        <v>1272</v>
      </c>
      <c r="B2356" t="s">
        <v>1273</v>
      </c>
      <c r="C2356" t="s">
        <v>1274</v>
      </c>
      <c r="D2356">
        <v>7</v>
      </c>
      <c r="E2356" t="s">
        <v>1205</v>
      </c>
      <c r="F2356" t="s">
        <v>1206</v>
      </c>
      <c r="G2356" t="s">
        <v>1206</v>
      </c>
      <c r="H2356" t="s">
        <v>1168</v>
      </c>
      <c r="I2356" t="s">
        <v>1165</v>
      </c>
      <c r="J2356" t="s">
        <v>1039</v>
      </c>
      <c r="K2356">
        <v>1799.65</v>
      </c>
      <c r="L2356">
        <v>14543.5573</v>
      </c>
      <c r="M2356">
        <v>112635.2435</v>
      </c>
      <c r="N2356">
        <v>12399.2986</v>
      </c>
      <c r="O2356">
        <v>100235.9449</v>
      </c>
      <c r="P2356">
        <v>7894.4286000000002</v>
      </c>
      <c r="Q2356">
        <v>57744.142899999999</v>
      </c>
      <c r="S2356">
        <v>57744.142899999999</v>
      </c>
      <c r="U2356">
        <f t="shared" si="40"/>
        <v>0</v>
      </c>
      <c r="V2356">
        <f t="shared" si="41"/>
        <v>4.0432566538276558E-2</v>
      </c>
      <c r="W2356" t="str">
        <f t="shared" si="42"/>
        <v/>
      </c>
      <c r="X2356">
        <f t="shared" si="43"/>
        <v>0.27865595129352194</v>
      </c>
      <c r="Y2356" t="str">
        <f t="shared" si="44"/>
        <v/>
      </c>
      <c r="AA2356">
        <v>7894.4286000000002</v>
      </c>
      <c r="AB2356">
        <v>57744.142899999999</v>
      </c>
      <c r="AD2356">
        <v>57744.142899999999</v>
      </c>
      <c r="AF2356">
        <v>0</v>
      </c>
      <c r="AG2356">
        <v>1799.65</v>
      </c>
      <c r="AH2356">
        <v>14543.5573</v>
      </c>
      <c r="AI2356">
        <v>112635.2435</v>
      </c>
      <c r="AJ2356">
        <v>12399.2986</v>
      </c>
      <c r="AK2356">
        <v>100235.9449</v>
      </c>
    </row>
    <row r="2357" spans="1:37" ht="19" customHeight="1">
      <c r="A2357" t="s">
        <v>1272</v>
      </c>
      <c r="B2357" t="s">
        <v>1273</v>
      </c>
      <c r="C2357" t="s">
        <v>1274</v>
      </c>
      <c r="D2357">
        <v>7</v>
      </c>
      <c r="E2357" t="s">
        <v>1213</v>
      </c>
      <c r="G2357" t="s">
        <v>1214</v>
      </c>
      <c r="H2357" t="s">
        <v>1071</v>
      </c>
      <c r="I2357" t="s">
        <v>1165</v>
      </c>
      <c r="J2357" t="s">
        <v>1032</v>
      </c>
      <c r="K2357">
        <v>0</v>
      </c>
      <c r="L2357">
        <v>1086309.8400000001</v>
      </c>
      <c r="M2357">
        <v>74854.976800000004</v>
      </c>
      <c r="N2357">
        <v>0</v>
      </c>
      <c r="O2357">
        <v>74854.976800000004</v>
      </c>
      <c r="P2357">
        <v>2669.4286000000002</v>
      </c>
      <c r="R2357">
        <v>0</v>
      </c>
      <c r="S2357">
        <v>19821.7143</v>
      </c>
      <c r="U2357">
        <f t="shared" si="40"/>
        <v>0</v>
      </c>
      <c r="V2357">
        <f t="shared" si="41"/>
        <v>7.8291472498925092</v>
      </c>
      <c r="W2357" t="str">
        <f t="shared" si="42"/>
        <v/>
      </c>
      <c r="X2357">
        <f t="shared" si="43"/>
        <v>0.53948755150232974</v>
      </c>
      <c r="Y2357" t="str">
        <f t="shared" si="44"/>
        <v/>
      </c>
      <c r="AA2357">
        <v>2669.4286000000002</v>
      </c>
      <c r="AC2357">
        <v>0</v>
      </c>
      <c r="AD2357">
        <v>19821.7143</v>
      </c>
      <c r="AF2357">
        <v>0</v>
      </c>
      <c r="AG2357">
        <v>0</v>
      </c>
      <c r="AH2357">
        <v>1086309.8400000001</v>
      </c>
      <c r="AI2357">
        <v>74854.976800000004</v>
      </c>
      <c r="AJ2357">
        <v>0</v>
      </c>
      <c r="AK2357">
        <v>74854.976800000004</v>
      </c>
    </row>
    <row r="2358" spans="1:37" ht="19" customHeight="1">
      <c r="A2358" t="s">
        <v>1272</v>
      </c>
      <c r="B2358" t="s">
        <v>1273</v>
      </c>
      <c r="C2358" t="s">
        <v>1274</v>
      </c>
      <c r="D2358">
        <v>7</v>
      </c>
      <c r="E2358" t="s">
        <v>1219</v>
      </c>
      <c r="G2358" t="s">
        <v>1220</v>
      </c>
      <c r="H2358" t="s">
        <v>1071</v>
      </c>
      <c r="I2358" t="s">
        <v>1165</v>
      </c>
      <c r="J2358" t="s">
        <v>1032</v>
      </c>
      <c r="K2358">
        <v>0</v>
      </c>
      <c r="L2358">
        <v>835698.23</v>
      </c>
      <c r="M2358">
        <v>57584.6394</v>
      </c>
      <c r="N2358">
        <v>0</v>
      </c>
      <c r="O2358">
        <v>57584.6394</v>
      </c>
      <c r="P2358">
        <v>251.1429</v>
      </c>
      <c r="R2358">
        <v>0</v>
      </c>
      <c r="S2358">
        <v>15213.428599999999</v>
      </c>
      <c r="U2358">
        <f t="shared" si="40"/>
        <v>0</v>
      </c>
      <c r="V2358">
        <f t="shared" si="41"/>
        <v>7.8473738279201193</v>
      </c>
      <c r="W2358" t="str">
        <f t="shared" si="42"/>
        <v/>
      </c>
      <c r="X2358">
        <f t="shared" si="43"/>
        <v>0.54073130215649468</v>
      </c>
      <c r="Y2358" t="str">
        <f t="shared" si="44"/>
        <v/>
      </c>
      <c r="AA2358">
        <v>251.1429</v>
      </c>
      <c r="AC2358">
        <v>0</v>
      </c>
      <c r="AD2358">
        <v>15213.428599999999</v>
      </c>
      <c r="AF2358">
        <v>0</v>
      </c>
      <c r="AG2358">
        <v>0</v>
      </c>
      <c r="AH2358">
        <v>835698.23</v>
      </c>
      <c r="AI2358">
        <v>57584.6394</v>
      </c>
      <c r="AJ2358">
        <v>0</v>
      </c>
      <c r="AK2358">
        <v>57584.6394</v>
      </c>
    </row>
    <row r="2359" spans="1:37" ht="19" customHeight="1">
      <c r="A2359" t="s">
        <v>1272</v>
      </c>
      <c r="B2359" t="s">
        <v>1273</v>
      </c>
      <c r="C2359" t="s">
        <v>1274</v>
      </c>
      <c r="D2359">
        <v>7</v>
      </c>
      <c r="E2359" t="s">
        <v>1215</v>
      </c>
      <c r="G2359" t="s">
        <v>1216</v>
      </c>
      <c r="H2359" t="s">
        <v>1168</v>
      </c>
      <c r="I2359" t="s">
        <v>1165</v>
      </c>
      <c r="J2359" t="s">
        <v>1032</v>
      </c>
      <c r="K2359">
        <v>0</v>
      </c>
      <c r="L2359">
        <v>823986.7</v>
      </c>
      <c r="M2359">
        <v>56778.545899999997</v>
      </c>
      <c r="N2359">
        <v>0</v>
      </c>
      <c r="O2359">
        <v>56778.545899999997</v>
      </c>
      <c r="P2359">
        <v>19476</v>
      </c>
      <c r="R2359">
        <v>0</v>
      </c>
      <c r="S2359">
        <v>46304.857100000001</v>
      </c>
      <c r="U2359">
        <f t="shared" si="40"/>
        <v>0</v>
      </c>
      <c r="V2359">
        <f t="shared" si="41"/>
        <v>2.5421174599475376</v>
      </c>
      <c r="W2359" t="str">
        <f t="shared" si="42"/>
        <v/>
      </c>
      <c r="X2359">
        <f t="shared" si="43"/>
        <v>0.17516997893633801</v>
      </c>
      <c r="Y2359" t="str">
        <f t="shared" si="44"/>
        <v/>
      </c>
      <c r="AA2359">
        <v>19476</v>
      </c>
      <c r="AC2359">
        <v>0</v>
      </c>
      <c r="AD2359">
        <v>46304.857100000001</v>
      </c>
      <c r="AF2359">
        <v>0</v>
      </c>
      <c r="AG2359">
        <v>0</v>
      </c>
      <c r="AH2359">
        <v>823986.7</v>
      </c>
      <c r="AI2359">
        <v>56778.545899999997</v>
      </c>
      <c r="AJ2359">
        <v>0</v>
      </c>
      <c r="AK2359">
        <v>56778.545899999997</v>
      </c>
    </row>
    <row r="2360" spans="1:37" ht="19" customHeight="1">
      <c r="A2360" t="s">
        <v>1272</v>
      </c>
      <c r="B2360" t="s">
        <v>1273</v>
      </c>
      <c r="C2360" t="s">
        <v>1274</v>
      </c>
      <c r="D2360">
        <v>7</v>
      </c>
      <c r="E2360" t="s">
        <v>1221</v>
      </c>
      <c r="G2360" t="s">
        <v>1222</v>
      </c>
      <c r="H2360" t="s">
        <v>1168</v>
      </c>
      <c r="I2360" t="s">
        <v>1165</v>
      </c>
      <c r="J2360" t="s">
        <v>1032</v>
      </c>
      <c r="K2360">
        <v>144488</v>
      </c>
      <c r="L2360">
        <v>667158.59</v>
      </c>
      <c r="M2360">
        <v>55920.143100000001</v>
      </c>
      <c r="N2360">
        <v>9950.8955000000005</v>
      </c>
      <c r="O2360">
        <v>45969.247600000002</v>
      </c>
      <c r="P2360">
        <v>1447.8570999999999</v>
      </c>
      <c r="R2360">
        <v>0</v>
      </c>
      <c r="S2360">
        <v>14934.7143</v>
      </c>
      <c r="U2360">
        <f t="shared" si="40"/>
        <v>0</v>
      </c>
      <c r="V2360">
        <f t="shared" si="41"/>
        <v>7.7637583503785441</v>
      </c>
      <c r="W2360" t="str">
        <f t="shared" si="42"/>
        <v/>
      </c>
      <c r="X2360">
        <f t="shared" si="43"/>
        <v>0.53490088333518182</v>
      </c>
      <c r="Y2360" t="str">
        <f t="shared" si="44"/>
        <v/>
      </c>
      <c r="AA2360">
        <v>1447.8570999999999</v>
      </c>
      <c r="AC2360">
        <v>0</v>
      </c>
      <c r="AD2360">
        <v>14934.7143</v>
      </c>
      <c r="AF2360">
        <v>0</v>
      </c>
      <c r="AG2360">
        <v>144488</v>
      </c>
      <c r="AH2360">
        <v>667158.59</v>
      </c>
      <c r="AI2360">
        <v>55920.143100000001</v>
      </c>
      <c r="AJ2360">
        <v>9950.8955000000005</v>
      </c>
      <c r="AK2360">
        <v>45969.247600000002</v>
      </c>
    </row>
    <row r="2361" spans="1:37" ht="19" customHeight="1">
      <c r="A2361" t="s">
        <v>1272</v>
      </c>
      <c r="B2361" t="s">
        <v>1273</v>
      </c>
      <c r="C2361" t="s">
        <v>1274</v>
      </c>
      <c r="D2361">
        <v>7</v>
      </c>
      <c r="E2361" t="s">
        <v>1223</v>
      </c>
      <c r="G2361" t="s">
        <v>1224</v>
      </c>
      <c r="H2361" t="s">
        <v>1168</v>
      </c>
      <c r="I2361" t="s">
        <v>1165</v>
      </c>
      <c r="J2361" t="s">
        <v>1032</v>
      </c>
      <c r="K2361">
        <v>132524</v>
      </c>
      <c r="L2361">
        <v>588887.68999999994</v>
      </c>
      <c r="M2361">
        <v>49704.421600000001</v>
      </c>
      <c r="N2361">
        <v>9132.152</v>
      </c>
      <c r="O2361">
        <v>40572.269500000002</v>
      </c>
      <c r="P2361">
        <v>379</v>
      </c>
      <c r="R2361">
        <v>0</v>
      </c>
      <c r="S2361">
        <v>3602.5713999999998</v>
      </c>
      <c r="U2361">
        <f t="shared" si="40"/>
        <v>0</v>
      </c>
      <c r="V2361">
        <f t="shared" si="41"/>
        <v>28.607014661012091</v>
      </c>
      <c r="W2361" t="str">
        <f t="shared" si="42"/>
        <v/>
      </c>
      <c r="X2361">
        <f t="shared" si="43"/>
        <v>1.9709898482908228</v>
      </c>
      <c r="Y2361" t="str">
        <f t="shared" si="44"/>
        <v/>
      </c>
      <c r="AA2361">
        <v>379</v>
      </c>
      <c r="AC2361">
        <v>0</v>
      </c>
      <c r="AD2361">
        <v>3602.5713999999998</v>
      </c>
      <c r="AF2361">
        <v>0</v>
      </c>
      <c r="AG2361">
        <v>132524</v>
      </c>
      <c r="AH2361">
        <v>588887.68999999994</v>
      </c>
      <c r="AI2361">
        <v>49704.421600000001</v>
      </c>
      <c r="AJ2361">
        <v>9132.152</v>
      </c>
      <c r="AK2361">
        <v>40572.269500000002</v>
      </c>
    </row>
    <row r="2362" spans="1:37" ht="19" customHeight="1">
      <c r="A2362" t="s">
        <v>1272</v>
      </c>
      <c r="B2362" t="s">
        <v>1273</v>
      </c>
      <c r="C2362" t="s">
        <v>1274</v>
      </c>
      <c r="D2362">
        <v>7</v>
      </c>
      <c r="E2362" t="s">
        <v>1217</v>
      </c>
      <c r="G2362" t="s">
        <v>1218</v>
      </c>
      <c r="H2362" t="s">
        <v>1071</v>
      </c>
      <c r="I2362" t="s">
        <v>1165</v>
      </c>
      <c r="J2362" t="s">
        <v>1032</v>
      </c>
      <c r="K2362">
        <v>541240</v>
      </c>
      <c r="L2362">
        <v>144395.04</v>
      </c>
      <c r="M2362">
        <v>47253.477899999998</v>
      </c>
      <c r="N2362">
        <v>37302.376900000003</v>
      </c>
      <c r="O2362">
        <v>9951.1010000000006</v>
      </c>
      <c r="P2362">
        <v>400.42860000000002</v>
      </c>
      <c r="R2362">
        <v>0</v>
      </c>
      <c r="S2362">
        <v>4754.4286000000002</v>
      </c>
      <c r="U2362">
        <f t="shared" si="40"/>
        <v>0</v>
      </c>
      <c r="V2362">
        <f t="shared" si="41"/>
        <v>20.601395266960754</v>
      </c>
      <c r="W2362" t="str">
        <f t="shared" si="42"/>
        <v/>
      </c>
      <c r="X2362">
        <f t="shared" si="43"/>
        <v>1.4198334670242272</v>
      </c>
      <c r="Y2362" t="str">
        <f t="shared" si="44"/>
        <v/>
      </c>
      <c r="AA2362">
        <v>400.42860000000002</v>
      </c>
      <c r="AC2362">
        <v>0</v>
      </c>
      <c r="AD2362">
        <v>4754.4286000000002</v>
      </c>
      <c r="AF2362">
        <v>0</v>
      </c>
      <c r="AG2362">
        <v>541240</v>
      </c>
      <c r="AH2362">
        <v>144395.04</v>
      </c>
      <c r="AI2362">
        <v>47253.477899999998</v>
      </c>
      <c r="AJ2362">
        <v>37302.376900000003</v>
      </c>
      <c r="AK2362">
        <v>9951.1010000000006</v>
      </c>
    </row>
    <row r="2363" spans="1:37" ht="19" customHeight="1">
      <c r="A2363" t="s">
        <v>1272</v>
      </c>
      <c r="B2363" t="s">
        <v>1273</v>
      </c>
      <c r="C2363" t="s">
        <v>1274</v>
      </c>
      <c r="D2363">
        <v>7</v>
      </c>
      <c r="E2363" t="s">
        <v>1225</v>
      </c>
      <c r="G2363" t="s">
        <v>1226</v>
      </c>
      <c r="H2363" t="s">
        <v>1071</v>
      </c>
      <c r="I2363" t="s">
        <v>1165</v>
      </c>
      <c r="J2363" t="s">
        <v>1032</v>
      </c>
      <c r="K2363">
        <v>402328</v>
      </c>
      <c r="L2363">
        <v>180107.46</v>
      </c>
      <c r="M2363">
        <v>40129.504200000003</v>
      </c>
      <c r="N2363">
        <v>27720.108100000001</v>
      </c>
      <c r="O2363">
        <v>12409.396000000001</v>
      </c>
      <c r="P2363">
        <v>122.5714</v>
      </c>
      <c r="R2363">
        <v>0</v>
      </c>
      <c r="S2363">
        <v>2892.2856999999999</v>
      </c>
      <c r="U2363">
        <f t="shared" si="40"/>
        <v>0</v>
      </c>
      <c r="V2363">
        <f t="shared" si="41"/>
        <v>28.767927633942151</v>
      </c>
      <c r="W2363" t="str">
        <f t="shared" si="42"/>
        <v/>
      </c>
      <c r="X2363">
        <f t="shared" si="43"/>
        <v>1.9820954459255928</v>
      </c>
      <c r="Y2363" t="str">
        <f t="shared" si="44"/>
        <v/>
      </c>
      <c r="AA2363">
        <v>122.5714</v>
      </c>
      <c r="AC2363">
        <v>0</v>
      </c>
      <c r="AD2363">
        <v>2892.2856999999999</v>
      </c>
      <c r="AF2363">
        <v>0</v>
      </c>
      <c r="AG2363">
        <v>402328</v>
      </c>
      <c r="AH2363">
        <v>180107.46</v>
      </c>
      <c r="AI2363">
        <v>40129.504200000003</v>
      </c>
      <c r="AJ2363">
        <v>27720.108100000001</v>
      </c>
      <c r="AK2363">
        <v>12409.396000000001</v>
      </c>
    </row>
    <row r="2364" spans="1:37" ht="19" customHeight="1">
      <c r="A2364" t="s">
        <v>1272</v>
      </c>
      <c r="B2364" t="s">
        <v>1273</v>
      </c>
      <c r="C2364" t="s">
        <v>1274</v>
      </c>
      <c r="D2364">
        <v>7</v>
      </c>
      <c r="E2364" t="s">
        <v>1227</v>
      </c>
      <c r="G2364" t="s">
        <v>1228</v>
      </c>
      <c r="H2364" t="s">
        <v>1168</v>
      </c>
      <c r="I2364" t="s">
        <v>1165</v>
      </c>
      <c r="J2364" t="s">
        <v>1032</v>
      </c>
      <c r="K2364">
        <v>358208</v>
      </c>
      <c r="L2364">
        <v>107069.79</v>
      </c>
      <c r="M2364">
        <v>32068.164700000001</v>
      </c>
      <c r="N2364">
        <v>24691.027900000001</v>
      </c>
      <c r="O2364">
        <v>7377.1368000000002</v>
      </c>
      <c r="P2364">
        <v>545.57140000000004</v>
      </c>
      <c r="R2364">
        <v>0</v>
      </c>
      <c r="S2364">
        <v>3897.5713999999998</v>
      </c>
      <c r="U2364">
        <f t="shared" si="40"/>
        <v>0</v>
      </c>
      <c r="V2364">
        <f t="shared" si="41"/>
        <v>17.053762174641808</v>
      </c>
      <c r="W2364" t="str">
        <f t="shared" si="42"/>
        <v/>
      </c>
      <c r="X2364">
        <f t="shared" si="43"/>
        <v>1.1753899840588644</v>
      </c>
      <c r="Y2364" t="str">
        <f t="shared" si="44"/>
        <v/>
      </c>
      <c r="AA2364">
        <v>545.57140000000004</v>
      </c>
      <c r="AC2364">
        <v>0</v>
      </c>
      <c r="AD2364">
        <v>3897.5713999999998</v>
      </c>
      <c r="AF2364">
        <v>0</v>
      </c>
      <c r="AG2364">
        <v>358208</v>
      </c>
      <c r="AH2364">
        <v>107069.79</v>
      </c>
      <c r="AI2364">
        <v>32068.164700000001</v>
      </c>
      <c r="AJ2364">
        <v>24691.027900000001</v>
      </c>
      <c r="AK2364">
        <v>7377.1368000000002</v>
      </c>
    </row>
    <row r="2365" spans="1:37" ht="19" customHeight="1">
      <c r="A2365" t="s">
        <v>1272</v>
      </c>
      <c r="B2365" t="s">
        <v>1273</v>
      </c>
      <c r="C2365" t="s">
        <v>1274</v>
      </c>
      <c r="D2365">
        <v>7</v>
      </c>
      <c r="E2365" t="s">
        <v>1233</v>
      </c>
      <c r="G2365" t="s">
        <v>1234</v>
      </c>
      <c r="H2365" t="s">
        <v>1071</v>
      </c>
      <c r="I2365" t="s">
        <v>1165</v>
      </c>
      <c r="J2365" t="s">
        <v>1032</v>
      </c>
      <c r="K2365">
        <v>305617</v>
      </c>
      <c r="L2365">
        <v>134238.78</v>
      </c>
      <c r="M2365">
        <v>30309.397300000001</v>
      </c>
      <c r="N2365">
        <v>21059.663799999998</v>
      </c>
      <c r="O2365">
        <v>9249.7335999999996</v>
      </c>
      <c r="P2365">
        <v>51.428600000000003</v>
      </c>
      <c r="R2365">
        <v>0</v>
      </c>
      <c r="S2365">
        <v>1257.1429000000001</v>
      </c>
      <c r="U2365">
        <f t="shared" si="40"/>
        <v>0</v>
      </c>
      <c r="V2365">
        <f t="shared" si="41"/>
        <v>49.983609659649666</v>
      </c>
      <c r="W2365" t="str">
        <f t="shared" si="42"/>
        <v/>
      </c>
      <c r="X2365">
        <f t="shared" si="43"/>
        <v>3.4442495757642191</v>
      </c>
      <c r="Y2365" t="str">
        <f t="shared" si="44"/>
        <v/>
      </c>
      <c r="AA2365">
        <v>51.428600000000003</v>
      </c>
      <c r="AC2365">
        <v>0</v>
      </c>
      <c r="AD2365">
        <v>1257.1429000000001</v>
      </c>
      <c r="AF2365">
        <v>0</v>
      </c>
      <c r="AG2365">
        <v>305617</v>
      </c>
      <c r="AH2365">
        <v>134238.78</v>
      </c>
      <c r="AI2365">
        <v>30309.397300000001</v>
      </c>
      <c r="AJ2365">
        <v>21059.663799999998</v>
      </c>
      <c r="AK2365">
        <v>9249.7335999999996</v>
      </c>
    </row>
    <row r="2366" spans="1:37" ht="19" customHeight="1">
      <c r="A2366" t="s">
        <v>1272</v>
      </c>
      <c r="B2366" t="s">
        <v>1273</v>
      </c>
      <c r="C2366" t="s">
        <v>1274</v>
      </c>
      <c r="D2366">
        <v>7</v>
      </c>
      <c r="E2366" t="s">
        <v>1229</v>
      </c>
      <c r="G2366" t="s">
        <v>1230</v>
      </c>
      <c r="H2366" t="s">
        <v>1071</v>
      </c>
      <c r="I2366" t="s">
        <v>1165</v>
      </c>
      <c r="J2366" t="s">
        <v>1032</v>
      </c>
      <c r="K2366">
        <v>158189</v>
      </c>
      <c r="L2366">
        <v>222739.56</v>
      </c>
      <c r="M2366">
        <v>26245.616999999998</v>
      </c>
      <c r="N2366">
        <v>10899.695299999999</v>
      </c>
      <c r="O2366">
        <v>15345.921700000001</v>
      </c>
      <c r="P2366">
        <v>104.5714</v>
      </c>
      <c r="R2366">
        <v>0</v>
      </c>
      <c r="S2366">
        <v>2902.8571000000002</v>
      </c>
      <c r="U2366">
        <f t="shared" si="40"/>
        <v>0</v>
      </c>
      <c r="V2366">
        <f t="shared" si="41"/>
        <v>18.746484528737465</v>
      </c>
      <c r="W2366" t="str">
        <f t="shared" si="42"/>
        <v/>
      </c>
      <c r="X2366">
        <f t="shared" si="43"/>
        <v>1.291615028911639</v>
      </c>
      <c r="Y2366" t="str">
        <f t="shared" si="44"/>
        <v/>
      </c>
      <c r="AA2366">
        <v>104.5714</v>
      </c>
      <c r="AC2366">
        <v>0</v>
      </c>
      <c r="AD2366">
        <v>2902.8571000000002</v>
      </c>
      <c r="AF2366">
        <v>0</v>
      </c>
      <c r="AG2366">
        <v>158189</v>
      </c>
      <c r="AH2366">
        <v>222739.56</v>
      </c>
      <c r="AI2366">
        <v>26245.616999999998</v>
      </c>
      <c r="AJ2366">
        <v>10899.695299999999</v>
      </c>
      <c r="AK2366">
        <v>15345.921700000001</v>
      </c>
    </row>
    <row r="2367" spans="1:37" ht="19" customHeight="1">
      <c r="A2367" t="s">
        <v>1272</v>
      </c>
      <c r="B2367" t="s">
        <v>1273</v>
      </c>
      <c r="C2367" t="s">
        <v>1274</v>
      </c>
      <c r="D2367">
        <v>7</v>
      </c>
      <c r="E2367" t="s">
        <v>1231</v>
      </c>
      <c r="G2367" t="s">
        <v>1232</v>
      </c>
      <c r="H2367" t="s">
        <v>1168</v>
      </c>
      <c r="I2367" t="s">
        <v>1165</v>
      </c>
      <c r="J2367" t="s">
        <v>1032</v>
      </c>
      <c r="K2367">
        <v>131584</v>
      </c>
      <c r="L2367">
        <v>242730.74</v>
      </c>
      <c r="M2367">
        <v>25793.820800000001</v>
      </c>
      <c r="N2367">
        <v>9068.8382999999994</v>
      </c>
      <c r="O2367">
        <v>16724.982400000001</v>
      </c>
      <c r="P2367">
        <v>70.428600000000003</v>
      </c>
      <c r="R2367">
        <v>0</v>
      </c>
      <c r="S2367">
        <v>2488</v>
      </c>
      <c r="U2367">
        <f t="shared" si="40"/>
        <v>0</v>
      </c>
      <c r="V2367">
        <f t="shared" si="41"/>
        <v>21.492578089113458</v>
      </c>
      <c r="W2367" t="str">
        <f t="shared" si="42"/>
        <v/>
      </c>
      <c r="X2367">
        <f t="shared" si="43"/>
        <v>1.4810416169039964</v>
      </c>
      <c r="Y2367" t="str">
        <f t="shared" si="44"/>
        <v/>
      </c>
      <c r="AA2367">
        <v>70.428600000000003</v>
      </c>
      <c r="AC2367">
        <v>0</v>
      </c>
      <c r="AD2367">
        <v>2488</v>
      </c>
      <c r="AF2367">
        <v>0</v>
      </c>
      <c r="AG2367">
        <v>131584</v>
      </c>
      <c r="AH2367">
        <v>242730.74</v>
      </c>
      <c r="AI2367">
        <v>25793.820800000001</v>
      </c>
      <c r="AJ2367">
        <v>9068.8382999999994</v>
      </c>
      <c r="AK2367">
        <v>16724.982400000001</v>
      </c>
    </row>
    <row r="2368" spans="1:37" ht="19" customHeight="1">
      <c r="A2368" t="s">
        <v>1272</v>
      </c>
      <c r="B2368" t="s">
        <v>1273</v>
      </c>
      <c r="C2368" t="s">
        <v>1274</v>
      </c>
      <c r="D2368">
        <v>7</v>
      </c>
      <c r="E2368" t="s">
        <v>1236</v>
      </c>
      <c r="G2368" t="s">
        <v>1311</v>
      </c>
      <c r="H2368" t="s">
        <v>1311</v>
      </c>
      <c r="I2368" t="s">
        <v>1031</v>
      </c>
      <c r="J2368" t="s">
        <v>1032</v>
      </c>
      <c r="K2368">
        <v>0</v>
      </c>
      <c r="L2368">
        <v>760616.89</v>
      </c>
      <c r="M2368">
        <v>52399.245499999997</v>
      </c>
      <c r="N2368">
        <v>0</v>
      </c>
      <c r="O2368">
        <v>52399.245499999997</v>
      </c>
      <c r="P2368">
        <v>18729.857100000001</v>
      </c>
      <c r="R2368">
        <v>0</v>
      </c>
      <c r="S2368">
        <v>47917.428599999999</v>
      </c>
      <c r="U2368">
        <f t="shared" si="40"/>
        <v>0</v>
      </c>
      <c r="V2368">
        <f t="shared" si="41"/>
        <v>2.2676416262095858</v>
      </c>
      <c r="W2368" t="str">
        <f t="shared" si="42"/>
        <v/>
      </c>
      <c r="X2368">
        <f t="shared" si="43"/>
        <v>0.1562188689732821</v>
      </c>
      <c r="Y2368" t="str">
        <f t="shared" si="44"/>
        <v/>
      </c>
      <c r="AA2368">
        <v>18729.857100000001</v>
      </c>
      <c r="AC2368">
        <v>0</v>
      </c>
      <c r="AD2368">
        <v>47917.428599999999</v>
      </c>
      <c r="AF2368">
        <v>0</v>
      </c>
      <c r="AG2368">
        <v>0</v>
      </c>
      <c r="AH2368">
        <v>760616.89</v>
      </c>
      <c r="AI2368">
        <v>52399.245499999997</v>
      </c>
      <c r="AJ2368">
        <v>0</v>
      </c>
      <c r="AK2368">
        <v>52399.245499999997</v>
      </c>
    </row>
    <row r="2369" spans="1:37" ht="19" customHeight="1">
      <c r="A2369" t="s">
        <v>1272</v>
      </c>
      <c r="B2369" t="s">
        <v>1273</v>
      </c>
      <c r="C2369" t="s">
        <v>1274</v>
      </c>
      <c r="D2369">
        <v>7</v>
      </c>
      <c r="E2369" t="s">
        <v>1237</v>
      </c>
      <c r="G2369" t="s">
        <v>1311</v>
      </c>
      <c r="H2369" t="s">
        <v>1311</v>
      </c>
      <c r="I2369" t="s">
        <v>1031</v>
      </c>
      <c r="J2369" t="s">
        <v>1032</v>
      </c>
      <c r="K2369">
        <v>0</v>
      </c>
      <c r="L2369">
        <v>583361.43000000005</v>
      </c>
      <c r="M2369">
        <v>40195.431700000001</v>
      </c>
      <c r="N2369">
        <v>0</v>
      </c>
      <c r="O2369">
        <v>40195.431700000001</v>
      </c>
      <c r="P2369">
        <v>12370.428599999999</v>
      </c>
      <c r="R2369">
        <v>0</v>
      </c>
      <c r="S2369">
        <v>33167.2857</v>
      </c>
      <c r="U2369">
        <f t="shared" si="40"/>
        <v>0</v>
      </c>
      <c r="V2369">
        <f t="shared" si="41"/>
        <v>2.5126369367891068</v>
      </c>
      <c r="W2369" t="str">
        <f t="shared" si="42"/>
        <v/>
      </c>
      <c r="X2369">
        <f t="shared" si="43"/>
        <v>0.17312856350411057</v>
      </c>
      <c r="Y2369" t="str">
        <f t="shared" si="44"/>
        <v/>
      </c>
      <c r="AA2369">
        <v>12370.428599999999</v>
      </c>
      <c r="AC2369">
        <v>0</v>
      </c>
      <c r="AD2369">
        <v>33167.2857</v>
      </c>
      <c r="AF2369">
        <v>0</v>
      </c>
      <c r="AG2369">
        <v>0</v>
      </c>
      <c r="AH2369">
        <v>583361.43000000005</v>
      </c>
      <c r="AI2369">
        <v>40195.431700000001</v>
      </c>
      <c r="AJ2369">
        <v>0</v>
      </c>
      <c r="AK2369">
        <v>40195.431700000001</v>
      </c>
    </row>
    <row r="2370" spans="1:37" ht="19" customHeight="1">
      <c r="A2370" t="s">
        <v>1272</v>
      </c>
      <c r="B2370" t="s">
        <v>1273</v>
      </c>
      <c r="C2370" t="s">
        <v>1274</v>
      </c>
      <c r="D2370">
        <v>7</v>
      </c>
      <c r="E2370" t="s">
        <v>1238</v>
      </c>
      <c r="G2370" t="s">
        <v>1311</v>
      </c>
      <c r="H2370" t="s">
        <v>1311</v>
      </c>
      <c r="I2370" t="s">
        <v>1031</v>
      </c>
      <c r="J2370" t="s">
        <v>1032</v>
      </c>
      <c r="K2370">
        <v>157545</v>
      </c>
      <c r="L2370">
        <v>267624.15000000002</v>
      </c>
      <c r="M2370">
        <v>29295.539000000001</v>
      </c>
      <c r="N2370">
        <v>10857.1304</v>
      </c>
      <c r="O2370">
        <v>18438.408599999999</v>
      </c>
      <c r="P2370">
        <v>229.42859999999999</v>
      </c>
      <c r="R2370">
        <v>0</v>
      </c>
      <c r="S2370">
        <v>993</v>
      </c>
      <c r="U2370">
        <f t="shared" si="40"/>
        <v>0</v>
      </c>
      <c r="V2370">
        <f t="shared" si="41"/>
        <v>61.166616314199402</v>
      </c>
      <c r="W2370" t="str">
        <f t="shared" si="42"/>
        <v/>
      </c>
      <c r="X2370">
        <f t="shared" si="43"/>
        <v>4.2145790533736154</v>
      </c>
      <c r="Y2370" t="str">
        <f t="shared" si="44"/>
        <v/>
      </c>
      <c r="AA2370">
        <v>229.42859999999999</v>
      </c>
      <c r="AC2370">
        <v>0</v>
      </c>
      <c r="AD2370">
        <v>993</v>
      </c>
      <c r="AF2370">
        <v>0</v>
      </c>
      <c r="AG2370">
        <v>157545</v>
      </c>
      <c r="AH2370">
        <v>267624.15000000002</v>
      </c>
      <c r="AI2370">
        <v>29295.539000000001</v>
      </c>
      <c r="AJ2370">
        <v>10857.1304</v>
      </c>
      <c r="AK2370">
        <v>18438.408599999999</v>
      </c>
    </row>
    <row r="2371" spans="1:37" ht="19" customHeight="1">
      <c r="A2371" t="s">
        <v>1272</v>
      </c>
      <c r="B2371" t="s">
        <v>1273</v>
      </c>
      <c r="C2371" t="s">
        <v>1274</v>
      </c>
      <c r="D2371">
        <v>7</v>
      </c>
      <c r="E2371" t="s">
        <v>1245</v>
      </c>
      <c r="G2371" t="s">
        <v>1311</v>
      </c>
      <c r="H2371" t="s">
        <v>1311</v>
      </c>
      <c r="I2371" t="s">
        <v>1031</v>
      </c>
      <c r="J2371" t="s">
        <v>1032</v>
      </c>
      <c r="K2371">
        <v>34056</v>
      </c>
      <c r="L2371">
        <v>205909.79</v>
      </c>
      <c r="M2371">
        <v>16543.277600000001</v>
      </c>
      <c r="N2371">
        <v>2346.4124999999999</v>
      </c>
      <c r="O2371">
        <v>14196.865</v>
      </c>
      <c r="P2371">
        <v>154.71430000000001</v>
      </c>
      <c r="R2371">
        <v>0</v>
      </c>
      <c r="S2371">
        <v>819.71429999999998</v>
      </c>
      <c r="U2371">
        <f t="shared" si="40"/>
        <v>0</v>
      </c>
      <c r="V2371">
        <f t="shared" si="41"/>
        <v>41.820457619023053</v>
      </c>
      <c r="W2371" t="str">
        <f t="shared" si="42"/>
        <v/>
      </c>
      <c r="X2371">
        <f t="shared" si="43"/>
        <v>2.8831086287363434</v>
      </c>
      <c r="Y2371" t="str">
        <f t="shared" si="44"/>
        <v/>
      </c>
      <c r="AA2371">
        <v>154.71430000000001</v>
      </c>
      <c r="AC2371">
        <v>0</v>
      </c>
      <c r="AD2371">
        <v>819.71429999999998</v>
      </c>
      <c r="AF2371">
        <v>0</v>
      </c>
      <c r="AG2371">
        <v>34056</v>
      </c>
      <c r="AH2371">
        <v>205909.79</v>
      </c>
      <c r="AI2371">
        <v>16543.277600000001</v>
      </c>
      <c r="AJ2371">
        <v>2346.4124999999999</v>
      </c>
      <c r="AK2371">
        <v>14196.865</v>
      </c>
    </row>
    <row r="2372" spans="1:37" ht="19" customHeight="1">
      <c r="A2372" t="s">
        <v>1272</v>
      </c>
      <c r="B2372" t="s">
        <v>1273</v>
      </c>
      <c r="C2372" t="s">
        <v>1274</v>
      </c>
      <c r="D2372">
        <v>7</v>
      </c>
      <c r="E2372" t="s">
        <v>1239</v>
      </c>
      <c r="G2372" t="s">
        <v>1311</v>
      </c>
      <c r="H2372" t="s">
        <v>1311</v>
      </c>
      <c r="I2372" t="s">
        <v>1031</v>
      </c>
      <c r="J2372" t="s">
        <v>1032</v>
      </c>
      <c r="K2372">
        <v>0</v>
      </c>
      <c r="L2372">
        <v>223913.06</v>
      </c>
      <c r="M2372">
        <v>15428.1973</v>
      </c>
      <c r="N2372">
        <v>0</v>
      </c>
      <c r="O2372">
        <v>15428.1973</v>
      </c>
      <c r="P2372">
        <v>907.57140000000004</v>
      </c>
      <c r="R2372">
        <v>0</v>
      </c>
      <c r="S2372">
        <v>4583.8571000000002</v>
      </c>
      <c r="U2372">
        <f t="shared" si="40"/>
        <v>0</v>
      </c>
      <c r="V2372">
        <f t="shared" si="41"/>
        <v>6.9783109076415135</v>
      </c>
      <c r="W2372" t="str">
        <f t="shared" si="42"/>
        <v/>
      </c>
      <c r="X2372">
        <f t="shared" si="43"/>
        <v>0.48082393007283886</v>
      </c>
      <c r="Y2372" t="str">
        <f t="shared" si="44"/>
        <v/>
      </c>
      <c r="AA2372">
        <v>907.57140000000004</v>
      </c>
      <c r="AC2372">
        <v>0</v>
      </c>
      <c r="AD2372">
        <v>4583.8571000000002</v>
      </c>
      <c r="AF2372">
        <v>0</v>
      </c>
      <c r="AG2372">
        <v>0</v>
      </c>
      <c r="AH2372">
        <v>223913.06</v>
      </c>
      <c r="AI2372">
        <v>15428.1973</v>
      </c>
      <c r="AJ2372">
        <v>0</v>
      </c>
      <c r="AK2372">
        <v>15428.1973</v>
      </c>
    </row>
    <row r="2373" spans="1:37" ht="19" customHeight="1">
      <c r="A2373" t="s">
        <v>1272</v>
      </c>
      <c r="B2373" t="s">
        <v>1273</v>
      </c>
      <c r="C2373" t="s">
        <v>1274</v>
      </c>
      <c r="D2373">
        <v>7</v>
      </c>
      <c r="E2373" t="s">
        <v>1242</v>
      </c>
      <c r="G2373" t="s">
        <v>1311</v>
      </c>
      <c r="H2373" t="s">
        <v>1311</v>
      </c>
      <c r="I2373" t="s">
        <v>1031</v>
      </c>
      <c r="J2373" t="s">
        <v>1032</v>
      </c>
      <c r="K2373">
        <v>5993</v>
      </c>
      <c r="L2373">
        <v>188273.3</v>
      </c>
      <c r="M2373">
        <v>13385.2783</v>
      </c>
      <c r="N2373">
        <v>412.5378</v>
      </c>
      <c r="O2373">
        <v>12972.7405</v>
      </c>
      <c r="P2373">
        <v>514.57140000000004</v>
      </c>
      <c r="R2373">
        <v>0</v>
      </c>
      <c r="S2373">
        <v>10571.2857</v>
      </c>
      <c r="U2373">
        <f t="shared" si="40"/>
        <v>0</v>
      </c>
      <c r="V2373">
        <f t="shared" si="41"/>
        <v>2.6252557502469704</v>
      </c>
      <c r="W2373" t="str">
        <f t="shared" si="42"/>
        <v/>
      </c>
      <c r="X2373">
        <f t="shared" si="43"/>
        <v>0.18088458381989564</v>
      </c>
      <c r="Y2373" t="str">
        <f t="shared" si="44"/>
        <v/>
      </c>
      <c r="AA2373">
        <v>514.57140000000004</v>
      </c>
      <c r="AC2373">
        <v>0</v>
      </c>
      <c r="AD2373">
        <v>10571.2857</v>
      </c>
      <c r="AF2373">
        <v>0</v>
      </c>
      <c r="AG2373">
        <v>5993</v>
      </c>
      <c r="AH2373">
        <v>188273.3</v>
      </c>
      <c r="AI2373">
        <v>13385.2783</v>
      </c>
      <c r="AJ2373">
        <v>412.5378</v>
      </c>
      <c r="AK2373">
        <v>12972.7405</v>
      </c>
    </row>
    <row r="2374" spans="1:37" ht="19" customHeight="1">
      <c r="A2374" t="s">
        <v>1272</v>
      </c>
      <c r="B2374" t="s">
        <v>1273</v>
      </c>
      <c r="C2374" t="s">
        <v>1274</v>
      </c>
      <c r="D2374">
        <v>7</v>
      </c>
      <c r="E2374" t="s">
        <v>1243</v>
      </c>
      <c r="G2374" t="s">
        <v>1311</v>
      </c>
      <c r="H2374" t="s">
        <v>1311</v>
      </c>
      <c r="I2374" t="s">
        <v>1031</v>
      </c>
      <c r="J2374" t="s">
        <v>1032</v>
      </c>
      <c r="K2374">
        <v>0</v>
      </c>
      <c r="L2374">
        <v>159284.94</v>
      </c>
      <c r="M2374">
        <v>10976.695299999999</v>
      </c>
      <c r="N2374">
        <v>0</v>
      </c>
      <c r="O2374">
        <v>10976.695299999999</v>
      </c>
      <c r="P2374">
        <v>113.1429</v>
      </c>
      <c r="R2374">
        <v>0</v>
      </c>
      <c r="S2374">
        <v>792.71429999999998</v>
      </c>
      <c r="U2374">
        <f t="shared" si="40"/>
        <v>0</v>
      </c>
      <c r="V2374">
        <f t="shared" si="41"/>
        <v>28.705160773019269</v>
      </c>
      <c r="W2374" t="str">
        <f t="shared" si="42"/>
        <v/>
      </c>
      <c r="X2374">
        <f t="shared" si="43"/>
        <v>1.9781393227943895</v>
      </c>
      <c r="Y2374" t="str">
        <f t="shared" si="44"/>
        <v/>
      </c>
      <c r="AA2374">
        <v>113.1429</v>
      </c>
      <c r="AC2374">
        <v>0</v>
      </c>
      <c r="AD2374">
        <v>792.71429999999998</v>
      </c>
      <c r="AF2374">
        <v>0</v>
      </c>
      <c r="AG2374">
        <v>0</v>
      </c>
      <c r="AH2374">
        <v>159284.94</v>
      </c>
      <c r="AI2374">
        <v>10976.695299999999</v>
      </c>
      <c r="AJ2374">
        <v>0</v>
      </c>
      <c r="AK2374">
        <v>10976.695299999999</v>
      </c>
    </row>
    <row r="2375" spans="1:37" ht="19" customHeight="1">
      <c r="A2375" t="s">
        <v>1272</v>
      </c>
      <c r="B2375" t="s">
        <v>1273</v>
      </c>
      <c r="C2375" t="s">
        <v>1274</v>
      </c>
      <c r="D2375">
        <v>7</v>
      </c>
      <c r="E2375" t="s">
        <v>1244</v>
      </c>
      <c r="G2375" t="s">
        <v>1311</v>
      </c>
      <c r="H2375" t="s">
        <v>1311</v>
      </c>
      <c r="I2375" t="s">
        <v>1031</v>
      </c>
      <c r="J2375" t="s">
        <v>1032</v>
      </c>
      <c r="K2375">
        <v>0</v>
      </c>
      <c r="L2375">
        <v>113292.66</v>
      </c>
      <c r="M2375">
        <v>7806.8292000000001</v>
      </c>
      <c r="N2375">
        <v>0</v>
      </c>
      <c r="O2375">
        <v>7806.8292000000001</v>
      </c>
      <c r="P2375">
        <v>2667.1428999999998</v>
      </c>
      <c r="R2375">
        <v>0</v>
      </c>
      <c r="S2375">
        <v>9562</v>
      </c>
      <c r="U2375">
        <f t="shared" si="40"/>
        <v>0</v>
      </c>
      <c r="V2375">
        <f t="shared" si="41"/>
        <v>1.6926025637194848</v>
      </c>
      <c r="W2375" t="str">
        <f t="shared" si="42"/>
        <v/>
      </c>
      <c r="X2375">
        <f t="shared" si="43"/>
        <v>0.11663473272178564</v>
      </c>
      <c r="Y2375" t="str">
        <f t="shared" si="44"/>
        <v/>
      </c>
      <c r="AA2375">
        <v>2667.1428999999998</v>
      </c>
      <c r="AC2375">
        <v>0</v>
      </c>
      <c r="AD2375">
        <v>9562</v>
      </c>
      <c r="AF2375">
        <v>0</v>
      </c>
      <c r="AG2375">
        <v>0</v>
      </c>
      <c r="AH2375">
        <v>113292.66</v>
      </c>
      <c r="AI2375">
        <v>7806.8292000000001</v>
      </c>
      <c r="AJ2375">
        <v>0</v>
      </c>
      <c r="AK2375">
        <v>7806.8292000000001</v>
      </c>
    </row>
    <row r="2376" spans="1:37" ht="19" customHeight="1">
      <c r="A2376" t="s">
        <v>1272</v>
      </c>
      <c r="B2376" t="s">
        <v>1273</v>
      </c>
      <c r="C2376" t="s">
        <v>1274</v>
      </c>
      <c r="D2376">
        <v>7</v>
      </c>
      <c r="E2376" t="s">
        <v>1240</v>
      </c>
      <c r="F2376" t="s">
        <v>1241</v>
      </c>
      <c r="G2376" t="s">
        <v>1311</v>
      </c>
      <c r="H2376" t="s">
        <v>1311</v>
      </c>
      <c r="I2376" t="s">
        <v>1031</v>
      </c>
      <c r="J2376" t="s">
        <v>1032</v>
      </c>
      <c r="K2376">
        <v>75089</v>
      </c>
      <c r="L2376">
        <v>0</v>
      </c>
      <c r="M2376">
        <v>5162.3635000000004</v>
      </c>
      <c r="N2376">
        <v>5162.3635000000004</v>
      </c>
      <c r="O2376">
        <v>0</v>
      </c>
      <c r="P2376">
        <v>8.5714000000000006</v>
      </c>
      <c r="Q2376">
        <v>118.1429</v>
      </c>
      <c r="R2376">
        <v>2</v>
      </c>
      <c r="S2376">
        <v>129.28569999999999</v>
      </c>
      <c r="T2376">
        <v>0.71430000000000005</v>
      </c>
      <c r="U2376">
        <f t="shared" si="40"/>
        <v>5.5249729861848607E-3</v>
      </c>
      <c r="V2376">
        <f t="shared" si="41"/>
        <v>82.97127988632927</v>
      </c>
      <c r="W2376">
        <f t="shared" si="42"/>
        <v>15017.499650006999</v>
      </c>
      <c r="X2376">
        <f t="shared" si="43"/>
        <v>5.7042696910795243</v>
      </c>
      <c r="Y2376">
        <f t="shared" si="44"/>
        <v>1032.4520509589809</v>
      </c>
      <c r="AA2376">
        <v>8.5714000000000006</v>
      </c>
      <c r="AB2376">
        <v>118.1429</v>
      </c>
      <c r="AC2376">
        <v>2</v>
      </c>
      <c r="AD2376">
        <v>129.28569999999999</v>
      </c>
      <c r="AE2376">
        <v>0.71430000000000005</v>
      </c>
      <c r="AF2376">
        <v>5.4898899999999999E-3</v>
      </c>
      <c r="AG2376">
        <v>75089</v>
      </c>
      <c r="AH2376">
        <v>0</v>
      </c>
      <c r="AI2376">
        <v>5162.3635000000004</v>
      </c>
      <c r="AJ2376">
        <v>5162.3635000000004</v>
      </c>
      <c r="AK2376">
        <v>0</v>
      </c>
    </row>
    <row r="2377" spans="1:37" ht="19" customHeight="1">
      <c r="A2377" t="s">
        <v>1272</v>
      </c>
      <c r="B2377" t="s">
        <v>1273</v>
      </c>
      <c r="C2377" t="s">
        <v>1274</v>
      </c>
      <c r="D2377">
        <v>7</v>
      </c>
      <c r="E2377" t="s">
        <v>1246</v>
      </c>
      <c r="G2377" t="s">
        <v>1311</v>
      </c>
      <c r="H2377" t="s">
        <v>1311</v>
      </c>
      <c r="I2377" t="s">
        <v>1031</v>
      </c>
      <c r="J2377" t="s">
        <v>1032</v>
      </c>
      <c r="K2377">
        <v>13986</v>
      </c>
      <c r="L2377">
        <v>43294.33</v>
      </c>
      <c r="M2377">
        <v>3946.6702</v>
      </c>
      <c r="N2377">
        <v>963.27959999999996</v>
      </c>
      <c r="O2377">
        <v>2983.3906000000002</v>
      </c>
      <c r="P2377">
        <v>235.1429</v>
      </c>
      <c r="R2377">
        <v>0</v>
      </c>
      <c r="S2377">
        <v>1464.5714</v>
      </c>
      <c r="U2377">
        <f t="shared" ref="U2377:U2631" si="45">IFERROR(T2377/S2377,"")</f>
        <v>0</v>
      </c>
      <c r="V2377">
        <f t="shared" ref="V2377:V2631" si="46">IFERROR((K2377+L2377)/D2377/S2377,"")</f>
        <v>5.5872347949128907</v>
      </c>
      <c r="W2377" t="str">
        <f t="shared" ref="W2377:W2631" si="47">IFERROR((K2377+L2377)/D2377/T2377,"")</f>
        <v/>
      </c>
      <c r="X2377">
        <f t="shared" ref="X2377:X2631" si="48">IFERROR(M2377/D2377/S2377,"")</f>
        <v>0.38496588733839032</v>
      </c>
      <c r="Y2377" t="str">
        <f t="shared" ref="Y2377:Y2631" si="49">IFERROR(M2377/D2377/T2377,"")</f>
        <v/>
      </c>
      <c r="AA2377">
        <v>235.1429</v>
      </c>
      <c r="AC2377">
        <v>0</v>
      </c>
      <c r="AD2377">
        <v>1464.5714</v>
      </c>
      <c r="AF2377">
        <v>0</v>
      </c>
      <c r="AG2377">
        <v>13986</v>
      </c>
      <c r="AH2377">
        <v>43294.33</v>
      </c>
      <c r="AI2377">
        <v>3946.6702</v>
      </c>
      <c r="AJ2377">
        <v>963.27959999999996</v>
      </c>
      <c r="AK2377">
        <v>2983.3906000000002</v>
      </c>
    </row>
    <row r="2378" spans="1:37" ht="19" customHeight="1">
      <c r="A2378" t="s">
        <v>1272</v>
      </c>
      <c r="B2378" t="s">
        <v>1273</v>
      </c>
      <c r="C2378" t="s">
        <v>1274</v>
      </c>
      <c r="D2378">
        <v>7</v>
      </c>
      <c r="E2378" t="s">
        <v>1249</v>
      </c>
      <c r="G2378" t="s">
        <v>1311</v>
      </c>
      <c r="H2378" t="s">
        <v>1311</v>
      </c>
      <c r="I2378" t="s">
        <v>1031</v>
      </c>
      <c r="J2378" t="s">
        <v>1032</v>
      </c>
      <c r="K2378">
        <v>14980</v>
      </c>
      <c r="L2378">
        <v>41358.92</v>
      </c>
      <c r="M2378">
        <v>3879.8771999999999</v>
      </c>
      <c r="N2378">
        <v>1031.9237000000001</v>
      </c>
      <c r="O2378">
        <v>2847.9535000000001</v>
      </c>
      <c r="P2378">
        <v>45</v>
      </c>
      <c r="R2378">
        <v>0</v>
      </c>
      <c r="S2378">
        <v>260.8571</v>
      </c>
      <c r="U2378">
        <f t="shared" si="45"/>
        <v>0</v>
      </c>
      <c r="V2378">
        <f t="shared" si="46"/>
        <v>30.853740008829135</v>
      </c>
      <c r="W2378" t="str">
        <f t="shared" si="47"/>
        <v/>
      </c>
      <c r="X2378">
        <f t="shared" si="48"/>
        <v>2.1247961869873255</v>
      </c>
      <c r="Y2378" t="str">
        <f t="shared" si="49"/>
        <v/>
      </c>
      <c r="AA2378">
        <v>45</v>
      </c>
      <c r="AC2378">
        <v>0</v>
      </c>
      <c r="AD2378">
        <v>260.8571</v>
      </c>
      <c r="AF2378">
        <v>0</v>
      </c>
      <c r="AG2378">
        <v>14980</v>
      </c>
      <c r="AH2378">
        <v>41358.92</v>
      </c>
      <c r="AI2378">
        <v>3879.8771999999999</v>
      </c>
      <c r="AJ2378">
        <v>1031.9237000000001</v>
      </c>
      <c r="AK2378">
        <v>2847.9535000000001</v>
      </c>
    </row>
    <row r="2379" spans="1:37" ht="19" customHeight="1">
      <c r="A2379" t="s">
        <v>1272</v>
      </c>
      <c r="B2379" t="s">
        <v>1273</v>
      </c>
      <c r="C2379" t="s">
        <v>1274</v>
      </c>
      <c r="D2379">
        <v>7</v>
      </c>
      <c r="E2379" t="s">
        <v>1247</v>
      </c>
      <c r="G2379" t="s">
        <v>1311</v>
      </c>
      <c r="H2379" t="s">
        <v>1311</v>
      </c>
      <c r="I2379" t="s">
        <v>1031</v>
      </c>
      <c r="J2379" t="s">
        <v>1032</v>
      </c>
      <c r="K2379">
        <v>3875</v>
      </c>
      <c r="L2379">
        <v>52092.95</v>
      </c>
      <c r="M2379">
        <v>3856.3283999999999</v>
      </c>
      <c r="N2379">
        <v>267.0985</v>
      </c>
      <c r="O2379">
        <v>3589.2298999999998</v>
      </c>
      <c r="P2379">
        <v>162</v>
      </c>
      <c r="R2379">
        <v>0</v>
      </c>
      <c r="S2379">
        <v>2152.4286000000002</v>
      </c>
      <c r="U2379">
        <f t="shared" si="45"/>
        <v>0</v>
      </c>
      <c r="V2379">
        <f t="shared" si="46"/>
        <v>3.7146047160734748</v>
      </c>
      <c r="W2379" t="str">
        <f t="shared" si="47"/>
        <v/>
      </c>
      <c r="X2379">
        <f t="shared" si="48"/>
        <v>0.25594533409510406</v>
      </c>
      <c r="Y2379" t="str">
        <f t="shared" si="49"/>
        <v/>
      </c>
      <c r="AA2379">
        <v>162</v>
      </c>
      <c r="AC2379">
        <v>0</v>
      </c>
      <c r="AD2379">
        <v>2152.4286000000002</v>
      </c>
      <c r="AF2379">
        <v>0</v>
      </c>
      <c r="AG2379">
        <v>3875</v>
      </c>
      <c r="AH2379">
        <v>52092.95</v>
      </c>
      <c r="AI2379">
        <v>3856.3283999999999</v>
      </c>
      <c r="AJ2379">
        <v>267.0985</v>
      </c>
      <c r="AK2379">
        <v>3589.2298999999998</v>
      </c>
    </row>
    <row r="2380" spans="1:37" ht="19" customHeight="1">
      <c r="A2380" t="s">
        <v>1272</v>
      </c>
      <c r="B2380" t="s">
        <v>1273</v>
      </c>
      <c r="C2380" t="s">
        <v>1274</v>
      </c>
      <c r="D2380">
        <v>7</v>
      </c>
      <c r="E2380" t="s">
        <v>1248</v>
      </c>
      <c r="G2380" t="s">
        <v>1311</v>
      </c>
      <c r="H2380" t="s">
        <v>1311</v>
      </c>
      <c r="I2380" t="s">
        <v>1031</v>
      </c>
      <c r="J2380" t="s">
        <v>1032</v>
      </c>
      <c r="K2380">
        <v>5085</v>
      </c>
      <c r="L2380">
        <v>47381.87</v>
      </c>
      <c r="M2380">
        <v>3614.3764000000001</v>
      </c>
      <c r="N2380">
        <v>349.74900000000002</v>
      </c>
      <c r="O2380">
        <v>3264.6273999999999</v>
      </c>
      <c r="P2380">
        <v>4.1429</v>
      </c>
      <c r="R2380">
        <v>0</v>
      </c>
      <c r="S2380">
        <v>239.57140000000001</v>
      </c>
      <c r="U2380">
        <f t="shared" si="45"/>
        <v>0</v>
      </c>
      <c r="V2380">
        <f t="shared" si="46"/>
        <v>31.286151614329352</v>
      </c>
      <c r="W2380" t="str">
        <f t="shared" si="47"/>
        <v/>
      </c>
      <c r="X2380">
        <f t="shared" si="48"/>
        <v>2.1552634651477001</v>
      </c>
      <c r="Y2380" t="str">
        <f t="shared" si="49"/>
        <v/>
      </c>
      <c r="AA2380">
        <v>4.1429</v>
      </c>
      <c r="AC2380">
        <v>0</v>
      </c>
      <c r="AD2380">
        <v>239.57140000000001</v>
      </c>
      <c r="AF2380">
        <v>0</v>
      </c>
      <c r="AG2380">
        <v>5085</v>
      </c>
      <c r="AH2380">
        <v>47381.87</v>
      </c>
      <c r="AI2380">
        <v>3614.3764000000001</v>
      </c>
      <c r="AJ2380">
        <v>349.74900000000002</v>
      </c>
      <c r="AK2380">
        <v>3264.6273999999999</v>
      </c>
    </row>
    <row r="2381" spans="1:37" ht="19" customHeight="1">
      <c r="A2381" t="s">
        <v>1272</v>
      </c>
      <c r="B2381" t="s">
        <v>1273</v>
      </c>
      <c r="C2381" t="s">
        <v>1274</v>
      </c>
      <c r="D2381">
        <v>7</v>
      </c>
      <c r="E2381" t="s">
        <v>1262</v>
      </c>
      <c r="F2381" t="s">
        <v>1263</v>
      </c>
      <c r="G2381" t="s">
        <v>1311</v>
      </c>
      <c r="H2381" t="s">
        <v>1311</v>
      </c>
      <c r="I2381" t="s">
        <v>1031</v>
      </c>
      <c r="J2381" t="s">
        <v>1039</v>
      </c>
      <c r="K2381">
        <v>483.42</v>
      </c>
      <c r="L2381">
        <v>0</v>
      </c>
      <c r="M2381">
        <v>3326.8126000000002</v>
      </c>
      <c r="N2381">
        <v>3326.8126000000002</v>
      </c>
      <c r="O2381">
        <v>0</v>
      </c>
      <c r="Q2381">
        <v>102.8571</v>
      </c>
      <c r="R2381">
        <v>1.2857000000000001</v>
      </c>
      <c r="S2381">
        <v>104.5714</v>
      </c>
      <c r="T2381">
        <v>2.2856999999999998</v>
      </c>
      <c r="U2381">
        <f t="shared" si="45"/>
        <v>2.1857792857320452E-2</v>
      </c>
      <c r="V2381">
        <f t="shared" si="46"/>
        <v>0.66041001650546904</v>
      </c>
      <c r="W2381">
        <f t="shared" si="47"/>
        <v>30.213938837117734</v>
      </c>
      <c r="X2381">
        <f t="shared" si="48"/>
        <v>4.5448271980402186</v>
      </c>
      <c r="Y2381">
        <f t="shared" si="49"/>
        <v>207.92708704429404</v>
      </c>
      <c r="AB2381">
        <v>102.8571</v>
      </c>
      <c r="AC2381">
        <v>1.2857000000000001</v>
      </c>
      <c r="AD2381">
        <v>104.5714</v>
      </c>
      <c r="AE2381">
        <v>2.2856999999999998</v>
      </c>
      <c r="AF2381">
        <v>2.194873E-2</v>
      </c>
      <c r="AG2381">
        <v>483.42</v>
      </c>
      <c r="AH2381">
        <v>0</v>
      </c>
      <c r="AI2381">
        <v>3326.8126000000002</v>
      </c>
      <c r="AJ2381">
        <v>3326.8126000000002</v>
      </c>
      <c r="AK2381">
        <v>0</v>
      </c>
    </row>
    <row r="2382" spans="1:37" ht="19" customHeight="1">
      <c r="A2382" t="s">
        <v>1272</v>
      </c>
      <c r="B2382" t="s">
        <v>1273</v>
      </c>
      <c r="C2382" t="s">
        <v>1274</v>
      </c>
      <c r="D2382">
        <v>7</v>
      </c>
      <c r="E2382" t="s">
        <v>1252</v>
      </c>
      <c r="G2382" t="s">
        <v>1311</v>
      </c>
      <c r="H2382" t="s">
        <v>1311</v>
      </c>
      <c r="I2382" t="s">
        <v>1031</v>
      </c>
      <c r="J2382" t="s">
        <v>1039</v>
      </c>
      <c r="K2382">
        <v>480</v>
      </c>
      <c r="L2382">
        <v>0</v>
      </c>
      <c r="M2382">
        <v>3306.5261999999998</v>
      </c>
      <c r="N2382">
        <v>3306.5261999999998</v>
      </c>
      <c r="O2382">
        <v>0</v>
      </c>
      <c r="P2382">
        <v>163.8571</v>
      </c>
      <c r="Q2382">
        <v>1780.2856999999999</v>
      </c>
      <c r="R2382">
        <v>738.14290000000005</v>
      </c>
      <c r="S2382">
        <v>3458.2856999999999</v>
      </c>
      <c r="T2382">
        <v>27.285699999999999</v>
      </c>
      <c r="U2382">
        <f t="shared" si="45"/>
        <v>7.8899496360292035E-3</v>
      </c>
      <c r="V2382">
        <f t="shared" si="46"/>
        <v>1.9828156063401173E-2</v>
      </c>
      <c r="W2382">
        <f t="shared" si="47"/>
        <v>2.5130903209896971</v>
      </c>
      <c r="X2382">
        <f t="shared" si="48"/>
        <v>0.1365881615027601</v>
      </c>
      <c r="Y2382">
        <f t="shared" si="49"/>
        <v>17.311664561080921</v>
      </c>
      <c r="AA2382">
        <v>163.8571</v>
      </c>
      <c r="AB2382">
        <v>1780.2856999999999</v>
      </c>
      <c r="AC2382">
        <v>738.14290000000005</v>
      </c>
      <c r="AD2382">
        <v>3458.2856999999999</v>
      </c>
      <c r="AE2382">
        <v>27.285699999999999</v>
      </c>
      <c r="AF2382">
        <v>7.9019399999999997E-3</v>
      </c>
      <c r="AG2382">
        <v>480</v>
      </c>
      <c r="AH2382">
        <v>0</v>
      </c>
      <c r="AI2382">
        <v>3306.5261999999998</v>
      </c>
      <c r="AJ2382">
        <v>3306.5261999999998</v>
      </c>
      <c r="AK2382">
        <v>0</v>
      </c>
    </row>
    <row r="2383" spans="1:37" ht="19" customHeight="1">
      <c r="A2383" t="s">
        <v>1272</v>
      </c>
      <c r="B2383" t="s">
        <v>1273</v>
      </c>
      <c r="C2383" t="s">
        <v>1274</v>
      </c>
      <c r="D2383">
        <v>7</v>
      </c>
      <c r="E2383" t="s">
        <v>1250</v>
      </c>
      <c r="F2383" t="s">
        <v>1250</v>
      </c>
      <c r="G2383" t="s">
        <v>1311</v>
      </c>
      <c r="H2383" t="s">
        <v>1311</v>
      </c>
      <c r="I2383" t="s">
        <v>1031</v>
      </c>
      <c r="J2383" t="s">
        <v>1042</v>
      </c>
      <c r="K2383">
        <v>2574</v>
      </c>
      <c r="L2383">
        <v>0</v>
      </c>
      <c r="M2383">
        <v>2574</v>
      </c>
      <c r="N2383">
        <v>2574</v>
      </c>
      <c r="O2383">
        <v>0</v>
      </c>
      <c r="Q2383">
        <v>692</v>
      </c>
      <c r="R2383">
        <v>464.57139999999998</v>
      </c>
      <c r="S2383">
        <v>630.71429999999998</v>
      </c>
      <c r="T2383">
        <v>15.428599999999999</v>
      </c>
      <c r="U2383">
        <f t="shared" si="45"/>
        <v>2.4462105901198055E-2</v>
      </c>
      <c r="V2383">
        <f t="shared" si="46"/>
        <v>0.58301244432587895</v>
      </c>
      <c r="W2383">
        <f t="shared" si="47"/>
        <v>23.833289197612597</v>
      </c>
      <c r="X2383">
        <f t="shared" si="48"/>
        <v>0.58301244432587895</v>
      </c>
      <c r="Y2383">
        <f t="shared" si="49"/>
        <v>23.833289197612597</v>
      </c>
      <c r="AB2383">
        <v>692</v>
      </c>
      <c r="AC2383">
        <v>464.57139999999998</v>
      </c>
      <c r="AD2383">
        <v>630.71429999999998</v>
      </c>
      <c r="AE2383">
        <v>15.428599999999999</v>
      </c>
      <c r="AF2383">
        <v>2.3948629999999999E-2</v>
      </c>
      <c r="AG2383">
        <v>2574</v>
      </c>
      <c r="AH2383">
        <v>0</v>
      </c>
      <c r="AI2383">
        <v>2574</v>
      </c>
      <c r="AJ2383">
        <v>2574</v>
      </c>
      <c r="AK2383">
        <v>0</v>
      </c>
    </row>
    <row r="2384" spans="1:37" ht="19" customHeight="1">
      <c r="A2384" t="s">
        <v>1272</v>
      </c>
      <c r="B2384" t="s">
        <v>1273</v>
      </c>
      <c r="C2384" t="s">
        <v>1274</v>
      </c>
      <c r="D2384">
        <v>7</v>
      </c>
      <c r="E2384" t="s">
        <v>1255</v>
      </c>
      <c r="G2384" t="s">
        <v>1311</v>
      </c>
      <c r="H2384" t="s">
        <v>1311</v>
      </c>
      <c r="I2384" t="s">
        <v>1031</v>
      </c>
      <c r="J2384" t="s">
        <v>1032</v>
      </c>
      <c r="K2384">
        <v>16262</v>
      </c>
      <c r="L2384">
        <v>20598.18</v>
      </c>
      <c r="M2384">
        <v>2540.0509000000002</v>
      </c>
      <c r="N2384">
        <v>1121.1261</v>
      </c>
      <c r="O2384">
        <v>1418.9248</v>
      </c>
      <c r="P2384">
        <v>4.7142999999999997</v>
      </c>
      <c r="R2384">
        <v>0</v>
      </c>
      <c r="S2384">
        <v>143.28569999999999</v>
      </c>
      <c r="U2384">
        <f t="shared" si="45"/>
        <v>0</v>
      </c>
      <c r="V2384">
        <f t="shared" si="46"/>
        <v>36.749933873373266</v>
      </c>
      <c r="W2384" t="str">
        <f t="shared" si="47"/>
        <v/>
      </c>
      <c r="X2384">
        <f t="shared" si="48"/>
        <v>2.53245379186977</v>
      </c>
      <c r="Y2384" t="str">
        <f t="shared" si="49"/>
        <v/>
      </c>
      <c r="AA2384">
        <v>4.7142999999999997</v>
      </c>
      <c r="AC2384">
        <v>0</v>
      </c>
      <c r="AD2384">
        <v>143.28569999999999</v>
      </c>
      <c r="AF2384">
        <v>0</v>
      </c>
      <c r="AG2384">
        <v>16262</v>
      </c>
      <c r="AH2384">
        <v>20598.18</v>
      </c>
      <c r="AI2384">
        <v>2540.0509000000002</v>
      </c>
      <c r="AJ2384">
        <v>1121.1261</v>
      </c>
      <c r="AK2384">
        <v>1418.9248</v>
      </c>
    </row>
    <row r="2385" spans="1:37" ht="19" customHeight="1">
      <c r="A2385" t="s">
        <v>1272</v>
      </c>
      <c r="B2385" t="s">
        <v>1273</v>
      </c>
      <c r="C2385" t="s">
        <v>1274</v>
      </c>
      <c r="D2385">
        <v>7</v>
      </c>
      <c r="E2385" t="s">
        <v>1251</v>
      </c>
      <c r="F2385" t="s">
        <v>1127</v>
      </c>
      <c r="G2385" t="s">
        <v>1311</v>
      </c>
      <c r="H2385" t="s">
        <v>1311</v>
      </c>
      <c r="I2385" t="s">
        <v>1031</v>
      </c>
      <c r="J2385" t="s">
        <v>1039</v>
      </c>
      <c r="K2385">
        <v>319</v>
      </c>
      <c r="L2385">
        <v>0</v>
      </c>
      <c r="M2385">
        <v>2198.5257999999999</v>
      </c>
      <c r="N2385">
        <v>2198.5257999999999</v>
      </c>
      <c r="O2385">
        <v>0</v>
      </c>
      <c r="P2385">
        <v>122.4286</v>
      </c>
      <c r="Q2385">
        <v>2128.4286000000002</v>
      </c>
      <c r="R2385">
        <v>665.14290000000005</v>
      </c>
      <c r="S2385">
        <v>3985.2856999999999</v>
      </c>
      <c r="T2385">
        <v>26</v>
      </c>
      <c r="U2385">
        <f t="shared" si="45"/>
        <v>6.5239990196938706E-3</v>
      </c>
      <c r="V2385">
        <f t="shared" si="46"/>
        <v>1.1434921358694202E-2</v>
      </c>
      <c r="W2385">
        <f t="shared" si="47"/>
        <v>1.7527472527472527</v>
      </c>
      <c r="X2385">
        <f t="shared" si="48"/>
        <v>7.8808682219624629E-2</v>
      </c>
      <c r="Y2385">
        <f t="shared" si="49"/>
        <v>12.079812087912087</v>
      </c>
      <c r="AA2385">
        <v>122.4286</v>
      </c>
      <c r="AB2385">
        <v>2128.4286000000002</v>
      </c>
      <c r="AC2385">
        <v>665.14290000000005</v>
      </c>
      <c r="AD2385">
        <v>3985.2856999999999</v>
      </c>
      <c r="AE2385">
        <v>26</v>
      </c>
      <c r="AF2385">
        <v>6.5300999999999996E-3</v>
      </c>
      <c r="AG2385">
        <v>319</v>
      </c>
      <c r="AH2385">
        <v>0</v>
      </c>
      <c r="AI2385">
        <v>2198.5257999999999</v>
      </c>
      <c r="AJ2385">
        <v>2198.5257999999999</v>
      </c>
      <c r="AK2385">
        <v>0</v>
      </c>
    </row>
    <row r="2386" spans="1:37" ht="19" customHeight="1">
      <c r="A2386" t="s">
        <v>1272</v>
      </c>
      <c r="B2386" t="s">
        <v>1273</v>
      </c>
      <c r="C2386" t="s">
        <v>1274</v>
      </c>
      <c r="D2386">
        <v>7</v>
      </c>
      <c r="E2386" t="s">
        <v>1253</v>
      </c>
      <c r="G2386" t="s">
        <v>1311</v>
      </c>
      <c r="H2386" t="s">
        <v>1311</v>
      </c>
      <c r="I2386" t="s">
        <v>1031</v>
      </c>
      <c r="J2386" t="s">
        <v>1032</v>
      </c>
      <c r="K2386">
        <v>3890</v>
      </c>
      <c r="L2386">
        <v>27434.6</v>
      </c>
      <c r="M2386">
        <v>2158.8492999999999</v>
      </c>
      <c r="N2386">
        <v>268.19459999999998</v>
      </c>
      <c r="O2386">
        <v>1890.6547</v>
      </c>
      <c r="P2386">
        <v>26.571400000000001</v>
      </c>
      <c r="R2386">
        <v>0</v>
      </c>
      <c r="S2386">
        <v>204.57140000000001</v>
      </c>
      <c r="U2386">
        <f t="shared" si="45"/>
        <v>0</v>
      </c>
      <c r="V2386">
        <f t="shared" si="46"/>
        <v>21.87472372552007</v>
      </c>
      <c r="W2386" t="str">
        <f t="shared" si="47"/>
        <v/>
      </c>
      <c r="X2386">
        <f t="shared" si="48"/>
        <v>1.5075765373710244</v>
      </c>
      <c r="Y2386" t="str">
        <f t="shared" si="49"/>
        <v/>
      </c>
      <c r="AA2386">
        <v>26.571400000000001</v>
      </c>
      <c r="AC2386">
        <v>0</v>
      </c>
      <c r="AD2386">
        <v>204.57140000000001</v>
      </c>
      <c r="AF2386">
        <v>0</v>
      </c>
      <c r="AG2386">
        <v>3890</v>
      </c>
      <c r="AH2386">
        <v>27434.6</v>
      </c>
      <c r="AI2386">
        <v>2158.8492999999999</v>
      </c>
      <c r="AJ2386">
        <v>268.19459999999998</v>
      </c>
      <c r="AK2386">
        <v>1890.6547</v>
      </c>
    </row>
    <row r="2387" spans="1:37" ht="19" customHeight="1">
      <c r="A2387" t="s">
        <v>1272</v>
      </c>
      <c r="B2387" t="s">
        <v>1273</v>
      </c>
      <c r="C2387" t="s">
        <v>1274</v>
      </c>
      <c r="D2387">
        <v>7</v>
      </c>
      <c r="E2387" t="s">
        <v>1254</v>
      </c>
      <c r="G2387" t="s">
        <v>1311</v>
      </c>
      <c r="H2387" t="s">
        <v>1311</v>
      </c>
      <c r="I2387" t="s">
        <v>1031</v>
      </c>
      <c r="J2387" t="s">
        <v>1032</v>
      </c>
      <c r="K2387">
        <v>3433</v>
      </c>
      <c r="L2387">
        <v>26845.13</v>
      </c>
      <c r="M2387">
        <v>2086.2837</v>
      </c>
      <c r="N2387">
        <v>236.4222</v>
      </c>
      <c r="O2387">
        <v>1849.8615</v>
      </c>
      <c r="P2387">
        <v>186.57140000000001</v>
      </c>
      <c r="R2387">
        <v>0</v>
      </c>
      <c r="S2387">
        <v>884.85709999999995</v>
      </c>
      <c r="U2387">
        <f t="shared" si="45"/>
        <v>0</v>
      </c>
      <c r="V2387">
        <f t="shared" si="46"/>
        <v>4.8883002044704655</v>
      </c>
      <c r="W2387" t="str">
        <f t="shared" si="47"/>
        <v/>
      </c>
      <c r="X2387">
        <f t="shared" si="48"/>
        <v>0.33682334534178299</v>
      </c>
      <c r="Y2387" t="str">
        <f t="shared" si="49"/>
        <v/>
      </c>
      <c r="AA2387">
        <v>186.57140000000001</v>
      </c>
      <c r="AC2387">
        <v>0</v>
      </c>
      <c r="AD2387">
        <v>884.85709999999995</v>
      </c>
      <c r="AF2387">
        <v>0</v>
      </c>
      <c r="AG2387">
        <v>3433</v>
      </c>
      <c r="AH2387">
        <v>26845.13</v>
      </c>
      <c r="AI2387">
        <v>2086.2837</v>
      </c>
      <c r="AJ2387">
        <v>236.4222</v>
      </c>
      <c r="AK2387">
        <v>1849.8615</v>
      </c>
    </row>
    <row r="2388" spans="1:37" ht="19" customHeight="1">
      <c r="A2388" t="s">
        <v>1272</v>
      </c>
      <c r="B2388" t="s">
        <v>1273</v>
      </c>
      <c r="C2388" t="s">
        <v>1274</v>
      </c>
      <c r="D2388">
        <v>7</v>
      </c>
      <c r="E2388" t="s">
        <v>1256</v>
      </c>
      <c r="G2388" t="s">
        <v>1311</v>
      </c>
      <c r="H2388" t="s">
        <v>1311</v>
      </c>
      <c r="I2388" t="s">
        <v>1031</v>
      </c>
      <c r="J2388" t="s">
        <v>1032</v>
      </c>
      <c r="K2388">
        <v>0</v>
      </c>
      <c r="L2388">
        <v>27465.32</v>
      </c>
      <c r="M2388">
        <v>1892.3791000000001</v>
      </c>
      <c r="N2388">
        <v>0</v>
      </c>
      <c r="O2388">
        <v>1892.3791000000001</v>
      </c>
      <c r="P2388">
        <v>0</v>
      </c>
      <c r="R2388">
        <v>0</v>
      </c>
      <c r="S2388">
        <v>0</v>
      </c>
      <c r="U2388" t="str">
        <f t="shared" si="45"/>
        <v/>
      </c>
      <c r="V2388" t="str">
        <f t="shared" si="46"/>
        <v/>
      </c>
      <c r="W2388" t="str">
        <f t="shared" si="47"/>
        <v/>
      </c>
      <c r="X2388" t="str">
        <f t="shared" si="48"/>
        <v/>
      </c>
      <c r="Y2388" t="str">
        <f t="shared" si="49"/>
        <v/>
      </c>
      <c r="AA2388">
        <v>0</v>
      </c>
      <c r="AC2388">
        <v>0</v>
      </c>
      <c r="AD2388">
        <v>0</v>
      </c>
      <c r="AG2388">
        <v>0</v>
      </c>
      <c r="AH2388">
        <v>27465.32</v>
      </c>
      <c r="AI2388">
        <v>1892.3791000000001</v>
      </c>
      <c r="AJ2388">
        <v>0</v>
      </c>
      <c r="AK2388">
        <v>1892.3791000000001</v>
      </c>
    </row>
    <row r="2389" spans="1:37" ht="19" customHeight="1">
      <c r="A2389" t="s">
        <v>1272</v>
      </c>
      <c r="B2389" t="s">
        <v>1273</v>
      </c>
      <c r="C2389" t="s">
        <v>1274</v>
      </c>
      <c r="D2389">
        <v>7</v>
      </c>
      <c r="E2389" t="s">
        <v>1261</v>
      </c>
      <c r="G2389" t="s">
        <v>1311</v>
      </c>
      <c r="H2389" t="s">
        <v>1311</v>
      </c>
      <c r="I2389" t="s">
        <v>1031</v>
      </c>
      <c r="J2389" t="s">
        <v>1032</v>
      </c>
      <c r="K2389">
        <v>13781</v>
      </c>
      <c r="L2389">
        <v>11637.9</v>
      </c>
      <c r="M2389">
        <v>1751.3039000000001</v>
      </c>
      <c r="N2389">
        <v>949.44590000000005</v>
      </c>
      <c r="O2389">
        <v>801.85789999999997</v>
      </c>
      <c r="P2389">
        <v>27</v>
      </c>
      <c r="R2389">
        <v>0</v>
      </c>
      <c r="S2389">
        <v>85.571399999999997</v>
      </c>
      <c r="U2389">
        <f t="shared" si="45"/>
        <v>0</v>
      </c>
      <c r="V2389">
        <f t="shared" si="46"/>
        <v>42.435573434248226</v>
      </c>
      <c r="W2389" t="str">
        <f t="shared" si="47"/>
        <v/>
      </c>
      <c r="X2389">
        <f t="shared" si="48"/>
        <v>2.9237136640112404</v>
      </c>
      <c r="Y2389" t="str">
        <f t="shared" si="49"/>
        <v/>
      </c>
      <c r="AA2389">
        <v>27</v>
      </c>
      <c r="AC2389">
        <v>0</v>
      </c>
      <c r="AD2389">
        <v>85.571399999999997</v>
      </c>
      <c r="AF2389">
        <v>0</v>
      </c>
      <c r="AG2389">
        <v>13781</v>
      </c>
      <c r="AH2389">
        <v>11637.9</v>
      </c>
      <c r="AI2389">
        <v>1751.3039000000001</v>
      </c>
      <c r="AJ2389">
        <v>949.44590000000005</v>
      </c>
      <c r="AK2389">
        <v>801.85789999999997</v>
      </c>
    </row>
    <row r="2390" spans="1:37" ht="19" customHeight="1">
      <c r="A2390" t="s">
        <v>1272</v>
      </c>
      <c r="B2390" t="s">
        <v>1273</v>
      </c>
      <c r="C2390" t="s">
        <v>1274</v>
      </c>
      <c r="D2390">
        <v>7</v>
      </c>
      <c r="E2390" t="s">
        <v>1257</v>
      </c>
      <c r="F2390" t="s">
        <v>1127</v>
      </c>
      <c r="G2390" t="s">
        <v>1311</v>
      </c>
      <c r="H2390" t="s">
        <v>1311</v>
      </c>
      <c r="I2390" t="s">
        <v>1031</v>
      </c>
      <c r="J2390" t="s">
        <v>1039</v>
      </c>
      <c r="K2390">
        <v>248</v>
      </c>
      <c r="L2390">
        <v>0</v>
      </c>
      <c r="M2390">
        <v>1708.48</v>
      </c>
      <c r="N2390">
        <v>1708.48</v>
      </c>
      <c r="O2390">
        <v>0</v>
      </c>
      <c r="P2390">
        <v>127.28570000000001</v>
      </c>
      <c r="Q2390">
        <v>2034.5714</v>
      </c>
      <c r="R2390">
        <v>805.42859999999996</v>
      </c>
      <c r="S2390">
        <v>3914.1428999999998</v>
      </c>
      <c r="T2390">
        <v>21.857099999999999</v>
      </c>
      <c r="U2390">
        <f t="shared" si="45"/>
        <v>5.5841343963195624E-3</v>
      </c>
      <c r="V2390">
        <f t="shared" si="46"/>
        <v>9.0514251353907976E-3</v>
      </c>
      <c r="W2390">
        <f t="shared" si="47"/>
        <v>1.6209182109507405</v>
      </c>
      <c r="X2390">
        <f t="shared" si="48"/>
        <v>6.2355559739163187E-2</v>
      </c>
      <c r="Y2390">
        <f t="shared" si="49"/>
        <v>11.166557842923876</v>
      </c>
      <c r="AA2390">
        <v>127.28570000000001</v>
      </c>
      <c r="AB2390">
        <v>2034.5714</v>
      </c>
      <c r="AC2390">
        <v>805.42859999999996</v>
      </c>
      <c r="AD2390">
        <v>3914.1428999999998</v>
      </c>
      <c r="AE2390">
        <v>21.857099999999999</v>
      </c>
      <c r="AF2390">
        <v>5.5748500000000001E-3</v>
      </c>
      <c r="AG2390">
        <v>248</v>
      </c>
      <c r="AH2390">
        <v>0</v>
      </c>
      <c r="AI2390">
        <v>1708.48</v>
      </c>
      <c r="AJ2390">
        <v>1708.48</v>
      </c>
      <c r="AK2390">
        <v>0</v>
      </c>
    </row>
    <row r="2391" spans="1:37" ht="19" customHeight="1">
      <c r="A2391" t="s">
        <v>1272</v>
      </c>
      <c r="B2391" t="s">
        <v>1273</v>
      </c>
      <c r="C2391" t="s">
        <v>1274</v>
      </c>
      <c r="D2391">
        <v>7</v>
      </c>
      <c r="E2391" t="s">
        <v>1266</v>
      </c>
      <c r="G2391" t="s">
        <v>1311</v>
      </c>
      <c r="H2391" t="s">
        <v>1311</v>
      </c>
      <c r="I2391" t="s">
        <v>1031</v>
      </c>
      <c r="J2391" t="s">
        <v>1042</v>
      </c>
      <c r="K2391">
        <v>1632</v>
      </c>
      <c r="L2391">
        <v>0</v>
      </c>
      <c r="M2391">
        <v>1632</v>
      </c>
      <c r="N2391">
        <v>1632</v>
      </c>
      <c r="O2391">
        <v>0</v>
      </c>
      <c r="R2391">
        <v>18</v>
      </c>
      <c r="S2391">
        <v>262.8571</v>
      </c>
      <c r="T2391">
        <v>3.1429</v>
      </c>
      <c r="U2391">
        <f t="shared" si="45"/>
        <v>1.1956686732068489E-2</v>
      </c>
      <c r="V2391">
        <f t="shared" si="46"/>
        <v>0.8869566663516304</v>
      </c>
      <c r="W2391">
        <f t="shared" si="47"/>
        <v>74.180806625364198</v>
      </c>
      <c r="X2391">
        <f t="shared" si="48"/>
        <v>0.8869566663516304</v>
      </c>
      <c r="Y2391">
        <f t="shared" si="49"/>
        <v>74.180806625364198</v>
      </c>
      <c r="AC2391">
        <v>18</v>
      </c>
      <c r="AD2391">
        <v>262.8571</v>
      </c>
      <c r="AE2391">
        <v>3.1429</v>
      </c>
      <c r="AF2391">
        <v>1.1939200000000001E-2</v>
      </c>
      <c r="AG2391">
        <v>1632</v>
      </c>
      <c r="AH2391">
        <v>0</v>
      </c>
      <c r="AI2391">
        <v>1632</v>
      </c>
      <c r="AJ2391">
        <v>1632</v>
      </c>
      <c r="AK2391">
        <v>0</v>
      </c>
    </row>
    <row r="2392" spans="1:37" ht="19" customHeight="1">
      <c r="A2392" t="s">
        <v>1272</v>
      </c>
      <c r="B2392" t="s">
        <v>1273</v>
      </c>
      <c r="C2392" t="s">
        <v>1274</v>
      </c>
      <c r="D2392">
        <v>7</v>
      </c>
      <c r="E2392" t="s">
        <v>1260</v>
      </c>
      <c r="G2392" t="s">
        <v>1311</v>
      </c>
      <c r="H2392" t="s">
        <v>1311</v>
      </c>
      <c r="I2392" t="s">
        <v>1031</v>
      </c>
      <c r="J2392" t="s">
        <v>1039</v>
      </c>
      <c r="K2392">
        <v>182</v>
      </c>
      <c r="L2392">
        <v>0</v>
      </c>
      <c r="M2392">
        <v>1253.9269999999999</v>
      </c>
      <c r="N2392">
        <v>1253.9269999999999</v>
      </c>
      <c r="O2392">
        <v>0</v>
      </c>
      <c r="P2392">
        <v>138.71430000000001</v>
      </c>
      <c r="Q2392">
        <v>1890.5714</v>
      </c>
      <c r="R2392">
        <v>680</v>
      </c>
      <c r="S2392">
        <v>3466.1428999999998</v>
      </c>
      <c r="T2392">
        <v>17.428599999999999</v>
      </c>
      <c r="U2392">
        <f t="shared" si="45"/>
        <v>5.0282404686777344E-3</v>
      </c>
      <c r="V2392">
        <f t="shared" si="46"/>
        <v>7.5011333202678982E-3</v>
      </c>
      <c r="W2392">
        <f t="shared" si="47"/>
        <v>1.4918008331133883</v>
      </c>
      <c r="X2392">
        <f t="shared" si="48"/>
        <v>5.1680624180678925E-2</v>
      </c>
      <c r="Y2392">
        <f t="shared" si="49"/>
        <v>10.278073314633911</v>
      </c>
      <c r="AA2392">
        <v>138.71430000000001</v>
      </c>
      <c r="AB2392">
        <v>1890.5714</v>
      </c>
      <c r="AC2392">
        <v>680</v>
      </c>
      <c r="AD2392">
        <v>3466.1428999999998</v>
      </c>
      <c r="AE2392">
        <v>17.428599999999999</v>
      </c>
      <c r="AF2392">
        <v>5.0247399999999998E-3</v>
      </c>
      <c r="AG2392">
        <v>182</v>
      </c>
      <c r="AH2392">
        <v>0</v>
      </c>
      <c r="AI2392">
        <v>1253.9269999999999</v>
      </c>
      <c r="AJ2392">
        <v>1253.9269999999999</v>
      </c>
      <c r="AK2392">
        <v>0</v>
      </c>
    </row>
    <row r="2393" spans="1:37" ht="19" customHeight="1">
      <c r="A2393" t="s">
        <v>1272</v>
      </c>
      <c r="B2393" t="s">
        <v>1273</v>
      </c>
      <c r="C2393" t="s">
        <v>1274</v>
      </c>
      <c r="D2393">
        <v>7</v>
      </c>
      <c r="E2393" t="s">
        <v>1258</v>
      </c>
      <c r="G2393" t="s">
        <v>1311</v>
      </c>
      <c r="H2393" t="s">
        <v>1311</v>
      </c>
      <c r="I2393" t="s">
        <v>1031</v>
      </c>
      <c r="J2393" t="s">
        <v>1032</v>
      </c>
      <c r="K2393">
        <v>0</v>
      </c>
      <c r="L2393">
        <v>18088.23</v>
      </c>
      <c r="M2393">
        <v>1246.2581</v>
      </c>
      <c r="N2393">
        <v>0</v>
      </c>
      <c r="O2393">
        <v>1246.2581</v>
      </c>
      <c r="P2393">
        <v>440.8571</v>
      </c>
      <c r="R2393">
        <v>0</v>
      </c>
      <c r="S2393">
        <v>1564.2856999999999</v>
      </c>
      <c r="U2393">
        <f t="shared" si="45"/>
        <v>0</v>
      </c>
      <c r="V2393">
        <f t="shared" si="46"/>
        <v>1.6518931657707139</v>
      </c>
      <c r="W2393" t="str">
        <f t="shared" si="47"/>
        <v/>
      </c>
      <c r="X2393">
        <f t="shared" si="48"/>
        <v>0.11381352615354819</v>
      </c>
      <c r="Y2393" t="str">
        <f t="shared" si="49"/>
        <v/>
      </c>
      <c r="AA2393">
        <v>440.8571</v>
      </c>
      <c r="AC2393">
        <v>0</v>
      </c>
      <c r="AD2393">
        <v>1564.2856999999999</v>
      </c>
      <c r="AF2393">
        <v>0</v>
      </c>
      <c r="AG2393">
        <v>0</v>
      </c>
      <c r="AH2393">
        <v>18088.23</v>
      </c>
      <c r="AI2393">
        <v>1246.2581</v>
      </c>
      <c r="AJ2393">
        <v>0</v>
      </c>
      <c r="AK2393">
        <v>1246.2581</v>
      </c>
    </row>
    <row r="2394" spans="1:37" ht="19" customHeight="1">
      <c r="A2394" t="s">
        <v>1272</v>
      </c>
      <c r="B2394" t="s">
        <v>1273</v>
      </c>
      <c r="C2394" t="s">
        <v>1274</v>
      </c>
      <c r="D2394">
        <v>7</v>
      </c>
      <c r="E2394" t="s">
        <v>1259</v>
      </c>
      <c r="G2394" t="s">
        <v>1311</v>
      </c>
      <c r="H2394" t="s">
        <v>1311</v>
      </c>
      <c r="I2394" t="s">
        <v>1031</v>
      </c>
      <c r="J2394" t="s">
        <v>1032</v>
      </c>
      <c r="K2394">
        <v>17529</v>
      </c>
      <c r="L2394">
        <v>0</v>
      </c>
      <c r="M2394">
        <v>1208.1840999999999</v>
      </c>
      <c r="N2394">
        <v>1208.1840999999999</v>
      </c>
      <c r="O2394">
        <v>0</v>
      </c>
      <c r="P2394">
        <v>52.571399999999997</v>
      </c>
      <c r="R2394">
        <v>0</v>
      </c>
      <c r="S2394">
        <v>140.8571</v>
      </c>
      <c r="U2394">
        <f t="shared" si="45"/>
        <v>0</v>
      </c>
      <c r="V2394">
        <f t="shared" si="46"/>
        <v>17.77789587562755</v>
      </c>
      <c r="W2394" t="str">
        <f t="shared" si="47"/>
        <v/>
      </c>
      <c r="X2394">
        <f t="shared" si="48"/>
        <v>1.2253392166346502</v>
      </c>
      <c r="Y2394" t="str">
        <f t="shared" si="49"/>
        <v/>
      </c>
      <c r="AA2394">
        <v>52.571399999999997</v>
      </c>
      <c r="AC2394">
        <v>0</v>
      </c>
      <c r="AD2394">
        <v>140.8571</v>
      </c>
      <c r="AF2394">
        <v>0</v>
      </c>
      <c r="AG2394">
        <v>17529</v>
      </c>
      <c r="AH2394">
        <v>0</v>
      </c>
      <c r="AI2394">
        <v>1208.1840999999999</v>
      </c>
      <c r="AJ2394">
        <v>1208.1840999999999</v>
      </c>
      <c r="AK2394">
        <v>0</v>
      </c>
    </row>
    <row r="2395" spans="1:37" ht="19" customHeight="1">
      <c r="A2395" t="s">
        <v>1272</v>
      </c>
      <c r="B2395" t="s">
        <v>1273</v>
      </c>
      <c r="C2395" t="s">
        <v>1274</v>
      </c>
      <c r="D2395">
        <v>7</v>
      </c>
      <c r="E2395" t="s">
        <v>1264</v>
      </c>
      <c r="F2395" t="s">
        <v>1265</v>
      </c>
      <c r="G2395" t="s">
        <v>1311</v>
      </c>
      <c r="H2395" t="s">
        <v>1311</v>
      </c>
      <c r="I2395" t="s">
        <v>1031</v>
      </c>
      <c r="J2395" t="s">
        <v>1042</v>
      </c>
      <c r="K2395">
        <v>991.16</v>
      </c>
      <c r="L2395">
        <v>155.91999999999999</v>
      </c>
      <c r="M2395">
        <v>1147.08</v>
      </c>
      <c r="N2395">
        <v>991.16</v>
      </c>
      <c r="O2395">
        <v>155.91999999999999</v>
      </c>
      <c r="P2395">
        <v>1169.8570999999999</v>
      </c>
      <c r="Q2395">
        <v>9062</v>
      </c>
      <c r="R2395">
        <v>0.1429</v>
      </c>
      <c r="S2395">
        <v>9094.1429000000007</v>
      </c>
      <c r="T2395">
        <v>7.5713999999999997</v>
      </c>
      <c r="U2395">
        <f t="shared" si="45"/>
        <v>8.32557843356519E-4</v>
      </c>
      <c r="V2395">
        <f t="shared" si="46"/>
        <v>1.8019133109132408E-2</v>
      </c>
      <c r="W2395">
        <f t="shared" si="47"/>
        <v>21.643100540002038</v>
      </c>
      <c r="X2395">
        <f t="shared" si="48"/>
        <v>1.8019133109132408E-2</v>
      </c>
      <c r="Y2395">
        <f t="shared" si="49"/>
        <v>21.643100540002038</v>
      </c>
      <c r="AA2395">
        <v>1169.8570999999999</v>
      </c>
      <c r="AB2395">
        <v>9062</v>
      </c>
      <c r="AC2395">
        <v>0.1429</v>
      </c>
      <c r="AD2395">
        <v>9094.1429000000007</v>
      </c>
      <c r="AE2395">
        <v>7.5713999999999997</v>
      </c>
      <c r="AF2395">
        <v>8.3264999999999999E-4</v>
      </c>
      <c r="AG2395">
        <v>991.16</v>
      </c>
      <c r="AH2395">
        <v>155.91999999999999</v>
      </c>
      <c r="AI2395">
        <v>1147.08</v>
      </c>
      <c r="AJ2395">
        <v>991.16</v>
      </c>
      <c r="AK2395">
        <v>155.91999999999999</v>
      </c>
    </row>
    <row r="2396" spans="1:37" ht="19" customHeight="1">
      <c r="A2396" t="s">
        <v>1272</v>
      </c>
      <c r="B2396" t="s">
        <v>1273</v>
      </c>
      <c r="C2396" t="s">
        <v>1274</v>
      </c>
      <c r="D2396">
        <v>7</v>
      </c>
      <c r="E2396" t="s">
        <v>1269</v>
      </c>
      <c r="F2396" t="s">
        <v>1269</v>
      </c>
      <c r="G2396" t="s">
        <v>1311</v>
      </c>
      <c r="H2396" t="s">
        <v>1311</v>
      </c>
      <c r="I2396" t="s">
        <v>1031</v>
      </c>
      <c r="J2396" t="s">
        <v>1032</v>
      </c>
      <c r="K2396">
        <v>12912</v>
      </c>
      <c r="L2396">
        <v>0</v>
      </c>
      <c r="M2396">
        <v>889.18809999999996</v>
      </c>
      <c r="N2396">
        <v>889.18809999999996</v>
      </c>
      <c r="O2396">
        <v>0</v>
      </c>
      <c r="P2396">
        <v>613.28570000000002</v>
      </c>
      <c r="Q2396">
        <v>32.428600000000003</v>
      </c>
      <c r="R2396">
        <v>32.428600000000003</v>
      </c>
      <c r="S2396">
        <v>610.71429999999998</v>
      </c>
      <c r="T2396">
        <v>3.8571</v>
      </c>
      <c r="U2396">
        <f t="shared" si="45"/>
        <v>6.3157191505094938E-3</v>
      </c>
      <c r="V2396">
        <f t="shared" si="46"/>
        <v>3.0203508065415017</v>
      </c>
      <c r="W2396">
        <f t="shared" si="47"/>
        <v>478.22753586150958</v>
      </c>
      <c r="X2396">
        <f t="shared" si="48"/>
        <v>0.20799721150883715</v>
      </c>
      <c r="Y2396">
        <f t="shared" si="49"/>
        <v>32.933258517687236</v>
      </c>
      <c r="AA2396">
        <v>613.28570000000002</v>
      </c>
      <c r="AB2396">
        <v>32.428600000000003</v>
      </c>
      <c r="AC2396">
        <v>32.428600000000003</v>
      </c>
      <c r="AD2396">
        <v>610.71429999999998</v>
      </c>
      <c r="AE2396">
        <v>3.8571</v>
      </c>
      <c r="AF2396">
        <v>6.3527399999999999E-3</v>
      </c>
      <c r="AG2396">
        <v>12912</v>
      </c>
      <c r="AH2396">
        <v>0</v>
      </c>
      <c r="AI2396">
        <v>889.18809999999996</v>
      </c>
      <c r="AJ2396">
        <v>889.18809999999996</v>
      </c>
      <c r="AK2396">
        <v>0</v>
      </c>
    </row>
    <row r="2397" spans="1:37" ht="19" customHeight="1">
      <c r="A2397" t="s">
        <v>1272</v>
      </c>
      <c r="B2397" t="s">
        <v>1273</v>
      </c>
      <c r="C2397" t="s">
        <v>1274</v>
      </c>
      <c r="D2397">
        <v>7</v>
      </c>
      <c r="E2397" t="s">
        <v>1267</v>
      </c>
      <c r="G2397" t="s">
        <v>1311</v>
      </c>
      <c r="H2397" t="s">
        <v>1311</v>
      </c>
      <c r="I2397" t="s">
        <v>1031</v>
      </c>
      <c r="J2397" t="s">
        <v>1032</v>
      </c>
      <c r="K2397">
        <v>2426</v>
      </c>
      <c r="L2397">
        <v>7983.79</v>
      </c>
      <c r="M2397">
        <v>717.39679999999998</v>
      </c>
      <c r="N2397">
        <v>167.24449999999999</v>
      </c>
      <c r="O2397">
        <v>550.15229999999997</v>
      </c>
      <c r="P2397">
        <v>1.8571</v>
      </c>
      <c r="R2397">
        <v>0</v>
      </c>
      <c r="S2397">
        <v>123.28570000000001</v>
      </c>
      <c r="U2397">
        <f t="shared" si="45"/>
        <v>0</v>
      </c>
      <c r="V2397">
        <f t="shared" si="46"/>
        <v>12.062330482309443</v>
      </c>
      <c r="W2397" t="str">
        <f t="shared" si="47"/>
        <v/>
      </c>
      <c r="X2397">
        <f t="shared" si="48"/>
        <v>0.83128259922162206</v>
      </c>
      <c r="Y2397" t="str">
        <f t="shared" si="49"/>
        <v/>
      </c>
      <c r="AA2397">
        <v>1.8571</v>
      </c>
      <c r="AC2397">
        <v>0</v>
      </c>
      <c r="AD2397">
        <v>123.28570000000001</v>
      </c>
      <c r="AF2397">
        <v>0</v>
      </c>
      <c r="AG2397">
        <v>2426</v>
      </c>
      <c r="AH2397">
        <v>7983.79</v>
      </c>
      <c r="AI2397">
        <v>717.39679999999998</v>
      </c>
      <c r="AJ2397">
        <v>167.24449999999999</v>
      </c>
      <c r="AK2397">
        <v>550.15229999999997</v>
      </c>
    </row>
    <row r="2398" spans="1:37" ht="19" customHeight="1">
      <c r="A2398" t="s">
        <v>1272</v>
      </c>
      <c r="B2398" t="s">
        <v>1273</v>
      </c>
      <c r="C2398" t="s">
        <v>1274</v>
      </c>
      <c r="D2398">
        <v>7</v>
      </c>
      <c r="E2398" t="s">
        <v>1033</v>
      </c>
      <c r="G2398" t="s">
        <v>1311</v>
      </c>
      <c r="H2398" t="s">
        <v>1311</v>
      </c>
      <c r="I2398" t="s">
        <v>1031</v>
      </c>
      <c r="J2398" t="s">
        <v>1032</v>
      </c>
      <c r="K2398">
        <v>499</v>
      </c>
      <c r="L2398">
        <v>7924.58</v>
      </c>
      <c r="M2398">
        <v>580.33169999999996</v>
      </c>
      <c r="N2398">
        <v>34.442999999999998</v>
      </c>
      <c r="O2398">
        <v>545.88869999999997</v>
      </c>
      <c r="P2398">
        <v>2.4285999999999999</v>
      </c>
      <c r="R2398">
        <v>0</v>
      </c>
      <c r="S2398">
        <v>69.714299999999994</v>
      </c>
      <c r="U2398">
        <f t="shared" si="45"/>
        <v>0</v>
      </c>
      <c r="V2398">
        <f t="shared" si="46"/>
        <v>17.261430889051049</v>
      </c>
      <c r="W2398" t="str">
        <f t="shared" si="47"/>
        <v/>
      </c>
      <c r="X2398">
        <f t="shared" si="48"/>
        <v>1.1892040595893321</v>
      </c>
      <c r="Y2398" t="str">
        <f t="shared" si="49"/>
        <v/>
      </c>
      <c r="AA2398">
        <v>2.4285999999999999</v>
      </c>
      <c r="AC2398">
        <v>0</v>
      </c>
      <c r="AD2398">
        <v>69.714299999999994</v>
      </c>
      <c r="AF2398">
        <v>0</v>
      </c>
      <c r="AG2398">
        <v>499</v>
      </c>
      <c r="AH2398">
        <v>7924.58</v>
      </c>
      <c r="AI2398">
        <v>580.33169999999996</v>
      </c>
      <c r="AJ2398">
        <v>34.442999999999998</v>
      </c>
      <c r="AK2398">
        <v>545.88869999999997</v>
      </c>
    </row>
    <row r="2399" spans="1:37" ht="19" customHeight="1">
      <c r="A2399" t="s">
        <v>1272</v>
      </c>
      <c r="B2399" t="s">
        <v>1273</v>
      </c>
      <c r="C2399" t="s">
        <v>1274</v>
      </c>
      <c r="D2399">
        <v>7</v>
      </c>
      <c r="E2399" t="s">
        <v>1030</v>
      </c>
      <c r="G2399" t="s">
        <v>1311</v>
      </c>
      <c r="H2399" t="s">
        <v>1311</v>
      </c>
      <c r="I2399" t="s">
        <v>1031</v>
      </c>
      <c r="J2399" t="s">
        <v>1032</v>
      </c>
      <c r="K2399">
        <v>0</v>
      </c>
      <c r="L2399">
        <v>7643.17</v>
      </c>
      <c r="M2399">
        <v>526.62049999999999</v>
      </c>
      <c r="N2399">
        <v>0</v>
      </c>
      <c r="O2399">
        <v>526.62049999999999</v>
      </c>
      <c r="P2399">
        <v>38</v>
      </c>
      <c r="R2399">
        <v>0</v>
      </c>
      <c r="S2399">
        <v>482.8571</v>
      </c>
      <c r="U2399">
        <f t="shared" si="45"/>
        <v>0</v>
      </c>
      <c r="V2399">
        <f t="shared" si="46"/>
        <v>2.2612931001147722</v>
      </c>
      <c r="W2399" t="str">
        <f t="shared" si="47"/>
        <v/>
      </c>
      <c r="X2399">
        <f t="shared" si="48"/>
        <v>0.15580489548564161</v>
      </c>
      <c r="Y2399" t="str">
        <f t="shared" si="49"/>
        <v/>
      </c>
      <c r="AA2399">
        <v>38</v>
      </c>
      <c r="AC2399">
        <v>0</v>
      </c>
      <c r="AD2399">
        <v>482.8571</v>
      </c>
      <c r="AF2399">
        <v>0</v>
      </c>
      <c r="AG2399">
        <v>0</v>
      </c>
      <c r="AH2399">
        <v>7643.17</v>
      </c>
      <c r="AI2399">
        <v>526.62049999999999</v>
      </c>
      <c r="AJ2399">
        <v>0</v>
      </c>
      <c r="AK2399">
        <v>526.62049999999999</v>
      </c>
    </row>
    <row r="2400" spans="1:37" ht="19" customHeight="1">
      <c r="A2400" t="s">
        <v>1272</v>
      </c>
      <c r="B2400" t="s">
        <v>1273</v>
      </c>
      <c r="C2400" t="s">
        <v>1274</v>
      </c>
      <c r="D2400">
        <v>7</v>
      </c>
      <c r="E2400" t="s">
        <v>1036</v>
      </c>
      <c r="G2400" t="s">
        <v>1311</v>
      </c>
      <c r="H2400" t="s">
        <v>1311</v>
      </c>
      <c r="I2400" t="s">
        <v>1031</v>
      </c>
      <c r="J2400" t="s">
        <v>1032</v>
      </c>
      <c r="K2400">
        <v>0</v>
      </c>
      <c r="L2400">
        <v>7269.64</v>
      </c>
      <c r="M2400">
        <v>500.87599999999998</v>
      </c>
      <c r="N2400">
        <v>0</v>
      </c>
      <c r="O2400">
        <v>500.87599999999998</v>
      </c>
      <c r="P2400">
        <v>1.1429</v>
      </c>
      <c r="R2400">
        <v>0</v>
      </c>
      <c r="S2400">
        <v>78.285700000000006</v>
      </c>
      <c r="U2400">
        <f t="shared" si="45"/>
        <v>0</v>
      </c>
      <c r="V2400">
        <f t="shared" si="46"/>
        <v>13.265768844118401</v>
      </c>
      <c r="W2400" t="str">
        <f t="shared" si="47"/>
        <v/>
      </c>
      <c r="X2400">
        <f t="shared" si="48"/>
        <v>0.91400746605975647</v>
      </c>
      <c r="Y2400" t="str">
        <f t="shared" si="49"/>
        <v/>
      </c>
      <c r="AA2400">
        <v>1.1429</v>
      </c>
      <c r="AC2400">
        <v>0</v>
      </c>
      <c r="AD2400">
        <v>78.285700000000006</v>
      </c>
      <c r="AF2400">
        <v>0</v>
      </c>
      <c r="AG2400">
        <v>0</v>
      </c>
      <c r="AH2400">
        <v>7269.64</v>
      </c>
      <c r="AI2400">
        <v>500.87599999999998</v>
      </c>
      <c r="AJ2400">
        <v>0</v>
      </c>
      <c r="AK2400">
        <v>500.87599999999998</v>
      </c>
    </row>
    <row r="2401" spans="1:37" ht="19" customHeight="1">
      <c r="A2401" t="s">
        <v>1272</v>
      </c>
      <c r="B2401" t="s">
        <v>1273</v>
      </c>
      <c r="C2401" t="s">
        <v>1274</v>
      </c>
      <c r="D2401">
        <v>4</v>
      </c>
      <c r="E2401" t="s">
        <v>1235</v>
      </c>
      <c r="F2401" t="s">
        <v>1235</v>
      </c>
      <c r="G2401" t="s">
        <v>1311</v>
      </c>
      <c r="H2401" t="s">
        <v>1311</v>
      </c>
      <c r="I2401" t="s">
        <v>1031</v>
      </c>
      <c r="J2401" t="s">
        <v>1042</v>
      </c>
      <c r="K2401">
        <v>474</v>
      </c>
      <c r="L2401">
        <v>0</v>
      </c>
      <c r="M2401">
        <v>474</v>
      </c>
      <c r="N2401">
        <v>474</v>
      </c>
      <c r="O2401">
        <v>0</v>
      </c>
      <c r="Q2401">
        <v>7.5</v>
      </c>
      <c r="R2401">
        <v>3.5</v>
      </c>
      <c r="S2401">
        <v>7.5</v>
      </c>
      <c r="T2401">
        <v>0.5</v>
      </c>
      <c r="U2401">
        <f t="shared" si="45"/>
        <v>6.6666666666666666E-2</v>
      </c>
      <c r="V2401">
        <f t="shared" si="46"/>
        <v>15.8</v>
      </c>
      <c r="W2401">
        <f t="shared" si="47"/>
        <v>237</v>
      </c>
      <c r="X2401">
        <f t="shared" si="48"/>
        <v>15.8</v>
      </c>
      <c r="Y2401">
        <f t="shared" si="49"/>
        <v>237</v>
      </c>
      <c r="AB2401">
        <v>7.5</v>
      </c>
      <c r="AC2401">
        <v>3.5</v>
      </c>
      <c r="AD2401">
        <v>7.5</v>
      </c>
      <c r="AE2401">
        <v>0.5</v>
      </c>
      <c r="AF2401">
        <v>2.4691359999999999E-2</v>
      </c>
      <c r="AG2401">
        <v>474</v>
      </c>
      <c r="AH2401">
        <v>0</v>
      </c>
      <c r="AI2401">
        <v>474</v>
      </c>
      <c r="AJ2401">
        <v>474</v>
      </c>
      <c r="AK2401">
        <v>0</v>
      </c>
    </row>
    <row r="2402" spans="1:37" ht="19" customHeight="1">
      <c r="A2402" t="s">
        <v>1272</v>
      </c>
      <c r="B2402" t="s">
        <v>1273</v>
      </c>
      <c r="C2402" t="s">
        <v>1274</v>
      </c>
      <c r="D2402">
        <v>7</v>
      </c>
      <c r="E2402" t="s">
        <v>1268</v>
      </c>
      <c r="G2402" t="s">
        <v>1311</v>
      </c>
      <c r="H2402" t="s">
        <v>1311</v>
      </c>
      <c r="I2402" t="s">
        <v>1031</v>
      </c>
      <c r="J2402" t="s">
        <v>1032</v>
      </c>
      <c r="K2402">
        <v>0</v>
      </c>
      <c r="L2402">
        <v>6121</v>
      </c>
      <c r="M2402">
        <v>422.05599999999998</v>
      </c>
      <c r="N2402">
        <v>0</v>
      </c>
      <c r="O2402">
        <v>422.05599999999998</v>
      </c>
      <c r="P2402">
        <v>31.571400000000001</v>
      </c>
      <c r="R2402">
        <v>0</v>
      </c>
      <c r="S2402">
        <v>144.71430000000001</v>
      </c>
      <c r="U2402">
        <f t="shared" si="45"/>
        <v>0</v>
      </c>
      <c r="V2402">
        <f t="shared" si="46"/>
        <v>6.0424475772509796</v>
      </c>
      <c r="W2402" t="str">
        <f t="shared" si="47"/>
        <v/>
      </c>
      <c r="X2402">
        <f t="shared" si="48"/>
        <v>0.41663964297733036</v>
      </c>
      <c r="Y2402" t="str">
        <f t="shared" si="49"/>
        <v/>
      </c>
      <c r="AA2402">
        <v>31.571400000000001</v>
      </c>
      <c r="AC2402">
        <v>0</v>
      </c>
      <c r="AD2402">
        <v>144.71430000000001</v>
      </c>
      <c r="AF2402">
        <v>0</v>
      </c>
      <c r="AG2402">
        <v>0</v>
      </c>
      <c r="AH2402">
        <v>6121</v>
      </c>
      <c r="AI2402">
        <v>422.05599999999998</v>
      </c>
      <c r="AJ2402">
        <v>0</v>
      </c>
      <c r="AK2402">
        <v>422.05599999999998</v>
      </c>
    </row>
    <row r="2403" spans="1:37" ht="19" customHeight="1">
      <c r="A2403" t="s">
        <v>1272</v>
      </c>
      <c r="B2403" t="s">
        <v>1273</v>
      </c>
      <c r="C2403" t="s">
        <v>1274</v>
      </c>
      <c r="D2403">
        <v>7</v>
      </c>
      <c r="E2403" t="s">
        <v>1045</v>
      </c>
      <c r="F2403" t="s">
        <v>1046</v>
      </c>
      <c r="G2403" t="s">
        <v>1311</v>
      </c>
      <c r="H2403" t="s">
        <v>1311</v>
      </c>
      <c r="I2403" t="s">
        <v>1031</v>
      </c>
      <c r="J2403" t="s">
        <v>1032</v>
      </c>
      <c r="K2403">
        <v>5839</v>
      </c>
      <c r="L2403">
        <v>0</v>
      </c>
      <c r="M2403">
        <v>402.64</v>
      </c>
      <c r="N2403">
        <v>402.64</v>
      </c>
      <c r="O2403">
        <v>0</v>
      </c>
      <c r="Q2403">
        <v>383.57139999999998</v>
      </c>
      <c r="R2403">
        <v>187.28569999999999</v>
      </c>
      <c r="S2403">
        <v>390</v>
      </c>
      <c r="T2403">
        <v>0.85709999999999997</v>
      </c>
      <c r="U2403">
        <f t="shared" si="45"/>
        <v>2.1976923076923076E-3</v>
      </c>
      <c r="V2403">
        <f t="shared" si="46"/>
        <v>2.1388278388278388</v>
      </c>
      <c r="W2403">
        <f t="shared" si="47"/>
        <v>973.21532743303828</v>
      </c>
      <c r="X2403">
        <f t="shared" si="48"/>
        <v>0.14748717948717949</v>
      </c>
      <c r="Y2403">
        <f t="shared" si="49"/>
        <v>67.110022167775057</v>
      </c>
      <c r="AB2403">
        <v>383.57139999999998</v>
      </c>
      <c r="AC2403">
        <v>187.28569999999999</v>
      </c>
      <c r="AD2403">
        <v>390</v>
      </c>
      <c r="AE2403">
        <v>0.85709999999999997</v>
      </c>
      <c r="AF2403">
        <v>2.4145199999999999E-3</v>
      </c>
      <c r="AG2403">
        <v>5839</v>
      </c>
      <c r="AH2403">
        <v>0</v>
      </c>
      <c r="AI2403">
        <v>402.64</v>
      </c>
      <c r="AJ2403">
        <v>402.64</v>
      </c>
      <c r="AK2403">
        <v>0</v>
      </c>
    </row>
    <row r="2404" spans="1:37" ht="19" customHeight="1">
      <c r="A2404" t="s">
        <v>1272</v>
      </c>
      <c r="B2404" t="s">
        <v>1273</v>
      </c>
      <c r="C2404" t="s">
        <v>1274</v>
      </c>
      <c r="D2404">
        <v>7</v>
      </c>
      <c r="E2404" t="s">
        <v>1035</v>
      </c>
      <c r="G2404" t="s">
        <v>1311</v>
      </c>
      <c r="H2404" t="s">
        <v>1311</v>
      </c>
      <c r="I2404" t="s">
        <v>1031</v>
      </c>
      <c r="J2404" t="s">
        <v>1032</v>
      </c>
      <c r="K2404">
        <v>0</v>
      </c>
      <c r="L2404">
        <v>5327</v>
      </c>
      <c r="M2404">
        <v>367.05070000000001</v>
      </c>
      <c r="N2404">
        <v>0</v>
      </c>
      <c r="O2404">
        <v>367.05070000000001</v>
      </c>
      <c r="P2404">
        <v>0</v>
      </c>
      <c r="R2404">
        <v>0</v>
      </c>
      <c r="S2404">
        <v>0</v>
      </c>
      <c r="U2404" t="str">
        <f t="shared" si="45"/>
        <v/>
      </c>
      <c r="V2404" t="str">
        <f t="shared" si="46"/>
        <v/>
      </c>
      <c r="W2404" t="str">
        <f t="shared" si="47"/>
        <v/>
      </c>
      <c r="X2404" t="str">
        <f t="shared" si="48"/>
        <v/>
      </c>
      <c r="Y2404" t="str">
        <f t="shared" si="49"/>
        <v/>
      </c>
      <c r="AA2404">
        <v>0</v>
      </c>
      <c r="AC2404">
        <v>0</v>
      </c>
      <c r="AD2404">
        <v>0</v>
      </c>
      <c r="AG2404">
        <v>0</v>
      </c>
      <c r="AH2404">
        <v>5327</v>
      </c>
      <c r="AI2404">
        <v>367.05070000000001</v>
      </c>
      <c r="AJ2404">
        <v>0</v>
      </c>
      <c r="AK2404">
        <v>367.05070000000001</v>
      </c>
    </row>
    <row r="2405" spans="1:37" ht="19" customHeight="1">
      <c r="A2405" t="s">
        <v>1272</v>
      </c>
      <c r="B2405" t="s">
        <v>1273</v>
      </c>
      <c r="C2405" t="s">
        <v>1274</v>
      </c>
      <c r="D2405">
        <v>7</v>
      </c>
      <c r="E2405" t="s">
        <v>1034</v>
      </c>
      <c r="G2405" t="s">
        <v>1311</v>
      </c>
      <c r="H2405" t="s">
        <v>1311</v>
      </c>
      <c r="I2405" t="s">
        <v>1031</v>
      </c>
      <c r="J2405" t="s">
        <v>1032</v>
      </c>
      <c r="K2405">
        <v>762</v>
      </c>
      <c r="L2405">
        <v>3076.64</v>
      </c>
      <c r="M2405">
        <v>264.62020000000001</v>
      </c>
      <c r="N2405">
        <v>52.5852</v>
      </c>
      <c r="O2405">
        <v>212.035</v>
      </c>
      <c r="P2405">
        <v>9.2857000000000003</v>
      </c>
      <c r="R2405">
        <v>0</v>
      </c>
      <c r="S2405">
        <v>52</v>
      </c>
      <c r="U2405">
        <f t="shared" si="45"/>
        <v>0</v>
      </c>
      <c r="V2405">
        <f t="shared" si="46"/>
        <v>10.545714285714286</v>
      </c>
      <c r="W2405" t="str">
        <f t="shared" si="47"/>
        <v/>
      </c>
      <c r="X2405">
        <f t="shared" si="48"/>
        <v>0.72697857142857147</v>
      </c>
      <c r="Y2405" t="str">
        <f t="shared" si="49"/>
        <v/>
      </c>
      <c r="AA2405">
        <v>9.2857000000000003</v>
      </c>
      <c r="AC2405">
        <v>0</v>
      </c>
      <c r="AD2405">
        <v>52</v>
      </c>
      <c r="AF2405">
        <v>0</v>
      </c>
      <c r="AG2405">
        <v>762</v>
      </c>
      <c r="AH2405">
        <v>3076.64</v>
      </c>
      <c r="AI2405">
        <v>264.62020000000001</v>
      </c>
      <c r="AJ2405">
        <v>52.5852</v>
      </c>
      <c r="AK2405">
        <v>212.035</v>
      </c>
    </row>
    <row r="2406" spans="1:37" ht="19" customHeight="1">
      <c r="A2406" t="s">
        <v>1272</v>
      </c>
      <c r="B2406" t="s">
        <v>1273</v>
      </c>
      <c r="C2406" t="s">
        <v>1274</v>
      </c>
      <c r="D2406">
        <v>7</v>
      </c>
      <c r="E2406" t="s">
        <v>1038</v>
      </c>
      <c r="F2406" t="s">
        <v>1038</v>
      </c>
      <c r="G2406" t="s">
        <v>1311</v>
      </c>
      <c r="H2406" t="s">
        <v>1311</v>
      </c>
      <c r="I2406" t="s">
        <v>1031</v>
      </c>
      <c r="J2406" t="s">
        <v>1039</v>
      </c>
      <c r="K2406">
        <v>27.13</v>
      </c>
      <c r="L2406">
        <v>0</v>
      </c>
      <c r="M2406">
        <v>186.99270000000001</v>
      </c>
      <c r="N2406">
        <v>186.99270000000001</v>
      </c>
      <c r="O2406">
        <v>0</v>
      </c>
      <c r="R2406">
        <v>1</v>
      </c>
      <c r="S2406">
        <v>112.71429999999999</v>
      </c>
      <c r="T2406">
        <v>9.4285999999999994</v>
      </c>
      <c r="U2406">
        <f t="shared" si="45"/>
        <v>8.3650432997410262E-2</v>
      </c>
      <c r="V2406">
        <f t="shared" si="46"/>
        <v>3.4385293487288533E-2</v>
      </c>
      <c r="W2406">
        <f t="shared" si="47"/>
        <v>0.41105936042618052</v>
      </c>
      <c r="X2406">
        <f t="shared" si="48"/>
        <v>0.23699958973389232</v>
      </c>
      <c r="Y2406">
        <f t="shared" si="49"/>
        <v>2.8332141417753283</v>
      </c>
      <c r="AC2406">
        <v>1</v>
      </c>
      <c r="AD2406">
        <v>112.71429999999999</v>
      </c>
      <c r="AE2406">
        <v>9.4285999999999994</v>
      </c>
      <c r="AF2406">
        <v>8.4913370000000002E-2</v>
      </c>
      <c r="AG2406">
        <v>27.13</v>
      </c>
      <c r="AH2406">
        <v>0</v>
      </c>
      <c r="AI2406">
        <v>186.99270000000001</v>
      </c>
      <c r="AJ2406">
        <v>186.99270000000001</v>
      </c>
      <c r="AK2406">
        <v>0</v>
      </c>
    </row>
    <row r="2407" spans="1:37" ht="19" customHeight="1">
      <c r="A2407" t="s">
        <v>1272</v>
      </c>
      <c r="B2407" t="s">
        <v>1273</v>
      </c>
      <c r="C2407" t="s">
        <v>1274</v>
      </c>
      <c r="D2407">
        <v>6</v>
      </c>
      <c r="E2407" t="s">
        <v>1040</v>
      </c>
      <c r="G2407" t="s">
        <v>1311</v>
      </c>
      <c r="H2407" t="s">
        <v>1311</v>
      </c>
      <c r="I2407" t="s">
        <v>1031</v>
      </c>
      <c r="J2407" t="s">
        <v>1032</v>
      </c>
      <c r="K2407">
        <v>0</v>
      </c>
      <c r="L2407">
        <v>1930</v>
      </c>
      <c r="M2407">
        <v>133.0308</v>
      </c>
      <c r="N2407">
        <v>0</v>
      </c>
      <c r="O2407">
        <v>133.0308</v>
      </c>
      <c r="P2407">
        <v>1.8332999999999999</v>
      </c>
      <c r="R2407">
        <v>0</v>
      </c>
      <c r="S2407">
        <v>67.666700000000006</v>
      </c>
      <c r="U2407">
        <f t="shared" si="45"/>
        <v>0</v>
      </c>
      <c r="V2407">
        <f t="shared" si="46"/>
        <v>4.7536922395604728</v>
      </c>
      <c r="W2407" t="str">
        <f t="shared" si="47"/>
        <v/>
      </c>
      <c r="X2407">
        <f t="shared" si="48"/>
        <v>0.32766190755571056</v>
      </c>
      <c r="Y2407" t="str">
        <f t="shared" si="49"/>
        <v/>
      </c>
      <c r="AA2407">
        <v>1.8332999999999999</v>
      </c>
      <c r="AC2407">
        <v>0</v>
      </c>
      <c r="AD2407">
        <v>67.666700000000006</v>
      </c>
      <c r="AF2407">
        <v>0</v>
      </c>
      <c r="AG2407">
        <v>0</v>
      </c>
      <c r="AH2407">
        <v>1930</v>
      </c>
      <c r="AI2407">
        <v>133.0308</v>
      </c>
      <c r="AJ2407">
        <v>0</v>
      </c>
      <c r="AK2407">
        <v>133.0308</v>
      </c>
    </row>
    <row r="2408" spans="1:37" ht="19" customHeight="1">
      <c r="A2408" t="s">
        <v>1272</v>
      </c>
      <c r="B2408" t="s">
        <v>1273</v>
      </c>
      <c r="C2408" t="s">
        <v>1274</v>
      </c>
      <c r="D2408">
        <v>7</v>
      </c>
      <c r="E2408" t="s">
        <v>1043</v>
      </c>
      <c r="G2408" t="s">
        <v>1311</v>
      </c>
      <c r="H2408" t="s">
        <v>1311</v>
      </c>
      <c r="I2408" t="s">
        <v>1031</v>
      </c>
      <c r="J2408" t="s">
        <v>1032</v>
      </c>
      <c r="K2408">
        <v>0</v>
      </c>
      <c r="L2408">
        <v>1722.79</v>
      </c>
      <c r="M2408">
        <v>118.6871</v>
      </c>
      <c r="N2408">
        <v>0</v>
      </c>
      <c r="O2408">
        <v>118.6871</v>
      </c>
      <c r="P2408">
        <v>668.42859999999996</v>
      </c>
      <c r="R2408">
        <v>0</v>
      </c>
      <c r="S2408">
        <v>990.42859999999996</v>
      </c>
      <c r="U2408">
        <f t="shared" si="45"/>
        <v>0</v>
      </c>
      <c r="V2408">
        <f t="shared" si="46"/>
        <v>0.24849126645056205</v>
      </c>
      <c r="W2408" t="str">
        <f t="shared" si="47"/>
        <v/>
      </c>
      <c r="X2408">
        <f t="shared" si="48"/>
        <v>1.7119154273210611E-2</v>
      </c>
      <c r="Y2408" t="str">
        <f t="shared" si="49"/>
        <v/>
      </c>
      <c r="AA2408">
        <v>668.42859999999996</v>
      </c>
      <c r="AC2408">
        <v>0</v>
      </c>
      <c r="AD2408">
        <v>990.42859999999996</v>
      </c>
      <c r="AF2408">
        <v>0</v>
      </c>
      <c r="AG2408">
        <v>0</v>
      </c>
      <c r="AH2408">
        <v>1722.79</v>
      </c>
      <c r="AI2408">
        <v>118.6871</v>
      </c>
      <c r="AJ2408">
        <v>0</v>
      </c>
      <c r="AK2408">
        <v>118.6871</v>
      </c>
    </row>
    <row r="2409" spans="1:37" ht="19" customHeight="1">
      <c r="A2409" t="s">
        <v>1272</v>
      </c>
      <c r="B2409" t="s">
        <v>1273</v>
      </c>
      <c r="C2409" t="s">
        <v>1274</v>
      </c>
      <c r="D2409">
        <v>6</v>
      </c>
      <c r="E2409" t="s">
        <v>1044</v>
      </c>
      <c r="G2409" t="s">
        <v>1311</v>
      </c>
      <c r="H2409" t="s">
        <v>1311</v>
      </c>
      <c r="I2409" t="s">
        <v>1031</v>
      </c>
      <c r="J2409" t="s">
        <v>1032</v>
      </c>
      <c r="K2409">
        <v>0</v>
      </c>
      <c r="L2409">
        <v>1683.53</v>
      </c>
      <c r="M2409">
        <v>116.01909999999999</v>
      </c>
      <c r="N2409">
        <v>0</v>
      </c>
      <c r="O2409">
        <v>116.01909999999999</v>
      </c>
      <c r="P2409">
        <v>0</v>
      </c>
      <c r="R2409">
        <v>0</v>
      </c>
      <c r="S2409">
        <v>0</v>
      </c>
      <c r="U2409" t="str">
        <f t="shared" si="45"/>
        <v/>
      </c>
      <c r="V2409" t="str">
        <f t="shared" si="46"/>
        <v/>
      </c>
      <c r="W2409" t="str">
        <f t="shared" si="47"/>
        <v/>
      </c>
      <c r="X2409" t="str">
        <f t="shared" si="48"/>
        <v/>
      </c>
      <c r="Y2409" t="str">
        <f t="shared" si="49"/>
        <v/>
      </c>
      <c r="AA2409">
        <v>0</v>
      </c>
      <c r="AC2409">
        <v>0</v>
      </c>
      <c r="AD2409">
        <v>0</v>
      </c>
      <c r="AG2409">
        <v>0</v>
      </c>
      <c r="AH2409">
        <v>1683.53</v>
      </c>
      <c r="AI2409">
        <v>116.01909999999999</v>
      </c>
      <c r="AJ2409">
        <v>0</v>
      </c>
      <c r="AK2409">
        <v>116.01909999999999</v>
      </c>
    </row>
    <row r="2410" spans="1:37" ht="19" customHeight="1">
      <c r="A2410" t="s">
        <v>1272</v>
      </c>
      <c r="B2410" t="s">
        <v>1273</v>
      </c>
      <c r="C2410" t="s">
        <v>1274</v>
      </c>
      <c r="D2410">
        <v>2</v>
      </c>
      <c r="E2410" t="s">
        <v>1037</v>
      </c>
      <c r="G2410" t="s">
        <v>1311</v>
      </c>
      <c r="H2410" t="s">
        <v>1311</v>
      </c>
      <c r="I2410" t="s">
        <v>1031</v>
      </c>
      <c r="J2410" t="s">
        <v>1032</v>
      </c>
      <c r="K2410">
        <v>1198</v>
      </c>
      <c r="L2410">
        <v>464.56</v>
      </c>
      <c r="M2410">
        <v>114.2764</v>
      </c>
      <c r="N2410">
        <v>82.285799999999995</v>
      </c>
      <c r="O2410">
        <v>31.990600000000001</v>
      </c>
      <c r="P2410">
        <v>1.5</v>
      </c>
      <c r="R2410">
        <v>0</v>
      </c>
      <c r="S2410">
        <v>14</v>
      </c>
      <c r="U2410">
        <f t="shared" si="45"/>
        <v>0</v>
      </c>
      <c r="V2410">
        <f t="shared" si="46"/>
        <v>59.377142857142857</v>
      </c>
      <c r="W2410" t="str">
        <f t="shared" si="47"/>
        <v/>
      </c>
      <c r="X2410">
        <f t="shared" si="48"/>
        <v>4.0812999999999997</v>
      </c>
      <c r="Y2410" t="str">
        <f t="shared" si="49"/>
        <v/>
      </c>
      <c r="AA2410">
        <v>1.5</v>
      </c>
      <c r="AC2410">
        <v>0</v>
      </c>
      <c r="AD2410">
        <v>14</v>
      </c>
      <c r="AF2410">
        <v>0</v>
      </c>
      <c r="AG2410">
        <v>1198</v>
      </c>
      <c r="AH2410">
        <v>464.56</v>
      </c>
      <c r="AI2410">
        <v>114.2764</v>
      </c>
      <c r="AJ2410">
        <v>82.285799999999995</v>
      </c>
      <c r="AK2410">
        <v>31.990600000000001</v>
      </c>
    </row>
    <row r="2411" spans="1:37" ht="19" customHeight="1">
      <c r="A2411" t="s">
        <v>1272</v>
      </c>
      <c r="B2411" t="s">
        <v>1273</v>
      </c>
      <c r="C2411" t="s">
        <v>1274</v>
      </c>
      <c r="D2411">
        <v>7</v>
      </c>
      <c r="E2411" t="s">
        <v>1048</v>
      </c>
      <c r="G2411" t="s">
        <v>1311</v>
      </c>
      <c r="H2411" t="s">
        <v>1311</v>
      </c>
      <c r="I2411" t="s">
        <v>1031</v>
      </c>
      <c r="J2411" t="s">
        <v>1032</v>
      </c>
      <c r="K2411">
        <v>0</v>
      </c>
      <c r="L2411">
        <v>1558</v>
      </c>
      <c r="M2411">
        <v>107.2633</v>
      </c>
      <c r="N2411">
        <v>0</v>
      </c>
      <c r="O2411">
        <v>107.2633</v>
      </c>
      <c r="P2411">
        <v>7</v>
      </c>
      <c r="R2411">
        <v>0</v>
      </c>
      <c r="S2411">
        <v>65.857100000000003</v>
      </c>
      <c r="U2411">
        <f t="shared" si="45"/>
        <v>0</v>
      </c>
      <c r="V2411">
        <f t="shared" si="46"/>
        <v>3.3796117437820459</v>
      </c>
      <c r="W2411" t="str">
        <f t="shared" si="47"/>
        <v/>
      </c>
      <c r="X2411">
        <f t="shared" si="48"/>
        <v>0.2326754225653509</v>
      </c>
      <c r="Y2411" t="str">
        <f t="shared" si="49"/>
        <v/>
      </c>
      <c r="AA2411">
        <v>7</v>
      </c>
      <c r="AC2411">
        <v>0</v>
      </c>
      <c r="AD2411">
        <v>65.857100000000003</v>
      </c>
      <c r="AF2411">
        <v>0</v>
      </c>
      <c r="AG2411">
        <v>0</v>
      </c>
      <c r="AH2411">
        <v>1558</v>
      </c>
      <c r="AI2411">
        <v>107.2633</v>
      </c>
      <c r="AJ2411">
        <v>0</v>
      </c>
      <c r="AK2411">
        <v>107.2633</v>
      </c>
    </row>
    <row r="2412" spans="1:37" ht="19" customHeight="1">
      <c r="A2412" t="s">
        <v>1272</v>
      </c>
      <c r="B2412" t="s">
        <v>1273</v>
      </c>
      <c r="C2412" t="s">
        <v>1274</v>
      </c>
      <c r="D2412">
        <v>7</v>
      </c>
      <c r="E2412" t="s">
        <v>1047</v>
      </c>
      <c r="G2412" t="s">
        <v>1311</v>
      </c>
      <c r="H2412" t="s">
        <v>1311</v>
      </c>
      <c r="I2412" t="s">
        <v>1031</v>
      </c>
      <c r="J2412" t="s">
        <v>1032</v>
      </c>
      <c r="K2412">
        <v>0</v>
      </c>
      <c r="L2412">
        <v>1465.96</v>
      </c>
      <c r="M2412">
        <v>101.0076</v>
      </c>
      <c r="N2412">
        <v>0</v>
      </c>
      <c r="O2412">
        <v>101.0076</v>
      </c>
      <c r="P2412">
        <v>0</v>
      </c>
      <c r="R2412">
        <v>0</v>
      </c>
      <c r="S2412">
        <v>0.1429</v>
      </c>
      <c r="U2412">
        <f t="shared" si="45"/>
        <v>0</v>
      </c>
      <c r="V2412">
        <f t="shared" si="46"/>
        <v>1465.520343896831</v>
      </c>
      <c r="W2412" t="str">
        <f t="shared" si="47"/>
        <v/>
      </c>
      <c r="X2412">
        <f t="shared" si="48"/>
        <v>100.9773068079576</v>
      </c>
      <c r="Y2412" t="str">
        <f t="shared" si="49"/>
        <v/>
      </c>
      <c r="AA2412">
        <v>0</v>
      </c>
      <c r="AC2412">
        <v>0</v>
      </c>
      <c r="AD2412">
        <v>0.1429</v>
      </c>
      <c r="AF2412">
        <v>0</v>
      </c>
      <c r="AG2412">
        <v>0</v>
      </c>
      <c r="AH2412">
        <v>1465.96</v>
      </c>
      <c r="AI2412">
        <v>101.0076</v>
      </c>
      <c r="AJ2412">
        <v>0</v>
      </c>
      <c r="AK2412">
        <v>101.0076</v>
      </c>
    </row>
    <row r="2413" spans="1:37" ht="19" customHeight="1">
      <c r="A2413" t="s">
        <v>1272</v>
      </c>
      <c r="B2413" t="s">
        <v>1273</v>
      </c>
      <c r="C2413" t="s">
        <v>1274</v>
      </c>
      <c r="D2413">
        <v>5</v>
      </c>
      <c r="E2413" t="s">
        <v>1049</v>
      </c>
      <c r="G2413" t="s">
        <v>1311</v>
      </c>
      <c r="H2413" t="s">
        <v>1311</v>
      </c>
      <c r="I2413" t="s">
        <v>1031</v>
      </c>
      <c r="J2413" t="s">
        <v>1032</v>
      </c>
      <c r="K2413">
        <v>0</v>
      </c>
      <c r="L2413">
        <v>1014.03</v>
      </c>
      <c r="M2413">
        <v>69.958299999999994</v>
      </c>
      <c r="N2413">
        <v>0</v>
      </c>
      <c r="O2413">
        <v>69.958299999999994</v>
      </c>
      <c r="P2413">
        <v>0</v>
      </c>
      <c r="R2413">
        <v>0</v>
      </c>
      <c r="S2413">
        <v>16.8</v>
      </c>
      <c r="U2413">
        <f t="shared" si="45"/>
        <v>0</v>
      </c>
      <c r="V2413">
        <f t="shared" si="46"/>
        <v>12.071785714285713</v>
      </c>
      <c r="W2413" t="str">
        <f t="shared" si="47"/>
        <v/>
      </c>
      <c r="X2413">
        <f t="shared" si="48"/>
        <v>0.83283690476190475</v>
      </c>
      <c r="Y2413" t="str">
        <f t="shared" si="49"/>
        <v/>
      </c>
      <c r="AA2413">
        <v>0</v>
      </c>
      <c r="AC2413">
        <v>0</v>
      </c>
      <c r="AD2413">
        <v>16.8</v>
      </c>
      <c r="AF2413">
        <v>0</v>
      </c>
      <c r="AG2413">
        <v>0</v>
      </c>
      <c r="AH2413">
        <v>1014.03</v>
      </c>
      <c r="AI2413">
        <v>69.958299999999994</v>
      </c>
      <c r="AJ2413">
        <v>0</v>
      </c>
      <c r="AK2413">
        <v>69.958299999999994</v>
      </c>
    </row>
    <row r="2414" spans="1:37" ht="19" customHeight="1">
      <c r="A2414" t="s">
        <v>1272</v>
      </c>
      <c r="B2414" t="s">
        <v>1273</v>
      </c>
      <c r="C2414" t="s">
        <v>1274</v>
      </c>
      <c r="D2414">
        <v>4</v>
      </c>
      <c r="E2414" t="s">
        <v>1051</v>
      </c>
      <c r="G2414" t="s">
        <v>1311</v>
      </c>
      <c r="H2414" t="s">
        <v>1311</v>
      </c>
      <c r="I2414" t="s">
        <v>1031</v>
      </c>
      <c r="J2414" t="s">
        <v>1032</v>
      </c>
      <c r="K2414">
        <v>0</v>
      </c>
      <c r="L2414">
        <v>658.39</v>
      </c>
      <c r="M2414">
        <v>45.305900000000001</v>
      </c>
      <c r="N2414">
        <v>0</v>
      </c>
      <c r="O2414">
        <v>45.305900000000001</v>
      </c>
      <c r="P2414">
        <v>0</v>
      </c>
      <c r="R2414">
        <v>0</v>
      </c>
      <c r="S2414">
        <v>0</v>
      </c>
      <c r="U2414" t="str">
        <f t="shared" si="45"/>
        <v/>
      </c>
      <c r="V2414" t="str">
        <f t="shared" si="46"/>
        <v/>
      </c>
      <c r="W2414" t="str">
        <f t="shared" si="47"/>
        <v/>
      </c>
      <c r="X2414" t="str">
        <f t="shared" si="48"/>
        <v/>
      </c>
      <c r="Y2414" t="str">
        <f t="shared" si="49"/>
        <v/>
      </c>
      <c r="AA2414">
        <v>0</v>
      </c>
      <c r="AC2414">
        <v>0</v>
      </c>
      <c r="AD2414">
        <v>0</v>
      </c>
      <c r="AG2414">
        <v>0</v>
      </c>
      <c r="AH2414">
        <v>658.39</v>
      </c>
      <c r="AI2414">
        <v>45.305900000000001</v>
      </c>
      <c r="AJ2414">
        <v>0</v>
      </c>
      <c r="AK2414">
        <v>45.305900000000001</v>
      </c>
    </row>
    <row r="2415" spans="1:37" ht="19" customHeight="1">
      <c r="A2415" t="s">
        <v>1272</v>
      </c>
      <c r="B2415" t="s">
        <v>1273</v>
      </c>
      <c r="C2415" t="s">
        <v>1274</v>
      </c>
      <c r="D2415">
        <v>4</v>
      </c>
      <c r="E2415" t="s">
        <v>1271</v>
      </c>
      <c r="F2415" t="s">
        <v>1271</v>
      </c>
      <c r="G2415" t="s">
        <v>1311</v>
      </c>
      <c r="H2415" t="s">
        <v>1311</v>
      </c>
      <c r="I2415" t="s">
        <v>1031</v>
      </c>
      <c r="J2415" t="s">
        <v>1042</v>
      </c>
      <c r="K2415">
        <v>30</v>
      </c>
      <c r="L2415">
        <v>0</v>
      </c>
      <c r="M2415">
        <v>30</v>
      </c>
      <c r="N2415">
        <v>30</v>
      </c>
      <c r="O2415">
        <v>0</v>
      </c>
      <c r="Q2415">
        <v>30.25</v>
      </c>
      <c r="R2415">
        <v>1.75</v>
      </c>
      <c r="S2415">
        <v>26.25</v>
      </c>
      <c r="T2415">
        <v>0.25</v>
      </c>
      <c r="U2415">
        <f t="shared" si="45"/>
        <v>9.5238095238095247E-3</v>
      </c>
      <c r="V2415">
        <f t="shared" si="46"/>
        <v>0.2857142857142857</v>
      </c>
      <c r="W2415">
        <f t="shared" si="47"/>
        <v>30</v>
      </c>
      <c r="X2415">
        <f t="shared" si="48"/>
        <v>0.2857142857142857</v>
      </c>
      <c r="Y2415">
        <f t="shared" si="49"/>
        <v>30</v>
      </c>
      <c r="AB2415">
        <v>30.25</v>
      </c>
      <c r="AC2415">
        <v>1.75</v>
      </c>
      <c r="AD2415">
        <v>26.25</v>
      </c>
      <c r="AE2415">
        <v>0.25</v>
      </c>
      <c r="AF2415">
        <v>1.136364E-2</v>
      </c>
      <c r="AG2415">
        <v>30</v>
      </c>
      <c r="AH2415">
        <v>0</v>
      </c>
      <c r="AI2415">
        <v>30</v>
      </c>
      <c r="AJ2415">
        <v>30</v>
      </c>
      <c r="AK2415">
        <v>0</v>
      </c>
    </row>
    <row r="2416" spans="1:37" ht="19" customHeight="1">
      <c r="A2416" t="s">
        <v>1272</v>
      </c>
      <c r="B2416" t="s">
        <v>1273</v>
      </c>
      <c r="C2416" t="s">
        <v>1274</v>
      </c>
      <c r="D2416">
        <v>7</v>
      </c>
      <c r="E2416" t="s">
        <v>1041</v>
      </c>
      <c r="F2416" t="s">
        <v>1041</v>
      </c>
      <c r="G2416" t="s">
        <v>1311</v>
      </c>
      <c r="H2416" t="s">
        <v>1311</v>
      </c>
      <c r="I2416" t="s">
        <v>1031</v>
      </c>
      <c r="J2416" t="s">
        <v>1042</v>
      </c>
      <c r="K2416">
        <v>27</v>
      </c>
      <c r="L2416">
        <v>0</v>
      </c>
      <c r="M2416">
        <v>27</v>
      </c>
      <c r="N2416">
        <v>27</v>
      </c>
      <c r="O2416">
        <v>0</v>
      </c>
      <c r="Q2416">
        <v>239</v>
      </c>
      <c r="R2416">
        <v>8.2857000000000003</v>
      </c>
      <c r="S2416">
        <v>242.1429</v>
      </c>
      <c r="T2416">
        <v>0.71430000000000005</v>
      </c>
      <c r="U2416">
        <f t="shared" si="45"/>
        <v>2.9499109823166404E-3</v>
      </c>
      <c r="V2416">
        <f t="shared" si="46"/>
        <v>1.5929200720495449E-2</v>
      </c>
      <c r="W2416">
        <f t="shared" si="47"/>
        <v>5.3998920021599561</v>
      </c>
      <c r="X2416">
        <f t="shared" si="48"/>
        <v>1.5929200720495449E-2</v>
      </c>
      <c r="Y2416">
        <f t="shared" si="49"/>
        <v>5.3998920021599561</v>
      </c>
      <c r="AB2416">
        <v>239</v>
      </c>
      <c r="AC2416">
        <v>8.2857000000000003</v>
      </c>
      <c r="AD2416">
        <v>242.1429</v>
      </c>
      <c r="AE2416">
        <v>0.71430000000000005</v>
      </c>
      <c r="AF2416">
        <v>2.95335E-3</v>
      </c>
      <c r="AG2416">
        <v>27</v>
      </c>
      <c r="AH2416">
        <v>0</v>
      </c>
      <c r="AI2416">
        <v>27</v>
      </c>
      <c r="AJ2416">
        <v>27</v>
      </c>
      <c r="AK2416">
        <v>0</v>
      </c>
    </row>
    <row r="2417" spans="1:37" ht="19" customHeight="1">
      <c r="A2417" t="s">
        <v>1272</v>
      </c>
      <c r="B2417" t="s">
        <v>1273</v>
      </c>
      <c r="C2417" t="s">
        <v>1274</v>
      </c>
      <c r="D2417">
        <v>7</v>
      </c>
      <c r="E2417" t="s">
        <v>1050</v>
      </c>
      <c r="F2417" t="s">
        <v>1050</v>
      </c>
      <c r="G2417" t="s">
        <v>1311</v>
      </c>
      <c r="H2417" t="s">
        <v>1311</v>
      </c>
      <c r="I2417" t="s">
        <v>1031</v>
      </c>
      <c r="J2417" t="s">
        <v>1042</v>
      </c>
      <c r="K2417">
        <v>24</v>
      </c>
      <c r="L2417">
        <v>0</v>
      </c>
      <c r="M2417">
        <v>24</v>
      </c>
      <c r="N2417">
        <v>24</v>
      </c>
      <c r="O2417">
        <v>0</v>
      </c>
      <c r="Q2417">
        <v>42.428600000000003</v>
      </c>
      <c r="R2417">
        <v>0.42859999999999998</v>
      </c>
      <c r="S2417">
        <v>40.142899999999997</v>
      </c>
      <c r="T2417">
        <v>0.28570000000000001</v>
      </c>
      <c r="U2417">
        <f t="shared" si="45"/>
        <v>7.1170742522338954E-3</v>
      </c>
      <c r="V2417">
        <f t="shared" si="46"/>
        <v>8.540916148488098E-2</v>
      </c>
      <c r="W2417">
        <f t="shared" si="47"/>
        <v>12.000600030001499</v>
      </c>
      <c r="X2417">
        <f t="shared" si="48"/>
        <v>8.540916148488098E-2</v>
      </c>
      <c r="Y2417">
        <f t="shared" si="49"/>
        <v>12.000600030001499</v>
      </c>
      <c r="AB2417">
        <v>42.428600000000003</v>
      </c>
      <c r="AC2417">
        <v>0.42859999999999998</v>
      </c>
      <c r="AD2417">
        <v>40.142899999999997</v>
      </c>
      <c r="AE2417">
        <v>0.28570000000000001</v>
      </c>
      <c r="AF2417">
        <v>6.9727900000000004E-3</v>
      </c>
      <c r="AG2417">
        <v>24</v>
      </c>
      <c r="AH2417">
        <v>0</v>
      </c>
      <c r="AI2417">
        <v>24</v>
      </c>
      <c r="AJ2417">
        <v>24</v>
      </c>
      <c r="AK2417">
        <v>0</v>
      </c>
    </row>
    <row r="2418" spans="1:37" ht="19" customHeight="1">
      <c r="A2418" t="s">
        <v>1272</v>
      </c>
      <c r="B2418" t="s">
        <v>1273</v>
      </c>
      <c r="C2418" t="s">
        <v>1274</v>
      </c>
      <c r="D2418">
        <v>2</v>
      </c>
      <c r="E2418" t="s">
        <v>1052</v>
      </c>
      <c r="G2418" t="s">
        <v>1311</v>
      </c>
      <c r="H2418" t="s">
        <v>1311</v>
      </c>
      <c r="I2418" t="s">
        <v>1031</v>
      </c>
      <c r="J2418" t="s">
        <v>1032</v>
      </c>
      <c r="K2418">
        <v>0</v>
      </c>
      <c r="L2418">
        <v>308.68</v>
      </c>
      <c r="M2418">
        <v>21.2502</v>
      </c>
      <c r="N2418">
        <v>0</v>
      </c>
      <c r="O2418">
        <v>21.2502</v>
      </c>
      <c r="P2418">
        <v>0.5</v>
      </c>
      <c r="R2418">
        <v>0</v>
      </c>
      <c r="S2418">
        <v>17</v>
      </c>
      <c r="U2418">
        <f t="shared" si="45"/>
        <v>0</v>
      </c>
      <c r="V2418">
        <f t="shared" si="46"/>
        <v>9.0788235294117641</v>
      </c>
      <c r="W2418" t="str">
        <f t="shared" si="47"/>
        <v/>
      </c>
      <c r="X2418">
        <f t="shared" si="48"/>
        <v>0.62500588235294119</v>
      </c>
      <c r="Y2418" t="str">
        <f t="shared" si="49"/>
        <v/>
      </c>
      <c r="AA2418">
        <v>0.5</v>
      </c>
      <c r="AC2418">
        <v>0</v>
      </c>
      <c r="AD2418">
        <v>17</v>
      </c>
      <c r="AF2418">
        <v>0</v>
      </c>
      <c r="AG2418">
        <v>0</v>
      </c>
      <c r="AH2418">
        <v>308.68</v>
      </c>
      <c r="AI2418">
        <v>21.2502</v>
      </c>
      <c r="AJ2418">
        <v>0</v>
      </c>
      <c r="AK2418">
        <v>21.2502</v>
      </c>
    </row>
    <row r="2419" spans="1:37" ht="19" customHeight="1">
      <c r="A2419" t="s">
        <v>1272</v>
      </c>
      <c r="B2419" t="s">
        <v>1273</v>
      </c>
      <c r="C2419" t="s">
        <v>1274</v>
      </c>
      <c r="D2419">
        <v>7</v>
      </c>
      <c r="E2419" t="s">
        <v>1053</v>
      </c>
      <c r="F2419" t="s">
        <v>1053</v>
      </c>
      <c r="G2419" t="s">
        <v>1311</v>
      </c>
      <c r="H2419" t="s">
        <v>1311</v>
      </c>
      <c r="I2419" t="s">
        <v>1031</v>
      </c>
      <c r="J2419" t="s">
        <v>1032</v>
      </c>
      <c r="K2419">
        <v>86</v>
      </c>
      <c r="L2419">
        <v>0</v>
      </c>
      <c r="M2419">
        <v>5.9229000000000003</v>
      </c>
      <c r="N2419">
        <v>5.9229000000000003</v>
      </c>
      <c r="O2419">
        <v>0</v>
      </c>
      <c r="R2419">
        <v>15.7143</v>
      </c>
      <c r="S2419">
        <v>76.142899999999997</v>
      </c>
      <c r="T2419">
        <v>0.57140000000000002</v>
      </c>
      <c r="U2419">
        <f t="shared" si="45"/>
        <v>7.5043109731833179E-3</v>
      </c>
      <c r="V2419">
        <f t="shared" si="46"/>
        <v>0.16135075346111438</v>
      </c>
      <c r="W2419">
        <f t="shared" si="47"/>
        <v>21.50107505375269</v>
      </c>
      <c r="X2419">
        <f t="shared" si="48"/>
        <v>1.1112376484591098E-2</v>
      </c>
      <c r="Y2419">
        <f t="shared" si="49"/>
        <v>1.4807990399519977</v>
      </c>
      <c r="AC2419">
        <v>15.7143</v>
      </c>
      <c r="AD2419">
        <v>76.142899999999997</v>
      </c>
      <c r="AE2419">
        <v>0.57140000000000002</v>
      </c>
      <c r="AF2419">
        <v>8.2846800000000009E-3</v>
      </c>
      <c r="AG2419">
        <v>86</v>
      </c>
      <c r="AH2419">
        <v>0</v>
      </c>
      <c r="AI2419">
        <v>5.9229000000000003</v>
      </c>
      <c r="AJ2419">
        <v>5.9229000000000003</v>
      </c>
      <c r="AK2419">
        <v>0</v>
      </c>
    </row>
    <row r="2420" spans="1:37" ht="19" customHeight="1">
      <c r="A2420" t="s">
        <v>1272</v>
      </c>
      <c r="B2420" t="s">
        <v>1273</v>
      </c>
      <c r="C2420" t="s">
        <v>1274</v>
      </c>
      <c r="D2420">
        <v>7</v>
      </c>
      <c r="E2420" t="s">
        <v>1054</v>
      </c>
      <c r="F2420" t="s">
        <v>1055</v>
      </c>
      <c r="G2420" t="s">
        <v>1311</v>
      </c>
      <c r="H2420" t="s">
        <v>1311</v>
      </c>
      <c r="I2420" t="s">
        <v>1031</v>
      </c>
      <c r="J2420" t="s">
        <v>1032</v>
      </c>
      <c r="K2420">
        <v>0</v>
      </c>
      <c r="L2420">
        <v>0</v>
      </c>
      <c r="M2420">
        <v>0</v>
      </c>
      <c r="N2420">
        <v>0</v>
      </c>
      <c r="O2420">
        <v>0</v>
      </c>
      <c r="Q2420">
        <v>29328.571400000001</v>
      </c>
      <c r="R2420">
        <v>2981.5713999999998</v>
      </c>
      <c r="S2420">
        <v>29850.2857</v>
      </c>
      <c r="T2420">
        <v>0</v>
      </c>
      <c r="U2420">
        <f t="shared" si="45"/>
        <v>0</v>
      </c>
      <c r="V2420">
        <f t="shared" si="46"/>
        <v>0</v>
      </c>
      <c r="W2420" t="str">
        <f t="shared" si="47"/>
        <v/>
      </c>
      <c r="X2420">
        <f t="shared" si="48"/>
        <v>0</v>
      </c>
      <c r="Y2420" t="str">
        <f t="shared" si="49"/>
        <v/>
      </c>
      <c r="AB2420">
        <v>29328.571400000001</v>
      </c>
      <c r="AC2420">
        <v>2981.5713999999998</v>
      </c>
      <c r="AD2420">
        <v>29850.2857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</row>
    <row r="2421" spans="1:37" ht="19" customHeight="1">
      <c r="A2421" t="s">
        <v>1272</v>
      </c>
      <c r="B2421" t="s">
        <v>1273</v>
      </c>
      <c r="C2421" t="s">
        <v>1274</v>
      </c>
      <c r="D2421">
        <v>7</v>
      </c>
      <c r="E2421" t="s">
        <v>1056</v>
      </c>
      <c r="F2421" t="s">
        <v>1056</v>
      </c>
      <c r="G2421" t="s">
        <v>1311</v>
      </c>
      <c r="H2421" t="s">
        <v>1311</v>
      </c>
      <c r="I2421" t="s">
        <v>1031</v>
      </c>
      <c r="J2421" t="s">
        <v>1042</v>
      </c>
      <c r="K2421">
        <v>0</v>
      </c>
      <c r="L2421">
        <v>0</v>
      </c>
      <c r="M2421">
        <v>0</v>
      </c>
      <c r="N2421">
        <v>0</v>
      </c>
      <c r="O2421">
        <v>0</v>
      </c>
      <c r="Q2421">
        <v>34</v>
      </c>
      <c r="R2421">
        <v>6.7142999999999997</v>
      </c>
      <c r="S2421">
        <v>31.142900000000001</v>
      </c>
      <c r="T2421">
        <v>0</v>
      </c>
      <c r="U2421">
        <f t="shared" si="45"/>
        <v>0</v>
      </c>
      <c r="V2421">
        <f t="shared" si="46"/>
        <v>0</v>
      </c>
      <c r="W2421" t="str">
        <f t="shared" si="47"/>
        <v/>
      </c>
      <c r="X2421">
        <f t="shared" si="48"/>
        <v>0</v>
      </c>
      <c r="Y2421" t="str">
        <f t="shared" si="49"/>
        <v/>
      </c>
      <c r="AB2421">
        <v>34</v>
      </c>
      <c r="AC2421">
        <v>6.7142999999999997</v>
      </c>
      <c r="AD2421">
        <v>31.142900000000001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</row>
    <row r="2422" spans="1:37" ht="19" customHeight="1">
      <c r="A2422" t="s">
        <v>1272</v>
      </c>
      <c r="B2422" t="s">
        <v>1273</v>
      </c>
      <c r="C2422" t="s">
        <v>1274</v>
      </c>
      <c r="D2422">
        <v>7</v>
      </c>
      <c r="E2422" t="s">
        <v>1057</v>
      </c>
      <c r="F2422" t="s">
        <v>1058</v>
      </c>
      <c r="G2422" t="s">
        <v>1311</v>
      </c>
      <c r="H2422" t="s">
        <v>1311</v>
      </c>
      <c r="I2422" t="s">
        <v>1031</v>
      </c>
      <c r="J2422" t="s">
        <v>1039</v>
      </c>
      <c r="K2422">
        <v>0</v>
      </c>
      <c r="L2422">
        <v>0</v>
      </c>
      <c r="M2422">
        <v>0</v>
      </c>
      <c r="N2422">
        <v>0</v>
      </c>
      <c r="O2422">
        <v>0</v>
      </c>
      <c r="R2422">
        <v>0</v>
      </c>
      <c r="S2422">
        <v>0</v>
      </c>
      <c r="T2422">
        <v>0</v>
      </c>
      <c r="U2422" t="str">
        <f t="shared" si="45"/>
        <v/>
      </c>
      <c r="V2422" t="str">
        <f t="shared" si="46"/>
        <v/>
      </c>
      <c r="W2422" t="str">
        <f t="shared" si="47"/>
        <v/>
      </c>
      <c r="X2422" t="str">
        <f t="shared" si="48"/>
        <v/>
      </c>
      <c r="Y2422" t="str">
        <f t="shared" si="49"/>
        <v/>
      </c>
      <c r="AC2422">
        <v>0</v>
      </c>
      <c r="AD2422">
        <v>0</v>
      </c>
      <c r="AE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</row>
    <row r="2423" spans="1:37" ht="19" customHeight="1">
      <c r="A2423" t="s">
        <v>1272</v>
      </c>
      <c r="B2423" t="s">
        <v>1273</v>
      </c>
      <c r="C2423" t="s">
        <v>1274</v>
      </c>
      <c r="D2423">
        <v>7</v>
      </c>
      <c r="E2423" t="s">
        <v>1059</v>
      </c>
      <c r="G2423" t="s">
        <v>1311</v>
      </c>
      <c r="H2423" t="s">
        <v>1311</v>
      </c>
      <c r="I2423" t="s">
        <v>1031</v>
      </c>
      <c r="J2423" t="s">
        <v>1039</v>
      </c>
      <c r="K2423">
        <v>0</v>
      </c>
      <c r="L2423">
        <v>0</v>
      </c>
      <c r="M2423">
        <v>0</v>
      </c>
      <c r="N2423">
        <v>0</v>
      </c>
      <c r="O2423">
        <v>0</v>
      </c>
      <c r="R2423">
        <v>0</v>
      </c>
      <c r="S2423">
        <v>0.1429</v>
      </c>
      <c r="T2423">
        <v>0</v>
      </c>
      <c r="U2423">
        <f t="shared" si="45"/>
        <v>0</v>
      </c>
      <c r="V2423">
        <f t="shared" si="46"/>
        <v>0</v>
      </c>
      <c r="W2423" t="str">
        <f t="shared" si="47"/>
        <v/>
      </c>
      <c r="X2423">
        <f t="shared" si="48"/>
        <v>0</v>
      </c>
      <c r="Y2423" t="str">
        <f t="shared" si="49"/>
        <v/>
      </c>
      <c r="AC2423">
        <v>0</v>
      </c>
      <c r="AD2423">
        <v>0.1429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</row>
    <row r="2424" spans="1:37" ht="19" customHeight="1">
      <c r="A2424" t="s">
        <v>1272</v>
      </c>
      <c r="B2424" t="s">
        <v>1273</v>
      </c>
      <c r="C2424" t="s">
        <v>1274</v>
      </c>
      <c r="D2424">
        <v>7</v>
      </c>
      <c r="E2424" t="s">
        <v>1060</v>
      </c>
      <c r="F2424" t="s">
        <v>1061</v>
      </c>
      <c r="G2424" t="s">
        <v>1311</v>
      </c>
      <c r="H2424" t="s">
        <v>1311</v>
      </c>
      <c r="I2424" t="s">
        <v>1031</v>
      </c>
      <c r="J2424" t="s">
        <v>1042</v>
      </c>
      <c r="K2424">
        <v>0</v>
      </c>
      <c r="L2424">
        <v>0</v>
      </c>
      <c r="M2424">
        <v>0</v>
      </c>
      <c r="N2424">
        <v>0</v>
      </c>
      <c r="O2424">
        <v>0</v>
      </c>
      <c r="R2424">
        <v>0.1429</v>
      </c>
      <c r="S2424">
        <v>0.1429</v>
      </c>
      <c r="T2424">
        <v>0</v>
      </c>
      <c r="U2424">
        <f t="shared" si="45"/>
        <v>0</v>
      </c>
      <c r="V2424">
        <f t="shared" si="46"/>
        <v>0</v>
      </c>
      <c r="W2424" t="str">
        <f t="shared" si="47"/>
        <v/>
      </c>
      <c r="X2424">
        <f t="shared" si="48"/>
        <v>0</v>
      </c>
      <c r="Y2424" t="str">
        <f t="shared" si="49"/>
        <v/>
      </c>
      <c r="AC2424">
        <v>0.1429</v>
      </c>
      <c r="AD2424">
        <v>0.1429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</row>
    <row r="2425" spans="1:37" ht="19" customHeight="1">
      <c r="A2425" t="s">
        <v>1272</v>
      </c>
      <c r="B2425" t="s">
        <v>1273</v>
      </c>
      <c r="C2425" t="s">
        <v>1274</v>
      </c>
      <c r="D2425">
        <v>7</v>
      </c>
      <c r="E2425" t="s">
        <v>1062</v>
      </c>
      <c r="G2425" t="s">
        <v>1311</v>
      </c>
      <c r="H2425" t="s">
        <v>1311</v>
      </c>
      <c r="I2425" t="s">
        <v>1031</v>
      </c>
      <c r="J2425" t="s">
        <v>1039</v>
      </c>
      <c r="K2425">
        <v>0</v>
      </c>
      <c r="L2425">
        <v>0</v>
      </c>
      <c r="M2425">
        <v>0</v>
      </c>
      <c r="N2425">
        <v>0</v>
      </c>
      <c r="O2425">
        <v>0</v>
      </c>
      <c r="Q2425">
        <v>18.857099999999999</v>
      </c>
      <c r="R2425">
        <v>0</v>
      </c>
      <c r="S2425">
        <v>20</v>
      </c>
      <c r="T2425">
        <v>0</v>
      </c>
      <c r="U2425">
        <f t="shared" si="45"/>
        <v>0</v>
      </c>
      <c r="V2425">
        <f t="shared" si="46"/>
        <v>0</v>
      </c>
      <c r="W2425" t="str">
        <f t="shared" si="47"/>
        <v/>
      </c>
      <c r="X2425">
        <f t="shared" si="48"/>
        <v>0</v>
      </c>
      <c r="Y2425" t="str">
        <f t="shared" si="49"/>
        <v/>
      </c>
      <c r="AB2425">
        <v>18.857099999999999</v>
      </c>
      <c r="AC2425">
        <v>0</v>
      </c>
      <c r="AD2425">
        <v>20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</row>
    <row r="2426" spans="1:37" ht="19" customHeight="1">
      <c r="A2426" t="s">
        <v>1272</v>
      </c>
      <c r="B2426" t="s">
        <v>1273</v>
      </c>
      <c r="C2426" t="s">
        <v>1274</v>
      </c>
      <c r="D2426">
        <v>7</v>
      </c>
      <c r="E2426" t="s">
        <v>1063</v>
      </c>
      <c r="G2426" t="s">
        <v>1311</v>
      </c>
      <c r="H2426" t="s">
        <v>1311</v>
      </c>
      <c r="I2426" t="s">
        <v>1031</v>
      </c>
      <c r="J2426" t="s">
        <v>1039</v>
      </c>
      <c r="K2426">
        <v>0</v>
      </c>
      <c r="L2426">
        <v>0</v>
      </c>
      <c r="M2426">
        <v>0</v>
      </c>
      <c r="N2426">
        <v>0</v>
      </c>
      <c r="O2426">
        <v>0</v>
      </c>
      <c r="Q2426">
        <v>0</v>
      </c>
      <c r="R2426">
        <v>0</v>
      </c>
      <c r="S2426">
        <v>0</v>
      </c>
      <c r="T2426">
        <v>0</v>
      </c>
      <c r="U2426" t="str">
        <f t="shared" si="45"/>
        <v/>
      </c>
      <c r="V2426" t="str">
        <f t="shared" si="46"/>
        <v/>
      </c>
      <c r="W2426" t="str">
        <f t="shared" si="47"/>
        <v/>
      </c>
      <c r="X2426" t="str">
        <f t="shared" si="48"/>
        <v/>
      </c>
      <c r="Y2426" t="str">
        <f t="shared" si="49"/>
        <v/>
      </c>
      <c r="AB2426">
        <v>0</v>
      </c>
      <c r="AC2426">
        <v>0</v>
      </c>
      <c r="AD2426">
        <v>0</v>
      </c>
      <c r="AE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</row>
    <row r="2427" spans="1:37" ht="19" customHeight="1">
      <c r="A2427" t="s">
        <v>1272</v>
      </c>
      <c r="B2427" t="s">
        <v>1273</v>
      </c>
      <c r="C2427" t="s">
        <v>1274</v>
      </c>
      <c r="D2427">
        <v>7</v>
      </c>
      <c r="E2427" t="s">
        <v>1064</v>
      </c>
      <c r="F2427" t="s">
        <v>1064</v>
      </c>
      <c r="G2427" t="s">
        <v>1064</v>
      </c>
      <c r="H2427" t="s">
        <v>1065</v>
      </c>
      <c r="I2427" t="s">
        <v>1066</v>
      </c>
      <c r="J2427" t="s">
        <v>1039</v>
      </c>
      <c r="K2427">
        <v>30219.97</v>
      </c>
      <c r="L2427">
        <v>0</v>
      </c>
      <c r="M2427">
        <v>208217.57279999999</v>
      </c>
      <c r="N2427">
        <v>208217.57279999999</v>
      </c>
      <c r="O2427">
        <v>0</v>
      </c>
      <c r="Q2427">
        <v>40251.857100000001</v>
      </c>
      <c r="R2427">
        <v>4580.7142999999996</v>
      </c>
      <c r="S2427">
        <v>40724.7143</v>
      </c>
      <c r="T2427">
        <v>3307.8571000000002</v>
      </c>
      <c r="U2427">
        <f t="shared" si="45"/>
        <v>8.1224808003134363E-2</v>
      </c>
      <c r="V2427">
        <f t="shared" si="46"/>
        <v>0.10600782953629147</v>
      </c>
      <c r="W2427">
        <f t="shared" si="47"/>
        <v>1.305116406457997</v>
      </c>
      <c r="X2427">
        <f t="shared" si="48"/>
        <v>0.73040088934048431</v>
      </c>
      <c r="Y2427">
        <f t="shared" si="49"/>
        <v>8.9923375295919339</v>
      </c>
      <c r="AB2427">
        <v>40251.857100000001</v>
      </c>
      <c r="AC2427">
        <v>4580.7142999999996</v>
      </c>
      <c r="AD2427">
        <v>40724.7143</v>
      </c>
      <c r="AE2427">
        <v>3307.8571000000002</v>
      </c>
      <c r="AF2427">
        <v>8.1238409999999997E-2</v>
      </c>
      <c r="AG2427">
        <v>30219.97</v>
      </c>
      <c r="AH2427">
        <v>0</v>
      </c>
      <c r="AI2427">
        <v>208217.57279999999</v>
      </c>
      <c r="AJ2427">
        <v>208217.57279999999</v>
      </c>
      <c r="AK2427">
        <v>0</v>
      </c>
    </row>
    <row r="2428" spans="1:37" ht="19" customHeight="1">
      <c r="A2428" t="s">
        <v>1272</v>
      </c>
      <c r="B2428" t="s">
        <v>1273</v>
      </c>
      <c r="C2428" t="s">
        <v>1274</v>
      </c>
      <c r="D2428">
        <v>7</v>
      </c>
      <c r="E2428" t="s">
        <v>1067</v>
      </c>
      <c r="F2428" t="s">
        <v>1067</v>
      </c>
      <c r="G2428" t="s">
        <v>1067</v>
      </c>
      <c r="H2428" t="s">
        <v>1066</v>
      </c>
      <c r="I2428" t="s">
        <v>1066</v>
      </c>
      <c r="J2428" t="s">
        <v>1032</v>
      </c>
      <c r="K2428">
        <v>409943</v>
      </c>
      <c r="L2428">
        <v>0</v>
      </c>
      <c r="M2428">
        <v>28243.419300000001</v>
      </c>
      <c r="N2428">
        <v>28243.419300000001</v>
      </c>
      <c r="O2428">
        <v>0</v>
      </c>
      <c r="P2428">
        <v>493.57139999999998</v>
      </c>
      <c r="Q2428">
        <v>6244</v>
      </c>
      <c r="R2428">
        <v>469.1429</v>
      </c>
      <c r="S2428">
        <v>6565.8571000000002</v>
      </c>
      <c r="T2428">
        <v>46.428600000000003</v>
      </c>
      <c r="U2428">
        <f t="shared" si="45"/>
        <v>7.0712169474416373E-3</v>
      </c>
      <c r="V2428">
        <f t="shared" si="46"/>
        <v>8.9193664775746822</v>
      </c>
      <c r="W2428">
        <f t="shared" si="47"/>
        <v>1261.3623007001227</v>
      </c>
      <c r="X2428">
        <f t="shared" si="48"/>
        <v>0.61450837632672295</v>
      </c>
      <c r="Y2428">
        <f t="shared" si="49"/>
        <v>86.90277513675376</v>
      </c>
      <c r="AA2428">
        <v>493.57139999999998</v>
      </c>
      <c r="AB2428">
        <v>6244</v>
      </c>
      <c r="AC2428">
        <v>469.1429</v>
      </c>
      <c r="AD2428">
        <v>6565.8571000000002</v>
      </c>
      <c r="AE2428">
        <v>46.428600000000003</v>
      </c>
      <c r="AF2428">
        <v>7.0698499999999999E-3</v>
      </c>
      <c r="AG2428">
        <v>409943</v>
      </c>
      <c r="AH2428">
        <v>0</v>
      </c>
      <c r="AI2428">
        <v>28243.419300000001</v>
      </c>
      <c r="AJ2428">
        <v>28243.419300000001</v>
      </c>
      <c r="AK2428">
        <v>0</v>
      </c>
    </row>
    <row r="2429" spans="1:37" ht="19" customHeight="1">
      <c r="A2429" t="s">
        <v>1272</v>
      </c>
      <c r="B2429" t="s">
        <v>1273</v>
      </c>
      <c r="C2429" t="s">
        <v>1274</v>
      </c>
      <c r="D2429">
        <v>7</v>
      </c>
      <c r="E2429" t="s">
        <v>1068</v>
      </c>
      <c r="F2429" t="s">
        <v>1068</v>
      </c>
      <c r="G2429" t="s">
        <v>1068</v>
      </c>
      <c r="H2429" t="s">
        <v>1065</v>
      </c>
      <c r="I2429" t="s">
        <v>1066</v>
      </c>
      <c r="J2429" t="s">
        <v>1032</v>
      </c>
      <c r="K2429">
        <v>76490</v>
      </c>
      <c r="L2429">
        <v>0</v>
      </c>
      <c r="M2429">
        <v>5272.2694000000001</v>
      </c>
      <c r="N2429">
        <v>5272.2694000000001</v>
      </c>
      <c r="O2429">
        <v>0</v>
      </c>
      <c r="Q2429">
        <v>921</v>
      </c>
      <c r="R2429">
        <v>384</v>
      </c>
      <c r="S2429">
        <v>932</v>
      </c>
      <c r="T2429">
        <v>11</v>
      </c>
      <c r="U2429">
        <f t="shared" si="45"/>
        <v>1.1802575107296138E-2</v>
      </c>
      <c r="V2429">
        <f t="shared" si="46"/>
        <v>11.724402207234824</v>
      </c>
      <c r="W2429">
        <f t="shared" si="47"/>
        <v>993.37662337662334</v>
      </c>
      <c r="X2429">
        <f t="shared" si="48"/>
        <v>0.80813448804414478</v>
      </c>
      <c r="Y2429">
        <f t="shared" si="49"/>
        <v>68.471031168831175</v>
      </c>
      <c r="AB2429">
        <v>921</v>
      </c>
      <c r="AC2429">
        <v>384</v>
      </c>
      <c r="AD2429">
        <v>932</v>
      </c>
      <c r="AE2429">
        <v>11</v>
      </c>
      <c r="AF2429">
        <v>1.216076E-2</v>
      </c>
      <c r="AG2429">
        <v>76490</v>
      </c>
      <c r="AH2429">
        <v>0</v>
      </c>
      <c r="AI2429">
        <v>5272.2694000000001</v>
      </c>
      <c r="AJ2429">
        <v>5272.2694000000001</v>
      </c>
      <c r="AK2429">
        <v>0</v>
      </c>
    </row>
    <row r="2430" spans="1:37" ht="19" customHeight="1">
      <c r="A2430" t="s">
        <v>1272</v>
      </c>
      <c r="B2430" t="s">
        <v>1273</v>
      </c>
      <c r="C2430" t="s">
        <v>1274</v>
      </c>
      <c r="D2430">
        <v>7</v>
      </c>
      <c r="E2430" t="s">
        <v>1069</v>
      </c>
      <c r="G2430" t="s">
        <v>1070</v>
      </c>
      <c r="H2430" t="s">
        <v>1071</v>
      </c>
      <c r="I2430" t="s">
        <v>1072</v>
      </c>
      <c r="J2430" t="s">
        <v>1032</v>
      </c>
      <c r="K2430">
        <v>4240813</v>
      </c>
      <c r="L2430">
        <v>7232825.4900000002</v>
      </c>
      <c r="M2430">
        <v>790539.56449999998</v>
      </c>
      <c r="N2430">
        <v>292161.0894</v>
      </c>
      <c r="O2430">
        <v>498378.47519999999</v>
      </c>
      <c r="P2430">
        <v>1090.2856999999999</v>
      </c>
      <c r="R2430">
        <v>0</v>
      </c>
      <c r="S2430">
        <v>18481.928599999999</v>
      </c>
      <c r="U2430">
        <f t="shared" si="45"/>
        <v>0</v>
      </c>
      <c r="V2430">
        <f t="shared" si="46"/>
        <v>88.686156533314545</v>
      </c>
      <c r="W2430" t="str">
        <f t="shared" si="47"/>
        <v/>
      </c>
      <c r="X2430">
        <f t="shared" si="48"/>
        <v>6.1105215772773844</v>
      </c>
      <c r="Y2430" t="str">
        <f t="shared" si="49"/>
        <v/>
      </c>
      <c r="AA2430">
        <v>1090.2856999999999</v>
      </c>
      <c r="AC2430">
        <v>0</v>
      </c>
      <c r="AD2430">
        <v>18481.928599999999</v>
      </c>
      <c r="AF2430">
        <v>0</v>
      </c>
      <c r="AG2430">
        <v>4240813</v>
      </c>
      <c r="AH2430">
        <v>7232825.4900000002</v>
      </c>
      <c r="AI2430">
        <v>790539.56449999998</v>
      </c>
      <c r="AJ2430">
        <v>292161.0894</v>
      </c>
      <c r="AK2430">
        <v>498378.47519999999</v>
      </c>
    </row>
    <row r="2431" spans="1:37" ht="19" customHeight="1">
      <c r="A2431" t="s">
        <v>1275</v>
      </c>
      <c r="B2431" t="s">
        <v>1276</v>
      </c>
      <c r="C2431" t="s">
        <v>1277</v>
      </c>
      <c r="D2431">
        <v>7</v>
      </c>
      <c r="E2431" t="s">
        <v>1079</v>
      </c>
      <c r="F2431" t="s">
        <v>1079</v>
      </c>
      <c r="G2431" t="s">
        <v>1079</v>
      </c>
      <c r="H2431" t="s">
        <v>1080</v>
      </c>
      <c r="I2431" t="s">
        <v>1078</v>
      </c>
      <c r="J2431" t="s">
        <v>1042</v>
      </c>
      <c r="K2431">
        <v>32590816</v>
      </c>
      <c r="L2431">
        <v>0</v>
      </c>
      <c r="M2431">
        <v>32590816</v>
      </c>
      <c r="N2431">
        <v>32590816</v>
      </c>
      <c r="O2431">
        <v>0</v>
      </c>
      <c r="P2431">
        <v>387298.71429999999</v>
      </c>
      <c r="Q2431">
        <v>794978</v>
      </c>
      <c r="R2431">
        <v>154309.28570000001</v>
      </c>
      <c r="S2431">
        <v>765827</v>
      </c>
      <c r="T2431">
        <v>19112.428599999999</v>
      </c>
      <c r="U2431">
        <f t="shared" si="45"/>
        <v>2.495658758440222E-2</v>
      </c>
      <c r="V2431">
        <f t="shared" si="46"/>
        <v>6.0794812106949188</v>
      </c>
      <c r="W2431">
        <f t="shared" si="47"/>
        <v>243.60226293496041</v>
      </c>
      <c r="X2431">
        <f t="shared" si="48"/>
        <v>6.0794812106949188</v>
      </c>
      <c r="Y2431">
        <f t="shared" si="49"/>
        <v>243.60226293496041</v>
      </c>
      <c r="AA2431">
        <v>387298.71429999999</v>
      </c>
      <c r="AB2431">
        <v>794978</v>
      </c>
      <c r="AC2431">
        <v>154309.28570000001</v>
      </c>
      <c r="AD2431">
        <v>765827</v>
      </c>
      <c r="AE2431">
        <v>19112.428599999999</v>
      </c>
      <c r="AF2431">
        <v>2.5082610000000002E-2</v>
      </c>
      <c r="AG2431">
        <v>32590816</v>
      </c>
      <c r="AH2431">
        <v>0</v>
      </c>
      <c r="AI2431">
        <v>32590816</v>
      </c>
      <c r="AJ2431">
        <v>32590816</v>
      </c>
      <c r="AK2431">
        <v>0</v>
      </c>
    </row>
    <row r="2432" spans="1:37" ht="19" customHeight="1">
      <c r="A2432" t="s">
        <v>1275</v>
      </c>
      <c r="B2432" t="s">
        <v>1276</v>
      </c>
      <c r="C2432" t="s">
        <v>1277</v>
      </c>
      <c r="D2432">
        <v>7</v>
      </c>
      <c r="E2432" t="s">
        <v>1076</v>
      </c>
      <c r="F2432" t="s">
        <v>1076</v>
      </c>
      <c r="G2432" t="s">
        <v>1076</v>
      </c>
      <c r="H2432" t="s">
        <v>1077</v>
      </c>
      <c r="I2432" t="s">
        <v>1078</v>
      </c>
      <c r="J2432" t="s">
        <v>1042</v>
      </c>
      <c r="K2432">
        <v>25539158</v>
      </c>
      <c r="L2432">
        <v>0</v>
      </c>
      <c r="M2432">
        <v>25539158</v>
      </c>
      <c r="N2432">
        <v>25539158</v>
      </c>
      <c r="O2432">
        <v>0</v>
      </c>
      <c r="P2432">
        <v>331784.42859999998</v>
      </c>
      <c r="Q2432">
        <v>754344.14289999998</v>
      </c>
      <c r="R2432">
        <v>167031.85709999999</v>
      </c>
      <c r="S2432">
        <v>736675.57140000002</v>
      </c>
      <c r="T2432">
        <v>15155.142900000001</v>
      </c>
      <c r="U2432">
        <f t="shared" si="45"/>
        <v>2.0572343496063971E-2</v>
      </c>
      <c r="V2432">
        <f t="shared" si="46"/>
        <v>4.9525887439480565</v>
      </c>
      <c r="W2432">
        <f t="shared" si="47"/>
        <v>240.74013468108853</v>
      </c>
      <c r="X2432">
        <f t="shared" si="48"/>
        <v>4.9525887439480565</v>
      </c>
      <c r="Y2432">
        <f t="shared" si="49"/>
        <v>240.74013468108853</v>
      </c>
      <c r="AA2432">
        <v>331784.42859999998</v>
      </c>
      <c r="AB2432">
        <v>754344.14289999998</v>
      </c>
      <c r="AC2432">
        <v>167031.85709999999</v>
      </c>
      <c r="AD2432">
        <v>736675.57140000002</v>
      </c>
      <c r="AE2432">
        <v>15155.142900000001</v>
      </c>
      <c r="AF2432">
        <v>2.0948930000000001E-2</v>
      </c>
      <c r="AG2432">
        <v>25539158</v>
      </c>
      <c r="AH2432">
        <v>0</v>
      </c>
      <c r="AI2432">
        <v>25539158</v>
      </c>
      <c r="AJ2432">
        <v>25539158</v>
      </c>
      <c r="AK2432">
        <v>0</v>
      </c>
    </row>
    <row r="2433" spans="1:37" ht="19" customHeight="1">
      <c r="A2433" t="s">
        <v>1275</v>
      </c>
      <c r="B2433" t="s">
        <v>1276</v>
      </c>
      <c r="C2433" t="s">
        <v>1277</v>
      </c>
      <c r="D2433">
        <v>7</v>
      </c>
      <c r="E2433" t="s">
        <v>1081</v>
      </c>
      <c r="F2433" t="s">
        <v>1081</v>
      </c>
      <c r="G2433" t="s">
        <v>1081</v>
      </c>
      <c r="H2433" t="s">
        <v>1082</v>
      </c>
      <c r="I2433" t="s">
        <v>1078</v>
      </c>
      <c r="J2433" t="s">
        <v>1042</v>
      </c>
      <c r="K2433">
        <v>15614022</v>
      </c>
      <c r="L2433">
        <v>0</v>
      </c>
      <c r="M2433">
        <v>15614022</v>
      </c>
      <c r="N2433">
        <v>15614022</v>
      </c>
      <c r="O2433">
        <v>0</v>
      </c>
      <c r="Q2433">
        <v>1337626.2860000001</v>
      </c>
      <c r="R2433">
        <v>353428.14289999998</v>
      </c>
      <c r="S2433">
        <v>1267635.571</v>
      </c>
      <c r="T2433">
        <v>18969.857100000001</v>
      </c>
      <c r="U2433">
        <f t="shared" si="45"/>
        <v>1.4964756065526975E-2</v>
      </c>
      <c r="V2433">
        <f t="shared" si="46"/>
        <v>1.759633937748321</v>
      </c>
      <c r="W2433">
        <f t="shared" si="47"/>
        <v>117.58520687162009</v>
      </c>
      <c r="X2433">
        <f t="shared" si="48"/>
        <v>1.759633937748321</v>
      </c>
      <c r="Y2433">
        <f t="shared" si="49"/>
        <v>117.58520687162009</v>
      </c>
      <c r="AB2433">
        <v>1337626.2860000001</v>
      </c>
      <c r="AC2433">
        <v>353428.14289999998</v>
      </c>
      <c r="AD2433">
        <v>1267635.571</v>
      </c>
      <c r="AE2433">
        <v>18969.857100000001</v>
      </c>
      <c r="AF2433">
        <v>1.5587989999999999E-2</v>
      </c>
      <c r="AG2433">
        <v>15614022</v>
      </c>
      <c r="AH2433">
        <v>0</v>
      </c>
      <c r="AI2433">
        <v>15614022</v>
      </c>
      <c r="AJ2433">
        <v>15614022</v>
      </c>
      <c r="AK2433">
        <v>0</v>
      </c>
    </row>
    <row r="2434" spans="1:37" ht="19" customHeight="1">
      <c r="A2434" t="s">
        <v>1275</v>
      </c>
      <c r="B2434" t="s">
        <v>1276</v>
      </c>
      <c r="C2434" t="s">
        <v>1277</v>
      </c>
      <c r="D2434">
        <v>7</v>
      </c>
      <c r="E2434" t="s">
        <v>1083</v>
      </c>
      <c r="F2434" t="s">
        <v>1083</v>
      </c>
      <c r="G2434" t="s">
        <v>1083</v>
      </c>
      <c r="H2434" t="s">
        <v>1084</v>
      </c>
      <c r="I2434" t="s">
        <v>1078</v>
      </c>
      <c r="J2434" t="s">
        <v>1042</v>
      </c>
      <c r="K2434">
        <v>7381428</v>
      </c>
      <c r="L2434">
        <v>0</v>
      </c>
      <c r="M2434">
        <v>7381428</v>
      </c>
      <c r="N2434">
        <v>7381428</v>
      </c>
      <c r="O2434">
        <v>0</v>
      </c>
      <c r="Q2434">
        <v>192225.14290000001</v>
      </c>
      <c r="R2434">
        <v>76227.142900000006</v>
      </c>
      <c r="S2434">
        <v>202843.28570000001</v>
      </c>
      <c r="T2434">
        <v>5729.1428999999998</v>
      </c>
      <c r="U2434">
        <f t="shared" si="45"/>
        <v>2.8244183090552252E-2</v>
      </c>
      <c r="V2434">
        <f t="shared" si="46"/>
        <v>5.1985438445582934</v>
      </c>
      <c r="W2434">
        <f t="shared" si="47"/>
        <v>184.05715002949469</v>
      </c>
      <c r="X2434">
        <f t="shared" si="48"/>
        <v>5.1985438445582934</v>
      </c>
      <c r="Y2434">
        <f t="shared" si="49"/>
        <v>184.05715002949469</v>
      </c>
      <c r="AB2434">
        <v>192225.14290000001</v>
      </c>
      <c r="AC2434">
        <v>76227.142900000006</v>
      </c>
      <c r="AD2434">
        <v>202843.28570000001</v>
      </c>
      <c r="AE2434">
        <v>5729.1428999999998</v>
      </c>
      <c r="AF2434">
        <v>3.1713619999999998E-2</v>
      </c>
      <c r="AG2434">
        <v>7381428</v>
      </c>
      <c r="AH2434">
        <v>0</v>
      </c>
      <c r="AI2434">
        <v>7381428</v>
      </c>
      <c r="AJ2434">
        <v>7381428</v>
      </c>
      <c r="AK2434">
        <v>0</v>
      </c>
    </row>
    <row r="2435" spans="1:37" ht="19" customHeight="1">
      <c r="A2435" t="s">
        <v>1275</v>
      </c>
      <c r="B2435" t="s">
        <v>1276</v>
      </c>
      <c r="C2435" t="s">
        <v>1277</v>
      </c>
      <c r="D2435">
        <v>7</v>
      </c>
      <c r="E2435" t="s">
        <v>1085</v>
      </c>
      <c r="F2435" t="s">
        <v>1085</v>
      </c>
      <c r="G2435" t="s">
        <v>1085</v>
      </c>
      <c r="H2435" t="s">
        <v>1082</v>
      </c>
      <c r="I2435" t="s">
        <v>1078</v>
      </c>
      <c r="J2435" t="s">
        <v>1042</v>
      </c>
      <c r="K2435">
        <v>354190</v>
      </c>
      <c r="L2435">
        <v>0</v>
      </c>
      <c r="M2435">
        <v>354190</v>
      </c>
      <c r="N2435">
        <v>354190</v>
      </c>
      <c r="O2435">
        <v>0</v>
      </c>
      <c r="Q2435">
        <v>5888.2857000000004</v>
      </c>
      <c r="R2435">
        <v>2868.2856999999999</v>
      </c>
      <c r="S2435">
        <v>5755.7142999999996</v>
      </c>
      <c r="T2435">
        <v>392.8571</v>
      </c>
      <c r="U2435">
        <f t="shared" si="45"/>
        <v>6.825514254590434E-2</v>
      </c>
      <c r="V2435">
        <f t="shared" si="46"/>
        <v>8.7910151184139611</v>
      </c>
      <c r="W2435">
        <f t="shared" si="47"/>
        <v>128.79637768687755</v>
      </c>
      <c r="X2435">
        <f t="shared" si="48"/>
        <v>8.7910151184139611</v>
      </c>
      <c r="Y2435">
        <f t="shared" si="49"/>
        <v>128.79637768687755</v>
      </c>
      <c r="AB2435">
        <v>5888.2857000000004</v>
      </c>
      <c r="AC2435">
        <v>2868.2856999999999</v>
      </c>
      <c r="AD2435">
        <v>5755.7142999999996</v>
      </c>
      <c r="AE2435">
        <v>392.8571</v>
      </c>
      <c r="AF2435">
        <v>6.9582309999999994E-2</v>
      </c>
      <c r="AG2435">
        <v>354190</v>
      </c>
      <c r="AH2435">
        <v>0</v>
      </c>
      <c r="AI2435">
        <v>354190</v>
      </c>
      <c r="AJ2435">
        <v>354190</v>
      </c>
      <c r="AK2435">
        <v>0</v>
      </c>
    </row>
    <row r="2436" spans="1:37" ht="19" customHeight="1">
      <c r="A2436" t="s">
        <v>1275</v>
      </c>
      <c r="B2436" t="s">
        <v>1276</v>
      </c>
      <c r="C2436" t="s">
        <v>1277</v>
      </c>
      <c r="D2436">
        <v>7</v>
      </c>
      <c r="E2436" t="s">
        <v>1086</v>
      </c>
      <c r="F2436" t="s">
        <v>1087</v>
      </c>
      <c r="G2436" t="s">
        <v>1088</v>
      </c>
      <c r="H2436" t="s">
        <v>1089</v>
      </c>
      <c r="I2436" t="s">
        <v>1078</v>
      </c>
      <c r="J2436" t="s">
        <v>1039</v>
      </c>
      <c r="K2436">
        <v>36400.629999999997</v>
      </c>
      <c r="L2436">
        <v>0</v>
      </c>
      <c r="M2436">
        <v>250127.18849999999</v>
      </c>
      <c r="N2436">
        <v>250127.18849999999</v>
      </c>
      <c r="O2436">
        <v>0</v>
      </c>
      <c r="Q2436">
        <v>1518.8570999999999</v>
      </c>
      <c r="R2436">
        <v>12.142899999999999</v>
      </c>
      <c r="S2436">
        <v>1572.8570999999999</v>
      </c>
      <c r="T2436">
        <v>165.28569999999999</v>
      </c>
      <c r="U2436">
        <f t="shared" si="45"/>
        <v>0.10508627897601124</v>
      </c>
      <c r="V2436">
        <f t="shared" si="46"/>
        <v>3.306142687724142</v>
      </c>
      <c r="W2436">
        <f t="shared" si="47"/>
        <v>31.461221388178163</v>
      </c>
      <c r="X2436">
        <f t="shared" si="48"/>
        <v>22.718183044092179</v>
      </c>
      <c r="Y2436">
        <f t="shared" si="49"/>
        <v>216.18600701694095</v>
      </c>
      <c r="AB2436">
        <v>1518.8570999999999</v>
      </c>
      <c r="AC2436">
        <v>12.142899999999999</v>
      </c>
      <c r="AD2436">
        <v>1572.8570999999999</v>
      </c>
      <c r="AE2436">
        <v>165.28569999999999</v>
      </c>
      <c r="AF2436">
        <v>0.10401612</v>
      </c>
      <c r="AG2436">
        <v>36400.629999999997</v>
      </c>
      <c r="AH2436">
        <v>0</v>
      </c>
      <c r="AI2436">
        <v>250127.18849999999</v>
      </c>
      <c r="AJ2436">
        <v>250127.18849999999</v>
      </c>
      <c r="AK2436">
        <v>0</v>
      </c>
    </row>
    <row r="2437" spans="1:37" ht="19" customHeight="1">
      <c r="A2437" t="s">
        <v>1275</v>
      </c>
      <c r="B2437" t="s">
        <v>1276</v>
      </c>
      <c r="C2437" t="s">
        <v>1277</v>
      </c>
      <c r="D2437">
        <v>7</v>
      </c>
      <c r="E2437" t="s">
        <v>1090</v>
      </c>
      <c r="F2437" t="s">
        <v>1090</v>
      </c>
      <c r="G2437" t="s">
        <v>1090</v>
      </c>
      <c r="H2437" t="s">
        <v>1091</v>
      </c>
      <c r="I2437" t="s">
        <v>1078</v>
      </c>
      <c r="J2437" t="s">
        <v>1042</v>
      </c>
      <c r="K2437">
        <v>94268</v>
      </c>
      <c r="L2437">
        <v>0</v>
      </c>
      <c r="M2437">
        <v>94268</v>
      </c>
      <c r="N2437">
        <v>94268</v>
      </c>
      <c r="O2437">
        <v>0</v>
      </c>
      <c r="P2437">
        <v>447.1429</v>
      </c>
      <c r="Q2437">
        <v>27198.142899999999</v>
      </c>
      <c r="R2437">
        <v>523.28570000000002</v>
      </c>
      <c r="S2437">
        <v>29481.428599999999</v>
      </c>
      <c r="T2437">
        <v>279.57139999999998</v>
      </c>
      <c r="U2437">
        <f t="shared" si="45"/>
        <v>9.4829665072607774E-3</v>
      </c>
      <c r="V2437">
        <f t="shared" si="46"/>
        <v>0.45679119982866584</v>
      </c>
      <c r="W2437">
        <f t="shared" si="47"/>
        <v>48.169652342325229</v>
      </c>
      <c r="X2437">
        <f t="shared" si="48"/>
        <v>0.45679119982866584</v>
      </c>
      <c r="Y2437">
        <f t="shared" si="49"/>
        <v>48.169652342325229</v>
      </c>
      <c r="AA2437">
        <v>447.1429</v>
      </c>
      <c r="AB2437">
        <v>27198.142899999999</v>
      </c>
      <c r="AC2437">
        <v>523.28570000000002</v>
      </c>
      <c r="AD2437">
        <v>29481.428599999999</v>
      </c>
      <c r="AE2437">
        <v>279.57139999999998</v>
      </c>
      <c r="AF2437">
        <v>9.4019900000000007E-3</v>
      </c>
      <c r="AG2437">
        <v>94268</v>
      </c>
      <c r="AH2437">
        <v>0</v>
      </c>
      <c r="AI2437">
        <v>94268</v>
      </c>
      <c r="AJ2437">
        <v>94268</v>
      </c>
      <c r="AK2437">
        <v>0</v>
      </c>
    </row>
    <row r="2438" spans="1:37" ht="19" customHeight="1">
      <c r="A2438" t="s">
        <v>1275</v>
      </c>
      <c r="B2438" t="s">
        <v>1276</v>
      </c>
      <c r="C2438" t="s">
        <v>1277</v>
      </c>
      <c r="D2438">
        <v>7</v>
      </c>
      <c r="E2438" t="s">
        <v>1097</v>
      </c>
      <c r="F2438" t="s">
        <v>1097</v>
      </c>
      <c r="G2438" t="s">
        <v>1097</v>
      </c>
      <c r="H2438" t="s">
        <v>1082</v>
      </c>
      <c r="I2438" t="s">
        <v>1078</v>
      </c>
      <c r="J2438" t="s">
        <v>1042</v>
      </c>
      <c r="K2438">
        <v>39204</v>
      </c>
      <c r="L2438">
        <v>0</v>
      </c>
      <c r="M2438">
        <v>39204</v>
      </c>
      <c r="N2438">
        <v>39204</v>
      </c>
      <c r="O2438">
        <v>0</v>
      </c>
      <c r="Q2438">
        <v>31914.428599999999</v>
      </c>
      <c r="R2438">
        <v>635.28570000000002</v>
      </c>
      <c r="S2438">
        <v>32577.571400000001</v>
      </c>
      <c r="T2438">
        <v>230.71430000000001</v>
      </c>
      <c r="U2438">
        <f t="shared" si="45"/>
        <v>7.0819981381423664E-3</v>
      </c>
      <c r="V2438">
        <f t="shared" si="46"/>
        <v>0.17191494601624688</v>
      </c>
      <c r="W2438">
        <f t="shared" si="47"/>
        <v>24.274921097528104</v>
      </c>
      <c r="X2438">
        <f t="shared" si="48"/>
        <v>0.17191494601624688</v>
      </c>
      <c r="Y2438">
        <f t="shared" si="49"/>
        <v>24.274921097528104</v>
      </c>
      <c r="AB2438">
        <v>31914.428599999999</v>
      </c>
      <c r="AC2438">
        <v>635.28570000000002</v>
      </c>
      <c r="AD2438">
        <v>32577.571400000001</v>
      </c>
      <c r="AE2438">
        <v>230.71430000000001</v>
      </c>
      <c r="AF2438">
        <v>7.0772500000000002E-3</v>
      </c>
      <c r="AG2438">
        <v>39204</v>
      </c>
      <c r="AH2438">
        <v>0</v>
      </c>
      <c r="AI2438">
        <v>39204</v>
      </c>
      <c r="AJ2438">
        <v>39204</v>
      </c>
      <c r="AK2438">
        <v>0</v>
      </c>
    </row>
    <row r="2439" spans="1:37" ht="19" customHeight="1">
      <c r="A2439" t="s">
        <v>1275</v>
      </c>
      <c r="B2439" t="s">
        <v>1276</v>
      </c>
      <c r="C2439" t="s">
        <v>1277</v>
      </c>
      <c r="D2439">
        <v>7</v>
      </c>
      <c r="E2439" t="s">
        <v>1092</v>
      </c>
      <c r="F2439" t="s">
        <v>1093</v>
      </c>
      <c r="G2439" t="s">
        <v>1094</v>
      </c>
      <c r="H2439" t="s">
        <v>1089</v>
      </c>
      <c r="I2439" t="s">
        <v>1078</v>
      </c>
      <c r="J2439" t="s">
        <v>1039</v>
      </c>
      <c r="K2439">
        <v>4316.76</v>
      </c>
      <c r="L2439">
        <v>0</v>
      </c>
      <c r="M2439">
        <v>29692.594700000001</v>
      </c>
      <c r="N2439">
        <v>29692.594700000001</v>
      </c>
      <c r="O2439">
        <v>0</v>
      </c>
      <c r="Q2439">
        <v>656.28570000000002</v>
      </c>
      <c r="R2439">
        <v>7.8571</v>
      </c>
      <c r="S2439">
        <v>714</v>
      </c>
      <c r="T2439">
        <v>50.285699999999999</v>
      </c>
      <c r="U2439">
        <f t="shared" si="45"/>
        <v>7.0428151260504196E-2</v>
      </c>
      <c r="V2439">
        <f t="shared" si="46"/>
        <v>0.86369747899159677</v>
      </c>
      <c r="W2439">
        <f t="shared" si="47"/>
        <v>12.263526211229038</v>
      </c>
      <c r="X2439">
        <f t="shared" si="48"/>
        <v>5.9408952981192487</v>
      </c>
      <c r="Y2439">
        <f t="shared" si="49"/>
        <v>84.353986180109729</v>
      </c>
      <c r="AB2439">
        <v>656.28570000000002</v>
      </c>
      <c r="AC2439">
        <v>7.8571</v>
      </c>
      <c r="AD2439">
        <v>714</v>
      </c>
      <c r="AE2439">
        <v>50.285699999999999</v>
      </c>
      <c r="AF2439">
        <v>7.024416E-2</v>
      </c>
      <c r="AG2439">
        <v>4316.76</v>
      </c>
      <c r="AH2439">
        <v>0</v>
      </c>
      <c r="AI2439">
        <v>29692.594700000001</v>
      </c>
      <c r="AJ2439">
        <v>29692.594700000001</v>
      </c>
      <c r="AK2439">
        <v>0</v>
      </c>
    </row>
    <row r="2440" spans="1:37" ht="19" customHeight="1">
      <c r="A2440" t="s">
        <v>1275</v>
      </c>
      <c r="B2440" t="s">
        <v>1276</v>
      </c>
      <c r="C2440" t="s">
        <v>1277</v>
      </c>
      <c r="D2440">
        <v>7</v>
      </c>
      <c r="E2440" t="s">
        <v>1099</v>
      </c>
      <c r="F2440" t="s">
        <v>1099</v>
      </c>
      <c r="G2440" t="s">
        <v>1099</v>
      </c>
      <c r="H2440" t="s">
        <v>1089</v>
      </c>
      <c r="I2440" t="s">
        <v>1078</v>
      </c>
      <c r="J2440" t="s">
        <v>1100</v>
      </c>
      <c r="K2440">
        <v>5794000</v>
      </c>
      <c r="L2440">
        <v>0</v>
      </c>
      <c r="M2440">
        <v>27275.3</v>
      </c>
      <c r="N2440">
        <v>27275.3</v>
      </c>
      <c r="O2440">
        <v>0</v>
      </c>
      <c r="Q2440">
        <v>635.28570000000002</v>
      </c>
      <c r="R2440">
        <v>3.7143000000000002</v>
      </c>
      <c r="S2440">
        <v>672.57140000000004</v>
      </c>
      <c r="T2440">
        <v>24</v>
      </c>
      <c r="U2440">
        <f t="shared" si="45"/>
        <v>3.5683943741883759E-2</v>
      </c>
      <c r="V2440">
        <f t="shared" si="46"/>
        <v>1230.6712502409196</v>
      </c>
      <c r="W2440">
        <f t="shared" si="47"/>
        <v>34488.095238095237</v>
      </c>
      <c r="X2440">
        <f t="shared" si="48"/>
        <v>5.7933944687083461</v>
      </c>
      <c r="Y2440">
        <f t="shared" si="49"/>
        <v>162.3529761904762</v>
      </c>
      <c r="AB2440">
        <v>635.28570000000002</v>
      </c>
      <c r="AC2440">
        <v>3.7143000000000002</v>
      </c>
      <c r="AD2440">
        <v>672.57140000000004</v>
      </c>
      <c r="AE2440">
        <v>24</v>
      </c>
      <c r="AF2440">
        <v>3.5591339999999999E-2</v>
      </c>
      <c r="AG2440">
        <v>5794000</v>
      </c>
      <c r="AH2440">
        <v>0</v>
      </c>
      <c r="AI2440">
        <v>27275.3</v>
      </c>
      <c r="AJ2440">
        <v>27275.3</v>
      </c>
      <c r="AK2440">
        <v>0</v>
      </c>
    </row>
    <row r="2441" spans="1:37" ht="19" customHeight="1">
      <c r="A2441" t="s">
        <v>1275</v>
      </c>
      <c r="B2441" t="s">
        <v>1276</v>
      </c>
      <c r="C2441" t="s">
        <v>1277</v>
      </c>
      <c r="D2441">
        <v>7</v>
      </c>
      <c r="E2441" t="s">
        <v>1095</v>
      </c>
      <c r="F2441" t="s">
        <v>1095</v>
      </c>
      <c r="G2441" t="s">
        <v>1095</v>
      </c>
      <c r="H2441" t="s">
        <v>1096</v>
      </c>
      <c r="I2441" t="s">
        <v>1078</v>
      </c>
      <c r="J2441" t="s">
        <v>1042</v>
      </c>
      <c r="K2441">
        <v>16570</v>
      </c>
      <c r="L2441">
        <v>0</v>
      </c>
      <c r="M2441">
        <v>16570</v>
      </c>
      <c r="N2441">
        <v>16570</v>
      </c>
      <c r="O2441">
        <v>0</v>
      </c>
      <c r="Q2441">
        <v>10595.7143</v>
      </c>
      <c r="R2441">
        <v>7018.7142999999996</v>
      </c>
      <c r="S2441">
        <v>10293</v>
      </c>
      <c r="T2441">
        <v>175.42859999999999</v>
      </c>
      <c r="U2441">
        <f t="shared" si="45"/>
        <v>1.7043485864179538E-2</v>
      </c>
      <c r="V2441">
        <f t="shared" si="46"/>
        <v>0.2299759892298511</v>
      </c>
      <c r="W2441">
        <f t="shared" si="47"/>
        <v>13.493483144383855</v>
      </c>
      <c r="X2441">
        <f t="shared" si="48"/>
        <v>0.2299759892298511</v>
      </c>
      <c r="Y2441">
        <f t="shared" si="49"/>
        <v>13.493483144383855</v>
      </c>
      <c r="AB2441">
        <v>10595.7143</v>
      </c>
      <c r="AC2441">
        <v>7018.7142999999996</v>
      </c>
      <c r="AD2441">
        <v>10293</v>
      </c>
      <c r="AE2441">
        <v>175.42859999999999</v>
      </c>
      <c r="AF2441">
        <v>2.2006640000000001E-2</v>
      </c>
      <c r="AG2441">
        <v>16570</v>
      </c>
      <c r="AH2441">
        <v>0</v>
      </c>
      <c r="AI2441">
        <v>16570</v>
      </c>
      <c r="AJ2441">
        <v>16570</v>
      </c>
      <c r="AK2441">
        <v>0</v>
      </c>
    </row>
    <row r="2442" spans="1:37" ht="19" customHeight="1">
      <c r="A2442" t="s">
        <v>1275</v>
      </c>
      <c r="B2442" t="s">
        <v>1276</v>
      </c>
      <c r="C2442" t="s">
        <v>1277</v>
      </c>
      <c r="D2442">
        <v>7</v>
      </c>
      <c r="E2442" t="s">
        <v>1098</v>
      </c>
      <c r="F2442" t="s">
        <v>1098</v>
      </c>
      <c r="G2442" t="s">
        <v>1098</v>
      </c>
      <c r="H2442" t="s">
        <v>1077</v>
      </c>
      <c r="I2442" t="s">
        <v>1078</v>
      </c>
      <c r="J2442" t="s">
        <v>1032</v>
      </c>
      <c r="K2442">
        <v>231079</v>
      </c>
      <c r="L2442">
        <v>0</v>
      </c>
      <c r="M2442">
        <v>15912.070599999999</v>
      </c>
      <c r="N2442">
        <v>15912.070599999999</v>
      </c>
      <c r="O2442">
        <v>0</v>
      </c>
      <c r="P2442">
        <v>2520</v>
      </c>
      <c r="Q2442">
        <v>9732.7142999999996</v>
      </c>
      <c r="R2442">
        <v>1898.8570999999999</v>
      </c>
      <c r="S2442">
        <v>11020.7143</v>
      </c>
      <c r="T2442">
        <v>54.428600000000003</v>
      </c>
      <c r="U2442">
        <f t="shared" si="45"/>
        <v>4.9387542874602969E-3</v>
      </c>
      <c r="V2442">
        <f t="shared" si="46"/>
        <v>2.9953853094881264</v>
      </c>
      <c r="W2442">
        <f t="shared" si="47"/>
        <v>606.50624330380936</v>
      </c>
      <c r="X2442">
        <f t="shared" si="48"/>
        <v>0.206261852088584</v>
      </c>
      <c r="Y2442">
        <f t="shared" si="49"/>
        <v>41.76394290606671</v>
      </c>
      <c r="AA2442">
        <v>2520</v>
      </c>
      <c r="AB2442">
        <v>9732.7142999999996</v>
      </c>
      <c r="AC2442">
        <v>1898.8570999999999</v>
      </c>
      <c r="AD2442">
        <v>11020.7143</v>
      </c>
      <c r="AE2442">
        <v>54.428600000000003</v>
      </c>
      <c r="AF2442">
        <v>4.9454299999999998E-3</v>
      </c>
      <c r="AG2442">
        <v>231079</v>
      </c>
      <c r="AH2442">
        <v>0</v>
      </c>
      <c r="AI2442">
        <v>15912.070599999999</v>
      </c>
      <c r="AJ2442">
        <v>15912.070599999999</v>
      </c>
      <c r="AK2442">
        <v>0</v>
      </c>
    </row>
    <row r="2443" spans="1:37" ht="19" customHeight="1">
      <c r="A2443" t="s">
        <v>1275</v>
      </c>
      <c r="B2443" t="s">
        <v>1276</v>
      </c>
      <c r="C2443" t="s">
        <v>1277</v>
      </c>
      <c r="D2443">
        <v>7</v>
      </c>
      <c r="E2443" t="s">
        <v>1101</v>
      </c>
      <c r="F2443" t="s">
        <v>1102</v>
      </c>
      <c r="G2443" t="s">
        <v>1102</v>
      </c>
      <c r="H2443" t="s">
        <v>1103</v>
      </c>
      <c r="I2443" t="s">
        <v>1078</v>
      </c>
      <c r="J2443" t="s">
        <v>1042</v>
      </c>
      <c r="K2443">
        <v>15590</v>
      </c>
      <c r="L2443">
        <v>0</v>
      </c>
      <c r="M2443">
        <v>15590</v>
      </c>
      <c r="N2443">
        <v>15590</v>
      </c>
      <c r="O2443">
        <v>0</v>
      </c>
      <c r="R2443">
        <v>42.571399999999997</v>
      </c>
      <c r="S2443">
        <v>1045.5714</v>
      </c>
      <c r="T2443">
        <v>28</v>
      </c>
      <c r="U2443">
        <f t="shared" si="45"/>
        <v>2.6779615433245401E-2</v>
      </c>
      <c r="V2443">
        <f t="shared" si="46"/>
        <v>2.1300724724708968</v>
      </c>
      <c r="W2443">
        <f t="shared" si="47"/>
        <v>79.540816326530617</v>
      </c>
      <c r="X2443">
        <f t="shared" si="48"/>
        <v>2.1300724724708968</v>
      </c>
      <c r="Y2443">
        <f t="shared" si="49"/>
        <v>79.540816326530617</v>
      </c>
      <c r="AC2443">
        <v>42.571399999999997</v>
      </c>
      <c r="AD2443">
        <v>1045.5714</v>
      </c>
      <c r="AE2443">
        <v>28</v>
      </c>
      <c r="AF2443">
        <v>2.6772710000000002E-2</v>
      </c>
      <c r="AG2443">
        <v>15590</v>
      </c>
      <c r="AH2443">
        <v>0</v>
      </c>
      <c r="AI2443">
        <v>15590</v>
      </c>
      <c r="AJ2443">
        <v>15590</v>
      </c>
      <c r="AK2443">
        <v>0</v>
      </c>
    </row>
    <row r="2444" spans="1:37" ht="19" customHeight="1">
      <c r="A2444" t="s">
        <v>1275</v>
      </c>
      <c r="B2444" t="s">
        <v>1276</v>
      </c>
      <c r="C2444" t="s">
        <v>1277</v>
      </c>
      <c r="D2444">
        <v>7</v>
      </c>
      <c r="E2444" t="s">
        <v>1104</v>
      </c>
      <c r="F2444" t="s">
        <v>1104</v>
      </c>
      <c r="G2444" t="s">
        <v>1104</v>
      </c>
      <c r="H2444" t="s">
        <v>1077</v>
      </c>
      <c r="I2444" t="s">
        <v>1078</v>
      </c>
      <c r="J2444" t="s">
        <v>1042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1</v>
      </c>
      <c r="R2444">
        <v>0.28570000000000001</v>
      </c>
      <c r="S2444">
        <v>4.1429</v>
      </c>
      <c r="T2444">
        <v>0</v>
      </c>
      <c r="U2444">
        <f t="shared" si="45"/>
        <v>0</v>
      </c>
      <c r="V2444">
        <f t="shared" si="46"/>
        <v>0</v>
      </c>
      <c r="W2444" t="str">
        <f t="shared" si="47"/>
        <v/>
      </c>
      <c r="X2444">
        <f t="shared" si="48"/>
        <v>0</v>
      </c>
      <c r="Y2444" t="str">
        <f t="shared" si="49"/>
        <v/>
      </c>
      <c r="AA2444">
        <v>0</v>
      </c>
      <c r="AB2444">
        <v>1</v>
      </c>
      <c r="AC2444">
        <v>0.28570000000000001</v>
      </c>
      <c r="AD2444">
        <v>4.1429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</row>
    <row r="2445" spans="1:37" ht="19" customHeight="1">
      <c r="A2445" t="s">
        <v>1275</v>
      </c>
      <c r="B2445" t="s">
        <v>1276</v>
      </c>
      <c r="C2445" t="s">
        <v>1277</v>
      </c>
      <c r="D2445">
        <v>7</v>
      </c>
      <c r="E2445" t="s">
        <v>1105</v>
      </c>
      <c r="F2445" t="s">
        <v>1105</v>
      </c>
      <c r="G2445" t="s">
        <v>1105</v>
      </c>
      <c r="H2445" t="s">
        <v>1106</v>
      </c>
      <c r="I2445" t="s">
        <v>1107</v>
      </c>
      <c r="J2445" t="s">
        <v>1042</v>
      </c>
      <c r="K2445">
        <v>13416035</v>
      </c>
      <c r="L2445">
        <v>0</v>
      </c>
      <c r="M2445">
        <v>13416035</v>
      </c>
      <c r="N2445">
        <v>13416035</v>
      </c>
      <c r="O2445">
        <v>0</v>
      </c>
      <c r="P2445">
        <v>796.71429999999998</v>
      </c>
      <c r="Q2445">
        <v>915127.28570000001</v>
      </c>
      <c r="R2445">
        <v>817</v>
      </c>
      <c r="S2445">
        <v>963012</v>
      </c>
      <c r="T2445">
        <v>7540.8571000000002</v>
      </c>
      <c r="U2445">
        <f t="shared" si="45"/>
        <v>7.8304913126731549E-3</v>
      </c>
      <c r="V2445">
        <f t="shared" si="46"/>
        <v>1.9901895600173505</v>
      </c>
      <c r="W2445">
        <f t="shared" si="47"/>
        <v>254.15896404818872</v>
      </c>
      <c r="X2445">
        <f t="shared" si="48"/>
        <v>1.9901895600173505</v>
      </c>
      <c r="Y2445">
        <f t="shared" si="49"/>
        <v>254.15896404818872</v>
      </c>
      <c r="AA2445">
        <v>796.71429999999998</v>
      </c>
      <c r="AB2445">
        <v>915127.28570000001</v>
      </c>
      <c r="AC2445">
        <v>817</v>
      </c>
      <c r="AD2445">
        <v>963012</v>
      </c>
      <c r="AE2445">
        <v>7540.8571000000002</v>
      </c>
      <c r="AF2445">
        <v>7.8337400000000005E-3</v>
      </c>
      <c r="AG2445">
        <v>13416035</v>
      </c>
      <c r="AH2445">
        <v>0</v>
      </c>
      <c r="AI2445">
        <v>13416035</v>
      </c>
      <c r="AJ2445">
        <v>13416035</v>
      </c>
      <c r="AK2445">
        <v>0</v>
      </c>
    </row>
    <row r="2446" spans="1:37" ht="19" customHeight="1">
      <c r="A2446" t="s">
        <v>1275</v>
      </c>
      <c r="B2446" t="s">
        <v>1276</v>
      </c>
      <c r="C2446" t="s">
        <v>1277</v>
      </c>
      <c r="D2446">
        <v>7</v>
      </c>
      <c r="E2446" t="s">
        <v>1108</v>
      </c>
      <c r="F2446" t="s">
        <v>1109</v>
      </c>
      <c r="G2446" t="s">
        <v>1109</v>
      </c>
      <c r="H2446" t="s">
        <v>1110</v>
      </c>
      <c r="I2446" t="s">
        <v>1107</v>
      </c>
      <c r="J2446" t="s">
        <v>1042</v>
      </c>
      <c r="K2446">
        <v>9072081</v>
      </c>
      <c r="L2446">
        <v>0</v>
      </c>
      <c r="M2446">
        <v>9072081</v>
      </c>
      <c r="N2446">
        <v>9072081</v>
      </c>
      <c r="O2446">
        <v>0</v>
      </c>
      <c r="Q2446">
        <v>19829.7143</v>
      </c>
      <c r="R2446">
        <v>1238</v>
      </c>
      <c r="S2446">
        <v>48692.571400000001</v>
      </c>
      <c r="T2446">
        <v>1922</v>
      </c>
      <c r="U2446">
        <f t="shared" si="45"/>
        <v>3.9472140097329099E-2</v>
      </c>
      <c r="V2446">
        <f t="shared" si="46"/>
        <v>26.616207239952239</v>
      </c>
      <c r="W2446">
        <f t="shared" si="47"/>
        <v>674.30362717407456</v>
      </c>
      <c r="X2446">
        <f t="shared" si="48"/>
        <v>26.616207239952239</v>
      </c>
      <c r="Y2446">
        <f t="shared" si="49"/>
        <v>674.30362717407456</v>
      </c>
      <c r="AB2446">
        <v>19829.7143</v>
      </c>
      <c r="AC2446">
        <v>1238</v>
      </c>
      <c r="AD2446">
        <v>48692.571400000001</v>
      </c>
      <c r="AE2446">
        <v>1922</v>
      </c>
      <c r="AF2446">
        <v>3.9468980000000001E-2</v>
      </c>
      <c r="AG2446">
        <v>9072081</v>
      </c>
      <c r="AH2446">
        <v>0</v>
      </c>
      <c r="AI2446">
        <v>9072081</v>
      </c>
      <c r="AJ2446">
        <v>9072081</v>
      </c>
      <c r="AK2446">
        <v>0</v>
      </c>
    </row>
    <row r="2447" spans="1:37" ht="19" customHeight="1">
      <c r="A2447" t="s">
        <v>1275</v>
      </c>
      <c r="B2447" t="s">
        <v>1276</v>
      </c>
      <c r="C2447" t="s">
        <v>1277</v>
      </c>
      <c r="D2447">
        <v>7</v>
      </c>
      <c r="E2447" t="s">
        <v>1111</v>
      </c>
      <c r="F2447" t="s">
        <v>1111</v>
      </c>
      <c r="G2447" t="s">
        <v>1111</v>
      </c>
      <c r="H2447" t="s">
        <v>1112</v>
      </c>
      <c r="I2447" t="s">
        <v>1107</v>
      </c>
      <c r="J2447" t="s">
        <v>1042</v>
      </c>
      <c r="K2447">
        <v>7326880</v>
      </c>
      <c r="L2447">
        <v>0</v>
      </c>
      <c r="M2447">
        <v>7326880</v>
      </c>
      <c r="N2447">
        <v>7326880</v>
      </c>
      <c r="O2447">
        <v>0</v>
      </c>
      <c r="Q2447">
        <v>32571.571400000001</v>
      </c>
      <c r="R2447">
        <v>5771.5713999999998</v>
      </c>
      <c r="S2447">
        <v>43360.857100000001</v>
      </c>
      <c r="T2447">
        <v>3988.5713999999998</v>
      </c>
      <c r="U2447">
        <f t="shared" si="45"/>
        <v>9.1985529501906443E-2</v>
      </c>
      <c r="V2447">
        <f t="shared" si="46"/>
        <v>24.139217092577784</v>
      </c>
      <c r="W2447">
        <f t="shared" si="47"/>
        <v>262.42407064773693</v>
      </c>
      <c r="X2447">
        <f t="shared" si="48"/>
        <v>24.139217092577784</v>
      </c>
      <c r="Y2447">
        <f t="shared" si="49"/>
        <v>262.42407064773693</v>
      </c>
    </row>
    <row r="2448" spans="1:37" ht="19" customHeight="1">
      <c r="A2448" t="s">
        <v>1275</v>
      </c>
      <c r="B2448" t="s">
        <v>1276</v>
      </c>
      <c r="C2448" t="s">
        <v>1277</v>
      </c>
      <c r="D2448">
        <v>7</v>
      </c>
      <c r="E2448" t="s">
        <v>1113</v>
      </c>
      <c r="F2448" t="s">
        <v>1113</v>
      </c>
      <c r="G2448" t="s">
        <v>1114</v>
      </c>
      <c r="H2448" t="s">
        <v>1115</v>
      </c>
      <c r="I2448" t="s">
        <v>1107</v>
      </c>
      <c r="J2448" t="s">
        <v>1042</v>
      </c>
      <c r="K2448">
        <v>3923728</v>
      </c>
      <c r="L2448">
        <v>0</v>
      </c>
      <c r="M2448">
        <v>3923728</v>
      </c>
      <c r="N2448">
        <v>3923728</v>
      </c>
      <c r="O2448">
        <v>0</v>
      </c>
      <c r="R2448">
        <v>8083.8571000000002</v>
      </c>
      <c r="S2448">
        <v>551805.28570000001</v>
      </c>
      <c r="T2448">
        <v>2805</v>
      </c>
      <c r="U2448">
        <f t="shared" si="45"/>
        <v>5.0833148443688424E-3</v>
      </c>
      <c r="V2448">
        <f t="shared" si="46"/>
        <v>1.0158158791782872</v>
      </c>
      <c r="W2448">
        <f t="shared" si="47"/>
        <v>199.83335879806469</v>
      </c>
      <c r="X2448">
        <f t="shared" si="48"/>
        <v>1.0158158791782872</v>
      </c>
      <c r="Y2448">
        <f t="shared" si="49"/>
        <v>199.83335879806469</v>
      </c>
      <c r="AC2448">
        <v>8083.8571000000002</v>
      </c>
      <c r="AD2448">
        <v>551805.28570000001</v>
      </c>
      <c r="AE2448">
        <v>2805</v>
      </c>
      <c r="AF2448">
        <v>6.4276799999999999E-3</v>
      </c>
      <c r="AG2448">
        <v>3923728</v>
      </c>
      <c r="AH2448">
        <v>0</v>
      </c>
      <c r="AI2448">
        <v>3923728</v>
      </c>
      <c r="AJ2448">
        <v>3923728</v>
      </c>
      <c r="AK2448">
        <v>0</v>
      </c>
    </row>
    <row r="2449" spans="1:37" ht="19" customHeight="1">
      <c r="A2449" t="s">
        <v>1275</v>
      </c>
      <c r="B2449" t="s">
        <v>1276</v>
      </c>
      <c r="C2449" t="s">
        <v>1277</v>
      </c>
      <c r="D2449">
        <v>7</v>
      </c>
      <c r="E2449" t="s">
        <v>1116</v>
      </c>
      <c r="F2449" t="s">
        <v>1116</v>
      </c>
      <c r="G2449" t="s">
        <v>1116</v>
      </c>
      <c r="H2449" t="s">
        <v>1096</v>
      </c>
      <c r="I2449" t="s">
        <v>1107</v>
      </c>
      <c r="J2449" t="s">
        <v>1042</v>
      </c>
      <c r="K2449">
        <v>2999012</v>
      </c>
      <c r="L2449">
        <v>0</v>
      </c>
      <c r="M2449">
        <v>2999012</v>
      </c>
      <c r="N2449">
        <v>2999012</v>
      </c>
      <c r="O2449">
        <v>0</v>
      </c>
      <c r="P2449">
        <v>1157.8570999999999</v>
      </c>
      <c r="Q2449">
        <v>14721</v>
      </c>
      <c r="R2449">
        <v>1965</v>
      </c>
      <c r="S2449">
        <v>147650.28570000001</v>
      </c>
      <c r="T2449">
        <v>1848.7143000000001</v>
      </c>
      <c r="U2449">
        <f t="shared" si="45"/>
        <v>1.2520898901315164E-2</v>
      </c>
      <c r="V2449">
        <f t="shared" si="46"/>
        <v>2.9016556499239181</v>
      </c>
      <c r="W2449">
        <f t="shared" si="47"/>
        <v>231.74499473189866</v>
      </c>
      <c r="X2449">
        <f t="shared" si="48"/>
        <v>2.9016556499239181</v>
      </c>
      <c r="Y2449">
        <f t="shared" si="49"/>
        <v>231.74499473189866</v>
      </c>
      <c r="AA2449">
        <v>1157.8570999999999</v>
      </c>
      <c r="AB2449">
        <v>14721</v>
      </c>
      <c r="AC2449">
        <v>1965</v>
      </c>
      <c r="AD2449">
        <v>147650.28570000001</v>
      </c>
      <c r="AE2449">
        <v>1848.7143000000001</v>
      </c>
      <c r="AF2449">
        <v>1.2632549999999999E-2</v>
      </c>
      <c r="AG2449">
        <v>2999012</v>
      </c>
      <c r="AH2449">
        <v>0</v>
      </c>
      <c r="AI2449">
        <v>2999012</v>
      </c>
      <c r="AJ2449">
        <v>2999012</v>
      </c>
      <c r="AK2449">
        <v>0</v>
      </c>
    </row>
    <row r="2450" spans="1:37" ht="19" customHeight="1">
      <c r="A2450" t="s">
        <v>1275</v>
      </c>
      <c r="B2450" t="s">
        <v>1276</v>
      </c>
      <c r="C2450" t="s">
        <v>1277</v>
      </c>
      <c r="D2450">
        <v>7</v>
      </c>
      <c r="E2450" t="s">
        <v>1117</v>
      </c>
      <c r="F2450" t="s">
        <v>1118</v>
      </c>
      <c r="G2450" t="s">
        <v>1118</v>
      </c>
      <c r="H2450" t="s">
        <v>1119</v>
      </c>
      <c r="I2450" t="s">
        <v>1107</v>
      </c>
      <c r="J2450" t="s">
        <v>1042</v>
      </c>
      <c r="K2450">
        <v>1677421</v>
      </c>
      <c r="L2450">
        <v>0</v>
      </c>
      <c r="M2450">
        <v>1677421</v>
      </c>
      <c r="N2450">
        <v>1677421</v>
      </c>
      <c r="O2450">
        <v>0</v>
      </c>
      <c r="Q2450">
        <v>10067.428599999999</v>
      </c>
      <c r="R2450">
        <v>286.1429</v>
      </c>
      <c r="S2450">
        <v>28365.428599999999</v>
      </c>
      <c r="T2450">
        <v>1047.7143000000001</v>
      </c>
      <c r="U2450">
        <f t="shared" si="45"/>
        <v>3.6936311267300931E-2</v>
      </c>
      <c r="V2450">
        <f t="shared" si="46"/>
        <v>8.4480151810070456</v>
      </c>
      <c r="W2450">
        <f t="shared" si="47"/>
        <v>228.71843156915145</v>
      </c>
      <c r="X2450">
        <f t="shared" si="48"/>
        <v>8.4480151810070456</v>
      </c>
      <c r="Y2450">
        <f t="shared" si="49"/>
        <v>228.71843156915145</v>
      </c>
      <c r="AB2450">
        <v>10067.428599999999</v>
      </c>
      <c r="AC2450">
        <v>286.1429</v>
      </c>
      <c r="AD2450">
        <v>28365.428599999999</v>
      </c>
      <c r="AE2450">
        <v>1047.7143000000001</v>
      </c>
      <c r="AF2450">
        <v>3.696555E-2</v>
      </c>
      <c r="AG2450">
        <v>1677421</v>
      </c>
      <c r="AH2450">
        <v>0</v>
      </c>
      <c r="AI2450">
        <v>1677421</v>
      </c>
      <c r="AJ2450">
        <v>1677421</v>
      </c>
      <c r="AK2450">
        <v>0</v>
      </c>
    </row>
    <row r="2451" spans="1:37" ht="19" customHeight="1">
      <c r="A2451" t="s">
        <v>1275</v>
      </c>
      <c r="B2451" t="s">
        <v>1276</v>
      </c>
      <c r="C2451" t="s">
        <v>1277</v>
      </c>
      <c r="D2451">
        <v>7</v>
      </c>
      <c r="E2451" t="s">
        <v>1120</v>
      </c>
      <c r="F2451" t="s">
        <v>1120</v>
      </c>
      <c r="G2451" t="s">
        <v>1114</v>
      </c>
      <c r="H2451" t="s">
        <v>1115</v>
      </c>
      <c r="I2451" t="s">
        <v>1107</v>
      </c>
      <c r="J2451" t="s">
        <v>1042</v>
      </c>
      <c r="K2451">
        <v>1522362</v>
      </c>
      <c r="L2451">
        <v>0</v>
      </c>
      <c r="M2451">
        <v>1522362</v>
      </c>
      <c r="N2451">
        <v>1522362</v>
      </c>
      <c r="O2451">
        <v>0</v>
      </c>
      <c r="R2451">
        <v>137.8571</v>
      </c>
      <c r="S2451">
        <v>53460</v>
      </c>
      <c r="T2451">
        <v>946.28570000000002</v>
      </c>
      <c r="U2451">
        <f t="shared" si="45"/>
        <v>1.7700817433595212E-2</v>
      </c>
      <c r="V2451">
        <f t="shared" si="46"/>
        <v>4.0680936347603014</v>
      </c>
      <c r="W2451">
        <f t="shared" si="47"/>
        <v>229.82518462900339</v>
      </c>
      <c r="X2451">
        <f t="shared" si="48"/>
        <v>4.0680936347603014</v>
      </c>
      <c r="Y2451">
        <f t="shared" si="49"/>
        <v>229.82518462900339</v>
      </c>
      <c r="AC2451">
        <v>137.8571</v>
      </c>
      <c r="AD2451">
        <v>53460</v>
      </c>
      <c r="AE2451">
        <v>946.28570000000002</v>
      </c>
      <c r="AF2451">
        <v>9.4161789999999995E-2</v>
      </c>
      <c r="AG2451">
        <v>1522362</v>
      </c>
      <c r="AH2451">
        <v>0</v>
      </c>
      <c r="AI2451">
        <v>1522362</v>
      </c>
      <c r="AJ2451">
        <v>1522362</v>
      </c>
      <c r="AK2451">
        <v>0</v>
      </c>
    </row>
    <row r="2452" spans="1:37" ht="19" customHeight="1">
      <c r="A2452" t="s">
        <v>1275</v>
      </c>
      <c r="B2452" t="s">
        <v>1276</v>
      </c>
      <c r="C2452" t="s">
        <v>1277</v>
      </c>
      <c r="D2452">
        <v>7</v>
      </c>
      <c r="E2452" t="s">
        <v>1121</v>
      </c>
      <c r="F2452" t="s">
        <v>1122</v>
      </c>
      <c r="G2452" t="s">
        <v>1122</v>
      </c>
      <c r="H2452" t="s">
        <v>1112</v>
      </c>
      <c r="I2452" t="s">
        <v>1107</v>
      </c>
      <c r="J2452" t="s">
        <v>1039</v>
      </c>
      <c r="K2452">
        <v>15919.66</v>
      </c>
      <c r="L2452">
        <v>0</v>
      </c>
      <c r="M2452">
        <v>109672.19680000001</v>
      </c>
      <c r="N2452">
        <v>109672.19680000001</v>
      </c>
      <c r="O2452">
        <v>0</v>
      </c>
      <c r="R2452">
        <v>1678.2856999999999</v>
      </c>
      <c r="S2452">
        <v>9303.1429000000007</v>
      </c>
      <c r="T2452">
        <v>786.71429999999998</v>
      </c>
      <c r="U2452">
        <f t="shared" si="45"/>
        <v>8.4564357277581964E-2</v>
      </c>
      <c r="V2452">
        <f t="shared" si="46"/>
        <v>0.24445901426034664</v>
      </c>
      <c r="W2452">
        <f t="shared" si="47"/>
        <v>2.8908043782312625</v>
      </c>
      <c r="X2452">
        <f t="shared" si="48"/>
        <v>1.6841036254225747</v>
      </c>
      <c r="Y2452">
        <f t="shared" si="49"/>
        <v>19.915052625475713</v>
      </c>
      <c r="AC2452">
        <v>1678.2856999999999</v>
      </c>
      <c r="AD2452">
        <v>9303.1429000000007</v>
      </c>
      <c r="AE2452">
        <v>786.71429999999998</v>
      </c>
      <c r="AF2452">
        <v>8.4588960000000005E-2</v>
      </c>
      <c r="AG2452">
        <v>15919.66</v>
      </c>
      <c r="AH2452">
        <v>0</v>
      </c>
      <c r="AI2452">
        <v>109672.19680000001</v>
      </c>
      <c r="AJ2452">
        <v>109672.19680000001</v>
      </c>
      <c r="AK2452">
        <v>0</v>
      </c>
    </row>
    <row r="2453" spans="1:37" ht="19" customHeight="1">
      <c r="A2453" t="s">
        <v>1275</v>
      </c>
      <c r="B2453" t="s">
        <v>1276</v>
      </c>
      <c r="C2453" t="s">
        <v>1277</v>
      </c>
      <c r="D2453">
        <v>7</v>
      </c>
      <c r="E2453" t="s">
        <v>1124</v>
      </c>
      <c r="F2453" t="s">
        <v>1124</v>
      </c>
      <c r="G2453" t="s">
        <v>1124</v>
      </c>
      <c r="H2453" t="s">
        <v>1125</v>
      </c>
      <c r="I2453" t="s">
        <v>1107</v>
      </c>
      <c r="J2453" t="s">
        <v>1042</v>
      </c>
      <c r="K2453">
        <v>101812</v>
      </c>
      <c r="L2453">
        <v>0</v>
      </c>
      <c r="M2453">
        <v>101812</v>
      </c>
      <c r="N2453">
        <v>101812</v>
      </c>
      <c r="O2453">
        <v>0</v>
      </c>
      <c r="Q2453">
        <v>1603.4286</v>
      </c>
      <c r="R2453">
        <v>635.28570000000002</v>
      </c>
      <c r="S2453">
        <v>1600.5714</v>
      </c>
      <c r="T2453">
        <v>98.285700000000006</v>
      </c>
      <c r="U2453">
        <f t="shared" si="45"/>
        <v>6.1406632656312618E-2</v>
      </c>
      <c r="V2453">
        <f t="shared" si="46"/>
        <v>9.0871119080169933</v>
      </c>
      <c r="W2453">
        <f t="shared" si="47"/>
        <v>147.98257964863078</v>
      </c>
      <c r="X2453">
        <f t="shared" si="48"/>
        <v>9.0871119080169933</v>
      </c>
      <c r="Y2453">
        <f t="shared" si="49"/>
        <v>147.98257964863078</v>
      </c>
      <c r="AB2453">
        <v>1603.4286</v>
      </c>
      <c r="AC2453">
        <v>635.28570000000002</v>
      </c>
      <c r="AD2453">
        <v>1600.5714</v>
      </c>
      <c r="AE2453">
        <v>98.285700000000006</v>
      </c>
      <c r="AF2453">
        <v>6.2374590000000001E-2</v>
      </c>
      <c r="AG2453">
        <v>101812</v>
      </c>
      <c r="AH2453">
        <v>0</v>
      </c>
      <c r="AI2453">
        <v>101812</v>
      </c>
      <c r="AJ2453">
        <v>101812</v>
      </c>
      <c r="AK2453">
        <v>0</v>
      </c>
    </row>
    <row r="2454" spans="1:37" ht="19" customHeight="1">
      <c r="A2454" t="s">
        <v>1275</v>
      </c>
      <c r="B2454" t="s">
        <v>1276</v>
      </c>
      <c r="C2454" t="s">
        <v>1277</v>
      </c>
      <c r="D2454">
        <v>7</v>
      </c>
      <c r="E2454" t="s">
        <v>1123</v>
      </c>
      <c r="F2454" t="s">
        <v>1123</v>
      </c>
      <c r="G2454" t="s">
        <v>1122</v>
      </c>
      <c r="H2454" t="s">
        <v>1112</v>
      </c>
      <c r="I2454" t="s">
        <v>1107</v>
      </c>
      <c r="J2454" t="s">
        <v>1039</v>
      </c>
      <c r="K2454">
        <v>13782.85</v>
      </c>
      <c r="L2454">
        <v>0</v>
      </c>
      <c r="M2454">
        <v>94910.334099999993</v>
      </c>
      <c r="N2454">
        <v>94910.334099999993</v>
      </c>
      <c r="O2454">
        <v>0</v>
      </c>
      <c r="R2454">
        <v>4144</v>
      </c>
      <c r="S2454">
        <v>16610.571400000001</v>
      </c>
      <c r="T2454">
        <v>595.85709999999995</v>
      </c>
      <c r="U2454">
        <f t="shared" si="45"/>
        <v>3.5872161507941862E-2</v>
      </c>
      <c r="V2454">
        <f t="shared" si="46"/>
        <v>0.11853767844666509</v>
      </c>
      <c r="W2454">
        <f t="shared" si="47"/>
        <v>3.3044476124033291</v>
      </c>
      <c r="X2454">
        <f t="shared" si="48"/>
        <v>0.81626446379459616</v>
      </c>
      <c r="Y2454">
        <f t="shared" si="49"/>
        <v>22.754816812861435</v>
      </c>
      <c r="AC2454">
        <v>4144</v>
      </c>
      <c r="AD2454">
        <v>16610.571400000001</v>
      </c>
      <c r="AE2454">
        <v>595.85709999999995</v>
      </c>
      <c r="AF2454">
        <v>3.7087490000000001E-2</v>
      </c>
      <c r="AG2454">
        <v>13782.85</v>
      </c>
      <c r="AH2454">
        <v>0</v>
      </c>
      <c r="AI2454">
        <v>94910.334099999993</v>
      </c>
      <c r="AJ2454">
        <v>94910.334099999993</v>
      </c>
      <c r="AK2454">
        <v>0</v>
      </c>
    </row>
    <row r="2455" spans="1:37" ht="19" customHeight="1">
      <c r="A2455" t="s">
        <v>1275</v>
      </c>
      <c r="B2455" t="s">
        <v>1276</v>
      </c>
      <c r="C2455" t="s">
        <v>1277</v>
      </c>
      <c r="D2455">
        <v>7</v>
      </c>
      <c r="E2455" t="s">
        <v>1126</v>
      </c>
      <c r="F2455" t="s">
        <v>1127</v>
      </c>
      <c r="G2455" t="s">
        <v>1127</v>
      </c>
      <c r="H2455" t="s">
        <v>1128</v>
      </c>
      <c r="I2455" t="s">
        <v>1129</v>
      </c>
      <c r="J2455" t="s">
        <v>1039</v>
      </c>
      <c r="K2455">
        <v>4364573</v>
      </c>
      <c r="L2455">
        <v>0</v>
      </c>
      <c r="M2455">
        <v>30063810.719999999</v>
      </c>
      <c r="N2455">
        <v>30063810.719999999</v>
      </c>
      <c r="O2455">
        <v>0</v>
      </c>
      <c r="P2455">
        <v>411134.85710000002</v>
      </c>
      <c r="Q2455">
        <v>4188395.2859999998</v>
      </c>
      <c r="R2455">
        <v>218544.14290000001</v>
      </c>
      <c r="S2455">
        <v>17919055.710000001</v>
      </c>
      <c r="T2455">
        <v>140846.14290000001</v>
      </c>
      <c r="U2455">
        <f t="shared" si="45"/>
        <v>7.8601319834838545E-3</v>
      </c>
      <c r="V2455">
        <f t="shared" si="46"/>
        <v>3.4795942300880789E-2</v>
      </c>
      <c r="W2455">
        <f t="shared" si="47"/>
        <v>4.4268903339022749</v>
      </c>
      <c r="X2455">
        <f t="shared" si="48"/>
        <v>0.23967948827015184</v>
      </c>
      <c r="Y2455">
        <f t="shared" si="49"/>
        <v>30.493061538124255</v>
      </c>
      <c r="AA2455">
        <v>411134.85710000002</v>
      </c>
      <c r="AB2455">
        <v>4188395.2859999998</v>
      </c>
      <c r="AC2455">
        <v>218544.14290000001</v>
      </c>
      <c r="AD2455">
        <v>17919055.710000001</v>
      </c>
      <c r="AE2455">
        <v>140846.14290000001</v>
      </c>
      <c r="AF2455">
        <v>7.8594600000000004E-3</v>
      </c>
      <c r="AG2455">
        <v>4364573</v>
      </c>
      <c r="AH2455">
        <v>0</v>
      </c>
      <c r="AI2455">
        <v>30063810.719999999</v>
      </c>
      <c r="AJ2455">
        <v>30063810.719999999</v>
      </c>
      <c r="AK2455">
        <v>0</v>
      </c>
    </row>
    <row r="2456" spans="1:37" ht="19" customHeight="1">
      <c r="A2456" t="s">
        <v>1275</v>
      </c>
      <c r="B2456" t="s">
        <v>1276</v>
      </c>
      <c r="C2456" t="s">
        <v>1277</v>
      </c>
      <c r="D2456">
        <v>7</v>
      </c>
      <c r="E2456" t="s">
        <v>1132</v>
      </c>
      <c r="F2456" t="s">
        <v>1133</v>
      </c>
      <c r="G2456" t="s">
        <v>1133</v>
      </c>
      <c r="H2456" t="s">
        <v>1134</v>
      </c>
      <c r="I2456" t="s">
        <v>1129</v>
      </c>
      <c r="J2456" t="s">
        <v>1135</v>
      </c>
      <c r="K2456">
        <v>32151918</v>
      </c>
      <c r="L2456">
        <v>0</v>
      </c>
      <c r="M2456">
        <v>7005778.699</v>
      </c>
      <c r="N2456">
        <v>7005778.699</v>
      </c>
      <c r="O2456">
        <v>0</v>
      </c>
      <c r="P2456">
        <v>486.57139999999998</v>
      </c>
      <c r="Q2456">
        <v>21455.571400000001</v>
      </c>
      <c r="R2456">
        <v>576.42859999999996</v>
      </c>
      <c r="S2456">
        <v>25569.142899999999</v>
      </c>
      <c r="T2456">
        <v>2528.4286000000002</v>
      </c>
      <c r="U2456">
        <f t="shared" si="45"/>
        <v>9.8885934889902008E-2</v>
      </c>
      <c r="V2456">
        <f t="shared" si="46"/>
        <v>179.63571015347341</v>
      </c>
      <c r="W2456">
        <f t="shared" si="47"/>
        <v>1816.5951543409778</v>
      </c>
      <c r="X2456">
        <f t="shared" si="48"/>
        <v>39.141927140176897</v>
      </c>
      <c r="Y2456">
        <f t="shared" si="49"/>
        <v>395.82906490955344</v>
      </c>
      <c r="AA2456">
        <v>486.57139999999998</v>
      </c>
      <c r="AB2456">
        <v>21455.571400000001</v>
      </c>
      <c r="AC2456">
        <v>576.42859999999996</v>
      </c>
      <c r="AD2456">
        <v>25569.142899999999</v>
      </c>
      <c r="AE2456">
        <v>2528.4286000000002</v>
      </c>
      <c r="AF2456">
        <v>9.8910319999999996E-2</v>
      </c>
      <c r="AG2456">
        <v>32151918</v>
      </c>
      <c r="AH2456">
        <v>0</v>
      </c>
      <c r="AI2456">
        <v>7005778.699</v>
      </c>
      <c r="AJ2456">
        <v>7005778.699</v>
      </c>
      <c r="AK2456">
        <v>0</v>
      </c>
    </row>
    <row r="2457" spans="1:37" ht="19" customHeight="1">
      <c r="A2457" t="s">
        <v>1275</v>
      </c>
      <c r="B2457" t="s">
        <v>1276</v>
      </c>
      <c r="C2457" t="s">
        <v>1277</v>
      </c>
      <c r="D2457">
        <v>7</v>
      </c>
      <c r="E2457" t="s">
        <v>1130</v>
      </c>
      <c r="F2457" t="s">
        <v>1130</v>
      </c>
      <c r="G2457" t="s">
        <v>1130</v>
      </c>
      <c r="H2457" t="s">
        <v>1131</v>
      </c>
      <c r="I2457" t="s">
        <v>1129</v>
      </c>
      <c r="J2457" t="s">
        <v>1042</v>
      </c>
      <c r="K2457">
        <v>6759154</v>
      </c>
      <c r="L2457">
        <v>0</v>
      </c>
      <c r="M2457">
        <v>6759154</v>
      </c>
      <c r="N2457">
        <v>6759154</v>
      </c>
      <c r="O2457">
        <v>0</v>
      </c>
      <c r="P2457">
        <v>19884.571400000001</v>
      </c>
      <c r="Q2457">
        <v>500610</v>
      </c>
      <c r="R2457">
        <v>14839</v>
      </c>
      <c r="S2457">
        <v>536188.85710000002</v>
      </c>
      <c r="T2457">
        <v>7563.7142999999996</v>
      </c>
      <c r="U2457">
        <f t="shared" si="45"/>
        <v>1.4106436938858944E-2</v>
      </c>
      <c r="V2457">
        <f t="shared" si="46"/>
        <v>1.8008457575822838</v>
      </c>
      <c r="W2457">
        <f t="shared" si="47"/>
        <v>127.66127728693145</v>
      </c>
      <c r="X2457">
        <f t="shared" si="48"/>
        <v>1.8008457575822838</v>
      </c>
      <c r="Y2457">
        <f t="shared" si="49"/>
        <v>127.66127728693145</v>
      </c>
      <c r="AA2457">
        <v>19884.571400000001</v>
      </c>
      <c r="AB2457">
        <v>500610</v>
      </c>
      <c r="AC2457">
        <v>14839</v>
      </c>
      <c r="AD2457">
        <v>536188.85710000002</v>
      </c>
      <c r="AE2457">
        <v>7563.7142999999996</v>
      </c>
      <c r="AF2457">
        <v>1.4101610000000001E-2</v>
      </c>
      <c r="AG2457">
        <v>6759154</v>
      </c>
      <c r="AH2457">
        <v>0</v>
      </c>
      <c r="AI2457">
        <v>6759154</v>
      </c>
      <c r="AJ2457">
        <v>6759154</v>
      </c>
      <c r="AK2457">
        <v>0</v>
      </c>
    </row>
    <row r="2458" spans="1:37" ht="19" customHeight="1">
      <c r="A2458" t="s">
        <v>1275</v>
      </c>
      <c r="B2458" t="s">
        <v>1276</v>
      </c>
      <c r="C2458" t="s">
        <v>1277</v>
      </c>
      <c r="D2458">
        <v>7</v>
      </c>
      <c r="E2458" t="s">
        <v>1136</v>
      </c>
      <c r="F2458" t="s">
        <v>1136</v>
      </c>
      <c r="G2458" t="s">
        <v>1136</v>
      </c>
      <c r="H2458" t="s">
        <v>1137</v>
      </c>
      <c r="I2458" t="s">
        <v>1129</v>
      </c>
      <c r="J2458" t="s">
        <v>1135</v>
      </c>
      <c r="K2458">
        <v>25799748</v>
      </c>
      <c r="L2458">
        <v>0</v>
      </c>
      <c r="M2458">
        <v>5624294.9349999996</v>
      </c>
      <c r="N2458">
        <v>5624294.9349999996</v>
      </c>
      <c r="O2458">
        <v>0</v>
      </c>
      <c r="P2458">
        <v>800.57140000000004</v>
      </c>
      <c r="Q2458">
        <v>24599.142899999999</v>
      </c>
      <c r="R2458">
        <v>1009</v>
      </c>
      <c r="S2458">
        <v>25452.857100000001</v>
      </c>
      <c r="T2458">
        <v>2866.8571000000002</v>
      </c>
      <c r="U2458">
        <f t="shared" si="45"/>
        <v>0.11263399974064209</v>
      </c>
      <c r="V2458">
        <f t="shared" si="46"/>
        <v>144.80410867958261</v>
      </c>
      <c r="W2458">
        <f t="shared" si="47"/>
        <v>1285.6163237833814</v>
      </c>
      <c r="X2458">
        <f t="shared" si="48"/>
        <v>31.567014337262748</v>
      </c>
      <c r="Y2458">
        <f t="shared" si="49"/>
        <v>280.2618606277934</v>
      </c>
      <c r="AA2458">
        <v>800.57140000000004</v>
      </c>
      <c r="AB2458">
        <v>24599.142899999999</v>
      </c>
      <c r="AC2458">
        <v>1009</v>
      </c>
      <c r="AD2458">
        <v>25452.857100000001</v>
      </c>
      <c r="AE2458">
        <v>2866.8571000000002</v>
      </c>
      <c r="AF2458">
        <v>0.11263860000000001</v>
      </c>
      <c r="AG2458">
        <v>25799748</v>
      </c>
      <c r="AH2458">
        <v>0</v>
      </c>
      <c r="AI2458">
        <v>5624294.9349999996</v>
      </c>
      <c r="AJ2458">
        <v>5624294.9349999996</v>
      </c>
      <c r="AK2458">
        <v>0</v>
      </c>
    </row>
    <row r="2459" spans="1:37" ht="19" customHeight="1">
      <c r="A2459" t="s">
        <v>1275</v>
      </c>
      <c r="B2459" t="s">
        <v>1276</v>
      </c>
      <c r="C2459" t="s">
        <v>1277</v>
      </c>
      <c r="D2459">
        <v>7</v>
      </c>
      <c r="E2459" t="s">
        <v>1138</v>
      </c>
      <c r="F2459" t="s">
        <v>1138</v>
      </c>
      <c r="G2459" t="s">
        <v>1139</v>
      </c>
      <c r="H2459" t="s">
        <v>1140</v>
      </c>
      <c r="I2459" t="s">
        <v>1129</v>
      </c>
      <c r="J2459" t="s">
        <v>1042</v>
      </c>
      <c r="K2459">
        <v>2482619</v>
      </c>
      <c r="L2459">
        <v>0</v>
      </c>
      <c r="M2459">
        <v>2482619</v>
      </c>
      <c r="N2459">
        <v>2482619</v>
      </c>
      <c r="O2459">
        <v>0</v>
      </c>
      <c r="P2459">
        <v>3575.2856999999999</v>
      </c>
      <c r="Q2459">
        <v>349537.28570000001</v>
      </c>
      <c r="R2459">
        <v>1417.7143000000001</v>
      </c>
      <c r="S2459">
        <v>353182.57140000002</v>
      </c>
      <c r="T2459">
        <v>4063.1428999999998</v>
      </c>
      <c r="U2459">
        <f t="shared" si="45"/>
        <v>1.1504369776497979E-2</v>
      </c>
      <c r="V2459">
        <f t="shared" si="46"/>
        <v>1.0041827821146476</v>
      </c>
      <c r="W2459">
        <f t="shared" si="47"/>
        <v>87.287074531111656</v>
      </c>
      <c r="X2459">
        <f t="shared" si="48"/>
        <v>1.0041827821146476</v>
      </c>
      <c r="Y2459">
        <f t="shared" si="49"/>
        <v>87.287074531111656</v>
      </c>
      <c r="AA2459">
        <v>3575.2856999999999</v>
      </c>
      <c r="AB2459">
        <v>349537.28570000001</v>
      </c>
      <c r="AC2459">
        <v>1417.7143000000001</v>
      </c>
      <c r="AD2459">
        <v>353182.57140000002</v>
      </c>
      <c r="AE2459">
        <v>4063.1428999999998</v>
      </c>
      <c r="AF2459">
        <v>1.150289E-2</v>
      </c>
      <c r="AG2459">
        <v>2482619</v>
      </c>
      <c r="AH2459">
        <v>0</v>
      </c>
      <c r="AI2459">
        <v>2482619</v>
      </c>
      <c r="AJ2459">
        <v>2482619</v>
      </c>
      <c r="AK2459">
        <v>0</v>
      </c>
    </row>
    <row r="2460" spans="1:37" ht="19" customHeight="1">
      <c r="A2460" t="s">
        <v>1275</v>
      </c>
      <c r="B2460" t="s">
        <v>1276</v>
      </c>
      <c r="C2460" t="s">
        <v>1277</v>
      </c>
      <c r="D2460">
        <v>7</v>
      </c>
      <c r="E2460" t="s">
        <v>1141</v>
      </c>
      <c r="F2460" t="s">
        <v>1141</v>
      </c>
      <c r="G2460" t="s">
        <v>1141</v>
      </c>
      <c r="H2460" t="s">
        <v>1142</v>
      </c>
      <c r="I2460" t="s">
        <v>1129</v>
      </c>
      <c r="J2460" t="s">
        <v>1039</v>
      </c>
      <c r="K2460">
        <v>213803.08559999999</v>
      </c>
      <c r="L2460">
        <v>0</v>
      </c>
      <c r="M2460">
        <v>1473278.7439999999</v>
      </c>
      <c r="N2460">
        <v>1473278.7439999999</v>
      </c>
      <c r="O2460">
        <v>0</v>
      </c>
      <c r="P2460">
        <v>19509.857100000001</v>
      </c>
      <c r="Q2460">
        <v>241524.71429999999</v>
      </c>
      <c r="R2460">
        <v>26065.857100000001</v>
      </c>
      <c r="S2460">
        <v>314051.28570000001</v>
      </c>
      <c r="T2460">
        <v>1323.1429000000001</v>
      </c>
      <c r="U2460">
        <f t="shared" si="45"/>
        <v>4.2131427580396627E-3</v>
      </c>
      <c r="V2460">
        <f t="shared" si="46"/>
        <v>9.7255764690719559E-2</v>
      </c>
      <c r="W2460">
        <f t="shared" si="47"/>
        <v>23.083899662581526</v>
      </c>
      <c r="X2460">
        <f t="shared" si="48"/>
        <v>0.67017204381405271</v>
      </c>
      <c r="Y2460">
        <f t="shared" si="49"/>
        <v>159.06701536168163</v>
      </c>
      <c r="AA2460">
        <v>19509.857100000001</v>
      </c>
      <c r="AB2460">
        <v>241524.71429999999</v>
      </c>
      <c r="AC2460">
        <v>26065.857100000001</v>
      </c>
      <c r="AD2460">
        <v>314051.28570000001</v>
      </c>
      <c r="AE2460">
        <v>1323.1429000000001</v>
      </c>
      <c r="AF2460">
        <v>4.2126899999999998E-3</v>
      </c>
      <c r="AG2460">
        <v>213803.08559999999</v>
      </c>
      <c r="AH2460">
        <v>0</v>
      </c>
      <c r="AI2460">
        <v>1473278.7439999999</v>
      </c>
      <c r="AJ2460">
        <v>1473278.7439999999</v>
      </c>
      <c r="AK2460">
        <v>0</v>
      </c>
    </row>
    <row r="2461" spans="1:37" ht="19" customHeight="1">
      <c r="A2461" t="s">
        <v>1275</v>
      </c>
      <c r="B2461" t="s">
        <v>1276</v>
      </c>
      <c r="C2461" t="s">
        <v>1277</v>
      </c>
      <c r="D2461">
        <v>7</v>
      </c>
      <c r="E2461" t="s">
        <v>1143</v>
      </c>
      <c r="F2461" t="s">
        <v>1143</v>
      </c>
      <c r="G2461" t="s">
        <v>1143</v>
      </c>
      <c r="H2461" t="s">
        <v>1144</v>
      </c>
      <c r="I2461" t="s">
        <v>1129</v>
      </c>
      <c r="J2461" t="s">
        <v>1039</v>
      </c>
      <c r="K2461">
        <v>71832.62</v>
      </c>
      <c r="L2461">
        <v>0</v>
      </c>
      <c r="M2461">
        <v>494811.80320000002</v>
      </c>
      <c r="N2461">
        <v>494811.80320000002</v>
      </c>
      <c r="O2461">
        <v>0</v>
      </c>
      <c r="P2461">
        <v>16450.7143</v>
      </c>
      <c r="Q2461">
        <v>209698.14290000001</v>
      </c>
      <c r="R2461">
        <v>81893.285699999993</v>
      </c>
      <c r="S2461">
        <v>632274.28570000001</v>
      </c>
      <c r="T2461">
        <v>6803.2857000000004</v>
      </c>
      <c r="U2461">
        <f t="shared" si="45"/>
        <v>1.0760022752574833E-2</v>
      </c>
      <c r="V2461">
        <f t="shared" si="46"/>
        <v>1.6229986082356436E-2</v>
      </c>
      <c r="W2461">
        <f t="shared" si="47"/>
        <v>1.5083598293017235</v>
      </c>
      <c r="X2461">
        <f t="shared" si="48"/>
        <v>0.11179863242245226</v>
      </c>
      <c r="Y2461">
        <f t="shared" si="49"/>
        <v>10.39018550362259</v>
      </c>
      <c r="AA2461">
        <v>16450.7143</v>
      </c>
      <c r="AB2461">
        <v>209698.14290000001</v>
      </c>
      <c r="AC2461">
        <v>81893.285699999993</v>
      </c>
      <c r="AD2461">
        <v>632274.28570000001</v>
      </c>
      <c r="AE2461">
        <v>6803.2857000000004</v>
      </c>
      <c r="AF2461">
        <v>1.076833E-2</v>
      </c>
      <c r="AG2461">
        <v>71832.62</v>
      </c>
      <c r="AH2461">
        <v>0</v>
      </c>
      <c r="AI2461">
        <v>494811.80320000002</v>
      </c>
      <c r="AJ2461">
        <v>494811.80320000002</v>
      </c>
      <c r="AK2461">
        <v>0</v>
      </c>
    </row>
    <row r="2462" spans="1:37" ht="19" customHeight="1">
      <c r="A2462" t="s">
        <v>1275</v>
      </c>
      <c r="B2462" t="s">
        <v>1276</v>
      </c>
      <c r="C2462" t="s">
        <v>1277</v>
      </c>
      <c r="D2462">
        <v>7</v>
      </c>
      <c r="E2462" t="s">
        <v>1149</v>
      </c>
      <c r="F2462" t="s">
        <v>1149</v>
      </c>
      <c r="G2462" t="s">
        <v>1149</v>
      </c>
      <c r="H2462" t="s">
        <v>1144</v>
      </c>
      <c r="I2462" t="s">
        <v>1129</v>
      </c>
      <c r="J2462" t="s">
        <v>1039</v>
      </c>
      <c r="K2462">
        <v>58060.14</v>
      </c>
      <c r="L2462">
        <v>0</v>
      </c>
      <c r="M2462">
        <v>399815.35460000002</v>
      </c>
      <c r="N2462">
        <v>399815.35460000002</v>
      </c>
      <c r="O2462">
        <v>0</v>
      </c>
      <c r="P2462">
        <v>3833.4286000000002</v>
      </c>
      <c r="Q2462">
        <v>177458.71429999999</v>
      </c>
      <c r="R2462">
        <v>15404.7143</v>
      </c>
      <c r="S2462">
        <v>292215.71429999999</v>
      </c>
      <c r="T2462">
        <v>4839.8571000000002</v>
      </c>
      <c r="U2462">
        <f t="shared" si="45"/>
        <v>1.6562617488227259E-2</v>
      </c>
      <c r="V2462">
        <f t="shared" si="46"/>
        <v>2.8384187805076282E-2</v>
      </c>
      <c r="W2462">
        <f t="shared" si="47"/>
        <v>1.7137501258633676</v>
      </c>
      <c r="X2462">
        <f t="shared" si="48"/>
        <v>0.19545998532417538</v>
      </c>
      <c r="Y2462">
        <f t="shared" si="49"/>
        <v>11.801273890621983</v>
      </c>
      <c r="AA2462">
        <v>3833.4286000000002</v>
      </c>
      <c r="AB2462">
        <v>177458.71429999999</v>
      </c>
      <c r="AC2462">
        <v>15404.7143</v>
      </c>
      <c r="AD2462">
        <v>292215.71429999999</v>
      </c>
      <c r="AE2462">
        <v>4839.8571000000002</v>
      </c>
      <c r="AF2462">
        <v>1.6564909999999999E-2</v>
      </c>
      <c r="AG2462">
        <v>58060.14</v>
      </c>
      <c r="AH2462">
        <v>0</v>
      </c>
      <c r="AI2462">
        <v>399815.35460000002</v>
      </c>
      <c r="AJ2462">
        <v>399815.35460000002</v>
      </c>
      <c r="AK2462">
        <v>0</v>
      </c>
    </row>
    <row r="2463" spans="1:37" ht="19" customHeight="1">
      <c r="A2463" t="s">
        <v>1275</v>
      </c>
      <c r="B2463" t="s">
        <v>1276</v>
      </c>
      <c r="C2463" t="s">
        <v>1277</v>
      </c>
      <c r="D2463">
        <v>7</v>
      </c>
      <c r="E2463" t="s">
        <v>1147</v>
      </c>
      <c r="F2463" t="s">
        <v>1148</v>
      </c>
      <c r="G2463" t="s">
        <v>1139</v>
      </c>
      <c r="H2463" t="s">
        <v>1140</v>
      </c>
      <c r="I2463" t="s">
        <v>1129</v>
      </c>
      <c r="J2463" t="s">
        <v>1042</v>
      </c>
      <c r="K2463">
        <v>354870</v>
      </c>
      <c r="L2463">
        <v>0</v>
      </c>
      <c r="M2463">
        <v>354870</v>
      </c>
      <c r="N2463">
        <v>354870</v>
      </c>
      <c r="O2463">
        <v>0</v>
      </c>
      <c r="P2463">
        <v>1875.8570999999999</v>
      </c>
      <c r="Q2463">
        <v>169598.57139999999</v>
      </c>
      <c r="R2463">
        <v>1716.5714</v>
      </c>
      <c r="S2463">
        <v>177443.85709999999</v>
      </c>
      <c r="T2463">
        <v>1682.2856999999999</v>
      </c>
      <c r="U2463">
        <f t="shared" si="45"/>
        <v>9.4806646310214814E-3</v>
      </c>
      <c r="V2463">
        <f t="shared" si="46"/>
        <v>0.28570002430202068</v>
      </c>
      <c r="W2463">
        <f t="shared" si="47"/>
        <v>30.13502063633679</v>
      </c>
      <c r="X2463">
        <f t="shared" si="48"/>
        <v>0.28570002430202068</v>
      </c>
      <c r="Y2463">
        <f t="shared" si="49"/>
        <v>30.13502063633679</v>
      </c>
      <c r="AA2463">
        <v>1875.8570999999999</v>
      </c>
      <c r="AB2463">
        <v>169598.57139999999</v>
      </c>
      <c r="AC2463">
        <v>1716.5714</v>
      </c>
      <c r="AD2463">
        <v>177443.85709999999</v>
      </c>
      <c r="AE2463">
        <v>1682.2856999999999</v>
      </c>
      <c r="AF2463">
        <v>9.4788300000000006E-3</v>
      </c>
      <c r="AG2463">
        <v>354870</v>
      </c>
      <c r="AH2463">
        <v>0</v>
      </c>
      <c r="AI2463">
        <v>354870</v>
      </c>
      <c r="AJ2463">
        <v>354870</v>
      </c>
      <c r="AK2463">
        <v>0</v>
      </c>
    </row>
    <row r="2464" spans="1:37" ht="19" customHeight="1">
      <c r="A2464" t="s">
        <v>1275</v>
      </c>
      <c r="B2464" t="s">
        <v>1276</v>
      </c>
      <c r="C2464" t="s">
        <v>1277</v>
      </c>
      <c r="D2464">
        <v>7</v>
      </c>
      <c r="E2464" t="s">
        <v>1145</v>
      </c>
      <c r="F2464" t="s">
        <v>1146</v>
      </c>
      <c r="G2464" t="s">
        <v>1146</v>
      </c>
      <c r="H2464" t="s">
        <v>1134</v>
      </c>
      <c r="I2464" t="s">
        <v>1129</v>
      </c>
      <c r="J2464" t="s">
        <v>1039</v>
      </c>
      <c r="K2464">
        <v>44649.79</v>
      </c>
      <c r="L2464">
        <v>0</v>
      </c>
      <c r="M2464">
        <v>307542.94669999997</v>
      </c>
      <c r="N2464">
        <v>307542.94669999997</v>
      </c>
      <c r="O2464">
        <v>0</v>
      </c>
      <c r="P2464">
        <v>917.85709999999995</v>
      </c>
      <c r="Q2464">
        <v>15057.857099999999</v>
      </c>
      <c r="R2464">
        <v>834.71429999999998</v>
      </c>
      <c r="S2464">
        <v>15029.142900000001</v>
      </c>
      <c r="T2464">
        <v>219.71430000000001</v>
      </c>
      <c r="U2464">
        <f t="shared" si="45"/>
        <v>1.4619216908237661E-2</v>
      </c>
      <c r="V2464">
        <f t="shared" si="46"/>
        <v>0.42441152306639046</v>
      </c>
      <c r="W2464">
        <f t="shared" si="47"/>
        <v>29.031070934260669</v>
      </c>
      <c r="X2464">
        <f t="shared" si="48"/>
        <v>2.9233008804133847</v>
      </c>
      <c r="Y2464">
        <f t="shared" si="49"/>
        <v>199.96289122477947</v>
      </c>
      <c r="AA2464">
        <v>917.85709999999995</v>
      </c>
      <c r="AB2464">
        <v>15057.857099999999</v>
      </c>
      <c r="AC2464">
        <v>834.71429999999998</v>
      </c>
      <c r="AD2464">
        <v>15029.142900000001</v>
      </c>
      <c r="AE2464">
        <v>219.71430000000001</v>
      </c>
      <c r="AF2464">
        <v>1.461865E-2</v>
      </c>
      <c r="AG2464">
        <v>44649.79</v>
      </c>
      <c r="AH2464">
        <v>0</v>
      </c>
      <c r="AI2464">
        <v>307542.94669999997</v>
      </c>
      <c r="AJ2464">
        <v>307542.94669999997</v>
      </c>
      <c r="AK2464">
        <v>0</v>
      </c>
    </row>
    <row r="2465" spans="1:37" ht="19" customHeight="1">
      <c r="A2465" t="s">
        <v>1275</v>
      </c>
      <c r="B2465" t="s">
        <v>1276</v>
      </c>
      <c r="C2465" t="s">
        <v>1277</v>
      </c>
      <c r="D2465">
        <v>7</v>
      </c>
      <c r="E2465" t="s">
        <v>1150</v>
      </c>
      <c r="F2465" t="s">
        <v>1151</v>
      </c>
      <c r="G2465" t="s">
        <v>1151</v>
      </c>
      <c r="H2465" t="s">
        <v>1152</v>
      </c>
      <c r="I2465" t="s">
        <v>1129</v>
      </c>
      <c r="J2465" t="s">
        <v>1153</v>
      </c>
      <c r="K2465">
        <v>1039994</v>
      </c>
      <c r="L2465">
        <v>0</v>
      </c>
      <c r="M2465">
        <v>162908.0196</v>
      </c>
      <c r="N2465">
        <v>162908.0196</v>
      </c>
      <c r="O2465">
        <v>0</v>
      </c>
      <c r="R2465">
        <v>697.28570000000002</v>
      </c>
      <c r="S2465">
        <v>13866.2857</v>
      </c>
      <c r="T2465">
        <v>417.42860000000002</v>
      </c>
      <c r="U2465">
        <f t="shared" si="45"/>
        <v>3.0103851098351449E-2</v>
      </c>
      <c r="V2465">
        <f t="shared" si="46"/>
        <v>10.714518267034656</v>
      </c>
      <c r="W2465">
        <f t="shared" si="47"/>
        <v>355.91852457778748</v>
      </c>
      <c r="X2465">
        <f t="shared" si="48"/>
        <v>1.6783567519145686</v>
      </c>
      <c r="Y2465">
        <f t="shared" si="49"/>
        <v>55.752227395466981</v>
      </c>
      <c r="AC2465">
        <v>697.28570000000002</v>
      </c>
      <c r="AD2465">
        <v>13866.2857</v>
      </c>
      <c r="AE2465">
        <v>417.42860000000002</v>
      </c>
      <c r="AF2465">
        <v>3.010728E-2</v>
      </c>
      <c r="AG2465">
        <v>1039994</v>
      </c>
      <c r="AH2465">
        <v>0</v>
      </c>
      <c r="AI2465">
        <v>162908.0196</v>
      </c>
      <c r="AJ2465">
        <v>162908.0196</v>
      </c>
      <c r="AK2465">
        <v>0</v>
      </c>
    </row>
    <row r="2466" spans="1:37" ht="19" customHeight="1">
      <c r="A2466" t="s">
        <v>1275</v>
      </c>
      <c r="B2466" t="s">
        <v>1276</v>
      </c>
      <c r="C2466" t="s">
        <v>1277</v>
      </c>
      <c r="D2466">
        <v>7</v>
      </c>
      <c r="E2466" t="s">
        <v>1155</v>
      </c>
      <c r="F2466" t="s">
        <v>1155</v>
      </c>
      <c r="G2466" t="s">
        <v>1155</v>
      </c>
      <c r="H2466" t="s">
        <v>1144</v>
      </c>
      <c r="I2466" t="s">
        <v>1129</v>
      </c>
      <c r="J2466" t="s">
        <v>1039</v>
      </c>
      <c r="K2466">
        <v>14007.89</v>
      </c>
      <c r="L2466">
        <v>0</v>
      </c>
      <c r="M2466">
        <v>96460.836899999995</v>
      </c>
      <c r="N2466">
        <v>96460.836899999995</v>
      </c>
      <c r="O2466">
        <v>0</v>
      </c>
      <c r="P2466">
        <v>353</v>
      </c>
      <c r="Q2466">
        <v>2161.1428999999998</v>
      </c>
      <c r="R2466">
        <v>524.14290000000005</v>
      </c>
      <c r="S2466">
        <v>2934</v>
      </c>
      <c r="T2466">
        <v>335.1429</v>
      </c>
      <c r="U2466">
        <f t="shared" si="45"/>
        <v>0.11422730061349694</v>
      </c>
      <c r="V2466">
        <f t="shared" si="46"/>
        <v>0.68204742428668808</v>
      </c>
      <c r="W2466">
        <f t="shared" si="47"/>
        <v>5.9709668408823307</v>
      </c>
      <c r="X2466">
        <f t="shared" si="48"/>
        <v>4.696700598889862</v>
      </c>
      <c r="Y2466">
        <f t="shared" si="49"/>
        <v>41.117146020825317</v>
      </c>
      <c r="AA2466">
        <v>353</v>
      </c>
      <c r="AB2466">
        <v>2161.1428999999998</v>
      </c>
      <c r="AC2466">
        <v>524.14290000000005</v>
      </c>
      <c r="AD2466">
        <v>2934</v>
      </c>
      <c r="AE2466">
        <v>335.1429</v>
      </c>
      <c r="AF2466">
        <v>0.11425657</v>
      </c>
      <c r="AG2466">
        <v>14007.89</v>
      </c>
      <c r="AH2466">
        <v>0</v>
      </c>
      <c r="AI2466">
        <v>96460.836899999995</v>
      </c>
      <c r="AJ2466">
        <v>96460.836899999995</v>
      </c>
      <c r="AK2466">
        <v>0</v>
      </c>
    </row>
    <row r="2467" spans="1:37" ht="19" customHeight="1">
      <c r="A2467" t="s">
        <v>1275</v>
      </c>
      <c r="B2467" t="s">
        <v>1276</v>
      </c>
      <c r="C2467" t="s">
        <v>1277</v>
      </c>
      <c r="D2467">
        <v>7</v>
      </c>
      <c r="E2467" t="s">
        <v>1156</v>
      </c>
      <c r="F2467" t="s">
        <v>1157</v>
      </c>
      <c r="G2467" t="s">
        <v>1157</v>
      </c>
      <c r="H2467" t="s">
        <v>1140</v>
      </c>
      <c r="I2467" t="s">
        <v>1129</v>
      </c>
      <c r="J2467" t="s">
        <v>1032</v>
      </c>
      <c r="K2467">
        <v>1040145</v>
      </c>
      <c r="L2467">
        <v>0</v>
      </c>
      <c r="M2467">
        <v>71636.297000000006</v>
      </c>
      <c r="N2467">
        <v>71636.297000000006</v>
      </c>
      <c r="O2467">
        <v>0</v>
      </c>
      <c r="P2467">
        <v>1519.7143000000001</v>
      </c>
      <c r="Q2467">
        <v>121917.4286</v>
      </c>
      <c r="R2467">
        <v>35982.142899999999</v>
      </c>
      <c r="S2467">
        <v>173338.71429999999</v>
      </c>
      <c r="T2467">
        <v>1063.1429000000001</v>
      </c>
      <c r="U2467">
        <f t="shared" si="45"/>
        <v>6.1333263275508221E-3</v>
      </c>
      <c r="V2467">
        <f t="shared" si="46"/>
        <v>0.85723575057775125</v>
      </c>
      <c r="W2467">
        <f t="shared" si="47"/>
        <v>139.76685811205894</v>
      </c>
      <c r="X2467">
        <f t="shared" si="48"/>
        <v>5.9039071309678656E-2</v>
      </c>
      <c r="Y2467">
        <f t="shared" si="49"/>
        <v>9.6259465348315025</v>
      </c>
      <c r="AA2467">
        <v>1519.7143000000001</v>
      </c>
      <c r="AB2467">
        <v>121917.4286</v>
      </c>
      <c r="AC2467">
        <v>35982.142899999999</v>
      </c>
      <c r="AD2467">
        <v>173338.71429999999</v>
      </c>
      <c r="AE2467">
        <v>1063.1429000000001</v>
      </c>
      <c r="AF2467">
        <v>6.1349500000000001E-3</v>
      </c>
      <c r="AG2467">
        <v>1040145</v>
      </c>
      <c r="AH2467">
        <v>0</v>
      </c>
      <c r="AI2467">
        <v>71636.297000000006</v>
      </c>
      <c r="AJ2467">
        <v>71636.297000000006</v>
      </c>
      <c r="AK2467">
        <v>0</v>
      </c>
    </row>
    <row r="2468" spans="1:37" ht="19" customHeight="1">
      <c r="A2468" t="s">
        <v>1275</v>
      </c>
      <c r="B2468" t="s">
        <v>1276</v>
      </c>
      <c r="C2468" t="s">
        <v>1277</v>
      </c>
      <c r="D2468">
        <v>7</v>
      </c>
      <c r="E2468" t="s">
        <v>1154</v>
      </c>
      <c r="F2468" t="s">
        <v>1154</v>
      </c>
      <c r="G2468" t="s">
        <v>1154</v>
      </c>
      <c r="H2468" t="s">
        <v>1142</v>
      </c>
      <c r="I2468" t="s">
        <v>1129</v>
      </c>
      <c r="J2468" t="s">
        <v>1039</v>
      </c>
      <c r="K2468">
        <v>8110.9602000000004</v>
      </c>
      <c r="L2468">
        <v>0</v>
      </c>
      <c r="M2468">
        <v>55900.066800000001</v>
      </c>
      <c r="N2468">
        <v>55900.066800000001</v>
      </c>
      <c r="O2468">
        <v>0</v>
      </c>
      <c r="Q2468">
        <v>1499.1429000000001</v>
      </c>
      <c r="R2468">
        <v>1417.7143000000001</v>
      </c>
      <c r="S2468">
        <v>5667.4286000000002</v>
      </c>
      <c r="T2468">
        <v>10</v>
      </c>
      <c r="U2468">
        <f t="shared" si="45"/>
        <v>1.7644686339762621E-3</v>
      </c>
      <c r="V2468">
        <f t="shared" si="46"/>
        <v>0.20445049806185475</v>
      </c>
      <c r="W2468">
        <f t="shared" si="47"/>
        <v>115.87086000000002</v>
      </c>
      <c r="X2468">
        <f t="shared" si="48"/>
        <v>1.4090559215111114</v>
      </c>
      <c r="Y2468">
        <f t="shared" si="49"/>
        <v>798.57238285714288</v>
      </c>
      <c r="AB2468">
        <v>1499.1429000000001</v>
      </c>
      <c r="AC2468">
        <v>1417.7143000000001</v>
      </c>
      <c r="AD2468">
        <v>5667.4286000000002</v>
      </c>
      <c r="AE2468">
        <v>10</v>
      </c>
      <c r="AF2468">
        <v>1.7627299999999999E-3</v>
      </c>
      <c r="AG2468">
        <v>8110.9602000000004</v>
      </c>
      <c r="AH2468">
        <v>0</v>
      </c>
      <c r="AI2468">
        <v>55900.066800000001</v>
      </c>
      <c r="AJ2468">
        <v>55900.066800000001</v>
      </c>
      <c r="AK2468">
        <v>0</v>
      </c>
    </row>
    <row r="2469" spans="1:37" ht="19" customHeight="1">
      <c r="A2469" t="s">
        <v>1275</v>
      </c>
      <c r="B2469" t="s">
        <v>1276</v>
      </c>
      <c r="C2469" t="s">
        <v>1277</v>
      </c>
      <c r="D2469">
        <v>7</v>
      </c>
      <c r="E2469" t="s">
        <v>1158</v>
      </c>
      <c r="F2469" t="s">
        <v>1159</v>
      </c>
      <c r="G2469" t="s">
        <v>1159</v>
      </c>
      <c r="H2469" t="s">
        <v>1128</v>
      </c>
      <c r="I2469" t="s">
        <v>1129</v>
      </c>
      <c r="J2469" t="s">
        <v>1039</v>
      </c>
      <c r="K2469">
        <v>4485.38</v>
      </c>
      <c r="L2469">
        <v>0</v>
      </c>
      <c r="M2469">
        <v>30897.001100000001</v>
      </c>
      <c r="N2469">
        <v>30897.001100000001</v>
      </c>
      <c r="O2469">
        <v>0</v>
      </c>
      <c r="P2469">
        <v>576.14290000000005</v>
      </c>
      <c r="Q2469">
        <v>33279.2857</v>
      </c>
      <c r="R2469">
        <v>2578.2856999999999</v>
      </c>
      <c r="S2469">
        <v>37261.857100000001</v>
      </c>
      <c r="T2469">
        <v>327.57139999999998</v>
      </c>
      <c r="U2469">
        <f t="shared" si="45"/>
        <v>8.7910647910245995E-3</v>
      </c>
      <c r="V2469">
        <f t="shared" si="46"/>
        <v>1.7196367043889809E-2</v>
      </c>
      <c r="W2469">
        <f t="shared" si="47"/>
        <v>1.9561187925092713</v>
      </c>
      <c r="X2469">
        <f t="shared" si="48"/>
        <v>0.11845510781050149</v>
      </c>
      <c r="Y2469">
        <f t="shared" si="49"/>
        <v>13.474489225860379</v>
      </c>
      <c r="AA2469">
        <v>576.14290000000005</v>
      </c>
      <c r="AB2469">
        <v>33279.2857</v>
      </c>
      <c r="AC2469">
        <v>2578.2856999999999</v>
      </c>
      <c r="AD2469">
        <v>37261.857100000001</v>
      </c>
      <c r="AE2469">
        <v>327.57139999999998</v>
      </c>
      <c r="AF2469">
        <v>8.7960899999999995E-3</v>
      </c>
      <c r="AG2469">
        <v>4485.38</v>
      </c>
      <c r="AH2469">
        <v>0</v>
      </c>
      <c r="AI2469">
        <v>30897.001100000001</v>
      </c>
      <c r="AJ2469">
        <v>30897.001100000001</v>
      </c>
      <c r="AK2469">
        <v>0</v>
      </c>
    </row>
    <row r="2470" spans="1:37" ht="19" customHeight="1">
      <c r="A2470" t="s">
        <v>1275</v>
      </c>
      <c r="B2470" t="s">
        <v>1276</v>
      </c>
      <c r="C2470" t="s">
        <v>1277</v>
      </c>
      <c r="D2470">
        <v>7</v>
      </c>
      <c r="E2470" t="s">
        <v>1162</v>
      </c>
      <c r="F2470" t="s">
        <v>1162</v>
      </c>
      <c r="G2470" t="s">
        <v>1162</v>
      </c>
      <c r="H2470" t="s">
        <v>1131</v>
      </c>
      <c r="I2470" t="s">
        <v>1129</v>
      </c>
      <c r="J2470" t="s">
        <v>1163</v>
      </c>
      <c r="K2470">
        <v>293678</v>
      </c>
      <c r="L2470">
        <v>0</v>
      </c>
      <c r="M2470">
        <v>26002.787499999999</v>
      </c>
      <c r="N2470">
        <v>26002.787499999999</v>
      </c>
      <c r="O2470">
        <v>0</v>
      </c>
      <c r="P2470">
        <v>147</v>
      </c>
      <c r="Q2470">
        <v>10904.2857</v>
      </c>
      <c r="R2470">
        <v>250.1429</v>
      </c>
      <c r="S2470">
        <v>11554.142900000001</v>
      </c>
      <c r="T2470">
        <v>164.57140000000001</v>
      </c>
      <c r="U2470">
        <f t="shared" si="45"/>
        <v>1.4243497023046166E-2</v>
      </c>
      <c r="V2470">
        <f t="shared" si="46"/>
        <v>3.631078511241193</v>
      </c>
      <c r="W2470">
        <f t="shared" si="47"/>
        <v>254.92886370292771</v>
      </c>
      <c r="X2470">
        <f t="shared" si="48"/>
        <v>0.32150233563161384</v>
      </c>
      <c r="Y2470">
        <f t="shared" si="49"/>
        <v>22.571868068032646</v>
      </c>
      <c r="AA2470">
        <v>147</v>
      </c>
      <c r="AB2470">
        <v>10904.2857</v>
      </c>
      <c r="AC2470">
        <v>250.1429</v>
      </c>
      <c r="AD2470">
        <v>11554.142900000001</v>
      </c>
      <c r="AE2470">
        <v>164.57140000000001</v>
      </c>
      <c r="AF2470">
        <v>1.4225730000000001E-2</v>
      </c>
      <c r="AG2470">
        <v>293678</v>
      </c>
      <c r="AH2470">
        <v>0</v>
      </c>
      <c r="AI2470">
        <v>26002.787499999999</v>
      </c>
      <c r="AJ2470">
        <v>26002.787499999999</v>
      </c>
      <c r="AK2470">
        <v>0</v>
      </c>
    </row>
    <row r="2471" spans="1:37" ht="19" customHeight="1">
      <c r="A2471" t="s">
        <v>1275</v>
      </c>
      <c r="B2471" t="s">
        <v>1276</v>
      </c>
      <c r="C2471" t="s">
        <v>1277</v>
      </c>
      <c r="D2471">
        <v>7</v>
      </c>
      <c r="E2471" t="s">
        <v>1160</v>
      </c>
      <c r="F2471" t="s">
        <v>1161</v>
      </c>
      <c r="G2471" t="s">
        <v>1161</v>
      </c>
      <c r="H2471" t="s">
        <v>1140</v>
      </c>
      <c r="I2471" t="s">
        <v>1129</v>
      </c>
      <c r="J2471" t="s">
        <v>1032</v>
      </c>
      <c r="K2471">
        <v>364721</v>
      </c>
      <c r="L2471">
        <v>0</v>
      </c>
      <c r="M2471">
        <v>25115.155299999999</v>
      </c>
      <c r="N2471">
        <v>25115.155299999999</v>
      </c>
      <c r="O2471">
        <v>0</v>
      </c>
      <c r="P2471">
        <v>1191</v>
      </c>
      <c r="Q2471">
        <v>34165.571400000001</v>
      </c>
      <c r="R2471">
        <v>7356.5713999999998</v>
      </c>
      <c r="S2471">
        <v>640205.42859999998</v>
      </c>
      <c r="U2471">
        <f t="shared" si="45"/>
        <v>0</v>
      </c>
      <c r="V2471">
        <f t="shared" si="46"/>
        <v>8.1384814424236826E-2</v>
      </c>
      <c r="W2471" t="str">
        <f t="shared" si="47"/>
        <v/>
      </c>
      <c r="X2471">
        <f t="shared" si="48"/>
        <v>5.6042625824298236E-3</v>
      </c>
      <c r="Y2471" t="str">
        <f t="shared" si="49"/>
        <v/>
      </c>
      <c r="AA2471">
        <v>1191</v>
      </c>
      <c r="AB2471">
        <v>34165.571400000001</v>
      </c>
      <c r="AC2471">
        <v>7356.5713999999998</v>
      </c>
      <c r="AD2471">
        <v>640205.42859999998</v>
      </c>
      <c r="AF2471">
        <v>0</v>
      </c>
      <c r="AG2471">
        <v>364721</v>
      </c>
      <c r="AH2471">
        <v>0</v>
      </c>
      <c r="AI2471">
        <v>25115.155299999999</v>
      </c>
      <c r="AJ2471">
        <v>25115.155299999999</v>
      </c>
      <c r="AK2471">
        <v>0</v>
      </c>
    </row>
    <row r="2472" spans="1:37" ht="19" customHeight="1">
      <c r="A2472" t="s">
        <v>1275</v>
      </c>
      <c r="B2472" t="s">
        <v>1276</v>
      </c>
      <c r="C2472" t="s">
        <v>1277</v>
      </c>
      <c r="D2472">
        <v>7</v>
      </c>
      <c r="E2472" t="s">
        <v>1164</v>
      </c>
      <c r="F2472" t="s">
        <v>1164</v>
      </c>
      <c r="G2472" t="s">
        <v>1164</v>
      </c>
      <c r="H2472" t="s">
        <v>1096</v>
      </c>
      <c r="I2472" t="s">
        <v>1165</v>
      </c>
      <c r="J2472" t="s">
        <v>1039</v>
      </c>
      <c r="K2472">
        <v>687159.95</v>
      </c>
      <c r="L2472">
        <v>344134.17</v>
      </c>
      <c r="M2472">
        <v>7103367.8679999998</v>
      </c>
      <c r="N2472">
        <v>4732857.74</v>
      </c>
      <c r="O2472">
        <v>2370510.128</v>
      </c>
      <c r="Q2472">
        <v>520179.28570000001</v>
      </c>
      <c r="R2472">
        <v>28493.7143</v>
      </c>
      <c r="S2472">
        <v>521056.85710000002</v>
      </c>
      <c r="T2472">
        <v>14262.571400000001</v>
      </c>
      <c r="U2472">
        <f t="shared" si="45"/>
        <v>2.7372389799032549E-2</v>
      </c>
      <c r="V2472">
        <f t="shared" si="46"/>
        <v>0.28274789866223105</v>
      </c>
      <c r="W2472">
        <f t="shared" si="47"/>
        <v>10.329675294636662</v>
      </c>
      <c r="X2472">
        <f t="shared" si="48"/>
        <v>1.9475165223494268</v>
      </c>
      <c r="Y2472">
        <f t="shared" si="49"/>
        <v>71.148940105268409</v>
      </c>
      <c r="AB2472">
        <v>520179.28570000001</v>
      </c>
      <c r="AC2472">
        <v>28493.7143</v>
      </c>
      <c r="AD2472">
        <v>521056.85710000002</v>
      </c>
      <c r="AE2472">
        <v>14262.571400000001</v>
      </c>
      <c r="AF2472">
        <v>2.7341899999999999E-2</v>
      </c>
      <c r="AG2472">
        <v>687159.95</v>
      </c>
      <c r="AH2472">
        <v>344134.17</v>
      </c>
      <c r="AI2472">
        <v>7103367.8679999998</v>
      </c>
      <c r="AJ2472">
        <v>4732857.74</v>
      </c>
      <c r="AK2472">
        <v>2370510.128</v>
      </c>
    </row>
    <row r="2473" spans="1:37" ht="19" customHeight="1">
      <c r="A2473" t="s">
        <v>1275</v>
      </c>
      <c r="B2473" t="s">
        <v>1276</v>
      </c>
      <c r="C2473" t="s">
        <v>1277</v>
      </c>
      <c r="D2473">
        <v>7</v>
      </c>
      <c r="E2473" t="s">
        <v>1166</v>
      </c>
      <c r="G2473" t="s">
        <v>1167</v>
      </c>
      <c r="H2473" t="s">
        <v>1168</v>
      </c>
      <c r="I2473" t="s">
        <v>1165</v>
      </c>
      <c r="J2473" t="s">
        <v>1032</v>
      </c>
      <c r="K2473">
        <v>14779725</v>
      </c>
      <c r="L2473">
        <v>31751636.640000001</v>
      </c>
      <c r="M2473">
        <v>3204920.483</v>
      </c>
      <c r="N2473">
        <v>1017992.75</v>
      </c>
      <c r="O2473">
        <v>2186927.733</v>
      </c>
      <c r="P2473">
        <v>22879.2857</v>
      </c>
      <c r="R2473">
        <v>0</v>
      </c>
      <c r="S2473">
        <v>212304.85709999999</v>
      </c>
      <c r="U2473">
        <f t="shared" si="45"/>
        <v>0</v>
      </c>
      <c r="V2473">
        <f t="shared" si="46"/>
        <v>31.310340554346446</v>
      </c>
      <c r="W2473" t="str">
        <f t="shared" si="47"/>
        <v/>
      </c>
      <c r="X2473">
        <f t="shared" si="48"/>
        <v>2.1565487928053355</v>
      </c>
      <c r="Y2473" t="str">
        <f t="shared" si="49"/>
        <v/>
      </c>
      <c r="AA2473">
        <v>22879.2857</v>
      </c>
      <c r="AC2473">
        <v>0</v>
      </c>
      <c r="AD2473">
        <v>212304.85709999999</v>
      </c>
      <c r="AF2473">
        <v>0</v>
      </c>
      <c r="AG2473">
        <v>14779725</v>
      </c>
      <c r="AH2473">
        <v>31751636.640000001</v>
      </c>
      <c r="AI2473">
        <v>3204920.483</v>
      </c>
      <c r="AJ2473">
        <v>1017992.75</v>
      </c>
      <c r="AK2473">
        <v>2186927.733</v>
      </c>
    </row>
    <row r="2474" spans="1:37" ht="19" customHeight="1">
      <c r="A2474" t="s">
        <v>1275</v>
      </c>
      <c r="B2474" t="s">
        <v>1276</v>
      </c>
      <c r="C2474" t="s">
        <v>1277</v>
      </c>
      <c r="D2474">
        <v>7</v>
      </c>
      <c r="E2474" t="s">
        <v>1169</v>
      </c>
      <c r="G2474" t="s">
        <v>1170</v>
      </c>
      <c r="H2474" t="s">
        <v>1071</v>
      </c>
      <c r="I2474" t="s">
        <v>1165</v>
      </c>
      <c r="J2474" t="s">
        <v>1032</v>
      </c>
      <c r="K2474">
        <v>27802854</v>
      </c>
      <c r="L2474">
        <v>2639181.58</v>
      </c>
      <c r="M2474">
        <v>2095809.7069999999</v>
      </c>
      <c r="N2474">
        <v>1913998.57</v>
      </c>
      <c r="O2474">
        <v>181811.13630000001</v>
      </c>
      <c r="P2474">
        <v>4815.8571000000002</v>
      </c>
      <c r="R2474">
        <v>0</v>
      </c>
      <c r="S2474">
        <v>43641.857100000001</v>
      </c>
      <c r="U2474">
        <f t="shared" si="45"/>
        <v>0</v>
      </c>
      <c r="V2474">
        <f t="shared" si="46"/>
        <v>99.648881021478942</v>
      </c>
      <c r="W2474" t="str">
        <f t="shared" si="47"/>
        <v/>
      </c>
      <c r="X2474">
        <f t="shared" si="48"/>
        <v>6.8604181079701512</v>
      </c>
      <c r="Y2474" t="str">
        <f t="shared" si="49"/>
        <v/>
      </c>
      <c r="AA2474">
        <v>4815.8571000000002</v>
      </c>
      <c r="AC2474">
        <v>0</v>
      </c>
      <c r="AD2474">
        <v>43641.857100000001</v>
      </c>
      <c r="AF2474">
        <v>0</v>
      </c>
      <c r="AG2474">
        <v>27802854</v>
      </c>
      <c r="AH2474">
        <v>2639181.58</v>
      </c>
      <c r="AI2474">
        <v>2095809.7069999999</v>
      </c>
      <c r="AJ2474">
        <v>1913998.57</v>
      </c>
      <c r="AK2474">
        <v>181811.13630000001</v>
      </c>
    </row>
    <row r="2475" spans="1:37" ht="19" customHeight="1">
      <c r="A2475" t="s">
        <v>1275</v>
      </c>
      <c r="B2475" t="s">
        <v>1276</v>
      </c>
      <c r="C2475" t="s">
        <v>1277</v>
      </c>
      <c r="D2475">
        <v>7</v>
      </c>
      <c r="E2475" t="s">
        <v>1173</v>
      </c>
      <c r="G2475" t="s">
        <v>1174</v>
      </c>
      <c r="H2475" t="s">
        <v>1168</v>
      </c>
      <c r="I2475" t="s">
        <v>1165</v>
      </c>
      <c r="J2475" t="s">
        <v>1032</v>
      </c>
      <c r="K2475">
        <v>20050769</v>
      </c>
      <c r="L2475">
        <v>2680583.2799999998</v>
      </c>
      <c r="M2475">
        <v>1565191.085</v>
      </c>
      <c r="N2475">
        <v>1380528.3629999999</v>
      </c>
      <c r="O2475">
        <v>184662.7218</v>
      </c>
      <c r="P2475">
        <v>2300.7143000000001</v>
      </c>
      <c r="R2475">
        <v>0</v>
      </c>
      <c r="S2475">
        <v>41108.142899999999</v>
      </c>
      <c r="U2475">
        <f t="shared" si="45"/>
        <v>0</v>
      </c>
      <c r="V2475">
        <f t="shared" si="46"/>
        <v>78.99495844167653</v>
      </c>
      <c r="W2475" t="str">
        <f t="shared" si="47"/>
        <v/>
      </c>
      <c r="X2475">
        <f t="shared" si="48"/>
        <v>5.4392806547476367</v>
      </c>
      <c r="Y2475" t="str">
        <f t="shared" si="49"/>
        <v/>
      </c>
      <c r="AA2475">
        <v>2300.7143000000001</v>
      </c>
      <c r="AC2475">
        <v>0</v>
      </c>
      <c r="AD2475">
        <v>41108.142899999999</v>
      </c>
      <c r="AF2475">
        <v>0</v>
      </c>
      <c r="AG2475">
        <v>20050769</v>
      </c>
      <c r="AH2475">
        <v>2680583.2799999998</v>
      </c>
      <c r="AI2475">
        <v>1565191.085</v>
      </c>
      <c r="AJ2475">
        <v>1380528.3629999999</v>
      </c>
      <c r="AK2475">
        <v>184662.7218</v>
      </c>
    </row>
    <row r="2476" spans="1:37" ht="19" customHeight="1">
      <c r="A2476" t="s">
        <v>1275</v>
      </c>
      <c r="B2476" t="s">
        <v>1276</v>
      </c>
      <c r="C2476" t="s">
        <v>1277</v>
      </c>
      <c r="D2476">
        <v>7</v>
      </c>
      <c r="E2476" t="s">
        <v>1175</v>
      </c>
      <c r="G2476" t="s">
        <v>1176</v>
      </c>
      <c r="H2476" t="s">
        <v>1168</v>
      </c>
      <c r="I2476" t="s">
        <v>1165</v>
      </c>
      <c r="J2476" t="s">
        <v>1032</v>
      </c>
      <c r="K2476">
        <v>0</v>
      </c>
      <c r="L2476">
        <v>17146825.719999999</v>
      </c>
      <c r="M2476">
        <v>1181420.348</v>
      </c>
      <c r="N2476">
        <v>0</v>
      </c>
      <c r="O2476">
        <v>1181420.348</v>
      </c>
      <c r="P2476">
        <v>98438.714300000007</v>
      </c>
      <c r="R2476">
        <v>0</v>
      </c>
      <c r="S2476">
        <v>354550.28570000001</v>
      </c>
      <c r="U2476">
        <f t="shared" si="45"/>
        <v>0</v>
      </c>
      <c r="V2476">
        <f t="shared" si="46"/>
        <v>6.9088832535908216</v>
      </c>
      <c r="W2476" t="str">
        <f t="shared" si="47"/>
        <v/>
      </c>
      <c r="X2476">
        <f t="shared" si="48"/>
        <v>0.47602369039233694</v>
      </c>
      <c r="Y2476" t="str">
        <f t="shared" si="49"/>
        <v/>
      </c>
      <c r="AA2476">
        <v>98438.714300000007</v>
      </c>
      <c r="AC2476">
        <v>0</v>
      </c>
      <c r="AD2476">
        <v>354550.28570000001</v>
      </c>
      <c r="AF2476">
        <v>0</v>
      </c>
      <c r="AG2476">
        <v>0</v>
      </c>
      <c r="AH2476">
        <v>17146825.719999999</v>
      </c>
      <c r="AI2476">
        <v>1181420.348</v>
      </c>
      <c r="AJ2476">
        <v>0</v>
      </c>
      <c r="AK2476">
        <v>1181420.348</v>
      </c>
    </row>
    <row r="2477" spans="1:37" ht="19" customHeight="1">
      <c r="A2477" t="s">
        <v>1275</v>
      </c>
      <c r="B2477" t="s">
        <v>1276</v>
      </c>
      <c r="C2477" t="s">
        <v>1277</v>
      </c>
      <c r="D2477">
        <v>7</v>
      </c>
      <c r="E2477" t="s">
        <v>1171</v>
      </c>
      <c r="G2477" t="s">
        <v>1172</v>
      </c>
      <c r="H2477" t="s">
        <v>1168</v>
      </c>
      <c r="I2477" t="s">
        <v>1165</v>
      </c>
      <c r="J2477" t="s">
        <v>1032</v>
      </c>
      <c r="K2477">
        <v>2311261</v>
      </c>
      <c r="L2477">
        <v>14812208.189999999</v>
      </c>
      <c r="M2477">
        <v>1179448.2320000001</v>
      </c>
      <c r="N2477">
        <v>159211.1545</v>
      </c>
      <c r="O2477">
        <v>1020237.078</v>
      </c>
      <c r="P2477">
        <v>15151.7143</v>
      </c>
      <c r="R2477">
        <v>0</v>
      </c>
      <c r="S2477">
        <v>167325.28570000001</v>
      </c>
      <c r="U2477">
        <f t="shared" si="45"/>
        <v>0</v>
      </c>
      <c r="V2477">
        <f t="shared" si="46"/>
        <v>14.619487270271632</v>
      </c>
      <c r="W2477" t="str">
        <f t="shared" si="47"/>
        <v/>
      </c>
      <c r="X2477">
        <f t="shared" si="48"/>
        <v>1.0069763447081244</v>
      </c>
      <c r="Y2477" t="str">
        <f t="shared" si="49"/>
        <v/>
      </c>
      <c r="AA2477">
        <v>15151.7143</v>
      </c>
      <c r="AC2477">
        <v>0</v>
      </c>
      <c r="AD2477">
        <v>167325.28570000001</v>
      </c>
      <c r="AF2477">
        <v>0</v>
      </c>
      <c r="AG2477">
        <v>2311261</v>
      </c>
      <c r="AH2477">
        <v>14812208.189999999</v>
      </c>
      <c r="AI2477">
        <v>1179448.2320000001</v>
      </c>
      <c r="AJ2477">
        <v>159211.1545</v>
      </c>
      <c r="AK2477">
        <v>1020237.078</v>
      </c>
    </row>
    <row r="2478" spans="1:37" ht="19" customHeight="1">
      <c r="A2478" t="s">
        <v>1275</v>
      </c>
      <c r="B2478" t="s">
        <v>1276</v>
      </c>
      <c r="C2478" t="s">
        <v>1277</v>
      </c>
      <c r="D2478">
        <v>7</v>
      </c>
      <c r="E2478" t="s">
        <v>1177</v>
      </c>
      <c r="G2478" t="s">
        <v>1178</v>
      </c>
      <c r="H2478" t="s">
        <v>1168</v>
      </c>
      <c r="I2478" t="s">
        <v>1165</v>
      </c>
      <c r="J2478" t="s">
        <v>1032</v>
      </c>
      <c r="K2478">
        <v>0</v>
      </c>
      <c r="L2478">
        <v>12078477.25</v>
      </c>
      <c r="M2478">
        <v>832208.0577</v>
      </c>
      <c r="N2478">
        <v>0</v>
      </c>
      <c r="O2478">
        <v>832208.0577</v>
      </c>
      <c r="P2478">
        <v>115061.5714</v>
      </c>
      <c r="R2478">
        <v>0</v>
      </c>
      <c r="S2478">
        <v>304196.28570000001</v>
      </c>
      <c r="U2478">
        <f t="shared" si="45"/>
        <v>0</v>
      </c>
      <c r="V2478">
        <f t="shared" si="46"/>
        <v>5.6723136708568953</v>
      </c>
      <c r="W2478" t="str">
        <f t="shared" si="47"/>
        <v/>
      </c>
      <c r="X2478">
        <f t="shared" si="48"/>
        <v>0.39082286988527254</v>
      </c>
      <c r="Y2478" t="str">
        <f t="shared" si="49"/>
        <v/>
      </c>
      <c r="AA2478">
        <v>115061.5714</v>
      </c>
      <c r="AC2478">
        <v>0</v>
      </c>
      <c r="AD2478">
        <v>304196.28570000001</v>
      </c>
      <c r="AF2478">
        <v>0</v>
      </c>
      <c r="AG2478">
        <v>0</v>
      </c>
      <c r="AH2478">
        <v>12078477.25</v>
      </c>
      <c r="AI2478">
        <v>832208.0577</v>
      </c>
      <c r="AJ2478">
        <v>0</v>
      </c>
      <c r="AK2478">
        <v>832208.0577</v>
      </c>
    </row>
    <row r="2479" spans="1:37" ht="19" customHeight="1">
      <c r="A2479" t="s">
        <v>1275</v>
      </c>
      <c r="B2479" t="s">
        <v>1276</v>
      </c>
      <c r="C2479" t="s">
        <v>1277</v>
      </c>
      <c r="D2479">
        <v>7</v>
      </c>
      <c r="E2479" t="s">
        <v>1179</v>
      </c>
      <c r="G2479" t="s">
        <v>1180</v>
      </c>
      <c r="H2479" t="s">
        <v>1071</v>
      </c>
      <c r="I2479" t="s">
        <v>1165</v>
      </c>
      <c r="J2479" t="s">
        <v>1032</v>
      </c>
      <c r="K2479">
        <v>29953</v>
      </c>
      <c r="L2479">
        <v>11784843.199999999</v>
      </c>
      <c r="M2479">
        <v>813719.37569999998</v>
      </c>
      <c r="N2479">
        <v>2062.5176999999999</v>
      </c>
      <c r="O2479">
        <v>811656.85800000001</v>
      </c>
      <c r="P2479">
        <v>9451.5714000000007</v>
      </c>
      <c r="R2479">
        <v>0</v>
      </c>
      <c r="S2479">
        <v>86942.142900000006</v>
      </c>
      <c r="U2479">
        <f t="shared" si="45"/>
        <v>0</v>
      </c>
      <c r="V2479">
        <f t="shared" si="46"/>
        <v>19.413232435652656</v>
      </c>
      <c r="W2479" t="str">
        <f t="shared" si="47"/>
        <v/>
      </c>
      <c r="X2479">
        <f t="shared" si="48"/>
        <v>1.3370457780607565</v>
      </c>
      <c r="Y2479" t="str">
        <f t="shared" si="49"/>
        <v/>
      </c>
      <c r="AA2479">
        <v>9451.5714000000007</v>
      </c>
      <c r="AC2479">
        <v>0</v>
      </c>
      <c r="AD2479">
        <v>86942.142900000006</v>
      </c>
      <c r="AF2479">
        <v>0</v>
      </c>
      <c r="AG2479">
        <v>29953</v>
      </c>
      <c r="AH2479">
        <v>11784843.199999999</v>
      </c>
      <c r="AI2479">
        <v>813719.37569999998</v>
      </c>
      <c r="AJ2479">
        <v>2062.5176999999999</v>
      </c>
      <c r="AK2479">
        <v>811656.85800000001</v>
      </c>
    </row>
    <row r="2480" spans="1:37" ht="19" customHeight="1">
      <c r="A2480" t="s">
        <v>1275</v>
      </c>
      <c r="B2480" t="s">
        <v>1276</v>
      </c>
      <c r="C2480" t="s">
        <v>1277</v>
      </c>
      <c r="D2480">
        <v>7</v>
      </c>
      <c r="E2480" t="s">
        <v>1181</v>
      </c>
      <c r="G2480" t="s">
        <v>1182</v>
      </c>
      <c r="H2480" t="s">
        <v>1071</v>
      </c>
      <c r="I2480" t="s">
        <v>1165</v>
      </c>
      <c r="J2480" t="s">
        <v>1032</v>
      </c>
      <c r="K2480">
        <v>2028274</v>
      </c>
      <c r="L2480">
        <v>8183146.6500000004</v>
      </c>
      <c r="M2480">
        <v>703449.91240000003</v>
      </c>
      <c r="N2480">
        <v>139709.84589999999</v>
      </c>
      <c r="O2480">
        <v>563740.06640000001</v>
      </c>
      <c r="P2480">
        <v>7258.4286000000002</v>
      </c>
      <c r="R2480">
        <v>0</v>
      </c>
      <c r="S2480">
        <v>55555</v>
      </c>
      <c r="U2480">
        <f t="shared" si="45"/>
        <v>0</v>
      </c>
      <c r="V2480">
        <f t="shared" si="46"/>
        <v>26.258201396299679</v>
      </c>
      <c r="W2480" t="str">
        <f t="shared" si="47"/>
        <v/>
      </c>
      <c r="X2480">
        <f t="shared" si="48"/>
        <v>1.8088892922072077</v>
      </c>
      <c r="Y2480" t="str">
        <f t="shared" si="49"/>
        <v/>
      </c>
      <c r="AA2480">
        <v>7258.4286000000002</v>
      </c>
      <c r="AC2480">
        <v>0</v>
      </c>
      <c r="AD2480">
        <v>55555</v>
      </c>
      <c r="AF2480">
        <v>0</v>
      </c>
      <c r="AG2480">
        <v>2028274</v>
      </c>
      <c r="AH2480">
        <v>8183146.6500000004</v>
      </c>
      <c r="AI2480">
        <v>703449.91240000003</v>
      </c>
      <c r="AJ2480">
        <v>139709.84589999999</v>
      </c>
      <c r="AK2480">
        <v>563740.06640000001</v>
      </c>
    </row>
    <row r="2481" spans="1:37" ht="19" customHeight="1">
      <c r="A2481" t="s">
        <v>1275</v>
      </c>
      <c r="B2481" t="s">
        <v>1276</v>
      </c>
      <c r="C2481" t="s">
        <v>1277</v>
      </c>
      <c r="D2481">
        <v>7</v>
      </c>
      <c r="E2481" t="s">
        <v>1187</v>
      </c>
      <c r="G2481" t="s">
        <v>1188</v>
      </c>
      <c r="H2481" t="s">
        <v>1071</v>
      </c>
      <c r="I2481" t="s">
        <v>1165</v>
      </c>
      <c r="J2481" t="s">
        <v>1032</v>
      </c>
      <c r="K2481">
        <v>106504</v>
      </c>
      <c r="L2481">
        <v>8312866.2599999998</v>
      </c>
      <c r="M2481">
        <v>579842.00190000003</v>
      </c>
      <c r="N2481">
        <v>7341.5268999999998</v>
      </c>
      <c r="O2481">
        <v>572500.47499999998</v>
      </c>
      <c r="P2481">
        <v>12007.142900000001</v>
      </c>
      <c r="R2481">
        <v>0</v>
      </c>
      <c r="S2481">
        <v>99980.571400000001</v>
      </c>
      <c r="U2481">
        <f t="shared" si="45"/>
        <v>0</v>
      </c>
      <c r="V2481">
        <f t="shared" si="46"/>
        <v>12.030009062340685</v>
      </c>
      <c r="W2481" t="str">
        <f t="shared" si="47"/>
        <v/>
      </c>
      <c r="X2481">
        <f t="shared" si="48"/>
        <v>0.82850668424965612</v>
      </c>
      <c r="Y2481" t="str">
        <f t="shared" si="49"/>
        <v/>
      </c>
      <c r="AA2481">
        <v>12007.142900000001</v>
      </c>
      <c r="AC2481">
        <v>0</v>
      </c>
      <c r="AD2481">
        <v>99980.571400000001</v>
      </c>
      <c r="AF2481">
        <v>0</v>
      </c>
      <c r="AG2481">
        <v>106504</v>
      </c>
      <c r="AH2481">
        <v>8312866.2599999998</v>
      </c>
      <c r="AI2481">
        <v>579842.00190000003</v>
      </c>
      <c r="AJ2481">
        <v>7341.5268999999998</v>
      </c>
      <c r="AK2481">
        <v>572500.47499999998</v>
      </c>
    </row>
    <row r="2482" spans="1:37" ht="19" customHeight="1">
      <c r="A2482" t="s">
        <v>1275</v>
      </c>
      <c r="B2482" t="s">
        <v>1276</v>
      </c>
      <c r="C2482" t="s">
        <v>1277</v>
      </c>
      <c r="D2482">
        <v>7</v>
      </c>
      <c r="E2482" t="s">
        <v>1183</v>
      </c>
      <c r="G2482" t="s">
        <v>1184</v>
      </c>
      <c r="H2482" t="s">
        <v>1168</v>
      </c>
      <c r="I2482" t="s">
        <v>1165</v>
      </c>
      <c r="J2482" t="s">
        <v>1032</v>
      </c>
      <c r="K2482">
        <v>3100167</v>
      </c>
      <c r="L2482">
        <v>5169417.16</v>
      </c>
      <c r="M2482">
        <v>569641.5024</v>
      </c>
      <c r="N2482">
        <v>213553.74650000001</v>
      </c>
      <c r="O2482">
        <v>356087.75589999999</v>
      </c>
      <c r="P2482">
        <v>15684.7143</v>
      </c>
      <c r="R2482">
        <v>0</v>
      </c>
      <c r="S2482">
        <v>121714.14290000001</v>
      </c>
      <c r="U2482">
        <f t="shared" si="45"/>
        <v>0</v>
      </c>
      <c r="V2482">
        <f t="shared" si="46"/>
        <v>9.7060960835495944</v>
      </c>
      <c r="W2482" t="str">
        <f t="shared" si="47"/>
        <v/>
      </c>
      <c r="X2482">
        <f t="shared" si="48"/>
        <v>0.66859409717549168</v>
      </c>
      <c r="Y2482" t="str">
        <f t="shared" si="49"/>
        <v/>
      </c>
      <c r="AA2482">
        <v>15684.7143</v>
      </c>
      <c r="AC2482">
        <v>0</v>
      </c>
      <c r="AD2482">
        <v>121714.14290000001</v>
      </c>
      <c r="AF2482">
        <v>0</v>
      </c>
      <c r="AG2482">
        <v>3100167</v>
      </c>
      <c r="AH2482">
        <v>5169417.16</v>
      </c>
      <c r="AI2482">
        <v>569641.5024</v>
      </c>
      <c r="AJ2482">
        <v>213553.74650000001</v>
      </c>
      <c r="AK2482">
        <v>356087.75589999999</v>
      </c>
    </row>
    <row r="2483" spans="1:37" ht="19" customHeight="1">
      <c r="A2483" t="s">
        <v>1275</v>
      </c>
      <c r="B2483" t="s">
        <v>1276</v>
      </c>
      <c r="C2483" t="s">
        <v>1277</v>
      </c>
      <c r="D2483">
        <v>7</v>
      </c>
      <c r="E2483" t="s">
        <v>1185</v>
      </c>
      <c r="F2483" t="s">
        <v>1186</v>
      </c>
      <c r="G2483" t="s">
        <v>1186</v>
      </c>
      <c r="H2483" t="s">
        <v>1168</v>
      </c>
      <c r="I2483" t="s">
        <v>1165</v>
      </c>
      <c r="J2483" t="s">
        <v>1039</v>
      </c>
      <c r="K2483">
        <v>20359.25</v>
      </c>
      <c r="L2483">
        <v>62209.620699999999</v>
      </c>
      <c r="M2483">
        <v>568716.86069999996</v>
      </c>
      <c r="N2483">
        <v>140235.7371</v>
      </c>
      <c r="O2483">
        <v>428481.1237</v>
      </c>
      <c r="P2483">
        <v>35792.857100000001</v>
      </c>
      <c r="Q2483">
        <v>227050.14290000001</v>
      </c>
      <c r="S2483">
        <v>227050.14290000001</v>
      </c>
      <c r="U2483">
        <f t="shared" si="45"/>
        <v>0</v>
      </c>
      <c r="V2483">
        <f t="shared" si="46"/>
        <v>5.1951312632901488E-2</v>
      </c>
      <c r="W2483" t="str">
        <f t="shared" si="47"/>
        <v/>
      </c>
      <c r="X2483">
        <f t="shared" si="48"/>
        <v>0.35782961761917353</v>
      </c>
      <c r="Y2483" t="str">
        <f t="shared" si="49"/>
        <v/>
      </c>
      <c r="AA2483">
        <v>35792.857100000001</v>
      </c>
      <c r="AB2483">
        <v>227050.14290000001</v>
      </c>
      <c r="AD2483">
        <v>227050.14290000001</v>
      </c>
      <c r="AF2483">
        <v>0</v>
      </c>
      <c r="AG2483">
        <v>20359.25</v>
      </c>
      <c r="AH2483">
        <v>62209.620699999999</v>
      </c>
      <c r="AI2483">
        <v>568716.86069999996</v>
      </c>
      <c r="AJ2483">
        <v>140235.7371</v>
      </c>
      <c r="AK2483">
        <v>428481.1237</v>
      </c>
    </row>
    <row r="2484" spans="1:37" ht="19" customHeight="1">
      <c r="A2484" t="s">
        <v>1275</v>
      </c>
      <c r="B2484" t="s">
        <v>1276</v>
      </c>
      <c r="C2484" t="s">
        <v>1277</v>
      </c>
      <c r="D2484">
        <v>7</v>
      </c>
      <c r="E2484" t="s">
        <v>1189</v>
      </c>
      <c r="G2484" t="s">
        <v>1190</v>
      </c>
      <c r="H2484" t="s">
        <v>1071</v>
      </c>
      <c r="I2484" t="s">
        <v>1165</v>
      </c>
      <c r="J2484" t="s">
        <v>1032</v>
      </c>
      <c r="K2484">
        <v>987574</v>
      </c>
      <c r="L2484">
        <v>5852563.0599999996</v>
      </c>
      <c r="M2484">
        <v>471093.73969999998</v>
      </c>
      <c r="N2484">
        <v>68017.638800000001</v>
      </c>
      <c r="O2484">
        <v>403076.10090000002</v>
      </c>
      <c r="P2484">
        <v>2769.7143000000001</v>
      </c>
      <c r="R2484">
        <v>0</v>
      </c>
      <c r="S2484">
        <v>56985</v>
      </c>
      <c r="U2484">
        <f t="shared" si="45"/>
        <v>0</v>
      </c>
      <c r="V2484">
        <f t="shared" si="46"/>
        <v>17.14771320773637</v>
      </c>
      <c r="W2484" t="str">
        <f t="shared" si="47"/>
        <v/>
      </c>
      <c r="X2484">
        <f t="shared" si="48"/>
        <v>1.1809968530565687</v>
      </c>
      <c r="Y2484" t="str">
        <f t="shared" si="49"/>
        <v/>
      </c>
      <c r="AA2484">
        <v>2769.7143000000001</v>
      </c>
      <c r="AC2484">
        <v>0</v>
      </c>
      <c r="AD2484">
        <v>56985</v>
      </c>
      <c r="AF2484">
        <v>0</v>
      </c>
      <c r="AG2484">
        <v>987574</v>
      </c>
      <c r="AH2484">
        <v>5852563.0599999996</v>
      </c>
      <c r="AI2484">
        <v>471093.73969999998</v>
      </c>
      <c r="AJ2484">
        <v>68017.638800000001</v>
      </c>
      <c r="AK2484">
        <v>403076.10090000002</v>
      </c>
    </row>
    <row r="2485" spans="1:37" ht="19" customHeight="1">
      <c r="A2485" t="s">
        <v>1275</v>
      </c>
      <c r="B2485" t="s">
        <v>1276</v>
      </c>
      <c r="C2485" t="s">
        <v>1277</v>
      </c>
      <c r="D2485">
        <v>7</v>
      </c>
      <c r="E2485" t="s">
        <v>1193</v>
      </c>
      <c r="G2485" t="s">
        <v>1194</v>
      </c>
      <c r="H2485" t="s">
        <v>1071</v>
      </c>
      <c r="I2485" t="s">
        <v>1165</v>
      </c>
      <c r="J2485" t="s">
        <v>1032</v>
      </c>
      <c r="K2485">
        <v>482</v>
      </c>
      <c r="L2485">
        <v>6574958.1799999997</v>
      </c>
      <c r="M2485">
        <v>453075.88309999998</v>
      </c>
      <c r="N2485">
        <v>33.2136</v>
      </c>
      <c r="O2485">
        <v>453042.66950000002</v>
      </c>
      <c r="P2485">
        <v>59775.857100000001</v>
      </c>
      <c r="R2485">
        <v>0</v>
      </c>
      <c r="S2485">
        <v>147102</v>
      </c>
      <c r="U2485">
        <f t="shared" si="45"/>
        <v>0</v>
      </c>
      <c r="V2485">
        <f t="shared" si="46"/>
        <v>6.3856956203372972</v>
      </c>
      <c r="W2485" t="str">
        <f t="shared" si="47"/>
        <v/>
      </c>
      <c r="X2485">
        <f t="shared" si="48"/>
        <v>0.44000167337726787</v>
      </c>
      <c r="Y2485" t="str">
        <f t="shared" si="49"/>
        <v/>
      </c>
      <c r="AA2485">
        <v>59775.857100000001</v>
      </c>
      <c r="AC2485">
        <v>0</v>
      </c>
      <c r="AD2485">
        <v>147102</v>
      </c>
      <c r="AF2485">
        <v>0</v>
      </c>
      <c r="AG2485">
        <v>482</v>
      </c>
      <c r="AH2485">
        <v>6574958.1799999997</v>
      </c>
      <c r="AI2485">
        <v>453075.88309999998</v>
      </c>
      <c r="AJ2485">
        <v>33.2136</v>
      </c>
      <c r="AK2485">
        <v>453042.66950000002</v>
      </c>
    </row>
    <row r="2486" spans="1:37" ht="19" customHeight="1">
      <c r="A2486" t="s">
        <v>1275</v>
      </c>
      <c r="B2486" t="s">
        <v>1276</v>
      </c>
      <c r="C2486" t="s">
        <v>1277</v>
      </c>
      <c r="D2486">
        <v>7</v>
      </c>
      <c r="E2486" t="s">
        <v>1191</v>
      </c>
      <c r="G2486" t="s">
        <v>1192</v>
      </c>
      <c r="H2486" t="s">
        <v>1071</v>
      </c>
      <c r="I2486" t="s">
        <v>1165</v>
      </c>
      <c r="J2486" t="s">
        <v>1032</v>
      </c>
      <c r="K2486">
        <v>513029</v>
      </c>
      <c r="L2486">
        <v>5818089.6200000001</v>
      </c>
      <c r="M2486">
        <v>436031.34639999998</v>
      </c>
      <c r="N2486">
        <v>35331.968000000001</v>
      </c>
      <c r="O2486">
        <v>400699.37839999999</v>
      </c>
      <c r="P2486">
        <v>5453.8571000000002</v>
      </c>
      <c r="R2486">
        <v>0</v>
      </c>
      <c r="S2486">
        <v>55752</v>
      </c>
      <c r="U2486">
        <f t="shared" si="45"/>
        <v>0</v>
      </c>
      <c r="V2486">
        <f t="shared" si="46"/>
        <v>16.222655996966157</v>
      </c>
      <c r="W2486" t="str">
        <f t="shared" si="47"/>
        <v/>
      </c>
      <c r="X2486">
        <f t="shared" si="48"/>
        <v>1.1172727856015414</v>
      </c>
      <c r="Y2486" t="str">
        <f t="shared" si="49"/>
        <v/>
      </c>
      <c r="AA2486">
        <v>5453.8571000000002</v>
      </c>
      <c r="AC2486">
        <v>0</v>
      </c>
      <c r="AD2486">
        <v>55752</v>
      </c>
      <c r="AF2486">
        <v>0</v>
      </c>
      <c r="AG2486">
        <v>513029</v>
      </c>
      <c r="AH2486">
        <v>5818089.6200000001</v>
      </c>
      <c r="AI2486">
        <v>436031.34639999998</v>
      </c>
      <c r="AJ2486">
        <v>35331.968000000001</v>
      </c>
      <c r="AK2486">
        <v>400699.37839999999</v>
      </c>
    </row>
    <row r="2487" spans="1:37" ht="19" customHeight="1">
      <c r="A2487" t="s">
        <v>1275</v>
      </c>
      <c r="B2487" t="s">
        <v>1276</v>
      </c>
      <c r="C2487" t="s">
        <v>1277</v>
      </c>
      <c r="D2487">
        <v>7</v>
      </c>
      <c r="E2487" t="s">
        <v>1195</v>
      </c>
      <c r="F2487" t="s">
        <v>1196</v>
      </c>
      <c r="G2487" t="s">
        <v>1196</v>
      </c>
      <c r="H2487" t="s">
        <v>1168</v>
      </c>
      <c r="I2487" t="s">
        <v>1165</v>
      </c>
      <c r="J2487" t="s">
        <v>1039</v>
      </c>
      <c r="K2487">
        <v>4116.51</v>
      </c>
      <c r="L2487">
        <v>43335.4162</v>
      </c>
      <c r="M2487">
        <v>326807.50469999999</v>
      </c>
      <c r="N2487">
        <v>28342.248899999999</v>
      </c>
      <c r="O2487">
        <v>298465.25579999998</v>
      </c>
      <c r="P2487">
        <v>3741.5713999999998</v>
      </c>
      <c r="Q2487">
        <v>58905.2857</v>
      </c>
      <c r="S2487">
        <v>58905.2857</v>
      </c>
      <c r="U2487">
        <f t="shared" si="45"/>
        <v>0</v>
      </c>
      <c r="V2487">
        <f t="shared" si="46"/>
        <v>0.11508044684689475</v>
      </c>
      <c r="W2487" t="str">
        <f t="shared" si="47"/>
        <v/>
      </c>
      <c r="X2487">
        <f t="shared" si="48"/>
        <v>0.79257380438635727</v>
      </c>
      <c r="Y2487" t="str">
        <f t="shared" si="49"/>
        <v/>
      </c>
      <c r="AA2487">
        <v>3741.5713999999998</v>
      </c>
      <c r="AB2487">
        <v>58905.2857</v>
      </c>
      <c r="AD2487">
        <v>58905.2857</v>
      </c>
      <c r="AF2487">
        <v>0</v>
      </c>
      <c r="AG2487">
        <v>4116.51</v>
      </c>
      <c r="AH2487">
        <v>43335.4162</v>
      </c>
      <c r="AI2487">
        <v>326807.50469999999</v>
      </c>
      <c r="AJ2487">
        <v>28342.248899999999</v>
      </c>
      <c r="AK2487">
        <v>298465.25579999998</v>
      </c>
    </row>
    <row r="2488" spans="1:37" ht="19" customHeight="1">
      <c r="A2488" t="s">
        <v>1275</v>
      </c>
      <c r="B2488" t="s">
        <v>1276</v>
      </c>
      <c r="C2488" t="s">
        <v>1277</v>
      </c>
      <c r="D2488">
        <v>7</v>
      </c>
      <c r="E2488" t="s">
        <v>1199</v>
      </c>
      <c r="G2488" t="s">
        <v>1200</v>
      </c>
      <c r="H2488" t="s">
        <v>1168</v>
      </c>
      <c r="I2488" t="s">
        <v>1165</v>
      </c>
      <c r="J2488" t="s">
        <v>1032</v>
      </c>
      <c r="K2488">
        <v>597171</v>
      </c>
      <c r="L2488">
        <v>3429495.19</v>
      </c>
      <c r="M2488">
        <v>277348.4963</v>
      </c>
      <c r="N2488">
        <v>41139.597699999998</v>
      </c>
      <c r="O2488">
        <v>236208.89859999999</v>
      </c>
      <c r="P2488">
        <v>6249</v>
      </c>
      <c r="R2488">
        <v>0</v>
      </c>
      <c r="S2488">
        <v>71555.857099999994</v>
      </c>
      <c r="U2488">
        <f t="shared" si="45"/>
        <v>0</v>
      </c>
      <c r="V2488">
        <f t="shared" si="46"/>
        <v>8.039006874572916</v>
      </c>
      <c r="W2488" t="str">
        <f t="shared" si="47"/>
        <v/>
      </c>
      <c r="X2488">
        <f t="shared" si="48"/>
        <v>0.55371028121110799</v>
      </c>
      <c r="Y2488" t="str">
        <f t="shared" si="49"/>
        <v/>
      </c>
      <c r="AA2488">
        <v>6249</v>
      </c>
      <c r="AC2488">
        <v>0</v>
      </c>
      <c r="AD2488">
        <v>71555.857099999994</v>
      </c>
      <c r="AF2488">
        <v>0</v>
      </c>
      <c r="AG2488">
        <v>597171</v>
      </c>
      <c r="AH2488">
        <v>3429495.19</v>
      </c>
      <c r="AI2488">
        <v>277348.4963</v>
      </c>
      <c r="AJ2488">
        <v>41139.597699999998</v>
      </c>
      <c r="AK2488">
        <v>236208.89859999999</v>
      </c>
    </row>
    <row r="2489" spans="1:37" ht="19" customHeight="1">
      <c r="A2489" t="s">
        <v>1275</v>
      </c>
      <c r="B2489" t="s">
        <v>1276</v>
      </c>
      <c r="C2489" t="s">
        <v>1277</v>
      </c>
      <c r="D2489">
        <v>7</v>
      </c>
      <c r="E2489" t="s">
        <v>1197</v>
      </c>
      <c r="G2489" t="s">
        <v>1198</v>
      </c>
      <c r="H2489" t="s">
        <v>1071</v>
      </c>
      <c r="I2489" t="s">
        <v>1165</v>
      </c>
      <c r="J2489" t="s">
        <v>1032</v>
      </c>
      <c r="K2489">
        <v>0</v>
      </c>
      <c r="L2489">
        <v>3628743.7</v>
      </c>
      <c r="M2489">
        <v>249963.3719</v>
      </c>
      <c r="N2489">
        <v>0</v>
      </c>
      <c r="O2489">
        <v>249963.3719</v>
      </c>
      <c r="P2489">
        <v>3921</v>
      </c>
      <c r="R2489">
        <v>0</v>
      </c>
      <c r="S2489">
        <v>25770</v>
      </c>
      <c r="U2489">
        <f t="shared" si="45"/>
        <v>0</v>
      </c>
      <c r="V2489">
        <f t="shared" si="46"/>
        <v>20.116102333832256</v>
      </c>
      <c r="W2489" t="str">
        <f t="shared" si="47"/>
        <v/>
      </c>
      <c r="X2489">
        <f t="shared" si="48"/>
        <v>1.3856830860912468</v>
      </c>
      <c r="Y2489" t="str">
        <f t="shared" si="49"/>
        <v/>
      </c>
      <c r="AA2489">
        <v>3921</v>
      </c>
      <c r="AC2489">
        <v>0</v>
      </c>
      <c r="AD2489">
        <v>25770</v>
      </c>
      <c r="AF2489">
        <v>0</v>
      </c>
      <c r="AG2489">
        <v>0</v>
      </c>
      <c r="AH2489">
        <v>3628743.7</v>
      </c>
      <c r="AI2489">
        <v>249963.3719</v>
      </c>
      <c r="AJ2489">
        <v>0</v>
      </c>
      <c r="AK2489">
        <v>249963.3719</v>
      </c>
    </row>
    <row r="2490" spans="1:37" ht="19" customHeight="1">
      <c r="A2490" t="s">
        <v>1275</v>
      </c>
      <c r="B2490" t="s">
        <v>1276</v>
      </c>
      <c r="C2490" t="s">
        <v>1277</v>
      </c>
      <c r="D2490">
        <v>7</v>
      </c>
      <c r="E2490" t="s">
        <v>1201</v>
      </c>
      <c r="G2490" t="s">
        <v>1202</v>
      </c>
      <c r="H2490" t="s">
        <v>1168</v>
      </c>
      <c r="I2490" t="s">
        <v>1165</v>
      </c>
      <c r="J2490" t="s">
        <v>1032</v>
      </c>
      <c r="K2490">
        <v>393</v>
      </c>
      <c r="L2490">
        <v>3156910.64</v>
      </c>
      <c r="M2490">
        <v>217554.2905</v>
      </c>
      <c r="N2490">
        <v>27.028600000000001</v>
      </c>
      <c r="O2490">
        <v>217527.26190000001</v>
      </c>
      <c r="P2490">
        <v>35051.7143</v>
      </c>
      <c r="R2490">
        <v>0</v>
      </c>
      <c r="S2490">
        <v>108874.4286</v>
      </c>
      <c r="U2490">
        <f t="shared" si="45"/>
        <v>0</v>
      </c>
      <c r="V2490">
        <f t="shared" si="46"/>
        <v>4.1427852521731365</v>
      </c>
      <c r="W2490" t="str">
        <f t="shared" si="47"/>
        <v/>
      </c>
      <c r="X2490">
        <f t="shared" si="48"/>
        <v>0.28545898937689451</v>
      </c>
      <c r="Y2490" t="str">
        <f t="shared" si="49"/>
        <v/>
      </c>
      <c r="AA2490">
        <v>35051.7143</v>
      </c>
      <c r="AC2490">
        <v>0</v>
      </c>
      <c r="AD2490">
        <v>108874.4286</v>
      </c>
      <c r="AF2490">
        <v>0</v>
      </c>
      <c r="AG2490">
        <v>393</v>
      </c>
      <c r="AH2490">
        <v>3156910.64</v>
      </c>
      <c r="AI2490">
        <v>217554.2905</v>
      </c>
      <c r="AJ2490">
        <v>27.028600000000001</v>
      </c>
      <c r="AK2490">
        <v>217527.26190000001</v>
      </c>
    </row>
    <row r="2491" spans="1:37" ht="19" customHeight="1">
      <c r="A2491" t="s">
        <v>1275</v>
      </c>
      <c r="B2491" t="s">
        <v>1276</v>
      </c>
      <c r="C2491" t="s">
        <v>1277</v>
      </c>
      <c r="D2491">
        <v>7</v>
      </c>
      <c r="E2491" t="s">
        <v>1203</v>
      </c>
      <c r="G2491" t="s">
        <v>1204</v>
      </c>
      <c r="H2491" t="s">
        <v>1071</v>
      </c>
      <c r="I2491" t="s">
        <v>1165</v>
      </c>
      <c r="J2491" t="s">
        <v>1032</v>
      </c>
      <c r="K2491">
        <v>1595</v>
      </c>
      <c r="L2491">
        <v>2151532.65</v>
      </c>
      <c r="M2491">
        <v>148311.42310000001</v>
      </c>
      <c r="N2491">
        <v>109.5872</v>
      </c>
      <c r="O2491">
        <v>148201.83590000001</v>
      </c>
      <c r="P2491">
        <v>4129.4286000000002</v>
      </c>
      <c r="R2491">
        <v>0</v>
      </c>
      <c r="S2491">
        <v>24797.142899999999</v>
      </c>
      <c r="U2491">
        <f t="shared" si="45"/>
        <v>0</v>
      </c>
      <c r="V2491">
        <f t="shared" si="46"/>
        <v>12.404238082029776</v>
      </c>
      <c r="W2491" t="str">
        <f t="shared" si="47"/>
        <v/>
      </c>
      <c r="X2491">
        <f t="shared" si="48"/>
        <v>0.85442690888162198</v>
      </c>
      <c r="Y2491" t="str">
        <f t="shared" si="49"/>
        <v/>
      </c>
      <c r="AA2491">
        <v>4129.4286000000002</v>
      </c>
      <c r="AC2491">
        <v>0</v>
      </c>
      <c r="AD2491">
        <v>24797.142899999999</v>
      </c>
      <c r="AF2491">
        <v>0</v>
      </c>
      <c r="AG2491">
        <v>1595</v>
      </c>
      <c r="AH2491">
        <v>2151532.65</v>
      </c>
      <c r="AI2491">
        <v>148311.42310000001</v>
      </c>
      <c r="AJ2491">
        <v>109.5872</v>
      </c>
      <c r="AK2491">
        <v>148201.83590000001</v>
      </c>
    </row>
    <row r="2492" spans="1:37" ht="19" customHeight="1">
      <c r="A2492" t="s">
        <v>1275</v>
      </c>
      <c r="B2492" t="s">
        <v>1276</v>
      </c>
      <c r="C2492" t="s">
        <v>1277</v>
      </c>
      <c r="D2492">
        <v>7</v>
      </c>
      <c r="E2492" t="s">
        <v>1207</v>
      </c>
      <c r="G2492" t="s">
        <v>1208</v>
      </c>
      <c r="H2492" t="s">
        <v>1168</v>
      </c>
      <c r="I2492" t="s">
        <v>1165</v>
      </c>
      <c r="J2492" t="s">
        <v>1032</v>
      </c>
      <c r="K2492">
        <v>0</v>
      </c>
      <c r="L2492">
        <v>2040080.23</v>
      </c>
      <c r="M2492">
        <v>140576.7162</v>
      </c>
      <c r="N2492">
        <v>0</v>
      </c>
      <c r="O2492">
        <v>140576.7162</v>
      </c>
      <c r="P2492">
        <v>3905.2856999999999</v>
      </c>
      <c r="R2492">
        <v>0</v>
      </c>
      <c r="S2492">
        <v>16247</v>
      </c>
      <c r="U2492">
        <f t="shared" si="45"/>
        <v>0</v>
      </c>
      <c r="V2492">
        <f t="shared" si="46"/>
        <v>17.93808289882088</v>
      </c>
      <c r="W2492" t="str">
        <f t="shared" si="47"/>
        <v/>
      </c>
      <c r="X2492">
        <f t="shared" si="48"/>
        <v>1.2360674603663095</v>
      </c>
      <c r="Y2492" t="str">
        <f t="shared" si="49"/>
        <v/>
      </c>
      <c r="AA2492">
        <v>3905.2856999999999</v>
      </c>
      <c r="AC2492">
        <v>0</v>
      </c>
      <c r="AD2492">
        <v>16247</v>
      </c>
      <c r="AF2492">
        <v>0</v>
      </c>
      <c r="AG2492">
        <v>0</v>
      </c>
      <c r="AH2492">
        <v>2040080.23</v>
      </c>
      <c r="AI2492">
        <v>140576.7162</v>
      </c>
      <c r="AJ2492">
        <v>0</v>
      </c>
      <c r="AK2492">
        <v>140576.7162</v>
      </c>
    </row>
    <row r="2493" spans="1:37" ht="19" customHeight="1">
      <c r="A2493" t="s">
        <v>1275</v>
      </c>
      <c r="B2493" t="s">
        <v>1276</v>
      </c>
      <c r="C2493" t="s">
        <v>1277</v>
      </c>
      <c r="D2493">
        <v>7</v>
      </c>
      <c r="E2493" t="s">
        <v>1209</v>
      </c>
      <c r="G2493" t="s">
        <v>1210</v>
      </c>
      <c r="H2493" t="s">
        <v>1168</v>
      </c>
      <c r="I2493" t="s">
        <v>1165</v>
      </c>
      <c r="J2493" t="s">
        <v>1032</v>
      </c>
      <c r="K2493">
        <v>0</v>
      </c>
      <c r="L2493">
        <v>1948061.96</v>
      </c>
      <c r="M2493">
        <v>134243.2066</v>
      </c>
      <c r="N2493">
        <v>0</v>
      </c>
      <c r="O2493">
        <v>134243.2066</v>
      </c>
      <c r="P2493">
        <v>4079.2856999999999</v>
      </c>
      <c r="R2493">
        <v>0</v>
      </c>
      <c r="S2493">
        <v>34581.7143</v>
      </c>
      <c r="U2493">
        <f t="shared" si="45"/>
        <v>0</v>
      </c>
      <c r="V2493">
        <f t="shared" si="46"/>
        <v>8.0474485243863612</v>
      </c>
      <c r="W2493" t="str">
        <f t="shared" si="47"/>
        <v/>
      </c>
      <c r="X2493">
        <f t="shared" si="48"/>
        <v>0.55455900122502444</v>
      </c>
      <c r="Y2493" t="str">
        <f t="shared" si="49"/>
        <v/>
      </c>
      <c r="AA2493">
        <v>4079.2856999999999</v>
      </c>
      <c r="AC2493">
        <v>0</v>
      </c>
      <c r="AD2493">
        <v>34581.7143</v>
      </c>
      <c r="AF2493">
        <v>0</v>
      </c>
      <c r="AG2493">
        <v>0</v>
      </c>
      <c r="AH2493">
        <v>1948061.96</v>
      </c>
      <c r="AI2493">
        <v>134243.2066</v>
      </c>
      <c r="AJ2493">
        <v>0</v>
      </c>
      <c r="AK2493">
        <v>134243.2066</v>
      </c>
    </row>
    <row r="2494" spans="1:37" ht="19" customHeight="1">
      <c r="A2494" t="s">
        <v>1275</v>
      </c>
      <c r="B2494" t="s">
        <v>1276</v>
      </c>
      <c r="C2494" t="s">
        <v>1277</v>
      </c>
      <c r="D2494">
        <v>7</v>
      </c>
      <c r="E2494" t="s">
        <v>1205</v>
      </c>
      <c r="F2494" t="s">
        <v>1206</v>
      </c>
      <c r="G2494" t="s">
        <v>1206</v>
      </c>
      <c r="H2494" t="s">
        <v>1168</v>
      </c>
      <c r="I2494" t="s">
        <v>1165</v>
      </c>
      <c r="J2494" t="s">
        <v>1039</v>
      </c>
      <c r="K2494">
        <v>1966.33</v>
      </c>
      <c r="L2494">
        <v>15555.241099999999</v>
      </c>
      <c r="M2494">
        <v>120684.77190000001</v>
      </c>
      <c r="N2494">
        <v>13544.7965</v>
      </c>
      <c r="O2494">
        <v>107139.9754</v>
      </c>
      <c r="P2494">
        <v>9452.2857000000004</v>
      </c>
      <c r="Q2494">
        <v>60269.428599999999</v>
      </c>
      <c r="S2494">
        <v>60269.428599999999</v>
      </c>
      <c r="U2494">
        <f t="shared" si="45"/>
        <v>0</v>
      </c>
      <c r="V2494">
        <f t="shared" si="46"/>
        <v>4.1531530061897512E-2</v>
      </c>
      <c r="W2494" t="str">
        <f t="shared" si="47"/>
        <v/>
      </c>
      <c r="X2494">
        <f t="shared" si="48"/>
        <v>0.28606014857754936</v>
      </c>
      <c r="Y2494" t="str">
        <f t="shared" si="49"/>
        <v/>
      </c>
      <c r="AA2494">
        <v>9452.2857000000004</v>
      </c>
      <c r="AB2494">
        <v>60269.428599999999</v>
      </c>
      <c r="AD2494">
        <v>60269.428599999999</v>
      </c>
      <c r="AF2494">
        <v>0</v>
      </c>
      <c r="AG2494">
        <v>1966.33</v>
      </c>
      <c r="AH2494">
        <v>15555.241099999999</v>
      </c>
      <c r="AI2494">
        <v>120684.77190000001</v>
      </c>
      <c r="AJ2494">
        <v>13544.7965</v>
      </c>
      <c r="AK2494">
        <v>107139.9754</v>
      </c>
    </row>
    <row r="2495" spans="1:37" ht="19" customHeight="1">
      <c r="A2495" t="s">
        <v>1275</v>
      </c>
      <c r="B2495" t="s">
        <v>1276</v>
      </c>
      <c r="C2495" t="s">
        <v>1277</v>
      </c>
      <c r="D2495">
        <v>7</v>
      </c>
      <c r="E2495" t="s">
        <v>1211</v>
      </c>
      <c r="G2495" t="s">
        <v>1212</v>
      </c>
      <c r="H2495" t="s">
        <v>1168</v>
      </c>
      <c r="I2495" t="s">
        <v>1165</v>
      </c>
      <c r="J2495" t="s">
        <v>1032</v>
      </c>
      <c r="K2495">
        <v>298980</v>
      </c>
      <c r="L2495">
        <v>1353868.06</v>
      </c>
      <c r="M2495">
        <v>113824.5695</v>
      </c>
      <c r="N2495">
        <v>20580.065600000002</v>
      </c>
      <c r="O2495">
        <v>93244.504000000001</v>
      </c>
      <c r="P2495">
        <v>430.28570000000002</v>
      </c>
      <c r="R2495">
        <v>0</v>
      </c>
      <c r="S2495">
        <v>12235</v>
      </c>
      <c r="U2495">
        <f t="shared" si="45"/>
        <v>0</v>
      </c>
      <c r="V2495">
        <f t="shared" si="46"/>
        <v>19.298827252028723</v>
      </c>
      <c r="W2495" t="str">
        <f t="shared" si="47"/>
        <v/>
      </c>
      <c r="X2495">
        <f t="shared" si="48"/>
        <v>1.329027608149921</v>
      </c>
      <c r="Y2495" t="str">
        <f t="shared" si="49"/>
        <v/>
      </c>
      <c r="AA2495">
        <v>430.28570000000002</v>
      </c>
      <c r="AC2495">
        <v>0</v>
      </c>
      <c r="AD2495">
        <v>12235</v>
      </c>
      <c r="AF2495">
        <v>0</v>
      </c>
      <c r="AG2495">
        <v>298980</v>
      </c>
      <c r="AH2495">
        <v>1353868.06</v>
      </c>
      <c r="AI2495">
        <v>113824.5695</v>
      </c>
      <c r="AJ2495">
        <v>20580.065600000002</v>
      </c>
      <c r="AK2495">
        <v>93244.504000000001</v>
      </c>
    </row>
    <row r="2496" spans="1:37" ht="19" customHeight="1">
      <c r="A2496" t="s">
        <v>1275</v>
      </c>
      <c r="B2496" t="s">
        <v>1276</v>
      </c>
      <c r="C2496" t="s">
        <v>1277</v>
      </c>
      <c r="D2496">
        <v>7</v>
      </c>
      <c r="E2496" t="s">
        <v>1217</v>
      </c>
      <c r="G2496" t="s">
        <v>1218</v>
      </c>
      <c r="H2496" t="s">
        <v>1071</v>
      </c>
      <c r="I2496" t="s">
        <v>1165</v>
      </c>
      <c r="J2496" t="s">
        <v>1032</v>
      </c>
      <c r="K2496">
        <v>1379614</v>
      </c>
      <c r="L2496">
        <v>169400.34</v>
      </c>
      <c r="M2496">
        <v>106670.8242</v>
      </c>
      <c r="N2496">
        <v>95005.794399999999</v>
      </c>
      <c r="O2496">
        <v>11665.0298</v>
      </c>
      <c r="P2496">
        <v>417.57139999999998</v>
      </c>
      <c r="R2496">
        <v>0</v>
      </c>
      <c r="S2496">
        <v>5123.1428999999998</v>
      </c>
      <c r="U2496">
        <f t="shared" si="45"/>
        <v>0</v>
      </c>
      <c r="V2496">
        <f t="shared" si="46"/>
        <v>43.193751799728808</v>
      </c>
      <c r="W2496" t="str">
        <f t="shared" si="47"/>
        <v/>
      </c>
      <c r="X2496">
        <f t="shared" si="48"/>
        <v>2.9744806008492506</v>
      </c>
      <c r="Y2496" t="str">
        <f t="shared" si="49"/>
        <v/>
      </c>
      <c r="AA2496">
        <v>417.57139999999998</v>
      </c>
      <c r="AC2496">
        <v>0</v>
      </c>
      <c r="AD2496">
        <v>5123.1428999999998</v>
      </c>
      <c r="AF2496">
        <v>0</v>
      </c>
      <c r="AG2496">
        <v>1379614</v>
      </c>
      <c r="AH2496">
        <v>169400.34</v>
      </c>
      <c r="AI2496">
        <v>106670.8242</v>
      </c>
      <c r="AJ2496">
        <v>95005.794399999999</v>
      </c>
      <c r="AK2496">
        <v>11665.0298</v>
      </c>
    </row>
    <row r="2497" spans="1:37" ht="19" customHeight="1">
      <c r="A2497" t="s">
        <v>1275</v>
      </c>
      <c r="B2497" t="s">
        <v>1276</v>
      </c>
      <c r="C2497" t="s">
        <v>1277</v>
      </c>
      <c r="D2497">
        <v>7</v>
      </c>
      <c r="E2497" t="s">
        <v>1213</v>
      </c>
      <c r="G2497" t="s">
        <v>1214</v>
      </c>
      <c r="H2497" t="s">
        <v>1071</v>
      </c>
      <c r="I2497" t="s">
        <v>1165</v>
      </c>
      <c r="J2497" t="s">
        <v>1032</v>
      </c>
      <c r="K2497">
        <v>0</v>
      </c>
      <c r="L2497">
        <v>1152416.29</v>
      </c>
      <c r="M2497">
        <v>79380.613599999997</v>
      </c>
      <c r="N2497">
        <v>0</v>
      </c>
      <c r="O2497">
        <v>79380.613599999997</v>
      </c>
      <c r="P2497">
        <v>2306.8571000000002</v>
      </c>
      <c r="R2497">
        <v>0</v>
      </c>
      <c r="S2497">
        <v>19494.142899999999</v>
      </c>
      <c r="U2497">
        <f t="shared" si="45"/>
        <v>0</v>
      </c>
      <c r="V2497">
        <f t="shared" si="46"/>
        <v>8.4451468020904166</v>
      </c>
      <c r="W2497" t="str">
        <f t="shared" si="47"/>
        <v/>
      </c>
      <c r="X2497">
        <f t="shared" si="48"/>
        <v>0.58171768388662304</v>
      </c>
      <c r="Y2497" t="str">
        <f t="shared" si="49"/>
        <v/>
      </c>
      <c r="AA2497">
        <v>2306.8571000000002</v>
      </c>
      <c r="AC2497">
        <v>0</v>
      </c>
      <c r="AD2497">
        <v>19494.142899999999</v>
      </c>
      <c r="AF2497">
        <v>0</v>
      </c>
      <c r="AG2497">
        <v>0</v>
      </c>
      <c r="AH2497">
        <v>1152416.29</v>
      </c>
      <c r="AI2497">
        <v>79380.613599999997</v>
      </c>
      <c r="AJ2497">
        <v>0</v>
      </c>
      <c r="AK2497">
        <v>79380.613599999997</v>
      </c>
    </row>
    <row r="2498" spans="1:37" ht="19" customHeight="1">
      <c r="A2498" t="s">
        <v>1275</v>
      </c>
      <c r="B2498" t="s">
        <v>1276</v>
      </c>
      <c r="C2498" t="s">
        <v>1277</v>
      </c>
      <c r="D2498">
        <v>7</v>
      </c>
      <c r="E2498" t="s">
        <v>1219</v>
      </c>
      <c r="G2498" t="s">
        <v>1220</v>
      </c>
      <c r="H2498" t="s">
        <v>1071</v>
      </c>
      <c r="I2498" t="s">
        <v>1165</v>
      </c>
      <c r="J2498" t="s">
        <v>1032</v>
      </c>
      <c r="K2498">
        <v>0</v>
      </c>
      <c r="L2498">
        <v>868134.28</v>
      </c>
      <c r="M2498">
        <v>59790.712800000001</v>
      </c>
      <c r="N2498">
        <v>0</v>
      </c>
      <c r="O2498">
        <v>59790.712800000001</v>
      </c>
      <c r="P2498">
        <v>316.42860000000002</v>
      </c>
      <c r="R2498">
        <v>0</v>
      </c>
      <c r="S2498">
        <v>15484</v>
      </c>
      <c r="U2498">
        <f t="shared" si="45"/>
        <v>0</v>
      </c>
      <c r="V2498">
        <f t="shared" si="46"/>
        <v>8.0095054803114731</v>
      </c>
      <c r="W2498" t="str">
        <f t="shared" si="47"/>
        <v/>
      </c>
      <c r="X2498">
        <f t="shared" si="48"/>
        <v>0.55163590803409968</v>
      </c>
      <c r="Y2498" t="str">
        <f t="shared" si="49"/>
        <v/>
      </c>
      <c r="AA2498">
        <v>316.42860000000002</v>
      </c>
      <c r="AC2498">
        <v>0</v>
      </c>
      <c r="AD2498">
        <v>15484</v>
      </c>
      <c r="AF2498">
        <v>0</v>
      </c>
      <c r="AG2498">
        <v>0</v>
      </c>
      <c r="AH2498">
        <v>868134.28</v>
      </c>
      <c r="AI2498">
        <v>59790.712800000001</v>
      </c>
      <c r="AJ2498">
        <v>0</v>
      </c>
      <c r="AK2498">
        <v>59790.712800000001</v>
      </c>
    </row>
    <row r="2499" spans="1:37" ht="19" customHeight="1">
      <c r="A2499" t="s">
        <v>1275</v>
      </c>
      <c r="B2499" t="s">
        <v>1276</v>
      </c>
      <c r="C2499" t="s">
        <v>1277</v>
      </c>
      <c r="D2499">
        <v>7</v>
      </c>
      <c r="E2499" t="s">
        <v>1221</v>
      </c>
      <c r="G2499" t="s">
        <v>1222</v>
      </c>
      <c r="H2499" t="s">
        <v>1168</v>
      </c>
      <c r="I2499" t="s">
        <v>1165</v>
      </c>
      <c r="J2499" t="s">
        <v>1032</v>
      </c>
      <c r="K2499">
        <v>155273</v>
      </c>
      <c r="L2499">
        <v>700587.46</v>
      </c>
      <c r="M2499">
        <v>58949.618199999997</v>
      </c>
      <c r="N2499">
        <v>10694.7719</v>
      </c>
      <c r="O2499">
        <v>48254.846299999997</v>
      </c>
      <c r="P2499">
        <v>1602</v>
      </c>
      <c r="R2499">
        <v>0</v>
      </c>
      <c r="S2499">
        <v>15439</v>
      </c>
      <c r="U2499">
        <f t="shared" si="45"/>
        <v>0</v>
      </c>
      <c r="V2499">
        <f t="shared" si="46"/>
        <v>7.9192810415182331</v>
      </c>
      <c r="W2499" t="str">
        <f t="shared" si="47"/>
        <v/>
      </c>
      <c r="X2499">
        <f t="shared" si="48"/>
        <v>0.54546110684444771</v>
      </c>
      <c r="Y2499" t="str">
        <f t="shared" si="49"/>
        <v/>
      </c>
      <c r="AA2499">
        <v>1602</v>
      </c>
      <c r="AC2499">
        <v>0</v>
      </c>
      <c r="AD2499">
        <v>15439</v>
      </c>
      <c r="AF2499">
        <v>0</v>
      </c>
      <c r="AG2499">
        <v>155273</v>
      </c>
      <c r="AH2499">
        <v>700587.46</v>
      </c>
      <c r="AI2499">
        <v>58949.618199999997</v>
      </c>
      <c r="AJ2499">
        <v>10694.7719</v>
      </c>
      <c r="AK2499">
        <v>48254.846299999997</v>
      </c>
    </row>
    <row r="2500" spans="1:37" ht="19" customHeight="1">
      <c r="A2500" t="s">
        <v>1275</v>
      </c>
      <c r="B2500" t="s">
        <v>1276</v>
      </c>
      <c r="C2500" t="s">
        <v>1277</v>
      </c>
      <c r="D2500">
        <v>7</v>
      </c>
      <c r="E2500" t="s">
        <v>1215</v>
      </c>
      <c r="G2500" t="s">
        <v>1216</v>
      </c>
      <c r="H2500" t="s">
        <v>1168</v>
      </c>
      <c r="I2500" t="s">
        <v>1165</v>
      </c>
      <c r="J2500" t="s">
        <v>1032</v>
      </c>
      <c r="K2500">
        <v>0</v>
      </c>
      <c r="L2500">
        <v>786660.44</v>
      </c>
      <c r="M2500">
        <v>54203.935299999997</v>
      </c>
      <c r="N2500">
        <v>0</v>
      </c>
      <c r="O2500">
        <v>54203.935299999997</v>
      </c>
      <c r="P2500">
        <v>20028.142899999999</v>
      </c>
      <c r="R2500">
        <v>0</v>
      </c>
      <c r="S2500">
        <v>45829.428599999999</v>
      </c>
      <c r="U2500">
        <f t="shared" si="45"/>
        <v>0</v>
      </c>
      <c r="V2500">
        <f t="shared" si="46"/>
        <v>2.4521375520082933</v>
      </c>
      <c r="W2500" t="str">
        <f t="shared" si="47"/>
        <v/>
      </c>
      <c r="X2500">
        <f t="shared" si="48"/>
        <v>0.16896172536114554</v>
      </c>
      <c r="Y2500" t="str">
        <f t="shared" si="49"/>
        <v/>
      </c>
      <c r="AA2500">
        <v>20028.142899999999</v>
      </c>
      <c r="AC2500">
        <v>0</v>
      </c>
      <c r="AD2500">
        <v>45829.428599999999</v>
      </c>
      <c r="AF2500">
        <v>0</v>
      </c>
      <c r="AG2500">
        <v>0</v>
      </c>
      <c r="AH2500">
        <v>786660.44</v>
      </c>
      <c r="AI2500">
        <v>54203.935299999997</v>
      </c>
      <c r="AJ2500">
        <v>0</v>
      </c>
      <c r="AK2500">
        <v>54203.935299999997</v>
      </c>
    </row>
    <row r="2501" spans="1:37" ht="19" customHeight="1">
      <c r="A2501" t="s">
        <v>1275</v>
      </c>
      <c r="B2501" t="s">
        <v>1276</v>
      </c>
      <c r="C2501" t="s">
        <v>1277</v>
      </c>
      <c r="D2501">
        <v>7</v>
      </c>
      <c r="E2501" t="s">
        <v>1223</v>
      </c>
      <c r="G2501" t="s">
        <v>1224</v>
      </c>
      <c r="H2501" t="s">
        <v>1168</v>
      </c>
      <c r="I2501" t="s">
        <v>1165</v>
      </c>
      <c r="J2501" t="s">
        <v>1032</v>
      </c>
      <c r="K2501">
        <v>101142</v>
      </c>
      <c r="L2501">
        <v>585660.27</v>
      </c>
      <c r="M2501">
        <v>47308.084499999997</v>
      </c>
      <c r="N2501">
        <v>6966.7073</v>
      </c>
      <c r="O2501">
        <v>40341.377200000003</v>
      </c>
      <c r="P2501">
        <v>515.57140000000004</v>
      </c>
      <c r="R2501">
        <v>0</v>
      </c>
      <c r="S2501">
        <v>3672.8571000000002</v>
      </c>
      <c r="U2501">
        <f t="shared" si="45"/>
        <v>0</v>
      </c>
      <c r="V2501">
        <f t="shared" si="46"/>
        <v>26.713429716609447</v>
      </c>
      <c r="W2501" t="str">
        <f t="shared" si="47"/>
        <v/>
      </c>
      <c r="X2501">
        <f t="shared" si="48"/>
        <v>1.8400655407242184</v>
      </c>
      <c r="Y2501" t="str">
        <f t="shared" si="49"/>
        <v/>
      </c>
      <c r="AA2501">
        <v>515.57140000000004</v>
      </c>
      <c r="AC2501">
        <v>0</v>
      </c>
      <c r="AD2501">
        <v>3672.8571000000002</v>
      </c>
      <c r="AF2501">
        <v>0</v>
      </c>
      <c r="AG2501">
        <v>101142</v>
      </c>
      <c r="AH2501">
        <v>585660.27</v>
      </c>
      <c r="AI2501">
        <v>47308.084499999997</v>
      </c>
      <c r="AJ2501">
        <v>6966.7073</v>
      </c>
      <c r="AK2501">
        <v>40341.377200000003</v>
      </c>
    </row>
    <row r="2502" spans="1:37" ht="19" customHeight="1">
      <c r="A2502" t="s">
        <v>1275</v>
      </c>
      <c r="B2502" t="s">
        <v>1276</v>
      </c>
      <c r="C2502" t="s">
        <v>1277</v>
      </c>
      <c r="D2502">
        <v>7</v>
      </c>
      <c r="E2502" t="s">
        <v>1227</v>
      </c>
      <c r="G2502" t="s">
        <v>1228</v>
      </c>
      <c r="H2502" t="s">
        <v>1168</v>
      </c>
      <c r="I2502" t="s">
        <v>1165</v>
      </c>
      <c r="J2502" t="s">
        <v>1032</v>
      </c>
      <c r="K2502">
        <v>553351</v>
      </c>
      <c r="L2502">
        <v>110691.83</v>
      </c>
      <c r="M2502">
        <v>45749.005599999997</v>
      </c>
      <c r="N2502">
        <v>38124.156999999999</v>
      </c>
      <c r="O2502">
        <v>7624.8485000000001</v>
      </c>
      <c r="P2502">
        <v>546.57140000000004</v>
      </c>
      <c r="R2502">
        <v>0</v>
      </c>
      <c r="S2502">
        <v>3785.1428999999998</v>
      </c>
      <c r="U2502">
        <f t="shared" si="45"/>
        <v>0</v>
      </c>
      <c r="V2502">
        <f t="shared" si="46"/>
        <v>25.062002660076963</v>
      </c>
      <c r="W2502" t="str">
        <f t="shared" si="47"/>
        <v/>
      </c>
      <c r="X2502">
        <f t="shared" si="48"/>
        <v>1.7266381748946462</v>
      </c>
      <c r="Y2502" t="str">
        <f t="shared" si="49"/>
        <v/>
      </c>
      <c r="AA2502">
        <v>546.57140000000004</v>
      </c>
      <c r="AC2502">
        <v>0</v>
      </c>
      <c r="AD2502">
        <v>3785.1428999999998</v>
      </c>
      <c r="AF2502">
        <v>0</v>
      </c>
      <c r="AG2502">
        <v>553351</v>
      </c>
      <c r="AH2502">
        <v>110691.83</v>
      </c>
      <c r="AI2502">
        <v>45749.005599999997</v>
      </c>
      <c r="AJ2502">
        <v>38124.156999999999</v>
      </c>
      <c r="AK2502">
        <v>7624.8485000000001</v>
      </c>
    </row>
    <row r="2503" spans="1:37" ht="19" customHeight="1">
      <c r="A2503" t="s">
        <v>1275</v>
      </c>
      <c r="B2503" t="s">
        <v>1276</v>
      </c>
      <c r="C2503" t="s">
        <v>1277</v>
      </c>
      <c r="D2503">
        <v>7</v>
      </c>
      <c r="E2503" t="s">
        <v>1225</v>
      </c>
      <c r="G2503" t="s">
        <v>1226</v>
      </c>
      <c r="H2503" t="s">
        <v>1071</v>
      </c>
      <c r="I2503" t="s">
        <v>1165</v>
      </c>
      <c r="J2503" t="s">
        <v>1032</v>
      </c>
      <c r="K2503">
        <v>391382</v>
      </c>
      <c r="L2503">
        <v>190347.04</v>
      </c>
      <c r="M2503">
        <v>40072.879300000001</v>
      </c>
      <c r="N2503">
        <v>26961.416300000001</v>
      </c>
      <c r="O2503">
        <v>13111.463100000001</v>
      </c>
      <c r="P2503">
        <v>104.71429999999999</v>
      </c>
      <c r="R2503">
        <v>0</v>
      </c>
      <c r="S2503">
        <v>2952.2856999999999</v>
      </c>
      <c r="U2503">
        <f t="shared" si="45"/>
        <v>0</v>
      </c>
      <c r="V2503">
        <f t="shared" si="46"/>
        <v>28.149087526125463</v>
      </c>
      <c r="W2503" t="str">
        <f t="shared" si="47"/>
        <v/>
      </c>
      <c r="X2503">
        <f t="shared" si="48"/>
        <v>1.9390728488293472</v>
      </c>
      <c r="Y2503" t="str">
        <f t="shared" si="49"/>
        <v/>
      </c>
      <c r="AA2503">
        <v>104.71429999999999</v>
      </c>
      <c r="AC2503">
        <v>0</v>
      </c>
      <c r="AD2503">
        <v>2952.2856999999999</v>
      </c>
      <c r="AF2503">
        <v>0</v>
      </c>
      <c r="AG2503">
        <v>391382</v>
      </c>
      <c r="AH2503">
        <v>190347.04</v>
      </c>
      <c r="AI2503">
        <v>40072.879300000001</v>
      </c>
      <c r="AJ2503">
        <v>26961.416300000001</v>
      </c>
      <c r="AK2503">
        <v>13111.463100000001</v>
      </c>
    </row>
    <row r="2504" spans="1:37" ht="19" customHeight="1">
      <c r="A2504" t="s">
        <v>1275</v>
      </c>
      <c r="B2504" t="s">
        <v>1276</v>
      </c>
      <c r="C2504" t="s">
        <v>1277</v>
      </c>
      <c r="D2504">
        <v>7</v>
      </c>
      <c r="E2504" t="s">
        <v>1233</v>
      </c>
      <c r="G2504" t="s">
        <v>1234</v>
      </c>
      <c r="H2504" t="s">
        <v>1071</v>
      </c>
      <c r="I2504" t="s">
        <v>1165</v>
      </c>
      <c r="J2504" t="s">
        <v>1032</v>
      </c>
      <c r="K2504">
        <v>339420</v>
      </c>
      <c r="L2504">
        <v>136479.85</v>
      </c>
      <c r="M2504">
        <v>32776.543799999999</v>
      </c>
      <c r="N2504">
        <v>23377.517</v>
      </c>
      <c r="O2504">
        <v>9399.0267999999996</v>
      </c>
      <c r="P2504">
        <v>55.571399999999997</v>
      </c>
      <c r="R2504">
        <v>0</v>
      </c>
      <c r="S2504">
        <v>1319.1429000000001</v>
      </c>
      <c r="U2504">
        <f t="shared" si="45"/>
        <v>0</v>
      </c>
      <c r="V2504">
        <f t="shared" si="46"/>
        <v>51.537777186340357</v>
      </c>
      <c r="W2504" t="str">
        <f t="shared" si="47"/>
        <v/>
      </c>
      <c r="X2504">
        <f t="shared" si="48"/>
        <v>3.5495497872141071</v>
      </c>
      <c r="Y2504" t="str">
        <f t="shared" si="49"/>
        <v/>
      </c>
      <c r="AA2504">
        <v>55.571399999999997</v>
      </c>
      <c r="AC2504">
        <v>0</v>
      </c>
      <c r="AD2504">
        <v>1319.1429000000001</v>
      </c>
      <c r="AF2504">
        <v>0</v>
      </c>
      <c r="AG2504">
        <v>339420</v>
      </c>
      <c r="AH2504">
        <v>136479.85</v>
      </c>
      <c r="AI2504">
        <v>32776.543799999999</v>
      </c>
      <c r="AJ2504">
        <v>23377.517</v>
      </c>
      <c r="AK2504">
        <v>9399.0267999999996</v>
      </c>
    </row>
    <row r="2505" spans="1:37" ht="19" customHeight="1">
      <c r="A2505" t="s">
        <v>1275</v>
      </c>
      <c r="B2505" t="s">
        <v>1276</v>
      </c>
      <c r="C2505" t="s">
        <v>1277</v>
      </c>
      <c r="D2505">
        <v>7</v>
      </c>
      <c r="E2505" t="s">
        <v>1231</v>
      </c>
      <c r="G2505" t="s">
        <v>1232</v>
      </c>
      <c r="H2505" t="s">
        <v>1168</v>
      </c>
      <c r="I2505" t="s">
        <v>1165</v>
      </c>
      <c r="J2505" t="s">
        <v>1032</v>
      </c>
      <c r="K2505">
        <v>191743</v>
      </c>
      <c r="L2505">
        <v>242911.02</v>
      </c>
      <c r="M2505">
        <v>29932.807499999999</v>
      </c>
      <c r="N2505">
        <v>13201.659799999999</v>
      </c>
      <c r="O2505">
        <v>16731.147700000001</v>
      </c>
      <c r="P2505">
        <v>66.142899999999997</v>
      </c>
      <c r="R2505">
        <v>0</v>
      </c>
      <c r="S2505">
        <v>2470.5713999999998</v>
      </c>
      <c r="U2505">
        <f t="shared" si="45"/>
        <v>0</v>
      </c>
      <c r="V2505">
        <f t="shared" si="46"/>
        <v>25.133226843219926</v>
      </c>
      <c r="W2505" t="str">
        <f t="shared" si="47"/>
        <v/>
      </c>
      <c r="X2505">
        <f t="shared" si="48"/>
        <v>1.7308203912434414</v>
      </c>
      <c r="Y2505" t="str">
        <f t="shared" si="49"/>
        <v/>
      </c>
      <c r="AA2505">
        <v>66.142899999999997</v>
      </c>
      <c r="AC2505">
        <v>0</v>
      </c>
      <c r="AD2505">
        <v>2470.5713999999998</v>
      </c>
      <c r="AF2505">
        <v>0</v>
      </c>
      <c r="AG2505">
        <v>191743</v>
      </c>
      <c r="AH2505">
        <v>242911.02</v>
      </c>
      <c r="AI2505">
        <v>29932.807499999999</v>
      </c>
      <c r="AJ2505">
        <v>13201.659799999999</v>
      </c>
      <c r="AK2505">
        <v>16731.147700000001</v>
      </c>
    </row>
    <row r="2506" spans="1:37" ht="19" customHeight="1">
      <c r="A2506" t="s">
        <v>1275</v>
      </c>
      <c r="B2506" t="s">
        <v>1276</v>
      </c>
      <c r="C2506" t="s">
        <v>1277</v>
      </c>
      <c r="D2506">
        <v>7</v>
      </c>
      <c r="E2506" t="s">
        <v>1229</v>
      </c>
      <c r="G2506" t="s">
        <v>1230</v>
      </c>
      <c r="H2506" t="s">
        <v>1071</v>
      </c>
      <c r="I2506" t="s">
        <v>1165</v>
      </c>
      <c r="J2506" t="s">
        <v>1032</v>
      </c>
      <c r="K2506">
        <v>162655</v>
      </c>
      <c r="L2506">
        <v>200199.13</v>
      </c>
      <c r="M2506">
        <v>24990.027999999998</v>
      </c>
      <c r="N2506">
        <v>11203.2263</v>
      </c>
      <c r="O2506">
        <v>13786.801799999999</v>
      </c>
      <c r="P2506">
        <v>109.28570000000001</v>
      </c>
      <c r="R2506">
        <v>0</v>
      </c>
      <c r="S2506">
        <v>2959</v>
      </c>
      <c r="U2506">
        <f t="shared" si="45"/>
        <v>0</v>
      </c>
      <c r="V2506">
        <f t="shared" si="46"/>
        <v>17.518183266547577</v>
      </c>
      <c r="W2506" t="str">
        <f t="shared" si="47"/>
        <v/>
      </c>
      <c r="X2506">
        <f t="shared" si="48"/>
        <v>1.2064900304156809</v>
      </c>
      <c r="Y2506" t="str">
        <f t="shared" si="49"/>
        <v/>
      </c>
      <c r="AA2506">
        <v>109.28570000000001</v>
      </c>
      <c r="AC2506">
        <v>0</v>
      </c>
      <c r="AD2506">
        <v>2959</v>
      </c>
      <c r="AF2506">
        <v>0</v>
      </c>
      <c r="AG2506">
        <v>162655</v>
      </c>
      <c r="AH2506">
        <v>200199.13</v>
      </c>
      <c r="AI2506">
        <v>24990.027999999998</v>
      </c>
      <c r="AJ2506">
        <v>11203.2263</v>
      </c>
      <c r="AK2506">
        <v>13786.801799999999</v>
      </c>
    </row>
    <row r="2507" spans="1:37" ht="19" customHeight="1">
      <c r="A2507" t="s">
        <v>1275</v>
      </c>
      <c r="B2507" t="s">
        <v>1276</v>
      </c>
      <c r="C2507" t="s">
        <v>1277</v>
      </c>
      <c r="D2507">
        <v>7</v>
      </c>
      <c r="E2507" t="s">
        <v>1236</v>
      </c>
      <c r="G2507" t="s">
        <v>1311</v>
      </c>
      <c r="H2507" t="s">
        <v>1311</v>
      </c>
      <c r="I2507" t="s">
        <v>1031</v>
      </c>
      <c r="J2507" t="s">
        <v>1032</v>
      </c>
      <c r="K2507">
        <v>0</v>
      </c>
      <c r="L2507">
        <v>657768.19999999995</v>
      </c>
      <c r="M2507">
        <v>45318.020799999998</v>
      </c>
      <c r="N2507">
        <v>0</v>
      </c>
      <c r="O2507">
        <v>45318.020799999998</v>
      </c>
      <c r="P2507">
        <v>16390.428599999999</v>
      </c>
      <c r="R2507">
        <v>0</v>
      </c>
      <c r="S2507">
        <v>44166.142899999999</v>
      </c>
      <c r="U2507">
        <f t="shared" si="45"/>
        <v>0</v>
      </c>
      <c r="V2507">
        <f t="shared" si="46"/>
        <v>2.1275773600389658</v>
      </c>
      <c r="W2507" t="str">
        <f t="shared" si="47"/>
        <v/>
      </c>
      <c r="X2507">
        <f t="shared" si="48"/>
        <v>0.14658293766079744</v>
      </c>
      <c r="Y2507" t="str">
        <f t="shared" si="49"/>
        <v/>
      </c>
      <c r="AA2507">
        <v>16390.428599999999</v>
      </c>
      <c r="AC2507">
        <v>0</v>
      </c>
      <c r="AD2507">
        <v>44166.142899999999</v>
      </c>
      <c r="AF2507">
        <v>0</v>
      </c>
      <c r="AG2507">
        <v>0</v>
      </c>
      <c r="AH2507">
        <v>657768.19999999995</v>
      </c>
      <c r="AI2507">
        <v>45318.020799999998</v>
      </c>
      <c r="AJ2507">
        <v>0</v>
      </c>
      <c r="AK2507">
        <v>45318.020799999998</v>
      </c>
    </row>
    <row r="2508" spans="1:37" ht="19" customHeight="1">
      <c r="A2508" t="s">
        <v>1275</v>
      </c>
      <c r="B2508" t="s">
        <v>1276</v>
      </c>
      <c r="C2508" t="s">
        <v>1277</v>
      </c>
      <c r="D2508">
        <v>7</v>
      </c>
      <c r="E2508" t="s">
        <v>1237</v>
      </c>
      <c r="G2508" t="s">
        <v>1311</v>
      </c>
      <c r="H2508" t="s">
        <v>1311</v>
      </c>
      <c r="I2508" t="s">
        <v>1031</v>
      </c>
      <c r="J2508" t="s">
        <v>1032</v>
      </c>
      <c r="K2508">
        <v>0</v>
      </c>
      <c r="L2508">
        <v>640536.16</v>
      </c>
      <c r="M2508">
        <v>44133.995199999998</v>
      </c>
      <c r="N2508">
        <v>0</v>
      </c>
      <c r="O2508">
        <v>44133.995199999998</v>
      </c>
      <c r="P2508">
        <v>15938</v>
      </c>
      <c r="R2508">
        <v>0</v>
      </c>
      <c r="S2508">
        <v>36621.571400000001</v>
      </c>
      <c r="U2508">
        <f t="shared" si="45"/>
        <v>0</v>
      </c>
      <c r="V2508">
        <f t="shared" si="46"/>
        <v>2.49866846823197</v>
      </c>
      <c r="W2508" t="str">
        <f t="shared" si="47"/>
        <v/>
      </c>
      <c r="X2508">
        <f t="shared" si="48"/>
        <v>0.17216236813756322</v>
      </c>
      <c r="Y2508" t="str">
        <f t="shared" si="49"/>
        <v/>
      </c>
      <c r="AA2508">
        <v>15938</v>
      </c>
      <c r="AC2508">
        <v>0</v>
      </c>
      <c r="AD2508">
        <v>36621.571400000001</v>
      </c>
      <c r="AF2508">
        <v>0</v>
      </c>
      <c r="AG2508">
        <v>0</v>
      </c>
      <c r="AH2508">
        <v>640536.16</v>
      </c>
      <c r="AI2508">
        <v>44133.995199999998</v>
      </c>
      <c r="AJ2508">
        <v>0</v>
      </c>
      <c r="AK2508">
        <v>44133.995199999998</v>
      </c>
    </row>
    <row r="2509" spans="1:37" ht="19" customHeight="1">
      <c r="A2509" t="s">
        <v>1275</v>
      </c>
      <c r="B2509" t="s">
        <v>1276</v>
      </c>
      <c r="C2509" t="s">
        <v>1277</v>
      </c>
      <c r="D2509">
        <v>7</v>
      </c>
      <c r="E2509" t="s">
        <v>1245</v>
      </c>
      <c r="G2509" t="s">
        <v>1311</v>
      </c>
      <c r="H2509" t="s">
        <v>1311</v>
      </c>
      <c r="I2509" t="s">
        <v>1031</v>
      </c>
      <c r="J2509" t="s">
        <v>1032</v>
      </c>
      <c r="K2509">
        <v>157199</v>
      </c>
      <c r="L2509">
        <v>358918.23</v>
      </c>
      <c r="M2509">
        <v>35548.944499999998</v>
      </c>
      <c r="N2509">
        <v>10827.149600000001</v>
      </c>
      <c r="O2509">
        <v>24721.794900000001</v>
      </c>
      <c r="P2509">
        <v>247.1429</v>
      </c>
      <c r="R2509">
        <v>0</v>
      </c>
      <c r="S2509">
        <v>917.85709999999995</v>
      </c>
      <c r="U2509">
        <f t="shared" si="45"/>
        <v>0</v>
      </c>
      <c r="V2509">
        <f t="shared" si="46"/>
        <v>80.329533711884849</v>
      </c>
      <c r="W2509" t="str">
        <f t="shared" si="47"/>
        <v/>
      </c>
      <c r="X2509">
        <f t="shared" si="48"/>
        <v>5.532909908151435</v>
      </c>
      <c r="Y2509" t="str">
        <f t="shared" si="49"/>
        <v/>
      </c>
      <c r="AA2509">
        <v>247.1429</v>
      </c>
      <c r="AC2509">
        <v>0</v>
      </c>
      <c r="AD2509">
        <v>917.85709999999995</v>
      </c>
      <c r="AF2509">
        <v>0</v>
      </c>
      <c r="AG2509">
        <v>157199</v>
      </c>
      <c r="AH2509">
        <v>358918.23</v>
      </c>
      <c r="AI2509">
        <v>35548.944499999998</v>
      </c>
      <c r="AJ2509">
        <v>10827.149600000001</v>
      </c>
      <c r="AK2509">
        <v>24721.794900000001</v>
      </c>
    </row>
    <row r="2510" spans="1:37" ht="19" customHeight="1">
      <c r="A2510" t="s">
        <v>1275</v>
      </c>
      <c r="B2510" t="s">
        <v>1276</v>
      </c>
      <c r="C2510" t="s">
        <v>1277</v>
      </c>
      <c r="D2510">
        <v>7</v>
      </c>
      <c r="E2510" t="s">
        <v>1238</v>
      </c>
      <c r="G2510" t="s">
        <v>1311</v>
      </c>
      <c r="H2510" t="s">
        <v>1311</v>
      </c>
      <c r="I2510" t="s">
        <v>1031</v>
      </c>
      <c r="J2510" t="s">
        <v>1032</v>
      </c>
      <c r="K2510">
        <v>152518</v>
      </c>
      <c r="L2510">
        <v>223241.25</v>
      </c>
      <c r="M2510">
        <v>25885.9689</v>
      </c>
      <c r="N2510">
        <v>10512.017599999999</v>
      </c>
      <c r="O2510">
        <v>15373.951300000001</v>
      </c>
      <c r="P2510">
        <v>176.1429</v>
      </c>
      <c r="R2510">
        <v>0</v>
      </c>
      <c r="S2510">
        <v>923.14290000000005</v>
      </c>
      <c r="U2510">
        <f t="shared" si="45"/>
        <v>0</v>
      </c>
      <c r="V2510">
        <f t="shared" si="46"/>
        <v>58.14906105776565</v>
      </c>
      <c r="W2510" t="str">
        <f t="shared" si="47"/>
        <v/>
      </c>
      <c r="X2510">
        <f t="shared" si="48"/>
        <v>4.0058755336176635</v>
      </c>
      <c r="Y2510" t="str">
        <f t="shared" si="49"/>
        <v/>
      </c>
      <c r="AA2510">
        <v>176.1429</v>
      </c>
      <c r="AC2510">
        <v>0</v>
      </c>
      <c r="AD2510">
        <v>923.14290000000005</v>
      </c>
      <c r="AF2510">
        <v>0</v>
      </c>
      <c r="AG2510">
        <v>152518</v>
      </c>
      <c r="AH2510">
        <v>223241.25</v>
      </c>
      <c r="AI2510">
        <v>25885.9689</v>
      </c>
      <c r="AJ2510">
        <v>10512.017599999999</v>
      </c>
      <c r="AK2510">
        <v>15373.951300000001</v>
      </c>
    </row>
    <row r="2511" spans="1:37" ht="19" customHeight="1">
      <c r="A2511" t="s">
        <v>1275</v>
      </c>
      <c r="B2511" t="s">
        <v>1276</v>
      </c>
      <c r="C2511" t="s">
        <v>1277</v>
      </c>
      <c r="D2511">
        <v>7</v>
      </c>
      <c r="E2511" t="s">
        <v>1239</v>
      </c>
      <c r="G2511" t="s">
        <v>1311</v>
      </c>
      <c r="H2511" t="s">
        <v>1311</v>
      </c>
      <c r="I2511" t="s">
        <v>1031</v>
      </c>
      <c r="J2511" t="s">
        <v>1032</v>
      </c>
      <c r="K2511">
        <v>0</v>
      </c>
      <c r="L2511">
        <v>227269.2</v>
      </c>
      <c r="M2511">
        <v>15659.115100000001</v>
      </c>
      <c r="N2511">
        <v>0</v>
      </c>
      <c r="O2511">
        <v>15659.115100000001</v>
      </c>
      <c r="P2511">
        <v>898.71429999999998</v>
      </c>
      <c r="R2511">
        <v>0</v>
      </c>
      <c r="S2511">
        <v>4717.2857000000004</v>
      </c>
      <c r="U2511">
        <f t="shared" si="45"/>
        <v>0</v>
      </c>
      <c r="V2511">
        <f t="shared" si="46"/>
        <v>6.882565660890239</v>
      </c>
      <c r="W2511" t="str">
        <f t="shared" si="47"/>
        <v/>
      </c>
      <c r="X2511">
        <f t="shared" si="48"/>
        <v>0.47421686646139383</v>
      </c>
      <c r="Y2511" t="str">
        <f t="shared" si="49"/>
        <v/>
      </c>
      <c r="AA2511">
        <v>898.71429999999998</v>
      </c>
      <c r="AC2511">
        <v>0</v>
      </c>
      <c r="AD2511">
        <v>4717.2857000000004</v>
      </c>
      <c r="AF2511">
        <v>0</v>
      </c>
      <c r="AG2511">
        <v>0</v>
      </c>
      <c r="AH2511">
        <v>227269.2</v>
      </c>
      <c r="AI2511">
        <v>15659.115100000001</v>
      </c>
      <c r="AJ2511">
        <v>0</v>
      </c>
      <c r="AK2511">
        <v>15659.115100000001</v>
      </c>
    </row>
    <row r="2512" spans="1:37" ht="19" customHeight="1">
      <c r="A2512" t="s">
        <v>1275</v>
      </c>
      <c r="B2512" t="s">
        <v>1276</v>
      </c>
      <c r="C2512" t="s">
        <v>1277</v>
      </c>
      <c r="D2512">
        <v>7</v>
      </c>
      <c r="E2512" t="s">
        <v>1243</v>
      </c>
      <c r="G2512" t="s">
        <v>1311</v>
      </c>
      <c r="H2512" t="s">
        <v>1311</v>
      </c>
      <c r="I2512" t="s">
        <v>1031</v>
      </c>
      <c r="J2512" t="s">
        <v>1032</v>
      </c>
      <c r="K2512">
        <v>0</v>
      </c>
      <c r="L2512">
        <v>214604.56</v>
      </c>
      <c r="M2512">
        <v>14776.865</v>
      </c>
      <c r="N2512">
        <v>0</v>
      </c>
      <c r="O2512">
        <v>14776.865</v>
      </c>
      <c r="P2512">
        <v>167.42859999999999</v>
      </c>
      <c r="R2512">
        <v>0</v>
      </c>
      <c r="S2512">
        <v>902.28570000000002</v>
      </c>
      <c r="U2512">
        <f t="shared" si="45"/>
        <v>0</v>
      </c>
      <c r="V2512">
        <f t="shared" si="46"/>
        <v>33.977923273874651</v>
      </c>
      <c r="W2512" t="str">
        <f t="shared" si="47"/>
        <v/>
      </c>
      <c r="X2512">
        <f t="shared" si="48"/>
        <v>2.3395923422988023</v>
      </c>
      <c r="Y2512" t="str">
        <f t="shared" si="49"/>
        <v/>
      </c>
      <c r="AA2512">
        <v>167.42859999999999</v>
      </c>
      <c r="AC2512">
        <v>0</v>
      </c>
      <c r="AD2512">
        <v>902.28570000000002</v>
      </c>
      <c r="AF2512">
        <v>0</v>
      </c>
      <c r="AG2512">
        <v>0</v>
      </c>
      <c r="AH2512">
        <v>214604.56</v>
      </c>
      <c r="AI2512">
        <v>14776.865</v>
      </c>
      <c r="AJ2512">
        <v>0</v>
      </c>
      <c r="AK2512">
        <v>14776.865</v>
      </c>
    </row>
    <row r="2513" spans="1:37" ht="19" customHeight="1">
      <c r="A2513" t="s">
        <v>1275</v>
      </c>
      <c r="B2513" t="s">
        <v>1276</v>
      </c>
      <c r="C2513" t="s">
        <v>1277</v>
      </c>
      <c r="D2513">
        <v>7</v>
      </c>
      <c r="E2513" t="s">
        <v>1242</v>
      </c>
      <c r="G2513" t="s">
        <v>1311</v>
      </c>
      <c r="H2513" t="s">
        <v>1311</v>
      </c>
      <c r="I2513" t="s">
        <v>1031</v>
      </c>
      <c r="J2513" t="s">
        <v>1032</v>
      </c>
      <c r="K2513">
        <v>5693</v>
      </c>
      <c r="L2513">
        <v>200918.89</v>
      </c>
      <c r="M2513">
        <v>14229.621999999999</v>
      </c>
      <c r="N2513">
        <v>392.00389999999999</v>
      </c>
      <c r="O2513">
        <v>13837.6181</v>
      </c>
      <c r="P2513">
        <v>562.28570000000002</v>
      </c>
      <c r="R2513">
        <v>0</v>
      </c>
      <c r="S2513">
        <v>10865.571400000001</v>
      </c>
      <c r="U2513">
        <f t="shared" si="45"/>
        <v>0</v>
      </c>
      <c r="V2513">
        <f t="shared" si="46"/>
        <v>2.7164686696287581</v>
      </c>
      <c r="W2513" t="str">
        <f t="shared" si="47"/>
        <v/>
      </c>
      <c r="X2513">
        <f t="shared" si="48"/>
        <v>0.1870866306080454</v>
      </c>
      <c r="Y2513" t="str">
        <f t="shared" si="49"/>
        <v/>
      </c>
      <c r="AA2513">
        <v>562.28570000000002</v>
      </c>
      <c r="AC2513">
        <v>0</v>
      </c>
      <c r="AD2513">
        <v>10865.571400000001</v>
      </c>
      <c r="AF2513">
        <v>0</v>
      </c>
      <c r="AG2513">
        <v>5693</v>
      </c>
      <c r="AH2513">
        <v>200918.89</v>
      </c>
      <c r="AI2513">
        <v>14229.621999999999</v>
      </c>
      <c r="AJ2513">
        <v>392.00389999999999</v>
      </c>
      <c r="AK2513">
        <v>13837.6181</v>
      </c>
    </row>
    <row r="2514" spans="1:37" ht="19" customHeight="1">
      <c r="A2514" t="s">
        <v>1275</v>
      </c>
      <c r="B2514" t="s">
        <v>1276</v>
      </c>
      <c r="C2514" t="s">
        <v>1277</v>
      </c>
      <c r="D2514">
        <v>7</v>
      </c>
      <c r="E2514" t="s">
        <v>1244</v>
      </c>
      <c r="G2514" t="s">
        <v>1311</v>
      </c>
      <c r="H2514" t="s">
        <v>1311</v>
      </c>
      <c r="I2514" t="s">
        <v>1031</v>
      </c>
      <c r="J2514" t="s">
        <v>1032</v>
      </c>
      <c r="K2514">
        <v>0</v>
      </c>
      <c r="L2514">
        <v>111162.9</v>
      </c>
      <c r="M2514">
        <v>7661.2978999999996</v>
      </c>
      <c r="N2514">
        <v>0</v>
      </c>
      <c r="O2514">
        <v>7661.2978999999996</v>
      </c>
      <c r="P2514">
        <v>2451.8571000000002</v>
      </c>
      <c r="R2514">
        <v>0</v>
      </c>
      <c r="S2514">
        <v>9352.5714000000007</v>
      </c>
      <c r="U2514">
        <f t="shared" si="45"/>
        <v>0</v>
      </c>
      <c r="V2514">
        <f t="shared" si="46"/>
        <v>1.6979730607257684</v>
      </c>
      <c r="W2514" t="str">
        <f t="shared" si="47"/>
        <v/>
      </c>
      <c r="X2514">
        <f t="shared" si="48"/>
        <v>0.11702355232181692</v>
      </c>
      <c r="Y2514" t="str">
        <f t="shared" si="49"/>
        <v/>
      </c>
      <c r="AA2514">
        <v>2451.8571000000002</v>
      </c>
      <c r="AC2514">
        <v>0</v>
      </c>
      <c r="AD2514">
        <v>9352.5714000000007</v>
      </c>
      <c r="AF2514">
        <v>0</v>
      </c>
      <c r="AG2514">
        <v>0</v>
      </c>
      <c r="AH2514">
        <v>111162.9</v>
      </c>
      <c r="AI2514">
        <v>7661.2978999999996</v>
      </c>
      <c r="AJ2514">
        <v>0</v>
      </c>
      <c r="AK2514">
        <v>7661.2978999999996</v>
      </c>
    </row>
    <row r="2515" spans="1:37" ht="19" customHeight="1">
      <c r="A2515" t="s">
        <v>1275</v>
      </c>
      <c r="B2515" t="s">
        <v>1276</v>
      </c>
      <c r="C2515" t="s">
        <v>1277</v>
      </c>
      <c r="D2515">
        <v>7</v>
      </c>
      <c r="E2515" t="s">
        <v>1251</v>
      </c>
      <c r="F2515" t="s">
        <v>1127</v>
      </c>
      <c r="G2515" t="s">
        <v>1311</v>
      </c>
      <c r="H2515" t="s">
        <v>1311</v>
      </c>
      <c r="I2515" t="s">
        <v>1031</v>
      </c>
      <c r="J2515" t="s">
        <v>1039</v>
      </c>
      <c r="K2515">
        <v>642</v>
      </c>
      <c r="L2515">
        <v>0</v>
      </c>
      <c r="M2515">
        <v>4423.0546999999997</v>
      </c>
      <c r="N2515">
        <v>4423.0546999999997</v>
      </c>
      <c r="O2515">
        <v>0</v>
      </c>
      <c r="P2515">
        <v>126.8571</v>
      </c>
      <c r="Q2515">
        <v>2201.2856999999999</v>
      </c>
      <c r="R2515">
        <v>732.57140000000004</v>
      </c>
      <c r="S2515">
        <v>4229.8571000000002</v>
      </c>
      <c r="T2515">
        <v>31.571400000000001</v>
      </c>
      <c r="U2515">
        <f t="shared" si="45"/>
        <v>7.4639400938627453E-3</v>
      </c>
      <c r="V2515">
        <f t="shared" si="46"/>
        <v>2.1682596727507816E-2</v>
      </c>
      <c r="W2515">
        <f t="shared" si="47"/>
        <v>2.9049800045067911</v>
      </c>
      <c r="X2515">
        <f t="shared" si="48"/>
        <v>0.14938210492804993</v>
      </c>
      <c r="Y2515">
        <f t="shared" si="49"/>
        <v>20.013840284018354</v>
      </c>
      <c r="AA2515">
        <v>126.8571</v>
      </c>
      <c r="AB2515">
        <v>2201.2856999999999</v>
      </c>
      <c r="AC2515">
        <v>732.57140000000004</v>
      </c>
      <c r="AD2515">
        <v>4229.8571000000002</v>
      </c>
      <c r="AE2515">
        <v>31.571400000000001</v>
      </c>
      <c r="AF2515">
        <v>7.4581700000000001E-3</v>
      </c>
      <c r="AG2515">
        <v>642</v>
      </c>
      <c r="AH2515">
        <v>0</v>
      </c>
      <c r="AI2515">
        <v>4423.0546999999997</v>
      </c>
      <c r="AJ2515">
        <v>4423.0546999999997</v>
      </c>
      <c r="AK2515">
        <v>0</v>
      </c>
    </row>
    <row r="2516" spans="1:37" ht="19" customHeight="1">
      <c r="A2516" t="s">
        <v>1275</v>
      </c>
      <c r="B2516" t="s">
        <v>1276</v>
      </c>
      <c r="C2516" t="s">
        <v>1277</v>
      </c>
      <c r="D2516">
        <v>7</v>
      </c>
      <c r="E2516" t="s">
        <v>1250</v>
      </c>
      <c r="F2516" t="s">
        <v>1250</v>
      </c>
      <c r="G2516" t="s">
        <v>1311</v>
      </c>
      <c r="H2516" t="s">
        <v>1311</v>
      </c>
      <c r="I2516" t="s">
        <v>1031</v>
      </c>
      <c r="J2516" t="s">
        <v>1042</v>
      </c>
      <c r="K2516">
        <v>3888</v>
      </c>
      <c r="L2516">
        <v>0</v>
      </c>
      <c r="M2516">
        <v>3888</v>
      </c>
      <c r="N2516">
        <v>3888</v>
      </c>
      <c r="O2516">
        <v>0</v>
      </c>
      <c r="Q2516">
        <v>803.28570000000002</v>
      </c>
      <c r="R2516">
        <v>561.42859999999996</v>
      </c>
      <c r="S2516">
        <v>744.71429999999998</v>
      </c>
      <c r="T2516">
        <v>24.142900000000001</v>
      </c>
      <c r="U2516">
        <f t="shared" si="45"/>
        <v>3.2419009545002694E-2</v>
      </c>
      <c r="V2516">
        <f t="shared" si="46"/>
        <v>0.74582772403936848</v>
      </c>
      <c r="W2516">
        <f t="shared" si="47"/>
        <v>23.005876320929609</v>
      </c>
      <c r="X2516">
        <f t="shared" si="48"/>
        <v>0.74582772403936848</v>
      </c>
      <c r="Y2516">
        <f t="shared" si="49"/>
        <v>23.005876320929609</v>
      </c>
      <c r="AB2516">
        <v>803.28570000000002</v>
      </c>
      <c r="AC2516">
        <v>561.42859999999996</v>
      </c>
      <c r="AD2516">
        <v>744.71429999999998</v>
      </c>
      <c r="AE2516">
        <v>24.142900000000001</v>
      </c>
      <c r="AF2516">
        <v>3.2526489999999998E-2</v>
      </c>
      <c r="AG2516">
        <v>3888</v>
      </c>
      <c r="AH2516">
        <v>0</v>
      </c>
      <c r="AI2516">
        <v>3888</v>
      </c>
      <c r="AJ2516">
        <v>3888</v>
      </c>
      <c r="AK2516">
        <v>0</v>
      </c>
    </row>
    <row r="2517" spans="1:37" ht="19" customHeight="1">
      <c r="A2517" t="s">
        <v>1275</v>
      </c>
      <c r="B2517" t="s">
        <v>1276</v>
      </c>
      <c r="C2517" t="s">
        <v>1277</v>
      </c>
      <c r="D2517">
        <v>7</v>
      </c>
      <c r="E2517" t="s">
        <v>1247</v>
      </c>
      <c r="G2517" t="s">
        <v>1311</v>
      </c>
      <c r="H2517" t="s">
        <v>1311</v>
      </c>
      <c r="I2517" t="s">
        <v>1031</v>
      </c>
      <c r="J2517" t="s">
        <v>1032</v>
      </c>
      <c r="K2517">
        <v>1418</v>
      </c>
      <c r="L2517">
        <v>54341.9</v>
      </c>
      <c r="M2517">
        <v>3840.1702</v>
      </c>
      <c r="N2517">
        <v>97.567999999999998</v>
      </c>
      <c r="O2517">
        <v>3742.6021999999998</v>
      </c>
      <c r="P2517">
        <v>190.42859999999999</v>
      </c>
      <c r="R2517">
        <v>0</v>
      </c>
      <c r="S2517">
        <v>2246.8571000000002</v>
      </c>
      <c r="U2517">
        <f t="shared" si="45"/>
        <v>0</v>
      </c>
      <c r="V2517">
        <f t="shared" si="46"/>
        <v>3.5452632924452558</v>
      </c>
      <c r="W2517" t="str">
        <f t="shared" si="47"/>
        <v/>
      </c>
      <c r="X2517">
        <f t="shared" si="48"/>
        <v>0.2441613856338006</v>
      </c>
      <c r="Y2517" t="str">
        <f t="shared" si="49"/>
        <v/>
      </c>
      <c r="AA2517">
        <v>190.42859999999999</v>
      </c>
      <c r="AC2517">
        <v>0</v>
      </c>
      <c r="AD2517">
        <v>2246.8571000000002</v>
      </c>
      <c r="AF2517">
        <v>0</v>
      </c>
      <c r="AG2517">
        <v>1418</v>
      </c>
      <c r="AH2517">
        <v>54341.9</v>
      </c>
      <c r="AI2517">
        <v>3840.1702</v>
      </c>
      <c r="AJ2517">
        <v>97.567999999999998</v>
      </c>
      <c r="AK2517">
        <v>3742.6021999999998</v>
      </c>
    </row>
    <row r="2518" spans="1:37" ht="19" customHeight="1">
      <c r="A2518" t="s">
        <v>1275</v>
      </c>
      <c r="B2518" t="s">
        <v>1276</v>
      </c>
      <c r="C2518" t="s">
        <v>1277</v>
      </c>
      <c r="D2518">
        <v>7</v>
      </c>
      <c r="E2518" t="s">
        <v>1248</v>
      </c>
      <c r="G2518" t="s">
        <v>1311</v>
      </c>
      <c r="H2518" t="s">
        <v>1311</v>
      </c>
      <c r="I2518" t="s">
        <v>1031</v>
      </c>
      <c r="J2518" t="s">
        <v>1032</v>
      </c>
      <c r="K2518">
        <v>4570</v>
      </c>
      <c r="L2518">
        <v>48898.14</v>
      </c>
      <c r="M2518">
        <v>3683.1172999999999</v>
      </c>
      <c r="N2518">
        <v>315.274</v>
      </c>
      <c r="O2518">
        <v>3367.8433</v>
      </c>
      <c r="P2518">
        <v>3.4285999999999999</v>
      </c>
      <c r="R2518">
        <v>0</v>
      </c>
      <c r="S2518">
        <v>262.57139999999998</v>
      </c>
      <c r="U2518">
        <f t="shared" si="45"/>
        <v>0</v>
      </c>
      <c r="V2518">
        <f t="shared" si="46"/>
        <v>29.0903948955816</v>
      </c>
      <c r="W2518" t="str">
        <f t="shared" si="47"/>
        <v/>
      </c>
      <c r="X2518">
        <f t="shared" si="48"/>
        <v>2.0038725249045184</v>
      </c>
      <c r="Y2518" t="str">
        <f t="shared" si="49"/>
        <v/>
      </c>
      <c r="AA2518">
        <v>3.4285999999999999</v>
      </c>
      <c r="AC2518">
        <v>0</v>
      </c>
      <c r="AD2518">
        <v>262.57139999999998</v>
      </c>
      <c r="AF2518">
        <v>0</v>
      </c>
      <c r="AG2518">
        <v>4570</v>
      </c>
      <c r="AH2518">
        <v>48898.14</v>
      </c>
      <c r="AI2518">
        <v>3683.1172999999999</v>
      </c>
      <c r="AJ2518">
        <v>315.274</v>
      </c>
      <c r="AK2518">
        <v>3367.8433</v>
      </c>
    </row>
    <row r="2519" spans="1:37" ht="19" customHeight="1">
      <c r="A2519" t="s">
        <v>1275</v>
      </c>
      <c r="B2519" t="s">
        <v>1276</v>
      </c>
      <c r="C2519" t="s">
        <v>1277</v>
      </c>
      <c r="D2519">
        <v>7</v>
      </c>
      <c r="E2519" t="s">
        <v>1246</v>
      </c>
      <c r="G2519" t="s">
        <v>1311</v>
      </c>
      <c r="H2519" t="s">
        <v>1311</v>
      </c>
      <c r="I2519" t="s">
        <v>1031</v>
      </c>
      <c r="J2519" t="s">
        <v>1032</v>
      </c>
      <c r="K2519">
        <v>3207</v>
      </c>
      <c r="L2519">
        <v>45342.99</v>
      </c>
      <c r="M2519">
        <v>3344.2408</v>
      </c>
      <c r="N2519">
        <v>220.81890000000001</v>
      </c>
      <c r="O2519">
        <v>3123.4218999999998</v>
      </c>
      <c r="P2519">
        <v>234.28569999999999</v>
      </c>
      <c r="R2519">
        <v>0</v>
      </c>
      <c r="S2519">
        <v>1368.1429000000001</v>
      </c>
      <c r="U2519">
        <f t="shared" si="45"/>
        <v>0</v>
      </c>
      <c r="V2519">
        <f t="shared" si="46"/>
        <v>5.0694359903069017</v>
      </c>
      <c r="W2519" t="str">
        <f t="shared" si="47"/>
        <v/>
      </c>
      <c r="X2519">
        <f t="shared" si="48"/>
        <v>0.34919501882024584</v>
      </c>
      <c r="Y2519" t="str">
        <f t="shared" si="49"/>
        <v/>
      </c>
      <c r="AA2519">
        <v>234.28569999999999</v>
      </c>
      <c r="AC2519">
        <v>0</v>
      </c>
      <c r="AD2519">
        <v>1368.1429000000001</v>
      </c>
      <c r="AF2519">
        <v>0</v>
      </c>
      <c r="AG2519">
        <v>3207</v>
      </c>
      <c r="AH2519">
        <v>45342.99</v>
      </c>
      <c r="AI2519">
        <v>3344.2408</v>
      </c>
      <c r="AJ2519">
        <v>220.81890000000001</v>
      </c>
      <c r="AK2519">
        <v>3123.4218999999998</v>
      </c>
    </row>
    <row r="2520" spans="1:37" ht="19" customHeight="1">
      <c r="A2520" t="s">
        <v>1275</v>
      </c>
      <c r="B2520" t="s">
        <v>1276</v>
      </c>
      <c r="C2520" t="s">
        <v>1277</v>
      </c>
      <c r="D2520">
        <v>7</v>
      </c>
      <c r="E2520" t="s">
        <v>1240</v>
      </c>
      <c r="F2520" t="s">
        <v>1241</v>
      </c>
      <c r="G2520" t="s">
        <v>1311</v>
      </c>
      <c r="H2520" t="s">
        <v>1311</v>
      </c>
      <c r="I2520" t="s">
        <v>1031</v>
      </c>
      <c r="J2520" t="s">
        <v>1032</v>
      </c>
      <c r="K2520">
        <v>48470</v>
      </c>
      <c r="L2520">
        <v>0</v>
      </c>
      <c r="M2520">
        <v>3328.8571999999999</v>
      </c>
      <c r="N2520">
        <v>3328.8571999999999</v>
      </c>
      <c r="O2520">
        <v>0</v>
      </c>
      <c r="P2520">
        <v>13</v>
      </c>
      <c r="Q2520">
        <v>127.1429</v>
      </c>
      <c r="R2520">
        <v>4.4286000000000003</v>
      </c>
      <c r="S2520">
        <v>138</v>
      </c>
      <c r="T2520">
        <v>1.7142999999999999</v>
      </c>
      <c r="U2520">
        <f t="shared" si="45"/>
        <v>1.2422463768115942E-2</v>
      </c>
      <c r="V2520">
        <f t="shared" si="46"/>
        <v>50.175983436853002</v>
      </c>
      <c r="W2520">
        <f t="shared" si="47"/>
        <v>4039.1330072249402</v>
      </c>
      <c r="X2520">
        <f t="shared" si="48"/>
        <v>3.4460219461697723</v>
      </c>
      <c r="Y2520">
        <f t="shared" si="49"/>
        <v>277.40245497954186</v>
      </c>
      <c r="AA2520">
        <v>13</v>
      </c>
      <c r="AB2520">
        <v>127.1429</v>
      </c>
      <c r="AC2520">
        <v>4.4286000000000003</v>
      </c>
      <c r="AD2520">
        <v>138</v>
      </c>
      <c r="AE2520">
        <v>1.7142999999999999</v>
      </c>
      <c r="AF2520">
        <v>1.2261630000000001E-2</v>
      </c>
      <c r="AG2520">
        <v>48470</v>
      </c>
      <c r="AH2520">
        <v>0</v>
      </c>
      <c r="AI2520">
        <v>3328.8571999999999</v>
      </c>
      <c r="AJ2520">
        <v>3328.8571999999999</v>
      </c>
      <c r="AK2520">
        <v>0</v>
      </c>
    </row>
    <row r="2521" spans="1:37" ht="19" customHeight="1">
      <c r="A2521" t="s">
        <v>1275</v>
      </c>
      <c r="B2521" t="s">
        <v>1276</v>
      </c>
      <c r="C2521" t="s">
        <v>1277</v>
      </c>
      <c r="D2521">
        <v>7</v>
      </c>
      <c r="E2521" t="s">
        <v>1249</v>
      </c>
      <c r="G2521" t="s">
        <v>1311</v>
      </c>
      <c r="H2521" t="s">
        <v>1311</v>
      </c>
      <c r="I2521" t="s">
        <v>1031</v>
      </c>
      <c r="J2521" t="s">
        <v>1032</v>
      </c>
      <c r="K2521">
        <v>15576</v>
      </c>
      <c r="L2521">
        <v>31218.98</v>
      </c>
      <c r="M2521">
        <v>3223.5992999999999</v>
      </c>
      <c r="N2521">
        <v>1074.0311999999999</v>
      </c>
      <c r="O2521">
        <v>2149.5681</v>
      </c>
      <c r="P2521">
        <v>6.2857000000000003</v>
      </c>
      <c r="R2521">
        <v>0</v>
      </c>
      <c r="S2521">
        <v>230.57140000000001</v>
      </c>
      <c r="U2521">
        <f t="shared" si="45"/>
        <v>0</v>
      </c>
      <c r="V2521">
        <f t="shared" si="46"/>
        <v>28.993175835585603</v>
      </c>
      <c r="W2521" t="str">
        <f t="shared" si="47"/>
        <v/>
      </c>
      <c r="X2521">
        <f t="shared" si="48"/>
        <v>1.9972736675679883</v>
      </c>
      <c r="Y2521" t="str">
        <f t="shared" si="49"/>
        <v/>
      </c>
      <c r="AA2521">
        <v>6.2857000000000003</v>
      </c>
      <c r="AC2521">
        <v>0</v>
      </c>
      <c r="AD2521">
        <v>230.57140000000001</v>
      </c>
      <c r="AF2521">
        <v>0</v>
      </c>
      <c r="AG2521">
        <v>15576</v>
      </c>
      <c r="AH2521">
        <v>31218.98</v>
      </c>
      <c r="AI2521">
        <v>3223.5992999999999</v>
      </c>
      <c r="AJ2521">
        <v>1074.0311999999999</v>
      </c>
      <c r="AK2521">
        <v>2149.5681</v>
      </c>
    </row>
    <row r="2522" spans="1:37" ht="19" customHeight="1">
      <c r="A2522" t="s">
        <v>1275</v>
      </c>
      <c r="B2522" t="s">
        <v>1276</v>
      </c>
      <c r="C2522" t="s">
        <v>1277</v>
      </c>
      <c r="D2522">
        <v>7</v>
      </c>
      <c r="E2522" t="s">
        <v>1255</v>
      </c>
      <c r="G2522" t="s">
        <v>1311</v>
      </c>
      <c r="H2522" t="s">
        <v>1311</v>
      </c>
      <c r="I2522" t="s">
        <v>1031</v>
      </c>
      <c r="J2522" t="s">
        <v>1032</v>
      </c>
      <c r="K2522">
        <v>28187</v>
      </c>
      <c r="L2522">
        <v>17489.64</v>
      </c>
      <c r="M2522">
        <v>3145.74</v>
      </c>
      <c r="N2522">
        <v>1940.6066000000001</v>
      </c>
      <c r="O2522">
        <v>1205.1333999999999</v>
      </c>
      <c r="P2522">
        <v>4.5713999999999997</v>
      </c>
      <c r="R2522">
        <v>0</v>
      </c>
      <c r="S2522">
        <v>143.28569999999999</v>
      </c>
      <c r="U2522">
        <f t="shared" si="45"/>
        <v>0</v>
      </c>
      <c r="V2522">
        <f t="shared" si="46"/>
        <v>45.540024480560767</v>
      </c>
      <c r="W2522" t="str">
        <f t="shared" si="47"/>
        <v/>
      </c>
      <c r="X2522">
        <f t="shared" si="48"/>
        <v>3.1363313196741096</v>
      </c>
      <c r="Y2522" t="str">
        <f t="shared" si="49"/>
        <v/>
      </c>
      <c r="AA2522">
        <v>4.5713999999999997</v>
      </c>
      <c r="AC2522">
        <v>0</v>
      </c>
      <c r="AD2522">
        <v>143.28569999999999</v>
      </c>
      <c r="AF2522">
        <v>0</v>
      </c>
      <c r="AG2522">
        <v>28187</v>
      </c>
      <c r="AH2522">
        <v>17489.64</v>
      </c>
      <c r="AI2522">
        <v>3145.74</v>
      </c>
      <c r="AJ2522">
        <v>1940.6066000000001</v>
      </c>
      <c r="AK2522">
        <v>1205.1333999999999</v>
      </c>
    </row>
    <row r="2523" spans="1:37" ht="19" customHeight="1">
      <c r="A2523" t="s">
        <v>1275</v>
      </c>
      <c r="B2523" t="s">
        <v>1276</v>
      </c>
      <c r="C2523" t="s">
        <v>1277</v>
      </c>
      <c r="D2523">
        <v>7</v>
      </c>
      <c r="E2523" t="s">
        <v>1254</v>
      </c>
      <c r="G2523" t="s">
        <v>1311</v>
      </c>
      <c r="H2523" t="s">
        <v>1311</v>
      </c>
      <c r="I2523" t="s">
        <v>1031</v>
      </c>
      <c r="J2523" t="s">
        <v>1032</v>
      </c>
      <c r="K2523">
        <v>1579</v>
      </c>
      <c r="L2523">
        <v>37635.67</v>
      </c>
      <c r="M2523">
        <v>2699.5621000000001</v>
      </c>
      <c r="N2523">
        <v>108.71559999999999</v>
      </c>
      <c r="O2523">
        <v>2590.8463999999999</v>
      </c>
      <c r="P2523">
        <v>206.42859999999999</v>
      </c>
      <c r="R2523">
        <v>0</v>
      </c>
      <c r="S2523">
        <v>1115.7143000000001</v>
      </c>
      <c r="U2523">
        <f t="shared" si="45"/>
        <v>0</v>
      </c>
      <c r="V2523">
        <f t="shared" si="46"/>
        <v>5.0210844427517989</v>
      </c>
      <c r="W2523" t="str">
        <f t="shared" si="47"/>
        <v/>
      </c>
      <c r="X2523">
        <f t="shared" si="48"/>
        <v>0.34565455383284821</v>
      </c>
      <c r="Y2523" t="str">
        <f t="shared" si="49"/>
        <v/>
      </c>
      <c r="AA2523">
        <v>206.42859999999999</v>
      </c>
      <c r="AC2523">
        <v>0</v>
      </c>
      <c r="AD2523">
        <v>1115.7143000000001</v>
      </c>
      <c r="AF2523">
        <v>0</v>
      </c>
      <c r="AG2523">
        <v>1579</v>
      </c>
      <c r="AH2523">
        <v>37635.67</v>
      </c>
      <c r="AI2523">
        <v>2699.5621000000001</v>
      </c>
      <c r="AJ2523">
        <v>108.71559999999999</v>
      </c>
      <c r="AK2523">
        <v>2590.8463999999999</v>
      </c>
    </row>
    <row r="2524" spans="1:37" ht="19" customHeight="1">
      <c r="A2524" t="s">
        <v>1275</v>
      </c>
      <c r="B2524" t="s">
        <v>1276</v>
      </c>
      <c r="C2524" t="s">
        <v>1277</v>
      </c>
      <c r="D2524">
        <v>7</v>
      </c>
      <c r="E2524" t="s">
        <v>1257</v>
      </c>
      <c r="F2524" t="s">
        <v>1127</v>
      </c>
      <c r="G2524" t="s">
        <v>1311</v>
      </c>
      <c r="H2524" t="s">
        <v>1311</v>
      </c>
      <c r="I2524" t="s">
        <v>1031</v>
      </c>
      <c r="J2524" t="s">
        <v>1039</v>
      </c>
      <c r="K2524">
        <v>306</v>
      </c>
      <c r="L2524">
        <v>0</v>
      </c>
      <c r="M2524">
        <v>2107.0302000000001</v>
      </c>
      <c r="N2524">
        <v>2107.0302000000001</v>
      </c>
      <c r="O2524">
        <v>0</v>
      </c>
      <c r="P2524">
        <v>215.57140000000001</v>
      </c>
      <c r="Q2524">
        <v>2158.8571000000002</v>
      </c>
      <c r="R2524">
        <v>1014.1429000000001</v>
      </c>
      <c r="S2524">
        <v>4243.7142999999996</v>
      </c>
      <c r="T2524">
        <v>24.142900000000001</v>
      </c>
      <c r="U2524">
        <f t="shared" si="45"/>
        <v>5.6890964596744888E-3</v>
      </c>
      <c r="V2524">
        <f t="shared" si="46"/>
        <v>1.0300949268494753E-2</v>
      </c>
      <c r="W2524">
        <f t="shared" si="47"/>
        <v>1.8106476734064969</v>
      </c>
      <c r="X2524">
        <f t="shared" si="48"/>
        <v>7.0929448357471739E-2</v>
      </c>
      <c r="Y2524">
        <f t="shared" si="49"/>
        <v>12.467612187670673</v>
      </c>
      <c r="AA2524">
        <v>215.57140000000001</v>
      </c>
      <c r="AB2524">
        <v>2158.8571000000002</v>
      </c>
      <c r="AC2524">
        <v>1014.1429000000001</v>
      </c>
      <c r="AD2524">
        <v>4243.7142999999996</v>
      </c>
      <c r="AE2524">
        <v>24.142900000000001</v>
      </c>
      <c r="AF2524">
        <v>5.6897800000000002E-3</v>
      </c>
      <c r="AG2524">
        <v>306</v>
      </c>
      <c r="AH2524">
        <v>0</v>
      </c>
      <c r="AI2524">
        <v>2107.0302000000001</v>
      </c>
      <c r="AJ2524">
        <v>2107.0302000000001</v>
      </c>
      <c r="AK2524">
        <v>0</v>
      </c>
    </row>
    <row r="2525" spans="1:37" ht="19" customHeight="1">
      <c r="A2525" t="s">
        <v>1275</v>
      </c>
      <c r="B2525" t="s">
        <v>1276</v>
      </c>
      <c r="C2525" t="s">
        <v>1277</v>
      </c>
      <c r="D2525">
        <v>7</v>
      </c>
      <c r="E2525" t="s">
        <v>1262</v>
      </c>
      <c r="F2525" t="s">
        <v>1263</v>
      </c>
      <c r="G2525" t="s">
        <v>1311</v>
      </c>
      <c r="H2525" t="s">
        <v>1311</v>
      </c>
      <c r="I2525" t="s">
        <v>1031</v>
      </c>
      <c r="J2525" t="s">
        <v>1039</v>
      </c>
      <c r="K2525">
        <v>297.54000000000002</v>
      </c>
      <c r="L2525">
        <v>0</v>
      </c>
      <c r="M2525">
        <v>2047.4585</v>
      </c>
      <c r="N2525">
        <v>2047.4585</v>
      </c>
      <c r="O2525">
        <v>0</v>
      </c>
      <c r="Q2525">
        <v>134.71430000000001</v>
      </c>
      <c r="R2525">
        <v>3.4285999999999999</v>
      </c>
      <c r="S2525">
        <v>139.42859999999999</v>
      </c>
      <c r="T2525">
        <v>2.8571</v>
      </c>
      <c r="U2525">
        <f t="shared" si="45"/>
        <v>2.0491491702563178E-2</v>
      </c>
      <c r="V2525">
        <f t="shared" si="46"/>
        <v>0.304856494906456</v>
      </c>
      <c r="W2525">
        <f t="shared" si="47"/>
        <v>14.877223158347377</v>
      </c>
      <c r="X2525">
        <f t="shared" si="48"/>
        <v>2.0978054102857766</v>
      </c>
      <c r="Y2525">
        <f t="shared" si="49"/>
        <v>102.37446061690926</v>
      </c>
      <c r="AB2525">
        <v>134.71430000000001</v>
      </c>
      <c r="AC2525">
        <v>3.4285999999999999</v>
      </c>
      <c r="AD2525">
        <v>139.42859999999999</v>
      </c>
      <c r="AE2525">
        <v>2.8571</v>
      </c>
      <c r="AF2525">
        <v>2.0465710000000002E-2</v>
      </c>
      <c r="AG2525">
        <v>297.54000000000002</v>
      </c>
      <c r="AH2525">
        <v>0</v>
      </c>
      <c r="AI2525">
        <v>2047.4585</v>
      </c>
      <c r="AJ2525">
        <v>2047.4585</v>
      </c>
      <c r="AK2525">
        <v>0</v>
      </c>
    </row>
    <row r="2526" spans="1:37" ht="19" customHeight="1">
      <c r="A2526" t="s">
        <v>1275</v>
      </c>
      <c r="B2526" t="s">
        <v>1276</v>
      </c>
      <c r="C2526" t="s">
        <v>1277</v>
      </c>
      <c r="D2526">
        <v>7</v>
      </c>
      <c r="E2526" t="s">
        <v>1252</v>
      </c>
      <c r="G2526" t="s">
        <v>1311</v>
      </c>
      <c r="H2526" t="s">
        <v>1311</v>
      </c>
      <c r="I2526" t="s">
        <v>1031</v>
      </c>
      <c r="J2526" t="s">
        <v>1039</v>
      </c>
      <c r="K2526">
        <v>285</v>
      </c>
      <c r="L2526">
        <v>0</v>
      </c>
      <c r="M2526">
        <v>1963.2355</v>
      </c>
      <c r="N2526">
        <v>1963.2355</v>
      </c>
      <c r="O2526">
        <v>0</v>
      </c>
      <c r="P2526">
        <v>282</v>
      </c>
      <c r="Q2526">
        <v>1887.2856999999999</v>
      </c>
      <c r="R2526">
        <v>923.71429999999998</v>
      </c>
      <c r="S2526">
        <v>3685</v>
      </c>
      <c r="T2526">
        <v>22.714300000000001</v>
      </c>
      <c r="U2526">
        <f t="shared" si="45"/>
        <v>6.1639891451831753E-3</v>
      </c>
      <c r="V2526">
        <f t="shared" si="46"/>
        <v>1.1048652839697616E-2</v>
      </c>
      <c r="W2526">
        <f t="shared" si="47"/>
        <v>1.7924517028605642</v>
      </c>
      <c r="X2526">
        <f t="shared" si="48"/>
        <v>7.610914905989534E-2</v>
      </c>
      <c r="Y2526">
        <f t="shared" si="49"/>
        <v>12.347385316109865</v>
      </c>
      <c r="AA2526">
        <v>282</v>
      </c>
      <c r="AB2526">
        <v>1887.2856999999999</v>
      </c>
      <c r="AC2526">
        <v>923.71429999999998</v>
      </c>
      <c r="AD2526">
        <v>3685</v>
      </c>
      <c r="AE2526">
        <v>22.714300000000001</v>
      </c>
      <c r="AF2526">
        <v>6.1699399999999996E-3</v>
      </c>
      <c r="AG2526">
        <v>285</v>
      </c>
      <c r="AH2526">
        <v>0</v>
      </c>
      <c r="AI2526">
        <v>1963.2355</v>
      </c>
      <c r="AJ2526">
        <v>1963.2355</v>
      </c>
      <c r="AK2526">
        <v>0</v>
      </c>
    </row>
    <row r="2527" spans="1:37" ht="19" customHeight="1">
      <c r="A2527" t="s">
        <v>1275</v>
      </c>
      <c r="B2527" t="s">
        <v>1276</v>
      </c>
      <c r="C2527" t="s">
        <v>1277</v>
      </c>
      <c r="D2527">
        <v>7</v>
      </c>
      <c r="E2527" t="s">
        <v>1256</v>
      </c>
      <c r="G2527" t="s">
        <v>1311</v>
      </c>
      <c r="H2527" t="s">
        <v>1311</v>
      </c>
      <c r="I2527" t="s">
        <v>1031</v>
      </c>
      <c r="J2527" t="s">
        <v>1032</v>
      </c>
      <c r="K2527">
        <v>0</v>
      </c>
      <c r="L2527">
        <v>26641.41</v>
      </c>
      <c r="M2527">
        <v>1834.3169</v>
      </c>
      <c r="N2527">
        <v>0</v>
      </c>
      <c r="O2527">
        <v>1834.3169</v>
      </c>
      <c r="P2527">
        <v>0</v>
      </c>
      <c r="R2527">
        <v>0</v>
      </c>
      <c r="S2527">
        <v>0</v>
      </c>
      <c r="U2527" t="str">
        <f t="shared" si="45"/>
        <v/>
      </c>
      <c r="V2527" t="str">
        <f t="shared" si="46"/>
        <v/>
      </c>
      <c r="W2527" t="str">
        <f t="shared" si="47"/>
        <v/>
      </c>
      <c r="X2527" t="str">
        <f t="shared" si="48"/>
        <v/>
      </c>
      <c r="Y2527" t="str">
        <f t="shared" si="49"/>
        <v/>
      </c>
      <c r="AA2527">
        <v>0</v>
      </c>
      <c r="AC2527">
        <v>0</v>
      </c>
      <c r="AD2527">
        <v>0</v>
      </c>
      <c r="AG2527">
        <v>0</v>
      </c>
      <c r="AH2527">
        <v>26641.41</v>
      </c>
      <c r="AI2527">
        <v>1834.3169</v>
      </c>
      <c r="AJ2527">
        <v>0</v>
      </c>
      <c r="AK2527">
        <v>1834.3169</v>
      </c>
    </row>
    <row r="2528" spans="1:37" ht="19" customHeight="1">
      <c r="A2528" t="s">
        <v>1275</v>
      </c>
      <c r="B2528" t="s">
        <v>1276</v>
      </c>
      <c r="C2528" t="s">
        <v>1277</v>
      </c>
      <c r="D2528">
        <v>7</v>
      </c>
      <c r="E2528" t="s">
        <v>1264</v>
      </c>
      <c r="F2528" t="s">
        <v>1265</v>
      </c>
      <c r="G2528" t="s">
        <v>1311</v>
      </c>
      <c r="H2528" t="s">
        <v>1311</v>
      </c>
      <c r="I2528" t="s">
        <v>1031</v>
      </c>
      <c r="J2528" t="s">
        <v>1042</v>
      </c>
      <c r="K2528">
        <v>1338.05</v>
      </c>
      <c r="L2528">
        <v>185.41</v>
      </c>
      <c r="M2528">
        <v>1523.46</v>
      </c>
      <c r="N2528">
        <v>1338.05</v>
      </c>
      <c r="O2528">
        <v>185.41</v>
      </c>
      <c r="P2528">
        <v>1198.8570999999999</v>
      </c>
      <c r="Q2528">
        <v>9126.7142999999996</v>
      </c>
      <c r="R2528">
        <v>0</v>
      </c>
      <c r="S2528">
        <v>9172.2857000000004</v>
      </c>
      <c r="T2528">
        <v>7.7142999999999997</v>
      </c>
      <c r="U2528">
        <f t="shared" si="45"/>
        <v>8.410444519843074E-4</v>
      </c>
      <c r="V2528">
        <f t="shared" si="46"/>
        <v>2.3727689037983505E-2</v>
      </c>
      <c r="W2528">
        <f t="shared" si="47"/>
        <v>28.212169977463006</v>
      </c>
      <c r="X2528">
        <f t="shared" si="48"/>
        <v>2.3727689037983505E-2</v>
      </c>
      <c r="Y2528">
        <f t="shared" si="49"/>
        <v>28.212169977463006</v>
      </c>
      <c r="AA2528">
        <v>1198.8570999999999</v>
      </c>
      <c r="AB2528">
        <v>9126.7142999999996</v>
      </c>
      <c r="AC2528">
        <v>0</v>
      </c>
      <c r="AD2528">
        <v>9172.2857000000004</v>
      </c>
      <c r="AE2528">
        <v>7.7142999999999997</v>
      </c>
      <c r="AF2528">
        <v>8.3958000000000004E-4</v>
      </c>
      <c r="AG2528">
        <v>1338.05</v>
      </c>
      <c r="AH2528">
        <v>185.41</v>
      </c>
      <c r="AI2528">
        <v>1523.46</v>
      </c>
      <c r="AJ2528">
        <v>1338.05</v>
      </c>
      <c r="AK2528">
        <v>185.41</v>
      </c>
    </row>
    <row r="2529" spans="1:37" ht="19" customHeight="1">
      <c r="A2529" t="s">
        <v>1275</v>
      </c>
      <c r="B2529" t="s">
        <v>1276</v>
      </c>
      <c r="C2529" t="s">
        <v>1277</v>
      </c>
      <c r="D2529">
        <v>7</v>
      </c>
      <c r="E2529" t="s">
        <v>1260</v>
      </c>
      <c r="G2529" t="s">
        <v>1311</v>
      </c>
      <c r="H2529" t="s">
        <v>1311</v>
      </c>
      <c r="I2529" t="s">
        <v>1031</v>
      </c>
      <c r="J2529" t="s">
        <v>1039</v>
      </c>
      <c r="K2529">
        <v>220</v>
      </c>
      <c r="L2529">
        <v>0</v>
      </c>
      <c r="M2529">
        <v>1515.0319999999999</v>
      </c>
      <c r="N2529">
        <v>1515.0319999999999</v>
      </c>
      <c r="O2529">
        <v>0</v>
      </c>
      <c r="P2529">
        <v>302.71429999999998</v>
      </c>
      <c r="Q2529">
        <v>2159.2856999999999</v>
      </c>
      <c r="R2529">
        <v>910.57140000000004</v>
      </c>
      <c r="S2529">
        <v>3860.1428999999998</v>
      </c>
      <c r="T2529">
        <v>18.428599999999999</v>
      </c>
      <c r="U2529">
        <f t="shared" si="45"/>
        <v>4.7740719650560086E-3</v>
      </c>
      <c r="V2529">
        <f t="shared" si="46"/>
        <v>8.1418155344900392E-3</v>
      </c>
      <c r="W2529">
        <f t="shared" si="47"/>
        <v>1.7054237125213758</v>
      </c>
      <c r="X2529">
        <f t="shared" si="48"/>
        <v>5.6068686694770511E-2</v>
      </c>
      <c r="Y2529">
        <f t="shared" si="49"/>
        <v>11.744415900130388</v>
      </c>
      <c r="AA2529">
        <v>302.71429999999998</v>
      </c>
      <c r="AB2529">
        <v>2159.2856999999999</v>
      </c>
      <c r="AC2529">
        <v>910.57140000000004</v>
      </c>
      <c r="AD2529">
        <v>3860.1428999999998</v>
      </c>
      <c r="AE2529">
        <v>18.428599999999999</v>
      </c>
      <c r="AF2529">
        <v>4.78094E-3</v>
      </c>
      <c r="AG2529">
        <v>220</v>
      </c>
      <c r="AH2529">
        <v>0</v>
      </c>
      <c r="AI2529">
        <v>1515.0319999999999</v>
      </c>
      <c r="AJ2529">
        <v>1515.0319999999999</v>
      </c>
      <c r="AK2529">
        <v>0</v>
      </c>
    </row>
    <row r="2530" spans="1:37" ht="19" customHeight="1">
      <c r="A2530" t="s">
        <v>1275</v>
      </c>
      <c r="B2530" t="s">
        <v>1276</v>
      </c>
      <c r="C2530" t="s">
        <v>1277</v>
      </c>
      <c r="D2530">
        <v>7</v>
      </c>
      <c r="E2530" t="s">
        <v>1258</v>
      </c>
      <c r="G2530" t="s">
        <v>1311</v>
      </c>
      <c r="H2530" t="s">
        <v>1311</v>
      </c>
      <c r="I2530" t="s">
        <v>1031</v>
      </c>
      <c r="J2530" t="s">
        <v>1032</v>
      </c>
      <c r="K2530">
        <v>0</v>
      </c>
      <c r="L2530">
        <v>19542.38</v>
      </c>
      <c r="M2530">
        <v>1346.6205</v>
      </c>
      <c r="N2530">
        <v>0</v>
      </c>
      <c r="O2530">
        <v>1346.6205</v>
      </c>
      <c r="P2530">
        <v>374.42860000000002</v>
      </c>
      <c r="R2530">
        <v>0</v>
      </c>
      <c r="S2530">
        <v>1501.4286</v>
      </c>
      <c r="U2530">
        <f t="shared" si="45"/>
        <v>0</v>
      </c>
      <c r="V2530">
        <f t="shared" si="46"/>
        <v>1.8594081472995598</v>
      </c>
      <c r="W2530" t="str">
        <f t="shared" si="47"/>
        <v/>
      </c>
      <c r="X2530">
        <f t="shared" si="48"/>
        <v>0.12812754275684982</v>
      </c>
      <c r="Y2530" t="str">
        <f t="shared" si="49"/>
        <v/>
      </c>
      <c r="AA2530">
        <v>374.42860000000002</v>
      </c>
      <c r="AC2530">
        <v>0</v>
      </c>
      <c r="AD2530">
        <v>1501.4286</v>
      </c>
      <c r="AF2530">
        <v>0</v>
      </c>
      <c r="AG2530">
        <v>0</v>
      </c>
      <c r="AH2530">
        <v>19542.38</v>
      </c>
      <c r="AI2530">
        <v>1346.6205</v>
      </c>
      <c r="AJ2530">
        <v>0</v>
      </c>
      <c r="AK2530">
        <v>1346.6205</v>
      </c>
    </row>
    <row r="2531" spans="1:37" ht="19" customHeight="1">
      <c r="A2531" t="s">
        <v>1275</v>
      </c>
      <c r="B2531" t="s">
        <v>1276</v>
      </c>
      <c r="C2531" t="s">
        <v>1277</v>
      </c>
      <c r="D2531">
        <v>7</v>
      </c>
      <c r="E2531" t="s">
        <v>1266</v>
      </c>
      <c r="G2531" t="s">
        <v>1311</v>
      </c>
      <c r="H2531" t="s">
        <v>1311</v>
      </c>
      <c r="I2531" t="s">
        <v>1031</v>
      </c>
      <c r="J2531" t="s">
        <v>1042</v>
      </c>
      <c r="K2531">
        <v>1221</v>
      </c>
      <c r="L2531">
        <v>0</v>
      </c>
      <c r="M2531">
        <v>1221</v>
      </c>
      <c r="N2531">
        <v>1221</v>
      </c>
      <c r="O2531">
        <v>0</v>
      </c>
      <c r="R2531">
        <v>22</v>
      </c>
      <c r="S2531">
        <v>286.42860000000002</v>
      </c>
      <c r="T2531">
        <v>2.5714000000000001</v>
      </c>
      <c r="U2531">
        <f t="shared" si="45"/>
        <v>8.9774554635954646E-3</v>
      </c>
      <c r="V2531">
        <f t="shared" si="46"/>
        <v>0.60897749536384083</v>
      </c>
      <c r="W2531">
        <f t="shared" si="47"/>
        <v>67.834087045411607</v>
      </c>
      <c r="X2531">
        <f t="shared" si="48"/>
        <v>0.60897749536384083</v>
      </c>
      <c r="Y2531">
        <f t="shared" si="49"/>
        <v>67.834087045411607</v>
      </c>
      <c r="AC2531">
        <v>22</v>
      </c>
      <c r="AD2531">
        <v>286.42860000000002</v>
      </c>
      <c r="AE2531">
        <v>2.5714000000000001</v>
      </c>
      <c r="AF2531">
        <v>9.0864599999999993E-3</v>
      </c>
      <c r="AG2531">
        <v>1221</v>
      </c>
      <c r="AH2531">
        <v>0</v>
      </c>
      <c r="AI2531">
        <v>1221</v>
      </c>
      <c r="AJ2531">
        <v>1221</v>
      </c>
      <c r="AK2531">
        <v>0</v>
      </c>
    </row>
    <row r="2532" spans="1:37" ht="19" customHeight="1">
      <c r="A2532" t="s">
        <v>1275</v>
      </c>
      <c r="B2532" t="s">
        <v>1276</v>
      </c>
      <c r="C2532" t="s">
        <v>1277</v>
      </c>
      <c r="D2532">
        <v>7</v>
      </c>
      <c r="E2532" t="s">
        <v>1269</v>
      </c>
      <c r="F2532" t="s">
        <v>1269</v>
      </c>
      <c r="G2532" t="s">
        <v>1311</v>
      </c>
      <c r="H2532" t="s">
        <v>1311</v>
      </c>
      <c r="I2532" t="s">
        <v>1031</v>
      </c>
      <c r="J2532" t="s">
        <v>1032</v>
      </c>
      <c r="K2532">
        <v>15627</v>
      </c>
      <c r="L2532">
        <v>0</v>
      </c>
      <c r="M2532">
        <v>1075.4761000000001</v>
      </c>
      <c r="N2532">
        <v>1075.4761000000001</v>
      </c>
      <c r="O2532">
        <v>0</v>
      </c>
      <c r="P2532">
        <v>656.14290000000005</v>
      </c>
      <c r="Q2532">
        <v>36.285699999999999</v>
      </c>
      <c r="R2532">
        <v>36.285699999999999</v>
      </c>
      <c r="S2532">
        <v>652.57140000000004</v>
      </c>
      <c r="T2532">
        <v>3.8571</v>
      </c>
      <c r="U2532">
        <f t="shared" si="45"/>
        <v>5.9106175967871101E-3</v>
      </c>
      <c r="V2532">
        <f t="shared" si="46"/>
        <v>3.4209721287641037</v>
      </c>
      <c r="W2532">
        <f t="shared" si="47"/>
        <v>578.78420871343019</v>
      </c>
      <c r="X2532">
        <f t="shared" si="48"/>
        <v>0.23543698491405365</v>
      </c>
      <c r="Y2532">
        <f t="shared" si="49"/>
        <v>39.832890735823</v>
      </c>
      <c r="AA2532">
        <v>656.14290000000005</v>
      </c>
      <c r="AB2532">
        <v>36.285699999999999</v>
      </c>
      <c r="AC2532">
        <v>36.285699999999999</v>
      </c>
      <c r="AD2532">
        <v>652.57140000000004</v>
      </c>
      <c r="AE2532">
        <v>3.8571</v>
      </c>
      <c r="AF2532">
        <v>5.9165700000000003E-3</v>
      </c>
      <c r="AG2532">
        <v>15627</v>
      </c>
      <c r="AH2532">
        <v>0</v>
      </c>
      <c r="AI2532">
        <v>1075.4761000000001</v>
      </c>
      <c r="AJ2532">
        <v>1075.4761000000001</v>
      </c>
      <c r="AK2532">
        <v>0</v>
      </c>
    </row>
    <row r="2533" spans="1:37" ht="19" customHeight="1">
      <c r="A2533" t="s">
        <v>1275</v>
      </c>
      <c r="B2533" t="s">
        <v>1276</v>
      </c>
      <c r="C2533" t="s">
        <v>1277</v>
      </c>
      <c r="D2533">
        <v>7</v>
      </c>
      <c r="E2533" t="s">
        <v>1261</v>
      </c>
      <c r="G2533" t="s">
        <v>1311</v>
      </c>
      <c r="H2533" t="s">
        <v>1311</v>
      </c>
      <c r="I2533" t="s">
        <v>1031</v>
      </c>
      <c r="J2533" t="s">
        <v>1032</v>
      </c>
      <c r="K2533">
        <v>7086</v>
      </c>
      <c r="L2533">
        <v>7993.3</v>
      </c>
      <c r="M2533">
        <v>1038.3800000000001</v>
      </c>
      <c r="N2533">
        <v>487.69209999999998</v>
      </c>
      <c r="O2533">
        <v>550.68799999999999</v>
      </c>
      <c r="P2533">
        <v>18.428599999999999</v>
      </c>
      <c r="R2533">
        <v>0</v>
      </c>
      <c r="S2533">
        <v>85.857100000000003</v>
      </c>
      <c r="U2533">
        <f t="shared" si="45"/>
        <v>0</v>
      </c>
      <c r="V2533">
        <f t="shared" si="46"/>
        <v>25.090361941944398</v>
      </c>
      <c r="W2533" t="str">
        <f t="shared" si="47"/>
        <v/>
      </c>
      <c r="X2533">
        <f t="shared" si="48"/>
        <v>1.7277546062003026</v>
      </c>
      <c r="Y2533" t="str">
        <f t="shared" si="49"/>
        <v/>
      </c>
      <c r="AA2533">
        <v>18.428599999999999</v>
      </c>
      <c r="AC2533">
        <v>0</v>
      </c>
      <c r="AD2533">
        <v>85.857100000000003</v>
      </c>
      <c r="AF2533">
        <v>0</v>
      </c>
      <c r="AG2533">
        <v>7086</v>
      </c>
      <c r="AH2533">
        <v>7993.3</v>
      </c>
      <c r="AI2533">
        <v>1038.3800000000001</v>
      </c>
      <c r="AJ2533">
        <v>487.69209999999998</v>
      </c>
      <c r="AK2533">
        <v>550.68799999999999</v>
      </c>
    </row>
    <row r="2534" spans="1:37" ht="19" customHeight="1">
      <c r="A2534" t="s">
        <v>1275</v>
      </c>
      <c r="B2534" t="s">
        <v>1276</v>
      </c>
      <c r="C2534" t="s">
        <v>1277</v>
      </c>
      <c r="D2534">
        <v>7</v>
      </c>
      <c r="E2534" t="s">
        <v>1267</v>
      </c>
      <c r="G2534" t="s">
        <v>1311</v>
      </c>
      <c r="H2534" t="s">
        <v>1311</v>
      </c>
      <c r="I2534" t="s">
        <v>1031</v>
      </c>
      <c r="J2534" t="s">
        <v>1032</v>
      </c>
      <c r="K2534">
        <v>1076</v>
      </c>
      <c r="L2534">
        <v>11638.26</v>
      </c>
      <c r="M2534">
        <v>875.79390000000001</v>
      </c>
      <c r="N2534">
        <v>74.145600000000002</v>
      </c>
      <c r="O2534">
        <v>801.64829999999995</v>
      </c>
      <c r="P2534">
        <v>2</v>
      </c>
      <c r="R2534">
        <v>0</v>
      </c>
      <c r="S2534">
        <v>133.42859999999999</v>
      </c>
      <c r="U2534">
        <f t="shared" si="45"/>
        <v>0</v>
      </c>
      <c r="V2534">
        <f t="shared" si="46"/>
        <v>13.612695157881124</v>
      </c>
      <c r="W2534" t="str">
        <f t="shared" si="47"/>
        <v/>
      </c>
      <c r="X2534">
        <f t="shared" si="48"/>
        <v>0.93768063432962867</v>
      </c>
      <c r="Y2534" t="str">
        <f t="shared" si="49"/>
        <v/>
      </c>
      <c r="AA2534">
        <v>2</v>
      </c>
      <c r="AC2534">
        <v>0</v>
      </c>
      <c r="AD2534">
        <v>133.42859999999999</v>
      </c>
      <c r="AF2534">
        <v>0</v>
      </c>
      <c r="AG2534">
        <v>1076</v>
      </c>
      <c r="AH2534">
        <v>11638.26</v>
      </c>
      <c r="AI2534">
        <v>875.79390000000001</v>
      </c>
      <c r="AJ2534">
        <v>74.145600000000002</v>
      </c>
      <c r="AK2534">
        <v>801.64829999999995</v>
      </c>
    </row>
    <row r="2535" spans="1:37" ht="19" customHeight="1">
      <c r="A2535" t="s">
        <v>1275</v>
      </c>
      <c r="B2535" t="s">
        <v>1276</v>
      </c>
      <c r="C2535" t="s">
        <v>1277</v>
      </c>
      <c r="D2535">
        <v>2</v>
      </c>
      <c r="E2535" t="s">
        <v>1253</v>
      </c>
      <c r="G2535" t="s">
        <v>1311</v>
      </c>
      <c r="H2535" t="s">
        <v>1311</v>
      </c>
      <c r="I2535" t="s">
        <v>1031</v>
      </c>
      <c r="J2535" t="s">
        <v>1032</v>
      </c>
      <c r="K2535">
        <v>199</v>
      </c>
      <c r="L2535">
        <v>10883.36</v>
      </c>
      <c r="M2535">
        <v>764.68970000000002</v>
      </c>
      <c r="N2535">
        <v>13.735799999999999</v>
      </c>
      <c r="O2535">
        <v>750.95399999999995</v>
      </c>
      <c r="P2535">
        <v>75</v>
      </c>
      <c r="R2535">
        <v>0</v>
      </c>
      <c r="S2535">
        <v>261</v>
      </c>
      <c r="U2535">
        <f t="shared" si="45"/>
        <v>0</v>
      </c>
      <c r="V2535">
        <f t="shared" si="46"/>
        <v>21.23057471264368</v>
      </c>
      <c r="W2535" t="str">
        <f t="shared" si="47"/>
        <v/>
      </c>
      <c r="X2535">
        <f t="shared" si="48"/>
        <v>1.4649227969348659</v>
      </c>
      <c r="Y2535" t="str">
        <f t="shared" si="49"/>
        <v/>
      </c>
      <c r="AA2535">
        <v>75</v>
      </c>
      <c r="AC2535">
        <v>0</v>
      </c>
      <c r="AD2535">
        <v>261</v>
      </c>
      <c r="AF2535">
        <v>0</v>
      </c>
      <c r="AG2535">
        <v>199</v>
      </c>
      <c r="AH2535">
        <v>10883.36</v>
      </c>
      <c r="AI2535">
        <v>764.68970000000002</v>
      </c>
      <c r="AJ2535">
        <v>13.735799999999999</v>
      </c>
      <c r="AK2535">
        <v>750.95399999999995</v>
      </c>
    </row>
    <row r="2536" spans="1:37" ht="19" customHeight="1">
      <c r="A2536" t="s">
        <v>1275</v>
      </c>
      <c r="B2536" t="s">
        <v>1276</v>
      </c>
      <c r="C2536" t="s">
        <v>1277</v>
      </c>
      <c r="D2536">
        <v>7</v>
      </c>
      <c r="E2536" t="s">
        <v>1030</v>
      </c>
      <c r="G2536" t="s">
        <v>1311</v>
      </c>
      <c r="H2536" t="s">
        <v>1311</v>
      </c>
      <c r="I2536" t="s">
        <v>1031</v>
      </c>
      <c r="J2536" t="s">
        <v>1032</v>
      </c>
      <c r="K2536">
        <v>0</v>
      </c>
      <c r="L2536">
        <v>7757.28</v>
      </c>
      <c r="M2536">
        <v>534.60530000000006</v>
      </c>
      <c r="N2536">
        <v>0</v>
      </c>
      <c r="O2536">
        <v>534.60530000000006</v>
      </c>
      <c r="P2536">
        <v>41.571399999999997</v>
      </c>
      <c r="R2536">
        <v>0</v>
      </c>
      <c r="S2536">
        <v>467.28570000000002</v>
      </c>
      <c r="U2536">
        <f t="shared" si="45"/>
        <v>0</v>
      </c>
      <c r="V2536">
        <f t="shared" si="46"/>
        <v>2.3715317142015198</v>
      </c>
      <c r="W2536" t="str">
        <f t="shared" si="47"/>
        <v/>
      </c>
      <c r="X2536">
        <f t="shared" si="48"/>
        <v>0.16343788332124376</v>
      </c>
      <c r="Y2536" t="str">
        <f t="shared" si="49"/>
        <v/>
      </c>
      <c r="AA2536">
        <v>41.571399999999997</v>
      </c>
      <c r="AC2536">
        <v>0</v>
      </c>
      <c r="AD2536">
        <v>467.28570000000002</v>
      </c>
      <c r="AF2536">
        <v>0</v>
      </c>
      <c r="AG2536">
        <v>0</v>
      </c>
      <c r="AH2536">
        <v>7757.28</v>
      </c>
      <c r="AI2536">
        <v>534.60530000000006</v>
      </c>
      <c r="AJ2536">
        <v>0</v>
      </c>
      <c r="AK2536">
        <v>534.60530000000006</v>
      </c>
    </row>
    <row r="2537" spans="1:37" ht="19" customHeight="1">
      <c r="A2537" t="s">
        <v>1275</v>
      </c>
      <c r="B2537" t="s">
        <v>1276</v>
      </c>
      <c r="C2537" t="s">
        <v>1277</v>
      </c>
      <c r="D2537">
        <v>7</v>
      </c>
      <c r="E2537" t="s">
        <v>1033</v>
      </c>
      <c r="G2537" t="s">
        <v>1311</v>
      </c>
      <c r="H2537" t="s">
        <v>1311</v>
      </c>
      <c r="I2537" t="s">
        <v>1031</v>
      </c>
      <c r="J2537" t="s">
        <v>1032</v>
      </c>
      <c r="K2537">
        <v>897</v>
      </c>
      <c r="L2537">
        <v>6503.48</v>
      </c>
      <c r="M2537">
        <v>509.798</v>
      </c>
      <c r="N2537">
        <v>61.809800000000003</v>
      </c>
      <c r="O2537">
        <v>447.98809999999997</v>
      </c>
      <c r="P2537">
        <v>1.4286000000000001</v>
      </c>
      <c r="R2537">
        <v>0</v>
      </c>
      <c r="S2537">
        <v>72.714299999999994</v>
      </c>
      <c r="U2537">
        <f t="shared" si="45"/>
        <v>0</v>
      </c>
      <c r="V2537">
        <f t="shared" si="46"/>
        <v>14.539250581679651</v>
      </c>
      <c r="W2537" t="str">
        <f t="shared" si="47"/>
        <v/>
      </c>
      <c r="X2537">
        <f t="shared" si="48"/>
        <v>1.00156758318908</v>
      </c>
      <c r="Y2537" t="str">
        <f t="shared" si="49"/>
        <v/>
      </c>
      <c r="AA2537">
        <v>1.4286000000000001</v>
      </c>
      <c r="AC2537">
        <v>0</v>
      </c>
      <c r="AD2537">
        <v>72.714299999999994</v>
      </c>
      <c r="AF2537">
        <v>0</v>
      </c>
      <c r="AG2537">
        <v>897</v>
      </c>
      <c r="AH2537">
        <v>6503.48</v>
      </c>
      <c r="AI2537">
        <v>509.798</v>
      </c>
      <c r="AJ2537">
        <v>61.809800000000003</v>
      </c>
      <c r="AK2537">
        <v>447.98809999999997</v>
      </c>
    </row>
    <row r="2538" spans="1:37" ht="19" customHeight="1">
      <c r="A2538" t="s">
        <v>1275</v>
      </c>
      <c r="B2538" t="s">
        <v>1276</v>
      </c>
      <c r="C2538" t="s">
        <v>1277</v>
      </c>
      <c r="D2538">
        <v>7</v>
      </c>
      <c r="E2538" t="s">
        <v>1036</v>
      </c>
      <c r="G2538" t="s">
        <v>1311</v>
      </c>
      <c r="H2538" t="s">
        <v>1311</v>
      </c>
      <c r="I2538" t="s">
        <v>1031</v>
      </c>
      <c r="J2538" t="s">
        <v>1032</v>
      </c>
      <c r="K2538">
        <v>0</v>
      </c>
      <c r="L2538">
        <v>7285.36</v>
      </c>
      <c r="M2538">
        <v>501.7405</v>
      </c>
      <c r="N2538">
        <v>0</v>
      </c>
      <c r="O2538">
        <v>501.7405</v>
      </c>
      <c r="P2538">
        <v>3</v>
      </c>
      <c r="R2538">
        <v>0</v>
      </c>
      <c r="S2538">
        <v>90.142899999999997</v>
      </c>
      <c r="U2538">
        <f t="shared" si="45"/>
        <v>0</v>
      </c>
      <c r="V2538">
        <f t="shared" si="46"/>
        <v>11.545731436260807</v>
      </c>
      <c r="W2538" t="str">
        <f t="shared" si="47"/>
        <v/>
      </c>
      <c r="X2538">
        <f t="shared" si="48"/>
        <v>0.7951509690248959</v>
      </c>
      <c r="Y2538" t="str">
        <f t="shared" si="49"/>
        <v/>
      </c>
      <c r="AA2538">
        <v>3</v>
      </c>
      <c r="AC2538">
        <v>0</v>
      </c>
      <c r="AD2538">
        <v>90.142899999999997</v>
      </c>
      <c r="AF2538">
        <v>0</v>
      </c>
      <c r="AG2538">
        <v>0</v>
      </c>
      <c r="AH2538">
        <v>7285.36</v>
      </c>
      <c r="AI2538">
        <v>501.7405</v>
      </c>
      <c r="AJ2538">
        <v>0</v>
      </c>
      <c r="AK2538">
        <v>501.7405</v>
      </c>
    </row>
    <row r="2539" spans="1:37" ht="19" customHeight="1">
      <c r="A2539" t="s">
        <v>1275</v>
      </c>
      <c r="B2539" t="s">
        <v>1276</v>
      </c>
      <c r="C2539" t="s">
        <v>1277</v>
      </c>
      <c r="D2539">
        <v>7</v>
      </c>
      <c r="E2539" t="s">
        <v>1268</v>
      </c>
      <c r="G2539" t="s">
        <v>1311</v>
      </c>
      <c r="H2539" t="s">
        <v>1311</v>
      </c>
      <c r="I2539" t="s">
        <v>1031</v>
      </c>
      <c r="J2539" t="s">
        <v>1032</v>
      </c>
      <c r="K2539">
        <v>0</v>
      </c>
      <c r="L2539">
        <v>5185</v>
      </c>
      <c r="M2539">
        <v>357.1028</v>
      </c>
      <c r="N2539">
        <v>0</v>
      </c>
      <c r="O2539">
        <v>357.1028</v>
      </c>
      <c r="P2539">
        <v>32.428600000000003</v>
      </c>
      <c r="R2539">
        <v>0</v>
      </c>
      <c r="S2539">
        <v>160</v>
      </c>
      <c r="U2539">
        <f t="shared" si="45"/>
        <v>0</v>
      </c>
      <c r="V2539">
        <f t="shared" si="46"/>
        <v>4.6294642857142856</v>
      </c>
      <c r="W2539" t="str">
        <f t="shared" si="47"/>
        <v/>
      </c>
      <c r="X2539">
        <f t="shared" si="48"/>
        <v>0.31884178571428567</v>
      </c>
      <c r="Y2539" t="str">
        <f t="shared" si="49"/>
        <v/>
      </c>
      <c r="AA2539">
        <v>32.428600000000003</v>
      </c>
      <c r="AC2539">
        <v>0</v>
      </c>
      <c r="AD2539">
        <v>160</v>
      </c>
      <c r="AF2539">
        <v>0</v>
      </c>
      <c r="AG2539">
        <v>0</v>
      </c>
      <c r="AH2539">
        <v>5185</v>
      </c>
      <c r="AI2539">
        <v>357.1028</v>
      </c>
      <c r="AJ2539">
        <v>0</v>
      </c>
      <c r="AK2539">
        <v>357.1028</v>
      </c>
    </row>
    <row r="2540" spans="1:37" ht="19" customHeight="1">
      <c r="A2540" t="s">
        <v>1275</v>
      </c>
      <c r="B2540" t="s">
        <v>1276</v>
      </c>
      <c r="C2540" t="s">
        <v>1277</v>
      </c>
      <c r="D2540">
        <v>7</v>
      </c>
      <c r="E2540" t="s">
        <v>1038</v>
      </c>
      <c r="F2540" t="s">
        <v>1038</v>
      </c>
      <c r="G2540" t="s">
        <v>1311</v>
      </c>
      <c r="H2540" t="s">
        <v>1311</v>
      </c>
      <c r="I2540" t="s">
        <v>1031</v>
      </c>
      <c r="J2540" t="s">
        <v>1039</v>
      </c>
      <c r="K2540">
        <v>48.98</v>
      </c>
      <c r="L2540">
        <v>0</v>
      </c>
      <c r="M2540">
        <v>337.54160000000002</v>
      </c>
      <c r="N2540">
        <v>337.54160000000002</v>
      </c>
      <c r="O2540">
        <v>0</v>
      </c>
      <c r="R2540">
        <v>1.8571</v>
      </c>
      <c r="S2540">
        <v>132.42859999999999</v>
      </c>
      <c r="T2540">
        <v>11</v>
      </c>
      <c r="U2540">
        <f t="shared" si="45"/>
        <v>8.3063628249486904E-2</v>
      </c>
      <c r="V2540">
        <f t="shared" si="46"/>
        <v>5.2837097554024257E-2</v>
      </c>
      <c r="W2540">
        <f t="shared" si="47"/>
        <v>0.63610389610389606</v>
      </c>
      <c r="X2540">
        <f t="shared" si="48"/>
        <v>0.36412246728749359</v>
      </c>
      <c r="Y2540">
        <f t="shared" si="49"/>
        <v>4.3836571428571425</v>
      </c>
      <c r="AC2540">
        <v>1.8571</v>
      </c>
      <c r="AD2540">
        <v>132.42859999999999</v>
      </c>
      <c r="AE2540">
        <v>11</v>
      </c>
      <c r="AF2540">
        <v>8.5367910000000005E-2</v>
      </c>
      <c r="AG2540">
        <v>48.98</v>
      </c>
      <c r="AH2540">
        <v>0</v>
      </c>
      <c r="AI2540">
        <v>337.54160000000002</v>
      </c>
      <c r="AJ2540">
        <v>337.54160000000002</v>
      </c>
      <c r="AK2540">
        <v>0</v>
      </c>
    </row>
    <row r="2541" spans="1:37" ht="19" customHeight="1">
      <c r="A2541" t="s">
        <v>1275</v>
      </c>
      <c r="B2541" t="s">
        <v>1276</v>
      </c>
      <c r="C2541" t="s">
        <v>1277</v>
      </c>
      <c r="D2541">
        <v>7</v>
      </c>
      <c r="E2541" t="s">
        <v>1035</v>
      </c>
      <c r="G2541" t="s">
        <v>1311</v>
      </c>
      <c r="H2541" t="s">
        <v>1311</v>
      </c>
      <c r="I2541" t="s">
        <v>1031</v>
      </c>
      <c r="J2541" t="s">
        <v>1032</v>
      </c>
      <c r="K2541">
        <v>0</v>
      </c>
      <c r="L2541">
        <v>4897</v>
      </c>
      <c r="M2541">
        <v>337.28019999999998</v>
      </c>
      <c r="N2541">
        <v>0</v>
      </c>
      <c r="O2541">
        <v>337.28019999999998</v>
      </c>
      <c r="P2541">
        <v>0</v>
      </c>
      <c r="R2541">
        <v>0</v>
      </c>
      <c r="S2541">
        <v>0</v>
      </c>
      <c r="U2541" t="str">
        <f t="shared" si="45"/>
        <v/>
      </c>
      <c r="V2541" t="str">
        <f t="shared" si="46"/>
        <v/>
      </c>
      <c r="W2541" t="str">
        <f t="shared" si="47"/>
        <v/>
      </c>
      <c r="X2541" t="str">
        <f t="shared" si="48"/>
        <v/>
      </c>
      <c r="Y2541" t="str">
        <f t="shared" si="49"/>
        <v/>
      </c>
      <c r="AA2541">
        <v>0</v>
      </c>
      <c r="AC2541">
        <v>0</v>
      </c>
      <c r="AD2541">
        <v>0</v>
      </c>
      <c r="AG2541">
        <v>0</v>
      </c>
      <c r="AH2541">
        <v>4897</v>
      </c>
      <c r="AI2541">
        <v>337.28019999999998</v>
      </c>
      <c r="AJ2541">
        <v>0</v>
      </c>
      <c r="AK2541">
        <v>337.28019999999998</v>
      </c>
    </row>
    <row r="2542" spans="1:37" ht="19" customHeight="1">
      <c r="A2542" t="s">
        <v>1275</v>
      </c>
      <c r="B2542" t="s">
        <v>1276</v>
      </c>
      <c r="C2542" t="s">
        <v>1277</v>
      </c>
      <c r="D2542">
        <v>7</v>
      </c>
      <c r="E2542" t="s">
        <v>1034</v>
      </c>
      <c r="G2542" t="s">
        <v>1311</v>
      </c>
      <c r="H2542" t="s">
        <v>1311</v>
      </c>
      <c r="I2542" t="s">
        <v>1031</v>
      </c>
      <c r="J2542" t="s">
        <v>1032</v>
      </c>
      <c r="K2542">
        <v>0</v>
      </c>
      <c r="L2542">
        <v>3892.44</v>
      </c>
      <c r="M2542">
        <v>268.30869999999999</v>
      </c>
      <c r="N2542">
        <v>0</v>
      </c>
      <c r="O2542">
        <v>268.30869999999999</v>
      </c>
      <c r="P2542">
        <v>9.5714000000000006</v>
      </c>
      <c r="R2542">
        <v>0</v>
      </c>
      <c r="S2542">
        <v>51</v>
      </c>
      <c r="U2542">
        <f t="shared" si="45"/>
        <v>0</v>
      </c>
      <c r="V2542">
        <f t="shared" si="46"/>
        <v>10.903193277310924</v>
      </c>
      <c r="W2542" t="str">
        <f t="shared" si="47"/>
        <v/>
      </c>
      <c r="X2542">
        <f t="shared" si="48"/>
        <v>0.75156498599439769</v>
      </c>
      <c r="Y2542" t="str">
        <f t="shared" si="49"/>
        <v/>
      </c>
      <c r="AA2542">
        <v>9.5714000000000006</v>
      </c>
      <c r="AC2542">
        <v>0</v>
      </c>
      <c r="AD2542">
        <v>51</v>
      </c>
      <c r="AF2542">
        <v>0</v>
      </c>
      <c r="AG2542">
        <v>0</v>
      </c>
      <c r="AH2542">
        <v>3892.44</v>
      </c>
      <c r="AI2542">
        <v>268.30869999999999</v>
      </c>
      <c r="AJ2542">
        <v>0</v>
      </c>
      <c r="AK2542">
        <v>268.30869999999999</v>
      </c>
    </row>
    <row r="2543" spans="1:37" ht="19" customHeight="1">
      <c r="A2543" t="s">
        <v>1275</v>
      </c>
      <c r="B2543" t="s">
        <v>1276</v>
      </c>
      <c r="C2543" t="s">
        <v>1277</v>
      </c>
      <c r="D2543">
        <v>7</v>
      </c>
      <c r="E2543" t="s">
        <v>1040</v>
      </c>
      <c r="G2543" t="s">
        <v>1311</v>
      </c>
      <c r="H2543" t="s">
        <v>1311</v>
      </c>
      <c r="I2543" t="s">
        <v>1031</v>
      </c>
      <c r="J2543" t="s">
        <v>1032</v>
      </c>
      <c r="K2543">
        <v>0</v>
      </c>
      <c r="L2543">
        <v>3584</v>
      </c>
      <c r="M2543">
        <v>246.91329999999999</v>
      </c>
      <c r="N2543">
        <v>0</v>
      </c>
      <c r="O2543">
        <v>246.91329999999999</v>
      </c>
      <c r="P2543">
        <v>1.4286000000000001</v>
      </c>
      <c r="R2543">
        <v>0</v>
      </c>
      <c r="S2543">
        <v>76.571399999999997</v>
      </c>
      <c r="U2543">
        <f t="shared" si="45"/>
        <v>0</v>
      </c>
      <c r="V2543">
        <f t="shared" si="46"/>
        <v>6.6865696591677839</v>
      </c>
      <c r="W2543" t="str">
        <f t="shared" si="47"/>
        <v/>
      </c>
      <c r="X2543">
        <f t="shared" si="48"/>
        <v>0.46065931367884838</v>
      </c>
      <c r="Y2543" t="str">
        <f t="shared" si="49"/>
        <v/>
      </c>
      <c r="AA2543">
        <v>1.4286000000000001</v>
      </c>
      <c r="AC2543">
        <v>0</v>
      </c>
      <c r="AD2543">
        <v>76.571399999999997</v>
      </c>
      <c r="AF2543">
        <v>0</v>
      </c>
      <c r="AG2543">
        <v>0</v>
      </c>
      <c r="AH2543">
        <v>3584</v>
      </c>
      <c r="AI2543">
        <v>246.91329999999999</v>
      </c>
      <c r="AJ2543">
        <v>0</v>
      </c>
      <c r="AK2543">
        <v>246.91329999999999</v>
      </c>
    </row>
    <row r="2544" spans="1:37" ht="19" customHeight="1">
      <c r="A2544" t="s">
        <v>1275</v>
      </c>
      <c r="B2544" t="s">
        <v>1276</v>
      </c>
      <c r="C2544" t="s">
        <v>1277</v>
      </c>
      <c r="D2544">
        <v>7</v>
      </c>
      <c r="E2544" t="s">
        <v>1045</v>
      </c>
      <c r="F2544" t="s">
        <v>1046</v>
      </c>
      <c r="G2544" t="s">
        <v>1311</v>
      </c>
      <c r="H2544" t="s">
        <v>1311</v>
      </c>
      <c r="I2544" t="s">
        <v>1031</v>
      </c>
      <c r="J2544" t="s">
        <v>1032</v>
      </c>
      <c r="K2544">
        <v>3078</v>
      </c>
      <c r="L2544">
        <v>0</v>
      </c>
      <c r="M2544">
        <v>212.40440000000001</v>
      </c>
      <c r="N2544">
        <v>212.40440000000001</v>
      </c>
      <c r="O2544">
        <v>0</v>
      </c>
      <c r="Q2544">
        <v>375.28570000000002</v>
      </c>
      <c r="R2544">
        <v>175.1429</v>
      </c>
      <c r="S2544">
        <v>380</v>
      </c>
      <c r="T2544">
        <v>1.4286000000000001</v>
      </c>
      <c r="U2544">
        <f t="shared" si="45"/>
        <v>3.7594736842105265E-3</v>
      </c>
      <c r="V2544">
        <f t="shared" si="46"/>
        <v>1.1571428571428573</v>
      </c>
      <c r="W2544">
        <f t="shared" si="47"/>
        <v>307.79384412311754</v>
      </c>
      <c r="X2544">
        <f t="shared" si="48"/>
        <v>7.985127819548872E-2</v>
      </c>
      <c r="Y2544">
        <f t="shared" si="49"/>
        <v>21.240015199696007</v>
      </c>
      <c r="AB2544">
        <v>375.28570000000002</v>
      </c>
      <c r="AC2544">
        <v>175.1429</v>
      </c>
      <c r="AD2544">
        <v>380</v>
      </c>
      <c r="AE2544">
        <v>1.4286000000000001</v>
      </c>
      <c r="AF2544">
        <v>3.7211800000000001E-3</v>
      </c>
      <c r="AG2544">
        <v>3078</v>
      </c>
      <c r="AH2544">
        <v>0</v>
      </c>
      <c r="AI2544">
        <v>212.40440000000001</v>
      </c>
      <c r="AJ2544">
        <v>212.40440000000001</v>
      </c>
      <c r="AK2544">
        <v>0</v>
      </c>
    </row>
    <row r="2545" spans="1:37" ht="19" customHeight="1">
      <c r="A2545" t="s">
        <v>1275</v>
      </c>
      <c r="B2545" t="s">
        <v>1276</v>
      </c>
      <c r="C2545" t="s">
        <v>1277</v>
      </c>
      <c r="D2545">
        <v>7</v>
      </c>
      <c r="E2545" t="s">
        <v>1048</v>
      </c>
      <c r="G2545" t="s">
        <v>1311</v>
      </c>
      <c r="H2545" t="s">
        <v>1311</v>
      </c>
      <c r="I2545" t="s">
        <v>1031</v>
      </c>
      <c r="J2545" t="s">
        <v>1032</v>
      </c>
      <c r="K2545">
        <v>1000</v>
      </c>
      <c r="L2545">
        <v>1463</v>
      </c>
      <c r="M2545">
        <v>169.41990000000001</v>
      </c>
      <c r="N2545">
        <v>68.61</v>
      </c>
      <c r="O2545">
        <v>100.8099</v>
      </c>
      <c r="P2545">
        <v>6.7142999999999997</v>
      </c>
      <c r="R2545">
        <v>0</v>
      </c>
      <c r="S2545">
        <v>66.857100000000003</v>
      </c>
      <c r="U2545">
        <f t="shared" si="45"/>
        <v>0</v>
      </c>
      <c r="V2545">
        <f t="shared" si="46"/>
        <v>5.2628238864255676</v>
      </c>
      <c r="W2545" t="str">
        <f t="shared" si="47"/>
        <v/>
      </c>
      <c r="X2545">
        <f t="shared" si="48"/>
        <v>0.36200856539010601</v>
      </c>
      <c r="Y2545" t="str">
        <f t="shared" si="49"/>
        <v/>
      </c>
      <c r="AA2545">
        <v>6.7142999999999997</v>
      </c>
      <c r="AC2545">
        <v>0</v>
      </c>
      <c r="AD2545">
        <v>66.857100000000003</v>
      </c>
      <c r="AF2545">
        <v>0</v>
      </c>
      <c r="AG2545">
        <v>1000</v>
      </c>
      <c r="AH2545">
        <v>1463</v>
      </c>
      <c r="AI2545">
        <v>169.41990000000001</v>
      </c>
      <c r="AJ2545">
        <v>68.61</v>
      </c>
      <c r="AK2545">
        <v>100.8099</v>
      </c>
    </row>
    <row r="2546" spans="1:37" ht="19" customHeight="1">
      <c r="A2546" t="s">
        <v>1275</v>
      </c>
      <c r="B2546" t="s">
        <v>1276</v>
      </c>
      <c r="C2546" t="s">
        <v>1277</v>
      </c>
      <c r="D2546">
        <v>3</v>
      </c>
      <c r="E2546" t="s">
        <v>1259</v>
      </c>
      <c r="G2546" t="s">
        <v>1311</v>
      </c>
      <c r="H2546" t="s">
        <v>1311</v>
      </c>
      <c r="I2546" t="s">
        <v>1031</v>
      </c>
      <c r="J2546" t="s">
        <v>1032</v>
      </c>
      <c r="K2546">
        <v>2395</v>
      </c>
      <c r="L2546">
        <v>0</v>
      </c>
      <c r="M2546">
        <v>165.33920000000001</v>
      </c>
      <c r="N2546">
        <v>165.33920000000001</v>
      </c>
      <c r="O2546">
        <v>0</v>
      </c>
      <c r="P2546">
        <v>76.666700000000006</v>
      </c>
      <c r="R2546">
        <v>0</v>
      </c>
      <c r="S2546">
        <v>150</v>
      </c>
      <c r="U2546">
        <f t="shared" si="45"/>
        <v>0</v>
      </c>
      <c r="V2546">
        <f t="shared" si="46"/>
        <v>5.3222222222222229</v>
      </c>
      <c r="W2546" t="str">
        <f t="shared" si="47"/>
        <v/>
      </c>
      <c r="X2546">
        <f t="shared" si="48"/>
        <v>0.36742044444444444</v>
      </c>
      <c r="Y2546" t="str">
        <f t="shared" si="49"/>
        <v/>
      </c>
      <c r="AA2546">
        <v>76.666700000000006</v>
      </c>
      <c r="AC2546">
        <v>0</v>
      </c>
      <c r="AD2546">
        <v>150</v>
      </c>
      <c r="AF2546">
        <v>0</v>
      </c>
      <c r="AG2546">
        <v>2395</v>
      </c>
      <c r="AH2546">
        <v>0</v>
      </c>
      <c r="AI2546">
        <v>165.33920000000001</v>
      </c>
      <c r="AJ2546">
        <v>165.33920000000001</v>
      </c>
      <c r="AK2546">
        <v>0</v>
      </c>
    </row>
    <row r="2547" spans="1:37" ht="19" customHeight="1">
      <c r="A2547" t="s">
        <v>1275</v>
      </c>
      <c r="B2547" t="s">
        <v>1276</v>
      </c>
      <c r="C2547" t="s">
        <v>1277</v>
      </c>
      <c r="D2547">
        <v>5</v>
      </c>
      <c r="E2547" t="s">
        <v>1037</v>
      </c>
      <c r="G2547" t="s">
        <v>1311</v>
      </c>
      <c r="H2547" t="s">
        <v>1311</v>
      </c>
      <c r="I2547" t="s">
        <v>1031</v>
      </c>
      <c r="J2547" t="s">
        <v>1032</v>
      </c>
      <c r="K2547">
        <v>0</v>
      </c>
      <c r="L2547">
        <v>2385.5100000000002</v>
      </c>
      <c r="M2547">
        <v>164.5068</v>
      </c>
      <c r="N2547">
        <v>0</v>
      </c>
      <c r="O2547">
        <v>164.5068</v>
      </c>
      <c r="P2547">
        <v>1.2</v>
      </c>
      <c r="R2547">
        <v>0</v>
      </c>
      <c r="S2547">
        <v>14.8</v>
      </c>
      <c r="U2547">
        <f t="shared" si="45"/>
        <v>0</v>
      </c>
      <c r="V2547">
        <f t="shared" si="46"/>
        <v>32.236621621621623</v>
      </c>
      <c r="W2547" t="str">
        <f t="shared" si="47"/>
        <v/>
      </c>
      <c r="X2547">
        <f t="shared" si="48"/>
        <v>2.2230648648648645</v>
      </c>
      <c r="Y2547" t="str">
        <f t="shared" si="49"/>
        <v/>
      </c>
      <c r="AA2547">
        <v>1.2</v>
      </c>
      <c r="AC2547">
        <v>0</v>
      </c>
      <c r="AD2547">
        <v>14.8</v>
      </c>
      <c r="AF2547">
        <v>0</v>
      </c>
      <c r="AG2547">
        <v>0</v>
      </c>
      <c r="AH2547">
        <v>2385.5100000000002</v>
      </c>
      <c r="AI2547">
        <v>164.5068</v>
      </c>
      <c r="AJ2547">
        <v>0</v>
      </c>
      <c r="AK2547">
        <v>164.5068</v>
      </c>
    </row>
    <row r="2548" spans="1:37" ht="19" customHeight="1">
      <c r="A2548" t="s">
        <v>1275</v>
      </c>
      <c r="B2548" t="s">
        <v>1276</v>
      </c>
      <c r="C2548" t="s">
        <v>1277</v>
      </c>
      <c r="D2548">
        <v>7</v>
      </c>
      <c r="E2548" t="s">
        <v>1043</v>
      </c>
      <c r="G2548" t="s">
        <v>1311</v>
      </c>
      <c r="H2548" t="s">
        <v>1311</v>
      </c>
      <c r="I2548" t="s">
        <v>1031</v>
      </c>
      <c r="J2548" t="s">
        <v>1032</v>
      </c>
      <c r="K2548">
        <v>0</v>
      </c>
      <c r="L2548">
        <v>2021.86</v>
      </c>
      <c r="M2548">
        <v>139.27629999999999</v>
      </c>
      <c r="N2548">
        <v>0</v>
      </c>
      <c r="O2548">
        <v>139.27629999999999</v>
      </c>
      <c r="P2548">
        <v>52.857100000000003</v>
      </c>
      <c r="R2548">
        <v>0</v>
      </c>
      <c r="S2548">
        <v>194.42859999999999</v>
      </c>
      <c r="U2548">
        <f t="shared" si="45"/>
        <v>0</v>
      </c>
      <c r="V2548">
        <f t="shared" si="46"/>
        <v>1.4855692159339875</v>
      </c>
      <c r="W2548" t="str">
        <f t="shared" si="47"/>
        <v/>
      </c>
      <c r="X2548">
        <f t="shared" si="48"/>
        <v>0.1023337836394146</v>
      </c>
      <c r="Y2548" t="str">
        <f t="shared" si="49"/>
        <v/>
      </c>
      <c r="AA2548">
        <v>52.857100000000003</v>
      </c>
      <c r="AC2548">
        <v>0</v>
      </c>
      <c r="AD2548">
        <v>194.42859999999999</v>
      </c>
      <c r="AF2548">
        <v>0</v>
      </c>
      <c r="AG2548">
        <v>0</v>
      </c>
      <c r="AH2548">
        <v>2021.86</v>
      </c>
      <c r="AI2548">
        <v>139.27629999999999</v>
      </c>
      <c r="AJ2548">
        <v>0</v>
      </c>
      <c r="AK2548">
        <v>139.27629999999999</v>
      </c>
    </row>
    <row r="2549" spans="1:37" ht="19" customHeight="1">
      <c r="A2549" t="s">
        <v>1275</v>
      </c>
      <c r="B2549" t="s">
        <v>1276</v>
      </c>
      <c r="C2549" t="s">
        <v>1277</v>
      </c>
      <c r="D2549">
        <v>7</v>
      </c>
      <c r="E2549" t="s">
        <v>1044</v>
      </c>
      <c r="G2549" t="s">
        <v>1311</v>
      </c>
      <c r="H2549" t="s">
        <v>1311</v>
      </c>
      <c r="I2549" t="s">
        <v>1031</v>
      </c>
      <c r="J2549" t="s">
        <v>1032</v>
      </c>
      <c r="K2549">
        <v>0</v>
      </c>
      <c r="L2549">
        <v>1859.98</v>
      </c>
      <c r="M2549">
        <v>128.15289999999999</v>
      </c>
      <c r="N2549">
        <v>0</v>
      </c>
      <c r="O2549">
        <v>128.15289999999999</v>
      </c>
      <c r="P2549">
        <v>0</v>
      </c>
      <c r="R2549">
        <v>0</v>
      </c>
      <c r="S2549">
        <v>0</v>
      </c>
      <c r="U2549" t="str">
        <f t="shared" si="45"/>
        <v/>
      </c>
      <c r="V2549" t="str">
        <f t="shared" si="46"/>
        <v/>
      </c>
      <c r="W2549" t="str">
        <f t="shared" si="47"/>
        <v/>
      </c>
      <c r="X2549" t="str">
        <f t="shared" si="48"/>
        <v/>
      </c>
      <c r="Y2549" t="str">
        <f t="shared" si="49"/>
        <v/>
      </c>
      <c r="AA2549">
        <v>0</v>
      </c>
      <c r="AC2549">
        <v>0</v>
      </c>
      <c r="AD2549">
        <v>0</v>
      </c>
      <c r="AG2549">
        <v>0</v>
      </c>
      <c r="AH2549">
        <v>1859.98</v>
      </c>
      <c r="AI2549">
        <v>128.15289999999999</v>
      </c>
      <c r="AJ2549">
        <v>0</v>
      </c>
      <c r="AK2549">
        <v>128.15289999999999</v>
      </c>
    </row>
    <row r="2550" spans="1:37" ht="19" customHeight="1">
      <c r="A2550" t="s">
        <v>1275</v>
      </c>
      <c r="B2550" t="s">
        <v>1276</v>
      </c>
      <c r="C2550" t="s">
        <v>1277</v>
      </c>
      <c r="D2550">
        <v>7</v>
      </c>
      <c r="E2550" t="s">
        <v>1047</v>
      </c>
      <c r="G2550" t="s">
        <v>1311</v>
      </c>
      <c r="H2550" t="s">
        <v>1311</v>
      </c>
      <c r="I2550" t="s">
        <v>1031</v>
      </c>
      <c r="J2550" t="s">
        <v>1032</v>
      </c>
      <c r="K2550">
        <v>0</v>
      </c>
      <c r="L2550">
        <v>1847.23</v>
      </c>
      <c r="M2550">
        <v>127.3205</v>
      </c>
      <c r="N2550">
        <v>0</v>
      </c>
      <c r="O2550">
        <v>127.3205</v>
      </c>
      <c r="P2550">
        <v>0</v>
      </c>
      <c r="R2550">
        <v>0</v>
      </c>
      <c r="S2550">
        <v>0</v>
      </c>
      <c r="U2550" t="str">
        <f t="shared" si="45"/>
        <v/>
      </c>
      <c r="V2550" t="str">
        <f t="shared" si="46"/>
        <v/>
      </c>
      <c r="W2550" t="str">
        <f t="shared" si="47"/>
        <v/>
      </c>
      <c r="X2550" t="str">
        <f t="shared" si="48"/>
        <v/>
      </c>
      <c r="Y2550" t="str">
        <f t="shared" si="49"/>
        <v/>
      </c>
      <c r="AA2550">
        <v>0</v>
      </c>
      <c r="AC2550">
        <v>0</v>
      </c>
      <c r="AD2550">
        <v>0</v>
      </c>
      <c r="AG2550">
        <v>0</v>
      </c>
      <c r="AH2550">
        <v>1847.23</v>
      </c>
      <c r="AI2550">
        <v>127.3205</v>
      </c>
      <c r="AJ2550">
        <v>0</v>
      </c>
      <c r="AK2550">
        <v>127.3205</v>
      </c>
    </row>
    <row r="2551" spans="1:37" ht="19" customHeight="1">
      <c r="A2551" t="s">
        <v>1275</v>
      </c>
      <c r="B2551" t="s">
        <v>1276</v>
      </c>
      <c r="C2551" t="s">
        <v>1277</v>
      </c>
      <c r="D2551">
        <v>7</v>
      </c>
      <c r="E2551" t="s">
        <v>1050</v>
      </c>
      <c r="F2551" t="s">
        <v>1050</v>
      </c>
      <c r="G2551" t="s">
        <v>1311</v>
      </c>
      <c r="H2551" t="s">
        <v>1311</v>
      </c>
      <c r="I2551" t="s">
        <v>1031</v>
      </c>
      <c r="J2551" t="s">
        <v>1042</v>
      </c>
      <c r="K2551">
        <v>92</v>
      </c>
      <c r="L2551">
        <v>0</v>
      </c>
      <c r="M2551">
        <v>92</v>
      </c>
      <c r="N2551">
        <v>92</v>
      </c>
      <c r="O2551">
        <v>0</v>
      </c>
      <c r="Q2551">
        <v>49</v>
      </c>
      <c r="R2551">
        <v>0.42859999999999998</v>
      </c>
      <c r="S2551">
        <v>45.571399999999997</v>
      </c>
      <c r="T2551">
        <v>0.42859999999999998</v>
      </c>
      <c r="U2551">
        <f t="shared" si="45"/>
        <v>9.4050215705464395E-3</v>
      </c>
      <c r="V2551">
        <f t="shared" si="46"/>
        <v>0.28840143473444185</v>
      </c>
      <c r="W2551">
        <f t="shared" si="47"/>
        <v>30.664622358509433</v>
      </c>
      <c r="X2551">
        <f t="shared" si="48"/>
        <v>0.28840143473444185</v>
      </c>
      <c r="Y2551">
        <f t="shared" si="49"/>
        <v>30.664622358509433</v>
      </c>
      <c r="AB2551">
        <v>49</v>
      </c>
      <c r="AC2551">
        <v>0.42859999999999998</v>
      </c>
      <c r="AD2551">
        <v>45.571399999999997</v>
      </c>
      <c r="AE2551">
        <v>0.42859999999999998</v>
      </c>
      <c r="AF2551">
        <v>0.01</v>
      </c>
      <c r="AG2551">
        <v>92</v>
      </c>
      <c r="AH2551">
        <v>0</v>
      </c>
      <c r="AI2551">
        <v>92</v>
      </c>
      <c r="AJ2551">
        <v>92</v>
      </c>
      <c r="AK2551">
        <v>0</v>
      </c>
    </row>
    <row r="2552" spans="1:37" ht="19" customHeight="1">
      <c r="A2552" t="s">
        <v>1275</v>
      </c>
      <c r="B2552" t="s">
        <v>1276</v>
      </c>
      <c r="C2552" t="s">
        <v>1277</v>
      </c>
      <c r="D2552">
        <v>7</v>
      </c>
      <c r="E2552" t="s">
        <v>1051</v>
      </c>
      <c r="G2552" t="s">
        <v>1311</v>
      </c>
      <c r="H2552" t="s">
        <v>1311</v>
      </c>
      <c r="I2552" t="s">
        <v>1031</v>
      </c>
      <c r="J2552" t="s">
        <v>1032</v>
      </c>
      <c r="K2552">
        <v>0</v>
      </c>
      <c r="L2552">
        <v>1240.27</v>
      </c>
      <c r="M2552">
        <v>85.486699999999999</v>
      </c>
      <c r="N2552">
        <v>0</v>
      </c>
      <c r="O2552">
        <v>85.486699999999999</v>
      </c>
      <c r="P2552">
        <v>0</v>
      </c>
      <c r="R2552">
        <v>0</v>
      </c>
      <c r="S2552">
        <v>0</v>
      </c>
      <c r="U2552" t="str">
        <f t="shared" si="45"/>
        <v/>
      </c>
      <c r="V2552" t="str">
        <f t="shared" si="46"/>
        <v/>
      </c>
      <c r="W2552" t="str">
        <f t="shared" si="47"/>
        <v/>
      </c>
      <c r="X2552" t="str">
        <f t="shared" si="48"/>
        <v/>
      </c>
      <c r="Y2552" t="str">
        <f t="shared" si="49"/>
        <v/>
      </c>
      <c r="AA2552">
        <v>0</v>
      </c>
      <c r="AC2552">
        <v>0</v>
      </c>
      <c r="AD2552">
        <v>0</v>
      </c>
      <c r="AG2552">
        <v>0</v>
      </c>
      <c r="AH2552">
        <v>1240.27</v>
      </c>
      <c r="AI2552">
        <v>85.486699999999999</v>
      </c>
      <c r="AJ2552">
        <v>0</v>
      </c>
      <c r="AK2552">
        <v>85.486699999999999</v>
      </c>
    </row>
    <row r="2553" spans="1:37" ht="19" customHeight="1">
      <c r="A2553" t="s">
        <v>1275</v>
      </c>
      <c r="B2553" t="s">
        <v>1276</v>
      </c>
      <c r="C2553" t="s">
        <v>1277</v>
      </c>
      <c r="D2553">
        <v>1</v>
      </c>
      <c r="E2553" t="s">
        <v>1278</v>
      </c>
      <c r="G2553" t="s">
        <v>1311</v>
      </c>
      <c r="H2553" t="s">
        <v>1311</v>
      </c>
      <c r="I2553" t="s">
        <v>1031</v>
      </c>
      <c r="J2553" t="s">
        <v>1032</v>
      </c>
      <c r="K2553">
        <v>1199</v>
      </c>
      <c r="L2553">
        <v>22.28</v>
      </c>
      <c r="M2553">
        <v>84.337900000000005</v>
      </c>
      <c r="N2553">
        <v>82.799300000000002</v>
      </c>
      <c r="O2553">
        <v>1.5386</v>
      </c>
      <c r="P2553">
        <v>39</v>
      </c>
      <c r="R2553">
        <v>0</v>
      </c>
      <c r="S2553">
        <v>60</v>
      </c>
      <c r="U2553">
        <f t="shared" si="45"/>
        <v>0</v>
      </c>
      <c r="V2553">
        <f t="shared" si="46"/>
        <v>20.354666666666667</v>
      </c>
      <c r="W2553" t="str">
        <f t="shared" si="47"/>
        <v/>
      </c>
      <c r="X2553">
        <f t="shared" si="48"/>
        <v>1.4056316666666668</v>
      </c>
      <c r="Y2553" t="str">
        <f t="shared" si="49"/>
        <v/>
      </c>
      <c r="AA2553">
        <v>39</v>
      </c>
      <c r="AC2553">
        <v>0</v>
      </c>
      <c r="AD2553">
        <v>60</v>
      </c>
      <c r="AF2553">
        <v>0</v>
      </c>
      <c r="AG2553">
        <v>1199</v>
      </c>
      <c r="AH2553">
        <v>22.28</v>
      </c>
      <c r="AI2553">
        <v>84.337900000000005</v>
      </c>
      <c r="AJ2553">
        <v>82.799300000000002</v>
      </c>
      <c r="AK2553">
        <v>1.5386</v>
      </c>
    </row>
    <row r="2554" spans="1:37" ht="19" customHeight="1">
      <c r="A2554" t="s">
        <v>1275</v>
      </c>
      <c r="B2554" t="s">
        <v>1276</v>
      </c>
      <c r="C2554" t="s">
        <v>1277</v>
      </c>
      <c r="D2554">
        <v>7</v>
      </c>
      <c r="E2554" t="s">
        <v>1041</v>
      </c>
      <c r="F2554" t="s">
        <v>1041</v>
      </c>
      <c r="G2554" t="s">
        <v>1311</v>
      </c>
      <c r="H2554" t="s">
        <v>1311</v>
      </c>
      <c r="I2554" t="s">
        <v>1031</v>
      </c>
      <c r="J2554" t="s">
        <v>1042</v>
      </c>
      <c r="K2554">
        <v>33</v>
      </c>
      <c r="L2554">
        <v>0</v>
      </c>
      <c r="M2554">
        <v>33</v>
      </c>
      <c r="N2554">
        <v>33</v>
      </c>
      <c r="O2554">
        <v>0</v>
      </c>
      <c r="Q2554">
        <v>239.8571</v>
      </c>
      <c r="R2554">
        <v>7.4286000000000003</v>
      </c>
      <c r="S2554">
        <v>243.28569999999999</v>
      </c>
      <c r="T2554">
        <v>0.85709999999999997</v>
      </c>
      <c r="U2554">
        <f t="shared" si="45"/>
        <v>3.5230184100421848E-3</v>
      </c>
      <c r="V2554">
        <f t="shared" si="46"/>
        <v>1.9377570133738704E-2</v>
      </c>
      <c r="W2554">
        <f t="shared" si="47"/>
        <v>5.5002750137506879</v>
      </c>
      <c r="X2554">
        <f t="shared" si="48"/>
        <v>1.9377570133738704E-2</v>
      </c>
      <c r="Y2554">
        <f t="shared" si="49"/>
        <v>5.5002750137506879</v>
      </c>
      <c r="AB2554">
        <v>239.8571</v>
      </c>
      <c r="AC2554">
        <v>7.4286000000000003</v>
      </c>
      <c r="AD2554">
        <v>243.28569999999999</v>
      </c>
      <c r="AE2554">
        <v>0.85709999999999997</v>
      </c>
      <c r="AF2554">
        <v>3.5769500000000002E-3</v>
      </c>
      <c r="AG2554">
        <v>33</v>
      </c>
      <c r="AH2554">
        <v>0</v>
      </c>
      <c r="AI2554">
        <v>33</v>
      </c>
      <c r="AJ2554">
        <v>33</v>
      </c>
      <c r="AK2554">
        <v>0</v>
      </c>
    </row>
    <row r="2555" spans="1:37" ht="19" customHeight="1">
      <c r="A2555" t="s">
        <v>1275</v>
      </c>
      <c r="B2555" t="s">
        <v>1276</v>
      </c>
      <c r="C2555" t="s">
        <v>1277</v>
      </c>
      <c r="D2555">
        <v>3</v>
      </c>
      <c r="E2555" t="s">
        <v>1049</v>
      </c>
      <c r="G2555" t="s">
        <v>1311</v>
      </c>
      <c r="H2555" t="s">
        <v>1311</v>
      </c>
      <c r="I2555" t="s">
        <v>1031</v>
      </c>
      <c r="J2555" t="s">
        <v>1032</v>
      </c>
      <c r="K2555">
        <v>0</v>
      </c>
      <c r="L2555">
        <v>478.62</v>
      </c>
      <c r="M2555">
        <v>32.9848</v>
      </c>
      <c r="N2555">
        <v>0</v>
      </c>
      <c r="O2555">
        <v>32.9848</v>
      </c>
      <c r="P2555">
        <v>0</v>
      </c>
      <c r="R2555">
        <v>0</v>
      </c>
      <c r="S2555">
        <v>14.666700000000001</v>
      </c>
      <c r="U2555">
        <f t="shared" si="45"/>
        <v>0</v>
      </c>
      <c r="V2555">
        <f t="shared" si="46"/>
        <v>10.87770255067602</v>
      </c>
      <c r="W2555" t="str">
        <f t="shared" si="47"/>
        <v/>
      </c>
      <c r="X2555">
        <f t="shared" si="48"/>
        <v>0.7496528416980871</v>
      </c>
      <c r="Y2555" t="str">
        <f t="shared" si="49"/>
        <v/>
      </c>
      <c r="AA2555">
        <v>0</v>
      </c>
      <c r="AC2555">
        <v>0</v>
      </c>
      <c r="AD2555">
        <v>14.666700000000001</v>
      </c>
      <c r="AF2555">
        <v>0</v>
      </c>
      <c r="AG2555">
        <v>0</v>
      </c>
      <c r="AH2555">
        <v>478.62</v>
      </c>
      <c r="AI2555">
        <v>32.9848</v>
      </c>
      <c r="AJ2555">
        <v>0</v>
      </c>
      <c r="AK2555">
        <v>32.9848</v>
      </c>
    </row>
    <row r="2556" spans="1:37" ht="19" customHeight="1">
      <c r="A2556" t="s">
        <v>1275</v>
      </c>
      <c r="B2556" t="s">
        <v>1276</v>
      </c>
      <c r="C2556" t="s">
        <v>1277</v>
      </c>
      <c r="D2556">
        <v>7</v>
      </c>
      <c r="E2556" t="s">
        <v>1053</v>
      </c>
      <c r="F2556" t="s">
        <v>1053</v>
      </c>
      <c r="G2556" t="s">
        <v>1311</v>
      </c>
      <c r="H2556" t="s">
        <v>1311</v>
      </c>
      <c r="I2556" t="s">
        <v>1031</v>
      </c>
      <c r="J2556" t="s">
        <v>1032</v>
      </c>
      <c r="K2556">
        <v>215</v>
      </c>
      <c r="L2556">
        <v>0</v>
      </c>
      <c r="M2556">
        <v>14.817</v>
      </c>
      <c r="N2556">
        <v>14.817</v>
      </c>
      <c r="O2556">
        <v>0</v>
      </c>
      <c r="R2556">
        <v>16.857099999999999</v>
      </c>
      <c r="S2556">
        <v>75.714299999999994</v>
      </c>
      <c r="T2556">
        <v>0.85709999999999997</v>
      </c>
      <c r="U2556">
        <f t="shared" si="45"/>
        <v>1.1320186543361029E-2</v>
      </c>
      <c r="V2556">
        <f t="shared" si="46"/>
        <v>0.40566030081881121</v>
      </c>
      <c r="W2556">
        <f t="shared" si="47"/>
        <v>35.835125089587812</v>
      </c>
      <c r="X2556">
        <f t="shared" si="48"/>
        <v>2.7956598498755002E-2</v>
      </c>
      <c r="Y2556">
        <f t="shared" si="49"/>
        <v>2.4696234811740587</v>
      </c>
      <c r="AC2556">
        <v>16.857099999999999</v>
      </c>
      <c r="AD2556">
        <v>75.714299999999994</v>
      </c>
      <c r="AE2556">
        <v>0.85709999999999997</v>
      </c>
      <c r="AF2556">
        <v>1.2136920000000001E-2</v>
      </c>
      <c r="AG2556">
        <v>215</v>
      </c>
      <c r="AH2556">
        <v>0</v>
      </c>
      <c r="AI2556">
        <v>14.817</v>
      </c>
      <c r="AJ2556">
        <v>14.817</v>
      </c>
      <c r="AK2556">
        <v>0</v>
      </c>
    </row>
    <row r="2557" spans="1:37" ht="19" customHeight="1">
      <c r="A2557" t="s">
        <v>1275</v>
      </c>
      <c r="B2557" t="s">
        <v>1276</v>
      </c>
      <c r="C2557" t="s">
        <v>1277</v>
      </c>
      <c r="D2557">
        <v>5</v>
      </c>
      <c r="E2557" t="s">
        <v>1271</v>
      </c>
      <c r="F2557" t="s">
        <v>1271</v>
      </c>
      <c r="G2557" t="s">
        <v>1311</v>
      </c>
      <c r="H2557" t="s">
        <v>1311</v>
      </c>
      <c r="I2557" t="s">
        <v>1031</v>
      </c>
      <c r="J2557" t="s">
        <v>1042</v>
      </c>
      <c r="K2557">
        <v>12</v>
      </c>
      <c r="L2557">
        <v>0</v>
      </c>
      <c r="M2557">
        <v>12</v>
      </c>
      <c r="N2557">
        <v>12</v>
      </c>
      <c r="O2557">
        <v>0</v>
      </c>
      <c r="Q2557">
        <v>35.200000000000003</v>
      </c>
      <c r="R2557">
        <v>0.8</v>
      </c>
      <c r="S2557">
        <v>28.8</v>
      </c>
      <c r="T2557">
        <v>0.4</v>
      </c>
      <c r="U2557">
        <f t="shared" si="45"/>
        <v>1.388888888888889E-2</v>
      </c>
      <c r="V2557">
        <f t="shared" si="46"/>
        <v>8.3333333333333329E-2</v>
      </c>
      <c r="W2557">
        <f t="shared" si="47"/>
        <v>5.9999999999999991</v>
      </c>
      <c r="X2557">
        <f t="shared" si="48"/>
        <v>8.3333333333333329E-2</v>
      </c>
      <c r="Y2557">
        <f t="shared" si="49"/>
        <v>5.9999999999999991</v>
      </c>
      <c r="AB2557">
        <v>35.200000000000003</v>
      </c>
      <c r="AC2557">
        <v>0.8</v>
      </c>
      <c r="AD2557">
        <v>28.8</v>
      </c>
      <c r="AE2557">
        <v>0.4</v>
      </c>
      <c r="AF2557">
        <v>1.212121E-2</v>
      </c>
      <c r="AG2557">
        <v>12</v>
      </c>
      <c r="AH2557">
        <v>0</v>
      </c>
      <c r="AI2557">
        <v>12</v>
      </c>
      <c r="AJ2557">
        <v>12</v>
      </c>
      <c r="AK2557">
        <v>0</v>
      </c>
    </row>
    <row r="2558" spans="1:37" ht="19" customHeight="1">
      <c r="A2558" t="s">
        <v>1275</v>
      </c>
      <c r="B2558" t="s">
        <v>1276</v>
      </c>
      <c r="C2558" t="s">
        <v>1277</v>
      </c>
      <c r="D2558">
        <v>1</v>
      </c>
      <c r="E2558" t="s">
        <v>1052</v>
      </c>
      <c r="G2558" t="s">
        <v>1311</v>
      </c>
      <c r="H2558" t="s">
        <v>1311</v>
      </c>
      <c r="I2558" t="s">
        <v>1031</v>
      </c>
      <c r="J2558" t="s">
        <v>1032</v>
      </c>
      <c r="K2558">
        <v>0</v>
      </c>
      <c r="L2558">
        <v>100.24</v>
      </c>
      <c r="M2558">
        <v>6.9142000000000001</v>
      </c>
      <c r="N2558">
        <v>0</v>
      </c>
      <c r="O2558">
        <v>6.9142000000000001</v>
      </c>
      <c r="P2558">
        <v>1</v>
      </c>
      <c r="R2558">
        <v>0</v>
      </c>
      <c r="S2558">
        <v>17</v>
      </c>
      <c r="U2558">
        <f t="shared" si="45"/>
        <v>0</v>
      </c>
      <c r="V2558">
        <f t="shared" si="46"/>
        <v>5.8964705882352941</v>
      </c>
      <c r="W2558" t="str">
        <f t="shared" si="47"/>
        <v/>
      </c>
      <c r="X2558">
        <f t="shared" si="48"/>
        <v>0.40671764705882352</v>
      </c>
      <c r="Y2558" t="str">
        <f t="shared" si="49"/>
        <v/>
      </c>
      <c r="AA2558">
        <v>1</v>
      </c>
      <c r="AC2558">
        <v>0</v>
      </c>
      <c r="AD2558">
        <v>17</v>
      </c>
      <c r="AF2558">
        <v>0</v>
      </c>
      <c r="AG2558">
        <v>0</v>
      </c>
      <c r="AH2558">
        <v>100.24</v>
      </c>
      <c r="AI2558">
        <v>6.9142000000000001</v>
      </c>
      <c r="AJ2558">
        <v>0</v>
      </c>
      <c r="AK2558">
        <v>6.9142000000000001</v>
      </c>
    </row>
    <row r="2559" spans="1:37" ht="19" customHeight="1">
      <c r="A2559" t="s">
        <v>1275</v>
      </c>
      <c r="B2559" t="s">
        <v>1276</v>
      </c>
      <c r="C2559" t="s">
        <v>1277</v>
      </c>
      <c r="D2559">
        <v>7</v>
      </c>
      <c r="E2559" t="s">
        <v>1054</v>
      </c>
      <c r="F2559" t="s">
        <v>1055</v>
      </c>
      <c r="G2559" t="s">
        <v>1311</v>
      </c>
      <c r="H2559" t="s">
        <v>1311</v>
      </c>
      <c r="I2559" t="s">
        <v>1031</v>
      </c>
      <c r="J2559" t="s">
        <v>1032</v>
      </c>
      <c r="K2559">
        <v>0</v>
      </c>
      <c r="L2559">
        <v>0</v>
      </c>
      <c r="M2559">
        <v>0</v>
      </c>
      <c r="N2559">
        <v>0</v>
      </c>
      <c r="O2559">
        <v>0</v>
      </c>
      <c r="Q2559">
        <v>29122.571400000001</v>
      </c>
      <c r="R2559">
        <v>2860.1428999999998</v>
      </c>
      <c r="S2559">
        <v>29605.2857</v>
      </c>
      <c r="T2559">
        <v>0</v>
      </c>
      <c r="U2559">
        <f t="shared" si="45"/>
        <v>0</v>
      </c>
      <c r="V2559">
        <f t="shared" si="46"/>
        <v>0</v>
      </c>
      <c r="W2559" t="str">
        <f t="shared" si="47"/>
        <v/>
      </c>
      <c r="X2559">
        <f t="shared" si="48"/>
        <v>0</v>
      </c>
      <c r="Y2559" t="str">
        <f t="shared" si="49"/>
        <v/>
      </c>
      <c r="AB2559">
        <v>29122.571400000001</v>
      </c>
      <c r="AC2559">
        <v>2860.1428999999998</v>
      </c>
      <c r="AD2559">
        <v>29605.2857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</row>
    <row r="2560" spans="1:37" ht="19" customHeight="1">
      <c r="A2560" t="s">
        <v>1275</v>
      </c>
      <c r="B2560" t="s">
        <v>1276</v>
      </c>
      <c r="C2560" t="s">
        <v>1277</v>
      </c>
      <c r="D2560">
        <v>7</v>
      </c>
      <c r="E2560" t="s">
        <v>1056</v>
      </c>
      <c r="F2560" t="s">
        <v>1056</v>
      </c>
      <c r="G2560" t="s">
        <v>1311</v>
      </c>
      <c r="H2560" t="s">
        <v>1311</v>
      </c>
      <c r="I2560" t="s">
        <v>1031</v>
      </c>
      <c r="J2560" t="s">
        <v>1042</v>
      </c>
      <c r="K2560">
        <v>0</v>
      </c>
      <c r="L2560">
        <v>0</v>
      </c>
      <c r="M2560">
        <v>0</v>
      </c>
      <c r="N2560">
        <v>0</v>
      </c>
      <c r="O2560">
        <v>0</v>
      </c>
      <c r="Q2560">
        <v>30.714300000000001</v>
      </c>
      <c r="R2560">
        <v>5.1429</v>
      </c>
      <c r="S2560">
        <v>28</v>
      </c>
      <c r="T2560">
        <v>0</v>
      </c>
      <c r="U2560">
        <f t="shared" si="45"/>
        <v>0</v>
      </c>
      <c r="V2560">
        <f t="shared" si="46"/>
        <v>0</v>
      </c>
      <c r="W2560" t="str">
        <f t="shared" si="47"/>
        <v/>
      </c>
      <c r="X2560">
        <f t="shared" si="48"/>
        <v>0</v>
      </c>
      <c r="Y2560" t="str">
        <f t="shared" si="49"/>
        <v/>
      </c>
      <c r="AB2560">
        <v>30.714300000000001</v>
      </c>
      <c r="AC2560">
        <v>5.1429</v>
      </c>
      <c r="AD2560">
        <v>28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</row>
    <row r="2561" spans="1:37" ht="19" customHeight="1">
      <c r="A2561" t="s">
        <v>1275</v>
      </c>
      <c r="B2561" t="s">
        <v>1276</v>
      </c>
      <c r="C2561" t="s">
        <v>1277</v>
      </c>
      <c r="D2561">
        <v>7</v>
      </c>
      <c r="E2561" t="s">
        <v>1057</v>
      </c>
      <c r="F2561" t="s">
        <v>1058</v>
      </c>
      <c r="G2561" t="s">
        <v>1311</v>
      </c>
      <c r="H2561" t="s">
        <v>1311</v>
      </c>
      <c r="I2561" t="s">
        <v>1031</v>
      </c>
      <c r="J2561" t="s">
        <v>1039</v>
      </c>
      <c r="K2561">
        <v>0</v>
      </c>
      <c r="L2561">
        <v>0</v>
      </c>
      <c r="M2561">
        <v>0</v>
      </c>
      <c r="N2561">
        <v>0</v>
      </c>
      <c r="O2561">
        <v>0</v>
      </c>
      <c r="R2561">
        <v>0</v>
      </c>
      <c r="S2561">
        <v>0</v>
      </c>
      <c r="T2561">
        <v>0</v>
      </c>
      <c r="U2561" t="str">
        <f t="shared" si="45"/>
        <v/>
      </c>
      <c r="V2561" t="str">
        <f t="shared" si="46"/>
        <v/>
      </c>
      <c r="W2561" t="str">
        <f t="shared" si="47"/>
        <v/>
      </c>
      <c r="X2561" t="str">
        <f t="shared" si="48"/>
        <v/>
      </c>
      <c r="Y2561" t="str">
        <f t="shared" si="49"/>
        <v/>
      </c>
      <c r="AC2561">
        <v>0</v>
      </c>
      <c r="AD2561">
        <v>0</v>
      </c>
      <c r="AE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</row>
    <row r="2562" spans="1:37" ht="19" customHeight="1">
      <c r="A2562" t="s">
        <v>1275</v>
      </c>
      <c r="B2562" t="s">
        <v>1276</v>
      </c>
      <c r="C2562" t="s">
        <v>1277</v>
      </c>
      <c r="D2562">
        <v>7</v>
      </c>
      <c r="E2562" t="s">
        <v>1059</v>
      </c>
      <c r="G2562" t="s">
        <v>1311</v>
      </c>
      <c r="H2562" t="s">
        <v>1311</v>
      </c>
      <c r="I2562" t="s">
        <v>1031</v>
      </c>
      <c r="J2562" t="s">
        <v>1039</v>
      </c>
      <c r="K2562">
        <v>0</v>
      </c>
      <c r="L2562">
        <v>0</v>
      </c>
      <c r="M2562">
        <v>0</v>
      </c>
      <c r="N2562">
        <v>0</v>
      </c>
      <c r="O2562">
        <v>0</v>
      </c>
      <c r="R2562">
        <v>0.1429</v>
      </c>
      <c r="S2562">
        <v>0.1429</v>
      </c>
      <c r="T2562">
        <v>0</v>
      </c>
      <c r="U2562">
        <f t="shared" si="45"/>
        <v>0</v>
      </c>
      <c r="V2562">
        <f t="shared" si="46"/>
        <v>0</v>
      </c>
      <c r="W2562" t="str">
        <f t="shared" si="47"/>
        <v/>
      </c>
      <c r="X2562">
        <f t="shared" si="48"/>
        <v>0</v>
      </c>
      <c r="Y2562" t="str">
        <f t="shared" si="49"/>
        <v/>
      </c>
      <c r="AC2562">
        <v>0.1429</v>
      </c>
      <c r="AD2562">
        <v>0.1429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</row>
    <row r="2563" spans="1:37" ht="19" customHeight="1">
      <c r="A2563" t="s">
        <v>1275</v>
      </c>
      <c r="B2563" t="s">
        <v>1276</v>
      </c>
      <c r="C2563" t="s">
        <v>1277</v>
      </c>
      <c r="D2563">
        <v>7</v>
      </c>
      <c r="E2563" t="s">
        <v>1060</v>
      </c>
      <c r="F2563" t="s">
        <v>1061</v>
      </c>
      <c r="G2563" t="s">
        <v>1311</v>
      </c>
      <c r="H2563" t="s">
        <v>1311</v>
      </c>
      <c r="I2563" t="s">
        <v>1031</v>
      </c>
      <c r="J2563" t="s">
        <v>1042</v>
      </c>
      <c r="K2563">
        <v>0</v>
      </c>
      <c r="L2563">
        <v>0</v>
      </c>
      <c r="M2563">
        <v>0</v>
      </c>
      <c r="N2563">
        <v>0</v>
      </c>
      <c r="O2563">
        <v>0</v>
      </c>
      <c r="R2563">
        <v>0.1429</v>
      </c>
      <c r="S2563">
        <v>0.1429</v>
      </c>
      <c r="T2563">
        <v>0</v>
      </c>
      <c r="U2563">
        <f t="shared" si="45"/>
        <v>0</v>
      </c>
      <c r="V2563">
        <f t="shared" si="46"/>
        <v>0</v>
      </c>
      <c r="W2563" t="str">
        <f t="shared" si="47"/>
        <v/>
      </c>
      <c r="X2563">
        <f t="shared" si="48"/>
        <v>0</v>
      </c>
      <c r="Y2563" t="str">
        <f t="shared" si="49"/>
        <v/>
      </c>
      <c r="AC2563">
        <v>0.1429</v>
      </c>
      <c r="AD2563">
        <v>0.1429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</row>
    <row r="2564" spans="1:37" ht="19" customHeight="1">
      <c r="A2564" t="s">
        <v>1275</v>
      </c>
      <c r="B2564" t="s">
        <v>1276</v>
      </c>
      <c r="C2564" t="s">
        <v>1277</v>
      </c>
      <c r="D2564">
        <v>7</v>
      </c>
      <c r="E2564" t="s">
        <v>1062</v>
      </c>
      <c r="G2564" t="s">
        <v>1311</v>
      </c>
      <c r="H2564" t="s">
        <v>1311</v>
      </c>
      <c r="I2564" t="s">
        <v>1031</v>
      </c>
      <c r="J2564" t="s">
        <v>1039</v>
      </c>
      <c r="K2564">
        <v>0</v>
      </c>
      <c r="L2564">
        <v>0</v>
      </c>
      <c r="M2564">
        <v>0</v>
      </c>
      <c r="N2564">
        <v>0</v>
      </c>
      <c r="O2564">
        <v>0</v>
      </c>
      <c r="Q2564">
        <v>40</v>
      </c>
      <c r="R2564">
        <v>0</v>
      </c>
      <c r="S2564">
        <v>43.571399999999997</v>
      </c>
      <c r="T2564">
        <v>0</v>
      </c>
      <c r="U2564">
        <f t="shared" si="45"/>
        <v>0</v>
      </c>
      <c r="V2564">
        <f t="shared" si="46"/>
        <v>0</v>
      </c>
      <c r="W2564" t="str">
        <f t="shared" si="47"/>
        <v/>
      </c>
      <c r="X2564">
        <f t="shared" si="48"/>
        <v>0</v>
      </c>
      <c r="Y2564" t="str">
        <f t="shared" si="49"/>
        <v/>
      </c>
      <c r="AB2564">
        <v>40</v>
      </c>
      <c r="AC2564">
        <v>0</v>
      </c>
      <c r="AD2564">
        <v>43.571399999999997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</row>
    <row r="2565" spans="1:37" ht="19" customHeight="1">
      <c r="A2565" t="s">
        <v>1275</v>
      </c>
      <c r="B2565" t="s">
        <v>1276</v>
      </c>
      <c r="C2565" t="s">
        <v>1277</v>
      </c>
      <c r="D2565">
        <v>7</v>
      </c>
      <c r="E2565" t="s">
        <v>1063</v>
      </c>
      <c r="G2565" t="s">
        <v>1311</v>
      </c>
      <c r="H2565" t="s">
        <v>1311</v>
      </c>
      <c r="I2565" t="s">
        <v>1031</v>
      </c>
      <c r="J2565" t="s">
        <v>1039</v>
      </c>
      <c r="K2565">
        <v>0</v>
      </c>
      <c r="L2565">
        <v>0</v>
      </c>
      <c r="M2565">
        <v>0</v>
      </c>
      <c r="N2565">
        <v>0</v>
      </c>
      <c r="O2565">
        <v>0</v>
      </c>
      <c r="Q2565">
        <v>0</v>
      </c>
      <c r="R2565">
        <v>0</v>
      </c>
      <c r="S2565">
        <v>0</v>
      </c>
      <c r="T2565">
        <v>0</v>
      </c>
      <c r="U2565" t="str">
        <f t="shared" si="45"/>
        <v/>
      </c>
      <c r="V2565" t="str">
        <f t="shared" si="46"/>
        <v/>
      </c>
      <c r="W2565" t="str">
        <f t="shared" si="47"/>
        <v/>
      </c>
      <c r="X2565" t="str">
        <f t="shared" si="48"/>
        <v/>
      </c>
      <c r="Y2565" t="str">
        <f t="shared" si="49"/>
        <v/>
      </c>
      <c r="AB2565">
        <v>0</v>
      </c>
      <c r="AC2565">
        <v>0</v>
      </c>
      <c r="AD2565">
        <v>0</v>
      </c>
      <c r="AE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</row>
    <row r="2566" spans="1:37" ht="19" customHeight="1">
      <c r="A2566" t="s">
        <v>1275</v>
      </c>
      <c r="B2566" t="s">
        <v>1276</v>
      </c>
      <c r="C2566" t="s">
        <v>1277</v>
      </c>
      <c r="D2566">
        <v>7</v>
      </c>
      <c r="E2566" t="s">
        <v>1064</v>
      </c>
      <c r="F2566" t="s">
        <v>1064</v>
      </c>
      <c r="G2566" t="s">
        <v>1064</v>
      </c>
      <c r="H2566" t="s">
        <v>1065</v>
      </c>
      <c r="I2566" t="s">
        <v>1066</v>
      </c>
      <c r="J2566" t="s">
        <v>1039</v>
      </c>
      <c r="K2566">
        <v>28941.13</v>
      </c>
      <c r="L2566">
        <v>0</v>
      </c>
      <c r="M2566">
        <v>199330.97459999999</v>
      </c>
      <c r="N2566">
        <v>199330.97459999999</v>
      </c>
      <c r="O2566">
        <v>0</v>
      </c>
      <c r="Q2566">
        <v>39980.7143</v>
      </c>
      <c r="R2566">
        <v>3868.1428999999998</v>
      </c>
      <c r="S2566">
        <v>40463.142899999999</v>
      </c>
      <c r="T2566">
        <v>3212.4286000000002</v>
      </c>
      <c r="U2566">
        <f t="shared" si="45"/>
        <v>7.9391475050248766E-2</v>
      </c>
      <c r="V2566">
        <f t="shared" si="46"/>
        <v>0.10217810200940035</v>
      </c>
      <c r="W2566">
        <f t="shared" si="47"/>
        <v>1.2870160422731709</v>
      </c>
      <c r="X2566">
        <f t="shared" si="48"/>
        <v>0.70374794129710849</v>
      </c>
      <c r="Y2566">
        <f t="shared" si="49"/>
        <v>8.8642759295212699</v>
      </c>
      <c r="AB2566">
        <v>39980.7143</v>
      </c>
      <c r="AC2566">
        <v>3868.1428999999998</v>
      </c>
      <c r="AD2566">
        <v>40463.142899999999</v>
      </c>
      <c r="AE2566">
        <v>3212.4286000000002</v>
      </c>
      <c r="AF2566">
        <v>7.9394469999999995E-2</v>
      </c>
      <c r="AG2566">
        <v>28941.13</v>
      </c>
      <c r="AH2566">
        <v>0</v>
      </c>
      <c r="AI2566">
        <v>199330.97459999999</v>
      </c>
      <c r="AJ2566">
        <v>199330.97459999999</v>
      </c>
      <c r="AK2566">
        <v>0</v>
      </c>
    </row>
    <row r="2567" spans="1:37" ht="19" customHeight="1">
      <c r="A2567" t="s">
        <v>1275</v>
      </c>
      <c r="B2567" t="s">
        <v>1276</v>
      </c>
      <c r="C2567" t="s">
        <v>1277</v>
      </c>
      <c r="D2567">
        <v>7</v>
      </c>
      <c r="E2567" t="s">
        <v>1067</v>
      </c>
      <c r="F2567" t="s">
        <v>1067</v>
      </c>
      <c r="G2567" t="s">
        <v>1067</v>
      </c>
      <c r="H2567" t="s">
        <v>1066</v>
      </c>
      <c r="I2567" t="s">
        <v>1066</v>
      </c>
      <c r="J2567" t="s">
        <v>1032</v>
      </c>
      <c r="K2567">
        <v>471665</v>
      </c>
      <c r="L2567">
        <v>0</v>
      </c>
      <c r="M2567">
        <v>32490.732499999998</v>
      </c>
      <c r="N2567">
        <v>32490.732499999998</v>
      </c>
      <c r="O2567">
        <v>0</v>
      </c>
      <c r="P2567">
        <v>489.71429999999998</v>
      </c>
      <c r="Q2567">
        <v>6321</v>
      </c>
      <c r="R2567">
        <v>473.8571</v>
      </c>
      <c r="S2567">
        <v>6668.2857000000004</v>
      </c>
      <c r="T2567">
        <v>61.428600000000003</v>
      </c>
      <c r="U2567">
        <f t="shared" si="45"/>
        <v>9.2120528069155761E-3</v>
      </c>
      <c r="V2567">
        <f t="shared" si="46"/>
        <v>10.104653177309768</v>
      </c>
      <c r="W2567">
        <f t="shared" si="47"/>
        <v>1096.8948386535635</v>
      </c>
      <c r="X2567">
        <f t="shared" si="48"/>
        <v>0.69606094026320942</v>
      </c>
      <c r="Y2567">
        <f t="shared" si="49"/>
        <v>75.559807879159123</v>
      </c>
      <c r="AA2567">
        <v>489.71429999999998</v>
      </c>
      <c r="AB2567">
        <v>6321</v>
      </c>
      <c r="AC2567">
        <v>473.8571</v>
      </c>
      <c r="AD2567">
        <v>6668.2857000000004</v>
      </c>
      <c r="AE2567">
        <v>61.428600000000003</v>
      </c>
      <c r="AF2567">
        <v>9.2109400000000008E-3</v>
      </c>
      <c r="AG2567">
        <v>471665</v>
      </c>
      <c r="AH2567">
        <v>0</v>
      </c>
      <c r="AI2567">
        <v>32490.732499999998</v>
      </c>
      <c r="AJ2567">
        <v>32490.732499999998</v>
      </c>
      <c r="AK2567">
        <v>0</v>
      </c>
    </row>
    <row r="2568" spans="1:37" ht="19" customHeight="1">
      <c r="A2568" t="s">
        <v>1275</v>
      </c>
      <c r="B2568" t="s">
        <v>1276</v>
      </c>
      <c r="C2568" t="s">
        <v>1277</v>
      </c>
      <c r="D2568">
        <v>7</v>
      </c>
      <c r="E2568" t="s">
        <v>1068</v>
      </c>
      <c r="F2568" t="s">
        <v>1068</v>
      </c>
      <c r="G2568" t="s">
        <v>1068</v>
      </c>
      <c r="H2568" t="s">
        <v>1065</v>
      </c>
      <c r="I2568" t="s">
        <v>1066</v>
      </c>
      <c r="J2568" t="s">
        <v>1032</v>
      </c>
      <c r="K2568">
        <v>76992</v>
      </c>
      <c r="L2568">
        <v>0</v>
      </c>
      <c r="M2568">
        <v>5302.4503000000004</v>
      </c>
      <c r="N2568">
        <v>5302.4503000000004</v>
      </c>
      <c r="O2568">
        <v>0</v>
      </c>
      <c r="Q2568">
        <v>947.28570000000002</v>
      </c>
      <c r="R2568">
        <v>470</v>
      </c>
      <c r="S2568">
        <v>962.28570000000002</v>
      </c>
      <c r="T2568">
        <v>15.428599999999999</v>
      </c>
      <c r="U2568">
        <f t="shared" si="45"/>
        <v>1.6033284086004809E-2</v>
      </c>
      <c r="V2568">
        <f t="shared" si="46"/>
        <v>11.429928910776855</v>
      </c>
      <c r="W2568">
        <f t="shared" si="47"/>
        <v>712.88756872672468</v>
      </c>
      <c r="X2568">
        <f t="shared" si="48"/>
        <v>0.78718087570042872</v>
      </c>
      <c r="Y2568">
        <f t="shared" si="49"/>
        <v>49.096671117275719</v>
      </c>
      <c r="AB2568">
        <v>947.28570000000002</v>
      </c>
      <c r="AC2568">
        <v>470</v>
      </c>
      <c r="AD2568">
        <v>962.28570000000002</v>
      </c>
      <c r="AE2568">
        <v>15.428599999999999</v>
      </c>
      <c r="AF2568">
        <v>1.6713559999999999E-2</v>
      </c>
      <c r="AG2568">
        <v>76992</v>
      </c>
      <c r="AH2568">
        <v>0</v>
      </c>
      <c r="AI2568">
        <v>5302.4503000000004</v>
      </c>
      <c r="AJ2568">
        <v>5302.4503000000004</v>
      </c>
      <c r="AK2568">
        <v>0</v>
      </c>
    </row>
    <row r="2569" spans="1:37" ht="19" customHeight="1">
      <c r="A2569" t="s">
        <v>1275</v>
      </c>
      <c r="B2569" t="s">
        <v>1276</v>
      </c>
      <c r="C2569" t="s">
        <v>1277</v>
      </c>
      <c r="D2569">
        <v>7</v>
      </c>
      <c r="E2569" t="s">
        <v>1069</v>
      </c>
      <c r="G2569" t="s">
        <v>1070</v>
      </c>
      <c r="H2569" t="s">
        <v>1071</v>
      </c>
      <c r="I2569" t="s">
        <v>1072</v>
      </c>
      <c r="J2569" t="s">
        <v>1032</v>
      </c>
      <c r="K2569">
        <v>4725740</v>
      </c>
      <c r="L2569">
        <v>8028724.3200000003</v>
      </c>
      <c r="M2569">
        <v>878485.18649999995</v>
      </c>
      <c r="N2569">
        <v>325488.78080000001</v>
      </c>
      <c r="O2569">
        <v>552996.4057</v>
      </c>
      <c r="P2569">
        <v>1925.2856999999999</v>
      </c>
      <c r="R2569">
        <v>0</v>
      </c>
      <c r="S2569">
        <v>20317.428599999999</v>
      </c>
      <c r="U2569">
        <f t="shared" si="45"/>
        <v>0</v>
      </c>
      <c r="V2569">
        <f t="shared" si="46"/>
        <v>89.679967248836377</v>
      </c>
      <c r="W2569" t="str">
        <f t="shared" si="47"/>
        <v/>
      </c>
      <c r="X2569">
        <f t="shared" si="48"/>
        <v>6.1768586102334959</v>
      </c>
      <c r="Y2569" t="str">
        <f t="shared" si="49"/>
        <v/>
      </c>
      <c r="AA2569">
        <v>1925.2856999999999</v>
      </c>
      <c r="AC2569">
        <v>0</v>
      </c>
      <c r="AD2569">
        <v>20317.428599999999</v>
      </c>
      <c r="AF2569">
        <v>0</v>
      </c>
      <c r="AG2569">
        <v>4725740</v>
      </c>
      <c r="AH2569">
        <v>8028724.3200000003</v>
      </c>
      <c r="AI2569">
        <v>878485.18649999995</v>
      </c>
      <c r="AJ2569">
        <v>325488.78080000001</v>
      </c>
      <c r="AK2569">
        <v>552996.4057</v>
      </c>
    </row>
    <row r="2570" spans="1:37" ht="19" customHeight="1">
      <c r="A2570" t="s">
        <v>1279</v>
      </c>
      <c r="B2570" t="s">
        <v>1280</v>
      </c>
      <c r="C2570" t="s">
        <v>1281</v>
      </c>
      <c r="D2570">
        <v>7</v>
      </c>
      <c r="E2570" t="s">
        <v>1076</v>
      </c>
      <c r="F2570" t="s">
        <v>1076</v>
      </c>
      <c r="G2570" t="s">
        <v>1076</v>
      </c>
      <c r="H2570" t="s">
        <v>1077</v>
      </c>
      <c r="I2570" t="s">
        <v>1078</v>
      </c>
      <c r="J2570" t="s">
        <v>1042</v>
      </c>
      <c r="K2570">
        <v>39087652</v>
      </c>
      <c r="L2570">
        <v>0</v>
      </c>
      <c r="M2570">
        <v>39087652</v>
      </c>
      <c r="N2570">
        <v>39087652</v>
      </c>
      <c r="O2570">
        <v>0</v>
      </c>
      <c r="P2570">
        <v>511637.85710000002</v>
      </c>
      <c r="Q2570">
        <v>1032159</v>
      </c>
      <c r="R2570">
        <v>257309.42860000001</v>
      </c>
      <c r="S2570">
        <v>1014255.429</v>
      </c>
      <c r="T2570">
        <v>21064.2857</v>
      </c>
      <c r="U2570">
        <f t="shared" si="45"/>
        <v>2.0768225732612767E-2</v>
      </c>
      <c r="V2570">
        <f t="shared" si="46"/>
        <v>5.5054674848718861</v>
      </c>
      <c r="W2570">
        <f t="shared" si="47"/>
        <v>265.0908920075218</v>
      </c>
      <c r="X2570">
        <f t="shared" si="48"/>
        <v>5.5054674848718861</v>
      </c>
      <c r="Y2570">
        <f t="shared" si="49"/>
        <v>265.0908920075218</v>
      </c>
      <c r="AA2570">
        <v>511637.85710000002</v>
      </c>
      <c r="AB2570">
        <v>1032159</v>
      </c>
      <c r="AC2570">
        <v>257309.42860000001</v>
      </c>
      <c r="AD2570">
        <v>1014255.429</v>
      </c>
      <c r="AE2570">
        <v>21064.2857</v>
      </c>
      <c r="AF2570">
        <v>2.1438740000000001E-2</v>
      </c>
      <c r="AG2570">
        <v>39087652</v>
      </c>
      <c r="AH2570">
        <v>0</v>
      </c>
      <c r="AI2570">
        <v>39087652</v>
      </c>
      <c r="AJ2570">
        <v>39087652</v>
      </c>
      <c r="AK2570">
        <v>0</v>
      </c>
    </row>
    <row r="2571" spans="1:37" ht="19" customHeight="1">
      <c r="A2571" t="s">
        <v>1279</v>
      </c>
      <c r="B2571" t="s">
        <v>1280</v>
      </c>
      <c r="C2571" t="s">
        <v>1281</v>
      </c>
      <c r="D2571">
        <v>7</v>
      </c>
      <c r="E2571" t="s">
        <v>1079</v>
      </c>
      <c r="F2571" t="s">
        <v>1079</v>
      </c>
      <c r="G2571" t="s">
        <v>1079</v>
      </c>
      <c r="H2571" t="s">
        <v>1080</v>
      </c>
      <c r="I2571" t="s">
        <v>1078</v>
      </c>
      <c r="J2571" t="s">
        <v>1042</v>
      </c>
      <c r="K2571">
        <v>37010274</v>
      </c>
      <c r="L2571">
        <v>0</v>
      </c>
      <c r="M2571">
        <v>37010274</v>
      </c>
      <c r="N2571">
        <v>37010274</v>
      </c>
      <c r="O2571">
        <v>0</v>
      </c>
      <c r="P2571">
        <v>547366</v>
      </c>
      <c r="Q2571">
        <v>961904.42859999998</v>
      </c>
      <c r="R2571">
        <v>234886.71429999999</v>
      </c>
      <c r="S2571">
        <v>932483.42859999998</v>
      </c>
      <c r="T2571">
        <v>21348.857100000001</v>
      </c>
      <c r="U2571">
        <f t="shared" si="45"/>
        <v>2.2894623588166574E-2</v>
      </c>
      <c r="V2571">
        <f t="shared" si="46"/>
        <v>5.6700010293351824</v>
      </c>
      <c r="W2571">
        <f t="shared" si="47"/>
        <v>247.6564424612688</v>
      </c>
      <c r="X2571">
        <f t="shared" si="48"/>
        <v>5.6700010293351824</v>
      </c>
      <c r="Y2571">
        <f t="shared" si="49"/>
        <v>247.6564424612688</v>
      </c>
      <c r="AA2571">
        <v>547366</v>
      </c>
      <c r="AB2571">
        <v>961904.42859999998</v>
      </c>
      <c r="AC2571">
        <v>234886.71429999999</v>
      </c>
      <c r="AD2571">
        <v>932483.42859999998</v>
      </c>
      <c r="AE2571">
        <v>21348.857100000001</v>
      </c>
      <c r="AF2571">
        <v>2.2911730000000002E-2</v>
      </c>
      <c r="AG2571">
        <v>37010274</v>
      </c>
      <c r="AH2571">
        <v>0</v>
      </c>
      <c r="AI2571">
        <v>37010274</v>
      </c>
      <c r="AJ2571">
        <v>37010274</v>
      </c>
      <c r="AK2571">
        <v>0</v>
      </c>
    </row>
    <row r="2572" spans="1:37" ht="19" customHeight="1">
      <c r="A2572" t="s">
        <v>1279</v>
      </c>
      <c r="B2572" t="s">
        <v>1280</v>
      </c>
      <c r="C2572" t="s">
        <v>1281</v>
      </c>
      <c r="D2572">
        <v>7</v>
      </c>
      <c r="E2572" t="s">
        <v>1081</v>
      </c>
      <c r="F2572" t="s">
        <v>1081</v>
      </c>
      <c r="G2572" t="s">
        <v>1081</v>
      </c>
      <c r="H2572" t="s">
        <v>1082</v>
      </c>
      <c r="I2572" t="s">
        <v>1078</v>
      </c>
      <c r="J2572" t="s">
        <v>1042</v>
      </c>
      <c r="K2572">
        <v>13736303</v>
      </c>
      <c r="L2572">
        <v>0</v>
      </c>
      <c r="M2572">
        <v>13736303</v>
      </c>
      <c r="N2572">
        <v>13736303</v>
      </c>
      <c r="O2572">
        <v>0</v>
      </c>
      <c r="Q2572">
        <v>1189808.7139999999</v>
      </c>
      <c r="R2572">
        <v>451266.71429999999</v>
      </c>
      <c r="S2572">
        <v>1115532.429</v>
      </c>
      <c r="T2572">
        <v>16738.2857</v>
      </c>
      <c r="U2572">
        <f t="shared" si="45"/>
        <v>1.5004750435632562E-2</v>
      </c>
      <c r="V2572">
        <f t="shared" si="46"/>
        <v>1.7590963283417016</v>
      </c>
      <c r="W2572">
        <f t="shared" si="47"/>
        <v>117.23596043052366</v>
      </c>
      <c r="X2572">
        <f t="shared" si="48"/>
        <v>1.7590963283417016</v>
      </c>
      <c r="Y2572">
        <f t="shared" si="49"/>
        <v>117.23596043052366</v>
      </c>
      <c r="AB2572">
        <v>1189808.7139999999</v>
      </c>
      <c r="AC2572">
        <v>451266.71429999999</v>
      </c>
      <c r="AD2572">
        <v>1115532.429</v>
      </c>
      <c r="AE2572">
        <v>16738.2857</v>
      </c>
      <c r="AF2572">
        <v>1.534862E-2</v>
      </c>
      <c r="AG2572">
        <v>13736303</v>
      </c>
      <c r="AH2572">
        <v>0</v>
      </c>
      <c r="AI2572">
        <v>13736303</v>
      </c>
      <c r="AJ2572">
        <v>13736303</v>
      </c>
      <c r="AK2572">
        <v>0</v>
      </c>
    </row>
    <row r="2573" spans="1:37" ht="19" customHeight="1">
      <c r="A2573" t="s">
        <v>1279</v>
      </c>
      <c r="B2573" t="s">
        <v>1280</v>
      </c>
      <c r="C2573" t="s">
        <v>1281</v>
      </c>
      <c r="D2573">
        <v>7</v>
      </c>
      <c r="E2573" t="s">
        <v>1083</v>
      </c>
      <c r="F2573" t="s">
        <v>1083</v>
      </c>
      <c r="G2573" t="s">
        <v>1083</v>
      </c>
      <c r="H2573" t="s">
        <v>1084</v>
      </c>
      <c r="I2573" t="s">
        <v>1078</v>
      </c>
      <c r="J2573" t="s">
        <v>1042</v>
      </c>
      <c r="K2573">
        <v>9233524</v>
      </c>
      <c r="L2573">
        <v>0</v>
      </c>
      <c r="M2573">
        <v>9233524</v>
      </c>
      <c r="N2573">
        <v>9233524</v>
      </c>
      <c r="O2573">
        <v>0</v>
      </c>
      <c r="Q2573">
        <v>123852.85709999999</v>
      </c>
      <c r="R2573">
        <v>54383.428599999999</v>
      </c>
      <c r="S2573">
        <v>132666.85709999999</v>
      </c>
      <c r="T2573">
        <v>6044.1428999999998</v>
      </c>
      <c r="U2573">
        <f t="shared" si="45"/>
        <v>4.555880068406324E-2</v>
      </c>
      <c r="V2573">
        <f t="shared" si="46"/>
        <v>9.9427610329879226</v>
      </c>
      <c r="W2573">
        <f t="shared" si="47"/>
        <v>218.24018375588986</v>
      </c>
      <c r="X2573">
        <f t="shared" si="48"/>
        <v>9.9427610329879226</v>
      </c>
      <c r="Y2573">
        <f t="shared" si="49"/>
        <v>218.24018375588986</v>
      </c>
      <c r="AB2573">
        <v>123852.85709999999</v>
      </c>
      <c r="AC2573">
        <v>54383.428599999999</v>
      </c>
      <c r="AD2573">
        <v>132666.85709999999</v>
      </c>
      <c r="AE2573">
        <v>6044.1428999999998</v>
      </c>
      <c r="AF2573">
        <v>4.7090069999999998E-2</v>
      </c>
      <c r="AG2573">
        <v>9233524</v>
      </c>
      <c r="AH2573">
        <v>0</v>
      </c>
      <c r="AI2573">
        <v>9233524</v>
      </c>
      <c r="AJ2573">
        <v>9233524</v>
      </c>
      <c r="AK2573">
        <v>0</v>
      </c>
    </row>
    <row r="2574" spans="1:37" ht="19" customHeight="1">
      <c r="A2574" t="s">
        <v>1279</v>
      </c>
      <c r="B2574" t="s">
        <v>1280</v>
      </c>
      <c r="C2574" t="s">
        <v>1281</v>
      </c>
      <c r="D2574">
        <v>7</v>
      </c>
      <c r="E2574" t="s">
        <v>1085</v>
      </c>
      <c r="F2574" t="s">
        <v>1085</v>
      </c>
      <c r="G2574" t="s">
        <v>1085</v>
      </c>
      <c r="H2574" t="s">
        <v>1082</v>
      </c>
      <c r="I2574" t="s">
        <v>1078</v>
      </c>
      <c r="J2574" t="s">
        <v>1042</v>
      </c>
      <c r="K2574">
        <v>490330</v>
      </c>
      <c r="L2574">
        <v>0</v>
      </c>
      <c r="M2574">
        <v>490330</v>
      </c>
      <c r="N2574">
        <v>490330</v>
      </c>
      <c r="O2574">
        <v>0</v>
      </c>
      <c r="Q2574">
        <v>7386.2857000000004</v>
      </c>
      <c r="R2574">
        <v>3784.1428999999998</v>
      </c>
      <c r="S2574">
        <v>7253.5713999999998</v>
      </c>
      <c r="T2574">
        <v>537.85709999999995</v>
      </c>
      <c r="U2574">
        <f t="shared" si="45"/>
        <v>7.415065908084946E-2</v>
      </c>
      <c r="V2574">
        <f t="shared" si="46"/>
        <v>9.6569178125334041</v>
      </c>
      <c r="W2574">
        <f t="shared" si="47"/>
        <v>130.23374211689844</v>
      </c>
      <c r="X2574">
        <f t="shared" si="48"/>
        <v>9.6569178125334041</v>
      </c>
      <c r="Y2574">
        <f t="shared" si="49"/>
        <v>130.23374211689844</v>
      </c>
      <c r="AB2574">
        <v>7386.2857000000004</v>
      </c>
      <c r="AC2574">
        <v>3784.1428999999998</v>
      </c>
      <c r="AD2574">
        <v>7253.5713999999998</v>
      </c>
      <c r="AE2574">
        <v>537.85709999999995</v>
      </c>
      <c r="AF2574">
        <v>7.5036389999999994E-2</v>
      </c>
      <c r="AG2574">
        <v>490330</v>
      </c>
      <c r="AH2574">
        <v>0</v>
      </c>
      <c r="AI2574">
        <v>490330</v>
      </c>
      <c r="AJ2574">
        <v>490330</v>
      </c>
      <c r="AK2574">
        <v>0</v>
      </c>
    </row>
    <row r="2575" spans="1:37" ht="19" customHeight="1">
      <c r="A2575" t="s">
        <v>1279</v>
      </c>
      <c r="B2575" t="s">
        <v>1280</v>
      </c>
      <c r="C2575" t="s">
        <v>1281</v>
      </c>
      <c r="D2575">
        <v>7</v>
      </c>
      <c r="E2575" t="s">
        <v>1090</v>
      </c>
      <c r="F2575" t="s">
        <v>1090</v>
      </c>
      <c r="G2575" t="s">
        <v>1090</v>
      </c>
      <c r="H2575" t="s">
        <v>1091</v>
      </c>
      <c r="I2575" t="s">
        <v>1078</v>
      </c>
      <c r="J2575" t="s">
        <v>1042</v>
      </c>
      <c r="K2575">
        <v>129736</v>
      </c>
      <c r="L2575">
        <v>0</v>
      </c>
      <c r="M2575">
        <v>129736</v>
      </c>
      <c r="N2575">
        <v>129736</v>
      </c>
      <c r="O2575">
        <v>0</v>
      </c>
      <c r="P2575">
        <v>491.57139999999998</v>
      </c>
      <c r="Q2575">
        <v>28209.857100000001</v>
      </c>
      <c r="R2575">
        <v>647.71429999999998</v>
      </c>
      <c r="S2575">
        <v>30399</v>
      </c>
      <c r="T2575">
        <v>335.28570000000002</v>
      </c>
      <c r="U2575">
        <f t="shared" si="45"/>
        <v>1.1029497680844765E-2</v>
      </c>
      <c r="V2575">
        <f t="shared" si="46"/>
        <v>0.60968170945472833</v>
      </c>
      <c r="W2575">
        <f t="shared" si="47"/>
        <v>55.277377728051881</v>
      </c>
      <c r="X2575">
        <f t="shared" si="48"/>
        <v>0.60968170945472833</v>
      </c>
      <c r="Y2575">
        <f t="shared" si="49"/>
        <v>55.277377728051881</v>
      </c>
      <c r="AA2575">
        <v>491.57139999999998</v>
      </c>
      <c r="AB2575">
        <v>28209.857100000001</v>
      </c>
      <c r="AC2575">
        <v>647.71429999999998</v>
      </c>
      <c r="AD2575">
        <v>30399</v>
      </c>
      <c r="AE2575">
        <v>335.28570000000002</v>
      </c>
      <c r="AF2575">
        <v>1.101246E-2</v>
      </c>
      <c r="AG2575">
        <v>129736</v>
      </c>
      <c r="AH2575">
        <v>0</v>
      </c>
      <c r="AI2575">
        <v>129736</v>
      </c>
      <c r="AJ2575">
        <v>129736</v>
      </c>
      <c r="AK2575">
        <v>0</v>
      </c>
    </row>
    <row r="2576" spans="1:37" ht="19" customHeight="1">
      <c r="A2576" t="s">
        <v>1279</v>
      </c>
      <c r="B2576" t="s">
        <v>1280</v>
      </c>
      <c r="C2576" t="s">
        <v>1281</v>
      </c>
      <c r="D2576">
        <v>7</v>
      </c>
      <c r="E2576" t="s">
        <v>1086</v>
      </c>
      <c r="F2576" t="s">
        <v>1087</v>
      </c>
      <c r="G2576" t="s">
        <v>1088</v>
      </c>
      <c r="H2576" t="s">
        <v>1089</v>
      </c>
      <c r="I2576" t="s">
        <v>1078</v>
      </c>
      <c r="J2576" t="s">
        <v>1039</v>
      </c>
      <c r="K2576">
        <v>17713.18</v>
      </c>
      <c r="L2576">
        <v>0</v>
      </c>
      <c r="M2576">
        <v>121867.1105</v>
      </c>
      <c r="N2576">
        <v>121867.1105</v>
      </c>
      <c r="O2576">
        <v>0</v>
      </c>
      <c r="Q2576">
        <v>1551.7143000000001</v>
      </c>
      <c r="R2576">
        <v>12.571400000000001</v>
      </c>
      <c r="S2576">
        <v>1618.4286</v>
      </c>
      <c r="T2576">
        <v>100.5714</v>
      </c>
      <c r="U2576">
        <f t="shared" si="45"/>
        <v>6.21413882577211E-2</v>
      </c>
      <c r="V2576">
        <f t="shared" si="46"/>
        <v>1.563525438017028</v>
      </c>
      <c r="W2576">
        <f t="shared" si="47"/>
        <v>25.16077419340176</v>
      </c>
      <c r="X2576">
        <f t="shared" si="48"/>
        <v>10.757093154610414</v>
      </c>
      <c r="Y2576">
        <f t="shared" si="49"/>
        <v>173.10674022918758</v>
      </c>
      <c r="AB2576">
        <v>1551.7143000000001</v>
      </c>
      <c r="AC2576">
        <v>12.571400000000001</v>
      </c>
      <c r="AD2576">
        <v>1618.4286</v>
      </c>
      <c r="AE2576">
        <v>100.5714</v>
      </c>
      <c r="AF2576">
        <v>6.2190700000000002E-2</v>
      </c>
      <c r="AG2576">
        <v>17713.18</v>
      </c>
      <c r="AH2576">
        <v>0</v>
      </c>
      <c r="AI2576">
        <v>121867.1105</v>
      </c>
      <c r="AJ2576">
        <v>121867.1105</v>
      </c>
      <c r="AK2576">
        <v>0</v>
      </c>
    </row>
    <row r="2577" spans="1:37" ht="19" customHeight="1">
      <c r="A2577" t="s">
        <v>1279</v>
      </c>
      <c r="B2577" t="s">
        <v>1280</v>
      </c>
      <c r="C2577" t="s">
        <v>1281</v>
      </c>
      <c r="D2577">
        <v>7</v>
      </c>
      <c r="E2577" t="s">
        <v>1092</v>
      </c>
      <c r="F2577" t="s">
        <v>1093</v>
      </c>
      <c r="G2577" t="s">
        <v>1094</v>
      </c>
      <c r="H2577" t="s">
        <v>1089</v>
      </c>
      <c r="I2577" t="s">
        <v>1078</v>
      </c>
      <c r="J2577" t="s">
        <v>1039</v>
      </c>
      <c r="K2577">
        <v>10682.97</v>
      </c>
      <c r="L2577">
        <v>0</v>
      </c>
      <c r="M2577">
        <v>73368.106299999999</v>
      </c>
      <c r="N2577">
        <v>73368.106299999999</v>
      </c>
      <c r="O2577">
        <v>0</v>
      </c>
      <c r="Q2577">
        <v>677.57140000000004</v>
      </c>
      <c r="R2577">
        <v>7.2857000000000003</v>
      </c>
      <c r="S2577">
        <v>716</v>
      </c>
      <c r="T2577">
        <v>59.714300000000001</v>
      </c>
      <c r="U2577">
        <f t="shared" si="45"/>
        <v>8.339986033519553E-2</v>
      </c>
      <c r="V2577">
        <f t="shared" si="46"/>
        <v>2.131478451715882</v>
      </c>
      <c r="W2577">
        <f t="shared" si="47"/>
        <v>25.557338383411867</v>
      </c>
      <c r="X2577">
        <f t="shared" si="48"/>
        <v>14.638488886671988</v>
      </c>
      <c r="Y2577">
        <f t="shared" si="49"/>
        <v>175.52174341585086</v>
      </c>
      <c r="AB2577">
        <v>677.57140000000004</v>
      </c>
      <c r="AC2577">
        <v>7.2857000000000003</v>
      </c>
      <c r="AD2577">
        <v>716</v>
      </c>
      <c r="AE2577">
        <v>59.714300000000001</v>
      </c>
      <c r="AF2577">
        <v>8.3314579999999999E-2</v>
      </c>
      <c r="AG2577">
        <v>10682.97</v>
      </c>
      <c r="AH2577">
        <v>0</v>
      </c>
      <c r="AI2577">
        <v>73368.106299999999</v>
      </c>
      <c r="AJ2577">
        <v>73368.106299999999</v>
      </c>
      <c r="AK2577">
        <v>0</v>
      </c>
    </row>
    <row r="2578" spans="1:37" ht="19" customHeight="1">
      <c r="A2578" t="s">
        <v>1279</v>
      </c>
      <c r="B2578" t="s">
        <v>1280</v>
      </c>
      <c r="C2578" t="s">
        <v>1281</v>
      </c>
      <c r="D2578">
        <v>7</v>
      </c>
      <c r="E2578" t="s">
        <v>1099</v>
      </c>
      <c r="F2578" t="s">
        <v>1099</v>
      </c>
      <c r="G2578" t="s">
        <v>1099</v>
      </c>
      <c r="H2578" t="s">
        <v>1089</v>
      </c>
      <c r="I2578" t="s">
        <v>1078</v>
      </c>
      <c r="J2578" t="s">
        <v>1100</v>
      </c>
      <c r="K2578">
        <v>10792000</v>
      </c>
      <c r="L2578">
        <v>0</v>
      </c>
      <c r="M2578">
        <v>51801.599999999999</v>
      </c>
      <c r="N2578">
        <v>51801.599999999999</v>
      </c>
      <c r="O2578">
        <v>0</v>
      </c>
      <c r="Q2578">
        <v>728.71429999999998</v>
      </c>
      <c r="R2578">
        <v>4.2857000000000003</v>
      </c>
      <c r="S2578">
        <v>768.71429999999998</v>
      </c>
      <c r="T2578">
        <v>32.285699999999999</v>
      </c>
      <c r="U2578">
        <f t="shared" si="45"/>
        <v>4.199960895745012E-2</v>
      </c>
      <c r="V2578">
        <f t="shared" si="46"/>
        <v>2005.5751346297131</v>
      </c>
      <c r="W2578">
        <f t="shared" si="47"/>
        <v>47752.233518687397</v>
      </c>
      <c r="X2578">
        <f t="shared" si="48"/>
        <v>9.626760646222623</v>
      </c>
      <c r="Y2578">
        <f t="shared" si="49"/>
        <v>229.2107208896995</v>
      </c>
      <c r="AB2578">
        <v>728.71429999999998</v>
      </c>
      <c r="AC2578">
        <v>4.2857000000000003</v>
      </c>
      <c r="AD2578">
        <v>768.71429999999998</v>
      </c>
      <c r="AE2578">
        <v>32.285699999999999</v>
      </c>
      <c r="AF2578">
        <v>4.2068019999999998E-2</v>
      </c>
      <c r="AG2578">
        <v>10792000</v>
      </c>
      <c r="AH2578">
        <v>0</v>
      </c>
      <c r="AI2578">
        <v>51801.599999999999</v>
      </c>
      <c r="AJ2578">
        <v>51801.599999999999</v>
      </c>
      <c r="AK2578">
        <v>0</v>
      </c>
    </row>
    <row r="2579" spans="1:37" ht="19" customHeight="1">
      <c r="A2579" t="s">
        <v>1279</v>
      </c>
      <c r="B2579" t="s">
        <v>1280</v>
      </c>
      <c r="C2579" t="s">
        <v>1281</v>
      </c>
      <c r="D2579">
        <v>7</v>
      </c>
      <c r="E2579" t="s">
        <v>1097</v>
      </c>
      <c r="F2579" t="s">
        <v>1097</v>
      </c>
      <c r="G2579" t="s">
        <v>1097</v>
      </c>
      <c r="H2579" t="s">
        <v>1082</v>
      </c>
      <c r="I2579" t="s">
        <v>1078</v>
      </c>
      <c r="J2579" t="s">
        <v>1042</v>
      </c>
      <c r="K2579">
        <v>44610</v>
      </c>
      <c r="L2579">
        <v>0</v>
      </c>
      <c r="M2579">
        <v>44610</v>
      </c>
      <c r="N2579">
        <v>44610</v>
      </c>
      <c r="O2579">
        <v>0</v>
      </c>
      <c r="Q2579">
        <v>32514.2857</v>
      </c>
      <c r="R2579">
        <v>641.71429999999998</v>
      </c>
      <c r="S2579">
        <v>33187.7143</v>
      </c>
      <c r="T2579">
        <v>272.71429999999998</v>
      </c>
      <c r="U2579">
        <f t="shared" si="45"/>
        <v>8.2173269763262963E-3</v>
      </c>
      <c r="V2579">
        <f t="shared" si="46"/>
        <v>0.19202458732920763</v>
      </c>
      <c r="W2579">
        <f t="shared" si="47"/>
        <v>23.368254407110825</v>
      </c>
      <c r="X2579">
        <f t="shared" si="48"/>
        <v>0.19202458732920763</v>
      </c>
      <c r="Y2579">
        <f t="shared" si="49"/>
        <v>23.368254407110825</v>
      </c>
      <c r="AB2579">
        <v>32514.2857</v>
      </c>
      <c r="AC2579">
        <v>641.71429999999998</v>
      </c>
      <c r="AD2579">
        <v>33187.7143</v>
      </c>
      <c r="AE2579">
        <v>272.71429999999998</v>
      </c>
      <c r="AF2579">
        <v>8.2115399999999998E-3</v>
      </c>
      <c r="AG2579">
        <v>44610</v>
      </c>
      <c r="AH2579">
        <v>0</v>
      </c>
      <c r="AI2579">
        <v>44610</v>
      </c>
      <c r="AJ2579">
        <v>44610</v>
      </c>
      <c r="AK2579">
        <v>0</v>
      </c>
    </row>
    <row r="2580" spans="1:37" ht="19" customHeight="1">
      <c r="A2580" t="s">
        <v>1279</v>
      </c>
      <c r="B2580" t="s">
        <v>1280</v>
      </c>
      <c r="C2580" t="s">
        <v>1281</v>
      </c>
      <c r="D2580">
        <v>7</v>
      </c>
      <c r="E2580" t="s">
        <v>1098</v>
      </c>
      <c r="F2580" t="s">
        <v>1098</v>
      </c>
      <c r="G2580" t="s">
        <v>1098</v>
      </c>
      <c r="H2580" t="s">
        <v>1077</v>
      </c>
      <c r="I2580" t="s">
        <v>1078</v>
      </c>
      <c r="J2580" t="s">
        <v>1032</v>
      </c>
      <c r="K2580">
        <v>563546</v>
      </c>
      <c r="L2580">
        <v>0</v>
      </c>
      <c r="M2580">
        <v>38796.137300000002</v>
      </c>
      <c r="N2580">
        <v>38796.137300000002</v>
      </c>
      <c r="O2580">
        <v>0</v>
      </c>
      <c r="P2580">
        <v>2511.1428999999998</v>
      </c>
      <c r="Q2580">
        <v>10043.2857</v>
      </c>
      <c r="R2580">
        <v>1994.4286</v>
      </c>
      <c r="S2580">
        <v>11348.2857</v>
      </c>
      <c r="T2580">
        <v>48.714300000000001</v>
      </c>
      <c r="U2580">
        <f t="shared" si="45"/>
        <v>4.2926571719991155E-3</v>
      </c>
      <c r="V2580">
        <f t="shared" si="46"/>
        <v>7.0941614933585457</v>
      </c>
      <c r="W2580">
        <f t="shared" si="47"/>
        <v>1652.627081341032</v>
      </c>
      <c r="X2580">
        <f t="shared" si="48"/>
        <v>0.4883826046582021</v>
      </c>
      <c r="Y2580">
        <f t="shared" si="49"/>
        <v>113.77163027224918</v>
      </c>
      <c r="AA2580">
        <v>2511.1428999999998</v>
      </c>
      <c r="AB2580">
        <v>10043.2857</v>
      </c>
      <c r="AC2580">
        <v>1994.4286</v>
      </c>
      <c r="AD2580">
        <v>11348.2857</v>
      </c>
      <c r="AE2580">
        <v>48.714300000000001</v>
      </c>
      <c r="AF2580">
        <v>4.3240400000000003E-3</v>
      </c>
      <c r="AG2580">
        <v>563546</v>
      </c>
      <c r="AH2580">
        <v>0</v>
      </c>
      <c r="AI2580">
        <v>38796.137300000002</v>
      </c>
      <c r="AJ2580">
        <v>38796.137300000002</v>
      </c>
      <c r="AK2580">
        <v>0</v>
      </c>
    </row>
    <row r="2581" spans="1:37" ht="19" customHeight="1">
      <c r="A2581" t="s">
        <v>1279</v>
      </c>
      <c r="B2581" t="s">
        <v>1280</v>
      </c>
      <c r="C2581" t="s">
        <v>1281</v>
      </c>
      <c r="D2581">
        <v>7</v>
      </c>
      <c r="E2581" t="s">
        <v>1101</v>
      </c>
      <c r="F2581" t="s">
        <v>1102</v>
      </c>
      <c r="G2581" t="s">
        <v>1102</v>
      </c>
      <c r="H2581" t="s">
        <v>1103</v>
      </c>
      <c r="I2581" t="s">
        <v>1078</v>
      </c>
      <c r="J2581" t="s">
        <v>1042</v>
      </c>
      <c r="K2581">
        <v>22987</v>
      </c>
      <c r="L2581">
        <v>0</v>
      </c>
      <c r="M2581">
        <v>22987</v>
      </c>
      <c r="N2581">
        <v>22987</v>
      </c>
      <c r="O2581">
        <v>0</v>
      </c>
      <c r="R2581">
        <v>95.714299999999994</v>
      </c>
      <c r="S2581">
        <v>1130.7143000000001</v>
      </c>
      <c r="T2581">
        <v>31.571400000000001</v>
      </c>
      <c r="U2581">
        <f t="shared" si="45"/>
        <v>2.7921642098273629E-2</v>
      </c>
      <c r="V2581">
        <f t="shared" si="46"/>
        <v>2.9042324333009164</v>
      </c>
      <c r="W2581">
        <f t="shared" si="47"/>
        <v>104.01366879065048</v>
      </c>
      <c r="X2581">
        <f t="shared" si="48"/>
        <v>2.9042324333009164</v>
      </c>
      <c r="Y2581">
        <f t="shared" si="49"/>
        <v>104.01366879065048</v>
      </c>
      <c r="AC2581">
        <v>95.714299999999994</v>
      </c>
      <c r="AD2581">
        <v>1130.7143000000001</v>
      </c>
      <c r="AE2581">
        <v>31.571400000000001</v>
      </c>
      <c r="AF2581">
        <v>2.7873309999999998E-2</v>
      </c>
      <c r="AG2581">
        <v>22987</v>
      </c>
      <c r="AH2581">
        <v>0</v>
      </c>
      <c r="AI2581">
        <v>22987</v>
      </c>
      <c r="AJ2581">
        <v>22987</v>
      </c>
      <c r="AK2581">
        <v>0</v>
      </c>
    </row>
    <row r="2582" spans="1:37" ht="19" customHeight="1">
      <c r="A2582" t="s">
        <v>1279</v>
      </c>
      <c r="B2582" t="s">
        <v>1280</v>
      </c>
      <c r="C2582" t="s">
        <v>1281</v>
      </c>
      <c r="D2582">
        <v>7</v>
      </c>
      <c r="E2582" t="s">
        <v>1095</v>
      </c>
      <c r="F2582" t="s">
        <v>1095</v>
      </c>
      <c r="G2582" t="s">
        <v>1095</v>
      </c>
      <c r="H2582" t="s">
        <v>1096</v>
      </c>
      <c r="I2582" t="s">
        <v>1078</v>
      </c>
      <c r="J2582" t="s">
        <v>1042</v>
      </c>
      <c r="K2582">
        <v>6368</v>
      </c>
      <c r="L2582">
        <v>0</v>
      </c>
      <c r="M2582">
        <v>6368</v>
      </c>
      <c r="N2582">
        <v>6368</v>
      </c>
      <c r="O2582">
        <v>0</v>
      </c>
      <c r="Q2582">
        <v>1351.1429000000001</v>
      </c>
      <c r="R2582">
        <v>65.857100000000003</v>
      </c>
      <c r="S2582">
        <v>1258.7143000000001</v>
      </c>
      <c r="T2582">
        <v>45.857100000000003</v>
      </c>
      <c r="U2582">
        <f t="shared" si="45"/>
        <v>3.6431698599118163E-2</v>
      </c>
      <c r="V2582">
        <f t="shared" si="46"/>
        <v>0.7227329392494275</v>
      </c>
      <c r="W2582">
        <f t="shared" si="47"/>
        <v>19.838024770739658</v>
      </c>
      <c r="X2582">
        <f t="shared" si="48"/>
        <v>0.7227329392494275</v>
      </c>
      <c r="Y2582">
        <f t="shared" si="49"/>
        <v>19.838024770739658</v>
      </c>
      <c r="AB2582">
        <v>1351.1429000000001</v>
      </c>
      <c r="AC2582">
        <v>65.857100000000003</v>
      </c>
      <c r="AD2582">
        <v>1258.7143000000001</v>
      </c>
      <c r="AE2582">
        <v>45.857100000000003</v>
      </c>
      <c r="AF2582">
        <v>3.6615590000000003E-2</v>
      </c>
      <c r="AG2582">
        <v>6368</v>
      </c>
      <c r="AH2582">
        <v>0</v>
      </c>
      <c r="AI2582">
        <v>6368</v>
      </c>
      <c r="AJ2582">
        <v>6368</v>
      </c>
      <c r="AK2582">
        <v>0</v>
      </c>
    </row>
    <row r="2583" spans="1:37" ht="19" customHeight="1">
      <c r="A2583" t="s">
        <v>1279</v>
      </c>
      <c r="B2583" t="s">
        <v>1280</v>
      </c>
      <c r="C2583" t="s">
        <v>1281</v>
      </c>
      <c r="D2583">
        <v>7</v>
      </c>
      <c r="E2583" t="s">
        <v>1104</v>
      </c>
      <c r="F2583" t="s">
        <v>1104</v>
      </c>
      <c r="G2583" t="s">
        <v>1104</v>
      </c>
      <c r="H2583" t="s">
        <v>1077</v>
      </c>
      <c r="I2583" t="s">
        <v>1078</v>
      </c>
      <c r="J2583" t="s">
        <v>1042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1</v>
      </c>
      <c r="R2583">
        <v>0.42859999999999998</v>
      </c>
      <c r="S2583">
        <v>7.1429</v>
      </c>
      <c r="T2583">
        <v>0</v>
      </c>
      <c r="U2583">
        <f t="shared" si="45"/>
        <v>0</v>
      </c>
      <c r="V2583">
        <f t="shared" si="46"/>
        <v>0</v>
      </c>
      <c r="W2583" t="str">
        <f t="shared" si="47"/>
        <v/>
      </c>
      <c r="X2583">
        <f t="shared" si="48"/>
        <v>0</v>
      </c>
      <c r="Y2583" t="str">
        <f t="shared" si="49"/>
        <v/>
      </c>
      <c r="AA2583">
        <v>0</v>
      </c>
      <c r="AB2583">
        <v>1</v>
      </c>
      <c r="AC2583">
        <v>0.42859999999999998</v>
      </c>
      <c r="AD2583">
        <v>7.1429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</row>
    <row r="2584" spans="1:37" ht="19" customHeight="1">
      <c r="A2584" t="s">
        <v>1279</v>
      </c>
      <c r="B2584" t="s">
        <v>1280</v>
      </c>
      <c r="C2584" t="s">
        <v>1281</v>
      </c>
      <c r="D2584">
        <v>7</v>
      </c>
      <c r="E2584" t="s">
        <v>1105</v>
      </c>
      <c r="F2584" t="s">
        <v>1105</v>
      </c>
      <c r="G2584" t="s">
        <v>1105</v>
      </c>
      <c r="H2584" t="s">
        <v>1106</v>
      </c>
      <c r="I2584" t="s">
        <v>1107</v>
      </c>
      <c r="J2584" t="s">
        <v>1042</v>
      </c>
      <c r="K2584">
        <v>14744423</v>
      </c>
      <c r="L2584">
        <v>0</v>
      </c>
      <c r="M2584">
        <v>14744423</v>
      </c>
      <c r="N2584">
        <v>14744423</v>
      </c>
      <c r="O2584">
        <v>0</v>
      </c>
      <c r="P2584">
        <v>855.14290000000005</v>
      </c>
      <c r="Q2584">
        <v>919661.42859999998</v>
      </c>
      <c r="R2584">
        <v>843.85709999999995</v>
      </c>
      <c r="S2584">
        <v>967353.85710000002</v>
      </c>
      <c r="T2584">
        <v>8040.4286000000002</v>
      </c>
      <c r="U2584">
        <f t="shared" si="45"/>
        <v>8.3117760279616294E-3</v>
      </c>
      <c r="V2584">
        <f t="shared" si="46"/>
        <v>2.1774308619305991</v>
      </c>
      <c r="W2584">
        <f t="shared" si="47"/>
        <v>261.96938591770379</v>
      </c>
      <c r="X2584">
        <f t="shared" si="48"/>
        <v>2.1774308619305991</v>
      </c>
      <c r="Y2584">
        <f t="shared" si="49"/>
        <v>261.96938591770379</v>
      </c>
      <c r="AA2584">
        <v>855.14290000000005</v>
      </c>
      <c r="AB2584">
        <v>919661.42859999998</v>
      </c>
      <c r="AC2584">
        <v>843.85709999999995</v>
      </c>
      <c r="AD2584">
        <v>967353.85710000002</v>
      </c>
      <c r="AE2584">
        <v>8040.4286000000002</v>
      </c>
      <c r="AF2584">
        <v>8.3150800000000007E-3</v>
      </c>
      <c r="AG2584">
        <v>14744423</v>
      </c>
      <c r="AH2584">
        <v>0</v>
      </c>
      <c r="AI2584">
        <v>14744423</v>
      </c>
      <c r="AJ2584">
        <v>14744423</v>
      </c>
      <c r="AK2584">
        <v>0</v>
      </c>
    </row>
    <row r="2585" spans="1:37" ht="19" customHeight="1">
      <c r="A2585" t="s">
        <v>1279</v>
      </c>
      <c r="B2585" t="s">
        <v>1280</v>
      </c>
      <c r="C2585" t="s">
        <v>1281</v>
      </c>
      <c r="D2585">
        <v>7</v>
      </c>
      <c r="E2585" t="s">
        <v>1108</v>
      </c>
      <c r="F2585" t="s">
        <v>1109</v>
      </c>
      <c r="G2585" t="s">
        <v>1109</v>
      </c>
      <c r="H2585" t="s">
        <v>1110</v>
      </c>
      <c r="I2585" t="s">
        <v>1107</v>
      </c>
      <c r="J2585" t="s">
        <v>1042</v>
      </c>
      <c r="K2585">
        <v>9750302</v>
      </c>
      <c r="L2585">
        <v>0</v>
      </c>
      <c r="M2585">
        <v>9750302</v>
      </c>
      <c r="N2585">
        <v>9750302</v>
      </c>
      <c r="O2585">
        <v>0</v>
      </c>
      <c r="Q2585">
        <v>19559.2857</v>
      </c>
      <c r="R2585">
        <v>1321.2856999999999</v>
      </c>
      <c r="S2585">
        <v>48396.2857</v>
      </c>
      <c r="T2585">
        <v>1936.1429000000001</v>
      </c>
      <c r="U2585">
        <f t="shared" si="45"/>
        <v>4.0006022610945949E-2</v>
      </c>
      <c r="V2585">
        <f t="shared" si="46"/>
        <v>28.781140237675011</v>
      </c>
      <c r="W2585">
        <f t="shared" si="47"/>
        <v>719.42018624466493</v>
      </c>
      <c r="X2585">
        <f t="shared" si="48"/>
        <v>28.781140237675011</v>
      </c>
      <c r="Y2585">
        <f t="shared" si="49"/>
        <v>719.42018624466493</v>
      </c>
      <c r="AB2585">
        <v>19559.2857</v>
      </c>
      <c r="AC2585">
        <v>1321.2856999999999</v>
      </c>
      <c r="AD2585">
        <v>48396.2857</v>
      </c>
      <c r="AE2585">
        <v>1936.1429000000001</v>
      </c>
      <c r="AF2585">
        <v>4.0008589999999997E-2</v>
      </c>
      <c r="AG2585">
        <v>9750302</v>
      </c>
      <c r="AH2585">
        <v>0</v>
      </c>
      <c r="AI2585">
        <v>9750302</v>
      </c>
      <c r="AJ2585">
        <v>9750302</v>
      </c>
      <c r="AK2585">
        <v>0</v>
      </c>
    </row>
    <row r="2586" spans="1:37" ht="19" customHeight="1">
      <c r="A2586" t="s">
        <v>1279</v>
      </c>
      <c r="B2586" t="s">
        <v>1280</v>
      </c>
      <c r="C2586" t="s">
        <v>1281</v>
      </c>
      <c r="D2586">
        <v>7</v>
      </c>
      <c r="E2586" t="s">
        <v>1111</v>
      </c>
      <c r="F2586" t="s">
        <v>1111</v>
      </c>
      <c r="G2586" t="s">
        <v>1111</v>
      </c>
      <c r="H2586" t="s">
        <v>1112</v>
      </c>
      <c r="I2586" t="s">
        <v>1107</v>
      </c>
      <c r="J2586" t="s">
        <v>1042</v>
      </c>
      <c r="K2586">
        <v>7110335</v>
      </c>
      <c r="L2586">
        <v>0</v>
      </c>
      <c r="M2586">
        <v>7110335</v>
      </c>
      <c r="N2586">
        <v>7110335</v>
      </c>
      <c r="O2586">
        <v>0</v>
      </c>
      <c r="Q2586">
        <v>32782.2857</v>
      </c>
      <c r="R2586">
        <v>7032.4286000000002</v>
      </c>
      <c r="S2586">
        <v>43165.571400000001</v>
      </c>
      <c r="T2586">
        <v>3856.5713999999998</v>
      </c>
      <c r="U2586">
        <f t="shared" si="45"/>
        <v>8.934368930883653E-2</v>
      </c>
      <c r="V2586">
        <f t="shared" si="46"/>
        <v>23.531766403470865</v>
      </c>
      <c r="W2586">
        <f t="shared" si="47"/>
        <v>263.38476265657698</v>
      </c>
      <c r="X2586">
        <f t="shared" si="48"/>
        <v>23.531766403470865</v>
      </c>
      <c r="Y2586">
        <f t="shared" si="49"/>
        <v>263.38476265657698</v>
      </c>
    </row>
    <row r="2587" spans="1:37" ht="19" customHeight="1">
      <c r="A2587" t="s">
        <v>1279</v>
      </c>
      <c r="B2587" t="s">
        <v>1280</v>
      </c>
      <c r="C2587" t="s">
        <v>1281</v>
      </c>
      <c r="D2587">
        <v>7</v>
      </c>
      <c r="E2587" t="s">
        <v>1113</v>
      </c>
      <c r="F2587" t="s">
        <v>1113</v>
      </c>
      <c r="G2587" t="s">
        <v>1114</v>
      </c>
      <c r="H2587" t="s">
        <v>1115</v>
      </c>
      <c r="I2587" t="s">
        <v>1107</v>
      </c>
      <c r="J2587" t="s">
        <v>1042</v>
      </c>
      <c r="K2587">
        <v>4269292</v>
      </c>
      <c r="L2587">
        <v>0</v>
      </c>
      <c r="M2587">
        <v>4269292</v>
      </c>
      <c r="N2587">
        <v>4269292</v>
      </c>
      <c r="O2587">
        <v>0</v>
      </c>
      <c r="R2587">
        <v>11600.857099999999</v>
      </c>
      <c r="S2587">
        <v>213797.57139999999</v>
      </c>
      <c r="T2587">
        <v>2993.7143000000001</v>
      </c>
      <c r="U2587">
        <f t="shared" si="45"/>
        <v>1.400256457730745E-2</v>
      </c>
      <c r="V2587">
        <f t="shared" si="46"/>
        <v>2.8526931019332298</v>
      </c>
      <c r="W2587">
        <f t="shared" si="47"/>
        <v>203.72647354587482</v>
      </c>
      <c r="X2587">
        <f t="shared" si="48"/>
        <v>2.8526931019332298</v>
      </c>
      <c r="Y2587">
        <f t="shared" si="49"/>
        <v>203.72647354587482</v>
      </c>
      <c r="AC2587">
        <v>11600.857099999999</v>
      </c>
      <c r="AD2587">
        <v>213797.57139999999</v>
      </c>
      <c r="AE2587">
        <v>2993.7143000000001</v>
      </c>
      <c r="AF2587">
        <v>1.5101E-2</v>
      </c>
      <c r="AG2587">
        <v>4269292</v>
      </c>
      <c r="AH2587">
        <v>0</v>
      </c>
      <c r="AI2587">
        <v>4269292</v>
      </c>
      <c r="AJ2587">
        <v>4269292</v>
      </c>
      <c r="AK2587">
        <v>0</v>
      </c>
    </row>
    <row r="2588" spans="1:37" ht="19" customHeight="1">
      <c r="A2588" t="s">
        <v>1279</v>
      </c>
      <c r="B2588" t="s">
        <v>1280</v>
      </c>
      <c r="C2588" t="s">
        <v>1281</v>
      </c>
      <c r="D2588">
        <v>7</v>
      </c>
      <c r="E2588" t="s">
        <v>1116</v>
      </c>
      <c r="F2588" t="s">
        <v>1116</v>
      </c>
      <c r="G2588" t="s">
        <v>1116</v>
      </c>
      <c r="H2588" t="s">
        <v>1096</v>
      </c>
      <c r="I2588" t="s">
        <v>1107</v>
      </c>
      <c r="J2588" t="s">
        <v>1042</v>
      </c>
      <c r="K2588">
        <v>3490214</v>
      </c>
      <c r="L2588">
        <v>0</v>
      </c>
      <c r="M2588">
        <v>3490214</v>
      </c>
      <c r="N2588">
        <v>3490214</v>
      </c>
      <c r="O2588">
        <v>0</v>
      </c>
      <c r="P2588">
        <v>1244.5714</v>
      </c>
      <c r="Q2588">
        <v>15276.2857</v>
      </c>
      <c r="R2588">
        <v>1418.7143000000001</v>
      </c>
      <c r="S2588">
        <v>148287.14290000001</v>
      </c>
      <c r="T2588">
        <v>2165.2856999999999</v>
      </c>
      <c r="U2588">
        <f t="shared" si="45"/>
        <v>1.4601978685773167E-2</v>
      </c>
      <c r="V2588">
        <f t="shared" si="46"/>
        <v>3.3624088390201226</v>
      </c>
      <c r="W2588">
        <f t="shared" si="47"/>
        <v>230.27076750195138</v>
      </c>
      <c r="X2588">
        <f t="shared" si="48"/>
        <v>3.3624088390201226</v>
      </c>
      <c r="Y2588">
        <f t="shared" si="49"/>
        <v>230.27076750195138</v>
      </c>
      <c r="AA2588">
        <v>1244.5714</v>
      </c>
      <c r="AB2588">
        <v>15276.2857</v>
      </c>
      <c r="AC2588">
        <v>1418.7143000000001</v>
      </c>
      <c r="AD2588">
        <v>148287.14290000001</v>
      </c>
      <c r="AE2588">
        <v>2165.2856999999999</v>
      </c>
      <c r="AF2588">
        <v>1.463684E-2</v>
      </c>
      <c r="AG2588">
        <v>3490214</v>
      </c>
      <c r="AH2588">
        <v>0</v>
      </c>
      <c r="AI2588">
        <v>3490214</v>
      </c>
      <c r="AJ2588">
        <v>3490214</v>
      </c>
      <c r="AK2588">
        <v>0</v>
      </c>
    </row>
    <row r="2589" spans="1:37" ht="19" customHeight="1">
      <c r="A2589" t="s">
        <v>1279</v>
      </c>
      <c r="B2589" t="s">
        <v>1280</v>
      </c>
      <c r="C2589" t="s">
        <v>1281</v>
      </c>
      <c r="D2589">
        <v>7</v>
      </c>
      <c r="E2589" t="s">
        <v>1117</v>
      </c>
      <c r="F2589" t="s">
        <v>1118</v>
      </c>
      <c r="G2589" t="s">
        <v>1118</v>
      </c>
      <c r="H2589" t="s">
        <v>1119</v>
      </c>
      <c r="I2589" t="s">
        <v>1107</v>
      </c>
      <c r="J2589" t="s">
        <v>1042</v>
      </c>
      <c r="K2589">
        <v>1780769</v>
      </c>
      <c r="L2589">
        <v>0</v>
      </c>
      <c r="M2589">
        <v>1780769</v>
      </c>
      <c r="N2589">
        <v>1780769</v>
      </c>
      <c r="O2589">
        <v>0</v>
      </c>
      <c r="Q2589">
        <v>9880</v>
      </c>
      <c r="R2589">
        <v>296</v>
      </c>
      <c r="S2589">
        <v>30117.857100000001</v>
      </c>
      <c r="T2589">
        <v>1309</v>
      </c>
      <c r="U2589">
        <f t="shared" si="45"/>
        <v>4.346258751589601E-2</v>
      </c>
      <c r="V2589">
        <f t="shared" si="46"/>
        <v>8.4466690503213595</v>
      </c>
      <c r="W2589">
        <f t="shared" si="47"/>
        <v>194.34344646949688</v>
      </c>
      <c r="X2589">
        <f t="shared" si="48"/>
        <v>8.4466690503213595</v>
      </c>
      <c r="Y2589">
        <f t="shared" si="49"/>
        <v>194.34344646949688</v>
      </c>
      <c r="AB2589">
        <v>9880</v>
      </c>
      <c r="AC2589">
        <v>296</v>
      </c>
      <c r="AD2589">
        <v>30117.857100000001</v>
      </c>
      <c r="AE2589">
        <v>1309</v>
      </c>
      <c r="AF2589">
        <v>4.3476519999999998E-2</v>
      </c>
      <c r="AG2589">
        <v>1780769</v>
      </c>
      <c r="AH2589">
        <v>0</v>
      </c>
      <c r="AI2589">
        <v>1780769</v>
      </c>
      <c r="AJ2589">
        <v>1780769</v>
      </c>
      <c r="AK2589">
        <v>0</v>
      </c>
    </row>
    <row r="2590" spans="1:37" ht="19" customHeight="1">
      <c r="A2590" t="s">
        <v>1279</v>
      </c>
      <c r="B2590" t="s">
        <v>1280</v>
      </c>
      <c r="C2590" t="s">
        <v>1281</v>
      </c>
      <c r="D2590">
        <v>7</v>
      </c>
      <c r="E2590" t="s">
        <v>1120</v>
      </c>
      <c r="F2590" t="s">
        <v>1120</v>
      </c>
      <c r="G2590" t="s">
        <v>1114</v>
      </c>
      <c r="H2590" t="s">
        <v>1115</v>
      </c>
      <c r="I2590" t="s">
        <v>1107</v>
      </c>
      <c r="J2590" t="s">
        <v>1042</v>
      </c>
      <c r="K2590">
        <v>1757900</v>
      </c>
      <c r="L2590">
        <v>0</v>
      </c>
      <c r="M2590">
        <v>1757900</v>
      </c>
      <c r="N2590">
        <v>1757900</v>
      </c>
      <c r="O2590">
        <v>0</v>
      </c>
      <c r="R2590">
        <v>165.28569999999999</v>
      </c>
      <c r="S2590">
        <v>7571.8571000000002</v>
      </c>
      <c r="T2590">
        <v>1004.5714</v>
      </c>
      <c r="U2590">
        <f t="shared" si="45"/>
        <v>0.13267173253969625</v>
      </c>
      <c r="V2590">
        <f t="shared" si="46"/>
        <v>33.166047392596909</v>
      </c>
      <c r="W2590">
        <f t="shared" si="47"/>
        <v>249.98578640460141</v>
      </c>
      <c r="X2590">
        <f t="shared" si="48"/>
        <v>33.166047392596909</v>
      </c>
      <c r="Y2590">
        <f t="shared" si="49"/>
        <v>249.98578640460141</v>
      </c>
      <c r="AC2590">
        <v>165.28569999999999</v>
      </c>
      <c r="AD2590">
        <v>7571.8571000000002</v>
      </c>
      <c r="AE2590">
        <v>1004.5714</v>
      </c>
      <c r="AF2590">
        <v>0.1328868</v>
      </c>
      <c r="AG2590">
        <v>1757900</v>
      </c>
      <c r="AH2590">
        <v>0</v>
      </c>
      <c r="AI2590">
        <v>1757900</v>
      </c>
      <c r="AJ2590">
        <v>1757900</v>
      </c>
      <c r="AK2590">
        <v>0</v>
      </c>
    </row>
    <row r="2591" spans="1:37" ht="19" customHeight="1">
      <c r="A2591" t="s">
        <v>1279</v>
      </c>
      <c r="B2591" t="s">
        <v>1280</v>
      </c>
      <c r="C2591" t="s">
        <v>1281</v>
      </c>
      <c r="D2591">
        <v>7</v>
      </c>
      <c r="E2591" t="s">
        <v>1123</v>
      </c>
      <c r="F2591" t="s">
        <v>1123</v>
      </c>
      <c r="G2591" t="s">
        <v>1122</v>
      </c>
      <c r="H2591" t="s">
        <v>1112</v>
      </c>
      <c r="I2591" t="s">
        <v>1107</v>
      </c>
      <c r="J2591" t="s">
        <v>1039</v>
      </c>
      <c r="K2591">
        <v>17115.400000000001</v>
      </c>
      <c r="L2591">
        <v>0</v>
      </c>
      <c r="M2591">
        <v>117808.6171</v>
      </c>
      <c r="N2591">
        <v>117808.6171</v>
      </c>
      <c r="O2591">
        <v>0</v>
      </c>
      <c r="R2591">
        <v>3785.2856999999999</v>
      </c>
      <c r="S2591">
        <v>16131.2857</v>
      </c>
      <c r="T2591">
        <v>622.71429999999998</v>
      </c>
      <c r="U2591">
        <f t="shared" si="45"/>
        <v>3.8602893258533014E-2</v>
      </c>
      <c r="V2591">
        <f t="shared" si="46"/>
        <v>0.1515723661665197</v>
      </c>
      <c r="W2591">
        <f t="shared" si="47"/>
        <v>3.9264509307994744</v>
      </c>
      <c r="X2591">
        <f t="shared" si="48"/>
        <v>1.0433019881891463</v>
      </c>
      <c r="Y2591">
        <f t="shared" si="49"/>
        <v>27.026523146902431</v>
      </c>
      <c r="AC2591">
        <v>3785.2856999999999</v>
      </c>
      <c r="AD2591">
        <v>16131.2857</v>
      </c>
      <c r="AE2591">
        <v>622.71429999999998</v>
      </c>
      <c r="AF2591">
        <v>3.8783230000000002E-2</v>
      </c>
      <c r="AG2591">
        <v>17115.400000000001</v>
      </c>
      <c r="AH2591">
        <v>0</v>
      </c>
      <c r="AI2591">
        <v>117808.6171</v>
      </c>
      <c r="AJ2591">
        <v>117808.6171</v>
      </c>
      <c r="AK2591">
        <v>0</v>
      </c>
    </row>
    <row r="2592" spans="1:37" ht="19" customHeight="1">
      <c r="A2592" t="s">
        <v>1279</v>
      </c>
      <c r="B2592" t="s">
        <v>1280</v>
      </c>
      <c r="C2592" t="s">
        <v>1281</v>
      </c>
      <c r="D2592">
        <v>7</v>
      </c>
      <c r="E2592" t="s">
        <v>1121</v>
      </c>
      <c r="F2592" t="s">
        <v>1122</v>
      </c>
      <c r="G2592" t="s">
        <v>1122</v>
      </c>
      <c r="H2592" t="s">
        <v>1112</v>
      </c>
      <c r="I2592" t="s">
        <v>1107</v>
      </c>
      <c r="J2592" t="s">
        <v>1039</v>
      </c>
      <c r="K2592">
        <v>13238.82</v>
      </c>
      <c r="L2592">
        <v>0</v>
      </c>
      <c r="M2592">
        <v>91125.488700000002</v>
      </c>
      <c r="N2592">
        <v>91125.488700000002</v>
      </c>
      <c r="O2592">
        <v>0</v>
      </c>
      <c r="R2592">
        <v>1361.1429000000001</v>
      </c>
      <c r="S2592">
        <v>8868.1429000000007</v>
      </c>
      <c r="T2592">
        <v>783.14290000000005</v>
      </c>
      <c r="U2592">
        <f t="shared" si="45"/>
        <v>8.8309684319588494E-2</v>
      </c>
      <c r="V2592">
        <f t="shared" si="46"/>
        <v>0.21326449306539702</v>
      </c>
      <c r="W2592">
        <f t="shared" si="47"/>
        <v>2.4149615606551498</v>
      </c>
      <c r="X2592">
        <f t="shared" si="48"/>
        <v>1.4679428493583315</v>
      </c>
      <c r="Y2592">
        <f t="shared" si="49"/>
        <v>16.622671235534227</v>
      </c>
      <c r="AC2592">
        <v>1361.1429000000001</v>
      </c>
      <c r="AD2592">
        <v>8868.1429000000007</v>
      </c>
      <c r="AE2592">
        <v>783.14290000000005</v>
      </c>
      <c r="AF2592">
        <v>8.8307200000000002E-2</v>
      </c>
      <c r="AG2592">
        <v>13238.82</v>
      </c>
      <c r="AH2592">
        <v>0</v>
      </c>
      <c r="AI2592">
        <v>91125.488700000002</v>
      </c>
      <c r="AJ2592">
        <v>91125.488700000002</v>
      </c>
      <c r="AK2592">
        <v>0</v>
      </c>
    </row>
    <row r="2593" spans="1:37" ht="19" customHeight="1">
      <c r="A2593" t="s">
        <v>1279</v>
      </c>
      <c r="B2593" t="s">
        <v>1280</v>
      </c>
      <c r="C2593" t="s">
        <v>1281</v>
      </c>
      <c r="D2593">
        <v>7</v>
      </c>
      <c r="E2593" t="s">
        <v>1124</v>
      </c>
      <c r="F2593" t="s">
        <v>1124</v>
      </c>
      <c r="G2593" t="s">
        <v>1124</v>
      </c>
      <c r="H2593" t="s">
        <v>1125</v>
      </c>
      <c r="I2593" t="s">
        <v>1107</v>
      </c>
      <c r="J2593" t="s">
        <v>1042</v>
      </c>
      <c r="K2593">
        <v>79556</v>
      </c>
      <c r="L2593">
        <v>0</v>
      </c>
      <c r="M2593">
        <v>79556</v>
      </c>
      <c r="N2593">
        <v>79556</v>
      </c>
      <c r="O2593">
        <v>0</v>
      </c>
      <c r="Q2593">
        <v>929.14290000000005</v>
      </c>
      <c r="R2593">
        <v>75.571399999999997</v>
      </c>
      <c r="S2593">
        <v>918.71429999999998</v>
      </c>
      <c r="T2593">
        <v>81.857100000000003</v>
      </c>
      <c r="U2593">
        <f t="shared" si="45"/>
        <v>8.9099625422179668E-2</v>
      </c>
      <c r="V2593">
        <f t="shared" si="46"/>
        <v>12.370704208199282</v>
      </c>
      <c r="W2593">
        <f t="shared" si="47"/>
        <v>138.84125942823354</v>
      </c>
      <c r="X2593">
        <f t="shared" si="48"/>
        <v>12.370704208199282</v>
      </c>
      <c r="Y2593">
        <f t="shared" si="49"/>
        <v>138.84125942823354</v>
      </c>
      <c r="AB2593">
        <v>929.14290000000005</v>
      </c>
      <c r="AC2593">
        <v>75.571399999999997</v>
      </c>
      <c r="AD2593">
        <v>918.71429999999998</v>
      </c>
      <c r="AE2593">
        <v>81.857100000000003</v>
      </c>
      <c r="AF2593">
        <v>8.6819069999999998E-2</v>
      </c>
      <c r="AG2593">
        <v>79556</v>
      </c>
      <c r="AH2593">
        <v>0</v>
      </c>
      <c r="AI2593">
        <v>79556</v>
      </c>
      <c r="AJ2593">
        <v>79556</v>
      </c>
      <c r="AK2593">
        <v>0</v>
      </c>
    </row>
    <row r="2594" spans="1:37" ht="19" customHeight="1">
      <c r="A2594" t="s">
        <v>1279</v>
      </c>
      <c r="B2594" t="s">
        <v>1280</v>
      </c>
      <c r="C2594" t="s">
        <v>1281</v>
      </c>
      <c r="D2594">
        <v>7</v>
      </c>
      <c r="E2594" t="s">
        <v>1126</v>
      </c>
      <c r="F2594" t="s">
        <v>1127</v>
      </c>
      <c r="G2594" t="s">
        <v>1127</v>
      </c>
      <c r="H2594" t="s">
        <v>1128</v>
      </c>
      <c r="I2594" t="s">
        <v>1129</v>
      </c>
      <c r="J2594" t="s">
        <v>1039</v>
      </c>
      <c r="K2594">
        <v>3389550</v>
      </c>
      <c r="L2594">
        <v>0</v>
      </c>
      <c r="M2594">
        <v>23317759.809999999</v>
      </c>
      <c r="N2594">
        <v>23317759.809999999</v>
      </c>
      <c r="O2594">
        <v>0</v>
      </c>
      <c r="P2594">
        <v>483497.57140000002</v>
      </c>
      <c r="Q2594">
        <v>4255977.2860000003</v>
      </c>
      <c r="R2594">
        <v>219296.28570000001</v>
      </c>
      <c r="S2594">
        <v>18375257</v>
      </c>
      <c r="T2594">
        <v>133791.71429999999</v>
      </c>
      <c r="U2594">
        <f t="shared" si="45"/>
        <v>7.2810798945560319E-3</v>
      </c>
      <c r="V2594">
        <f t="shared" si="46"/>
        <v>2.6351818021997112E-2</v>
      </c>
      <c r="W2594">
        <f t="shared" si="47"/>
        <v>3.6192183582135971</v>
      </c>
      <c r="X2594">
        <f t="shared" si="48"/>
        <v>0.1812822832510976</v>
      </c>
      <c r="Y2594">
        <f t="shared" si="49"/>
        <v>24.897719277416527</v>
      </c>
      <c r="AA2594">
        <v>483497.57140000002</v>
      </c>
      <c r="AB2594">
        <v>4255977.2860000003</v>
      </c>
      <c r="AC2594">
        <v>219296.28570000001</v>
      </c>
      <c r="AD2594">
        <v>18375257</v>
      </c>
      <c r="AE2594">
        <v>133791.71429999999</v>
      </c>
      <c r="AF2594">
        <v>7.2907900000000001E-3</v>
      </c>
      <c r="AG2594">
        <v>3389550</v>
      </c>
      <c r="AH2594">
        <v>0</v>
      </c>
      <c r="AI2594">
        <v>23317759.809999999</v>
      </c>
      <c r="AJ2594">
        <v>23317759.809999999</v>
      </c>
      <c r="AK2594">
        <v>0</v>
      </c>
    </row>
    <row r="2595" spans="1:37" ht="19" customHeight="1">
      <c r="A2595" t="s">
        <v>1279</v>
      </c>
      <c r="B2595" t="s">
        <v>1280</v>
      </c>
      <c r="C2595" t="s">
        <v>1281</v>
      </c>
      <c r="D2595">
        <v>7</v>
      </c>
      <c r="E2595" t="s">
        <v>1132</v>
      </c>
      <c r="F2595" t="s">
        <v>1133</v>
      </c>
      <c r="G2595" t="s">
        <v>1133</v>
      </c>
      <c r="H2595" t="s">
        <v>1134</v>
      </c>
      <c r="I2595" t="s">
        <v>1129</v>
      </c>
      <c r="J2595" t="s">
        <v>1135</v>
      </c>
      <c r="K2595">
        <v>33160354</v>
      </c>
      <c r="L2595">
        <v>0</v>
      </c>
      <c r="M2595">
        <v>7266893.1210000003</v>
      </c>
      <c r="N2595">
        <v>7266893.1210000003</v>
      </c>
      <c r="O2595">
        <v>0</v>
      </c>
      <c r="P2595">
        <v>540.71429999999998</v>
      </c>
      <c r="Q2595">
        <v>22884.428599999999</v>
      </c>
      <c r="R2595">
        <v>611</v>
      </c>
      <c r="S2595">
        <v>27419.7143</v>
      </c>
      <c r="T2595">
        <v>2336</v>
      </c>
      <c r="U2595">
        <f t="shared" si="45"/>
        <v>8.5194177242029101E-2</v>
      </c>
      <c r="V2595">
        <f t="shared" si="46"/>
        <v>172.76596600320624</v>
      </c>
      <c r="W2595">
        <f t="shared" si="47"/>
        <v>2027.9081457925633</v>
      </c>
      <c r="X2595">
        <f t="shared" si="48"/>
        <v>37.860627479779602</v>
      </c>
      <c r="Y2595">
        <f t="shared" si="49"/>
        <v>444.40393352495107</v>
      </c>
      <c r="AA2595">
        <v>540.71429999999998</v>
      </c>
      <c r="AB2595">
        <v>22884.428599999999</v>
      </c>
      <c r="AC2595">
        <v>611</v>
      </c>
      <c r="AD2595">
        <v>27419.7143</v>
      </c>
      <c r="AE2595">
        <v>2336</v>
      </c>
      <c r="AF2595">
        <v>8.5306839999999995E-2</v>
      </c>
      <c r="AG2595">
        <v>33160354</v>
      </c>
      <c r="AH2595">
        <v>0</v>
      </c>
      <c r="AI2595">
        <v>7266893.1210000003</v>
      </c>
      <c r="AJ2595">
        <v>7266893.1210000003</v>
      </c>
      <c r="AK2595">
        <v>0</v>
      </c>
    </row>
    <row r="2596" spans="1:37" ht="19" customHeight="1">
      <c r="A2596" t="s">
        <v>1279</v>
      </c>
      <c r="B2596" t="s">
        <v>1280</v>
      </c>
      <c r="C2596" t="s">
        <v>1281</v>
      </c>
      <c r="D2596">
        <v>7</v>
      </c>
      <c r="E2596" t="s">
        <v>1130</v>
      </c>
      <c r="F2596" t="s">
        <v>1130</v>
      </c>
      <c r="G2596" t="s">
        <v>1130</v>
      </c>
      <c r="H2596" t="s">
        <v>1131</v>
      </c>
      <c r="I2596" t="s">
        <v>1129</v>
      </c>
      <c r="J2596" t="s">
        <v>1042</v>
      </c>
      <c r="K2596">
        <v>6995266</v>
      </c>
      <c r="L2596">
        <v>0</v>
      </c>
      <c r="M2596">
        <v>6995266</v>
      </c>
      <c r="N2596">
        <v>6995266</v>
      </c>
      <c r="O2596">
        <v>0</v>
      </c>
      <c r="P2596">
        <v>23121.142899999999</v>
      </c>
      <c r="Q2596">
        <v>506744.42859999998</v>
      </c>
      <c r="R2596">
        <v>16328.2857</v>
      </c>
      <c r="S2596">
        <v>543377.57140000002</v>
      </c>
      <c r="T2596">
        <v>7658.5713999999998</v>
      </c>
      <c r="U2596">
        <f t="shared" si="45"/>
        <v>1.4094382622874669E-2</v>
      </c>
      <c r="V2596">
        <f t="shared" si="46"/>
        <v>1.8390963611379458</v>
      </c>
      <c r="W2596">
        <f t="shared" si="47"/>
        <v>130.48435042150476</v>
      </c>
      <c r="X2596">
        <f t="shared" si="48"/>
        <v>1.8390963611379458</v>
      </c>
      <c r="Y2596">
        <f t="shared" si="49"/>
        <v>130.48435042150476</v>
      </c>
      <c r="AA2596">
        <v>23121.142899999999</v>
      </c>
      <c r="AB2596">
        <v>506744.42859999998</v>
      </c>
      <c r="AC2596">
        <v>16328.2857</v>
      </c>
      <c r="AD2596">
        <v>543377.57140000002</v>
      </c>
      <c r="AE2596">
        <v>7658.5713999999998</v>
      </c>
      <c r="AF2596">
        <v>1.409562E-2</v>
      </c>
      <c r="AG2596">
        <v>6995266</v>
      </c>
      <c r="AH2596">
        <v>0</v>
      </c>
      <c r="AI2596">
        <v>6995266</v>
      </c>
      <c r="AJ2596">
        <v>6995266</v>
      </c>
      <c r="AK2596">
        <v>0</v>
      </c>
    </row>
    <row r="2597" spans="1:37" ht="19" customHeight="1">
      <c r="A2597" t="s">
        <v>1279</v>
      </c>
      <c r="B2597" t="s">
        <v>1280</v>
      </c>
      <c r="C2597" t="s">
        <v>1281</v>
      </c>
      <c r="D2597">
        <v>7</v>
      </c>
      <c r="E2597" t="s">
        <v>1136</v>
      </c>
      <c r="F2597" t="s">
        <v>1136</v>
      </c>
      <c r="G2597" t="s">
        <v>1136</v>
      </c>
      <c r="H2597" t="s">
        <v>1137</v>
      </c>
      <c r="I2597" t="s">
        <v>1129</v>
      </c>
      <c r="J2597" t="s">
        <v>1135</v>
      </c>
      <c r="K2597">
        <v>23885613</v>
      </c>
      <c r="L2597">
        <v>0</v>
      </c>
      <c r="M2597">
        <v>5234121.8490000004</v>
      </c>
      <c r="N2597">
        <v>5234121.8490000004</v>
      </c>
      <c r="O2597">
        <v>0</v>
      </c>
      <c r="P2597">
        <v>771.71429999999998</v>
      </c>
      <c r="Q2597">
        <v>24392</v>
      </c>
      <c r="R2597">
        <v>973.42859999999996</v>
      </c>
      <c r="S2597">
        <v>25267</v>
      </c>
      <c r="T2597">
        <v>2621.4286000000002</v>
      </c>
      <c r="U2597">
        <f t="shared" si="45"/>
        <v>0.10374910357383149</v>
      </c>
      <c r="V2597">
        <f t="shared" si="46"/>
        <v>135.04691607913202</v>
      </c>
      <c r="W2597">
        <f t="shared" si="47"/>
        <v>1301.6682691916265</v>
      </c>
      <c r="X2597">
        <f t="shared" si="48"/>
        <v>29.593212202251387</v>
      </c>
      <c r="Y2597">
        <f t="shared" si="49"/>
        <v>285.23824479304369</v>
      </c>
      <c r="AA2597">
        <v>771.71429999999998</v>
      </c>
      <c r="AB2597">
        <v>24392</v>
      </c>
      <c r="AC2597">
        <v>973.42859999999996</v>
      </c>
      <c r="AD2597">
        <v>25267</v>
      </c>
      <c r="AE2597">
        <v>2621.4286000000002</v>
      </c>
      <c r="AF2597">
        <v>0.10373010000000001</v>
      </c>
      <c r="AG2597">
        <v>23885613</v>
      </c>
      <c r="AH2597">
        <v>0</v>
      </c>
      <c r="AI2597">
        <v>5234121.8490000004</v>
      </c>
      <c r="AJ2597">
        <v>5234121.8490000004</v>
      </c>
      <c r="AK2597">
        <v>0</v>
      </c>
    </row>
    <row r="2598" spans="1:37" ht="19" customHeight="1">
      <c r="A2598" t="s">
        <v>1279</v>
      </c>
      <c r="B2598" t="s">
        <v>1280</v>
      </c>
      <c r="C2598" t="s">
        <v>1281</v>
      </c>
      <c r="D2598">
        <v>7</v>
      </c>
      <c r="E2598" t="s">
        <v>1138</v>
      </c>
      <c r="F2598" t="s">
        <v>1138</v>
      </c>
      <c r="G2598" t="s">
        <v>1139</v>
      </c>
      <c r="H2598" t="s">
        <v>1140</v>
      </c>
      <c r="I2598" t="s">
        <v>1129</v>
      </c>
      <c r="J2598" t="s">
        <v>1042</v>
      </c>
      <c r="K2598">
        <v>2597729</v>
      </c>
      <c r="L2598">
        <v>0</v>
      </c>
      <c r="M2598">
        <v>2597729</v>
      </c>
      <c r="N2598">
        <v>2597729</v>
      </c>
      <c r="O2598">
        <v>0</v>
      </c>
      <c r="P2598">
        <v>4189.5713999999998</v>
      </c>
      <c r="Q2598">
        <v>354359</v>
      </c>
      <c r="R2598">
        <v>1739.5714</v>
      </c>
      <c r="S2598">
        <v>358104.71429999999</v>
      </c>
      <c r="T2598">
        <v>4338.8571000000002</v>
      </c>
      <c r="U2598">
        <f t="shared" si="45"/>
        <v>1.211616861420358E-2</v>
      </c>
      <c r="V2598">
        <f t="shared" si="46"/>
        <v>1.0363006350881285</v>
      </c>
      <c r="W2598">
        <f t="shared" si="47"/>
        <v>85.530390677568718</v>
      </c>
      <c r="X2598">
        <f t="shared" si="48"/>
        <v>1.0363006350881285</v>
      </c>
      <c r="Y2598">
        <f t="shared" si="49"/>
        <v>85.530390677568718</v>
      </c>
      <c r="AA2598">
        <v>4189.5713999999998</v>
      </c>
      <c r="AB2598">
        <v>354359</v>
      </c>
      <c r="AC2598">
        <v>1739.5714</v>
      </c>
      <c r="AD2598">
        <v>358104.71429999999</v>
      </c>
      <c r="AE2598">
        <v>4338.8571000000002</v>
      </c>
      <c r="AF2598">
        <v>1.2116500000000001E-2</v>
      </c>
      <c r="AG2598">
        <v>2597729</v>
      </c>
      <c r="AH2598">
        <v>0</v>
      </c>
      <c r="AI2598">
        <v>2597729</v>
      </c>
      <c r="AJ2598">
        <v>2597729</v>
      </c>
      <c r="AK2598">
        <v>0</v>
      </c>
    </row>
    <row r="2599" spans="1:37" ht="19" customHeight="1">
      <c r="A2599" t="s">
        <v>1279</v>
      </c>
      <c r="B2599" t="s">
        <v>1280</v>
      </c>
      <c r="C2599" t="s">
        <v>1281</v>
      </c>
      <c r="D2599">
        <v>7</v>
      </c>
      <c r="E2599" t="s">
        <v>1141</v>
      </c>
      <c r="F2599" t="s">
        <v>1141</v>
      </c>
      <c r="G2599" t="s">
        <v>1141</v>
      </c>
      <c r="H2599" t="s">
        <v>1142</v>
      </c>
      <c r="I2599" t="s">
        <v>1129</v>
      </c>
      <c r="J2599" t="s">
        <v>1039</v>
      </c>
      <c r="K2599">
        <v>151897.6539</v>
      </c>
      <c r="L2599">
        <v>0</v>
      </c>
      <c r="M2599">
        <v>1046361.622</v>
      </c>
      <c r="N2599">
        <v>1046361.622</v>
      </c>
      <c r="O2599">
        <v>0</v>
      </c>
      <c r="P2599">
        <v>23458.857100000001</v>
      </c>
      <c r="Q2599">
        <v>254573.42860000001</v>
      </c>
      <c r="R2599">
        <v>31862.142899999999</v>
      </c>
      <c r="S2599">
        <v>328497.71429999999</v>
      </c>
      <c r="T2599">
        <v>1244.4286</v>
      </c>
      <c r="U2599">
        <f t="shared" si="45"/>
        <v>3.7882412748343436E-3</v>
      </c>
      <c r="V2599">
        <f t="shared" si="46"/>
        <v>6.6057278021240534E-2</v>
      </c>
      <c r="W2599">
        <f t="shared" si="47"/>
        <v>17.437452693434675</v>
      </c>
      <c r="X2599">
        <f t="shared" si="48"/>
        <v>0.45504192329865994</v>
      </c>
      <c r="Y2599">
        <f t="shared" si="49"/>
        <v>120.11957272139657</v>
      </c>
      <c r="AA2599">
        <v>23458.857100000001</v>
      </c>
      <c r="AB2599">
        <v>254573.42860000001</v>
      </c>
      <c r="AC2599">
        <v>31862.142899999999</v>
      </c>
      <c r="AD2599">
        <v>328497.71429999999</v>
      </c>
      <c r="AE2599">
        <v>1244.4286</v>
      </c>
      <c r="AF2599">
        <v>3.78905E-3</v>
      </c>
      <c r="AG2599">
        <v>151897.6539</v>
      </c>
      <c r="AH2599">
        <v>0</v>
      </c>
      <c r="AI2599">
        <v>1046361.622</v>
      </c>
      <c r="AJ2599">
        <v>1046361.622</v>
      </c>
      <c r="AK2599">
        <v>0</v>
      </c>
    </row>
    <row r="2600" spans="1:37" ht="19" customHeight="1">
      <c r="A2600" t="s">
        <v>1279</v>
      </c>
      <c r="B2600" t="s">
        <v>1280</v>
      </c>
      <c r="C2600" t="s">
        <v>1281</v>
      </c>
      <c r="D2600">
        <v>7</v>
      </c>
      <c r="E2600" t="s">
        <v>1143</v>
      </c>
      <c r="F2600" t="s">
        <v>1143</v>
      </c>
      <c r="G2600" t="s">
        <v>1143</v>
      </c>
      <c r="H2600" t="s">
        <v>1144</v>
      </c>
      <c r="I2600" t="s">
        <v>1129</v>
      </c>
      <c r="J2600" t="s">
        <v>1039</v>
      </c>
      <c r="K2600">
        <v>70231.97</v>
      </c>
      <c r="L2600">
        <v>0</v>
      </c>
      <c r="M2600">
        <v>483396.48969999998</v>
      </c>
      <c r="N2600">
        <v>483396.48969999998</v>
      </c>
      <c r="O2600">
        <v>0</v>
      </c>
      <c r="P2600">
        <v>15942.428599999999</v>
      </c>
      <c r="Q2600">
        <v>220647.14290000001</v>
      </c>
      <c r="R2600">
        <v>83223.285699999993</v>
      </c>
      <c r="S2600">
        <v>658536</v>
      </c>
      <c r="T2600">
        <v>6231.1428999999998</v>
      </c>
      <c r="U2600">
        <f t="shared" si="45"/>
        <v>9.4621142959534481E-3</v>
      </c>
      <c r="V2600">
        <f t="shared" si="46"/>
        <v>1.5235520262261397E-2</v>
      </c>
      <c r="W2600">
        <f t="shared" si="47"/>
        <v>1.6101602438661087</v>
      </c>
      <c r="X2600">
        <f t="shared" si="48"/>
        <v>0.104863881983239</v>
      </c>
      <c r="Y2600">
        <f t="shared" si="49"/>
        <v>11.082500031529413</v>
      </c>
      <c r="AA2600">
        <v>15942.428599999999</v>
      </c>
      <c r="AB2600">
        <v>220647.14290000001</v>
      </c>
      <c r="AC2600">
        <v>83223.285699999993</v>
      </c>
      <c r="AD2600">
        <v>658536</v>
      </c>
      <c r="AE2600">
        <v>6231.1428999999998</v>
      </c>
      <c r="AF2600">
        <v>9.4634999999999997E-3</v>
      </c>
      <c r="AG2600">
        <v>70231.97</v>
      </c>
      <c r="AH2600">
        <v>0</v>
      </c>
      <c r="AI2600">
        <v>483396.48969999998</v>
      </c>
      <c r="AJ2600">
        <v>483396.48969999998</v>
      </c>
      <c r="AK2600">
        <v>0</v>
      </c>
    </row>
    <row r="2601" spans="1:37" ht="19" customHeight="1">
      <c r="A2601" t="s">
        <v>1279</v>
      </c>
      <c r="B2601" t="s">
        <v>1280</v>
      </c>
      <c r="C2601" t="s">
        <v>1281</v>
      </c>
      <c r="D2601">
        <v>7</v>
      </c>
      <c r="E2601" t="s">
        <v>1147</v>
      </c>
      <c r="F2601" t="s">
        <v>1148</v>
      </c>
      <c r="G2601" t="s">
        <v>1139</v>
      </c>
      <c r="H2601" t="s">
        <v>1140</v>
      </c>
      <c r="I2601" t="s">
        <v>1129</v>
      </c>
      <c r="J2601" t="s">
        <v>1042</v>
      </c>
      <c r="K2601">
        <v>372482</v>
      </c>
      <c r="L2601">
        <v>0</v>
      </c>
      <c r="M2601">
        <v>372482</v>
      </c>
      <c r="N2601">
        <v>372482</v>
      </c>
      <c r="O2601">
        <v>0</v>
      </c>
      <c r="P2601">
        <v>2322.7143000000001</v>
      </c>
      <c r="Q2601">
        <v>173439.71429999999</v>
      </c>
      <c r="R2601">
        <v>2246.8571000000002</v>
      </c>
      <c r="S2601">
        <v>181147.42860000001</v>
      </c>
      <c r="T2601">
        <v>1873</v>
      </c>
      <c r="U2601">
        <f t="shared" si="45"/>
        <v>1.0339644423746458E-2</v>
      </c>
      <c r="V2601">
        <f t="shared" si="46"/>
        <v>0.29374810725695433</v>
      </c>
      <c r="W2601">
        <f t="shared" si="47"/>
        <v>28.409884829532452</v>
      </c>
      <c r="X2601">
        <f t="shared" si="48"/>
        <v>0.29374810725695433</v>
      </c>
      <c r="Y2601">
        <f t="shared" si="49"/>
        <v>28.409884829532452</v>
      </c>
      <c r="AA2601">
        <v>2322.7143000000001</v>
      </c>
      <c r="AB2601">
        <v>173439.71429999999</v>
      </c>
      <c r="AC2601">
        <v>2246.8571000000002</v>
      </c>
      <c r="AD2601">
        <v>181147.42860000001</v>
      </c>
      <c r="AE2601">
        <v>1873</v>
      </c>
      <c r="AF2601">
        <v>1.033852E-2</v>
      </c>
      <c r="AG2601">
        <v>372482</v>
      </c>
      <c r="AH2601">
        <v>0</v>
      </c>
      <c r="AI2601">
        <v>372482</v>
      </c>
      <c r="AJ2601">
        <v>372482</v>
      </c>
      <c r="AK2601">
        <v>0</v>
      </c>
    </row>
    <row r="2602" spans="1:37" ht="19" customHeight="1">
      <c r="A2602" t="s">
        <v>1279</v>
      </c>
      <c r="B2602" t="s">
        <v>1280</v>
      </c>
      <c r="C2602" t="s">
        <v>1281</v>
      </c>
      <c r="D2602">
        <v>7</v>
      </c>
      <c r="E2602" t="s">
        <v>1149</v>
      </c>
      <c r="F2602" t="s">
        <v>1149</v>
      </c>
      <c r="G2602" t="s">
        <v>1149</v>
      </c>
      <c r="H2602" t="s">
        <v>1144</v>
      </c>
      <c r="I2602" t="s">
        <v>1129</v>
      </c>
      <c r="J2602" t="s">
        <v>1039</v>
      </c>
      <c r="K2602">
        <v>49810.35</v>
      </c>
      <c r="L2602">
        <v>0</v>
      </c>
      <c r="M2602">
        <v>342634.22509999998</v>
      </c>
      <c r="N2602">
        <v>342634.22509999998</v>
      </c>
      <c r="O2602">
        <v>0</v>
      </c>
      <c r="P2602">
        <v>3947.7143000000001</v>
      </c>
      <c r="Q2602">
        <v>181038.42860000001</v>
      </c>
      <c r="R2602">
        <v>15459.571400000001</v>
      </c>
      <c r="S2602">
        <v>297336.42859999998</v>
      </c>
      <c r="T2602">
        <v>4817</v>
      </c>
      <c r="U2602">
        <f t="shared" si="45"/>
        <v>1.6200503997040341E-2</v>
      </c>
      <c r="V2602">
        <f t="shared" si="46"/>
        <v>2.3931693533882331E-2</v>
      </c>
      <c r="W2602">
        <f t="shared" si="47"/>
        <v>1.4772190752987928</v>
      </c>
      <c r="X2602">
        <f t="shared" si="48"/>
        <v>0.16462075189819894</v>
      </c>
      <c r="Y2602">
        <f t="shared" si="49"/>
        <v>10.161458676117322</v>
      </c>
      <c r="AA2602">
        <v>3947.7143000000001</v>
      </c>
      <c r="AB2602">
        <v>181038.42860000001</v>
      </c>
      <c r="AC2602">
        <v>15459.571400000001</v>
      </c>
      <c r="AD2602">
        <v>297336.42859999998</v>
      </c>
      <c r="AE2602">
        <v>4817</v>
      </c>
      <c r="AF2602">
        <v>1.620102E-2</v>
      </c>
      <c r="AG2602">
        <v>49810.35</v>
      </c>
      <c r="AH2602">
        <v>0</v>
      </c>
      <c r="AI2602">
        <v>342634.22509999998</v>
      </c>
      <c r="AJ2602">
        <v>342634.22509999998</v>
      </c>
      <c r="AK2602">
        <v>0</v>
      </c>
    </row>
    <row r="2603" spans="1:37" ht="19" customHeight="1">
      <c r="A2603" t="s">
        <v>1279</v>
      </c>
      <c r="B2603" t="s">
        <v>1280</v>
      </c>
      <c r="C2603" t="s">
        <v>1281</v>
      </c>
      <c r="D2603">
        <v>7</v>
      </c>
      <c r="E2603" t="s">
        <v>1145</v>
      </c>
      <c r="F2603" t="s">
        <v>1146</v>
      </c>
      <c r="G2603" t="s">
        <v>1146</v>
      </c>
      <c r="H2603" t="s">
        <v>1134</v>
      </c>
      <c r="I2603" t="s">
        <v>1129</v>
      </c>
      <c r="J2603" t="s">
        <v>1039</v>
      </c>
      <c r="K2603">
        <v>44226.64</v>
      </c>
      <c r="L2603">
        <v>0</v>
      </c>
      <c r="M2603">
        <v>304334.4694</v>
      </c>
      <c r="N2603">
        <v>304334.4694</v>
      </c>
      <c r="O2603">
        <v>0</v>
      </c>
      <c r="P2603">
        <v>999.42859999999996</v>
      </c>
      <c r="Q2603">
        <v>15420.142900000001</v>
      </c>
      <c r="R2603">
        <v>912.42859999999996</v>
      </c>
      <c r="S2603">
        <v>15395.428599999999</v>
      </c>
      <c r="T2603">
        <v>222.57140000000001</v>
      </c>
      <c r="U2603">
        <f t="shared" si="45"/>
        <v>1.4456979781647653E-2</v>
      </c>
      <c r="V2603">
        <f t="shared" si="46"/>
        <v>0.41038749831046789</v>
      </c>
      <c r="W2603">
        <f t="shared" si="47"/>
        <v>28.386807238357797</v>
      </c>
      <c r="X2603">
        <f t="shared" si="48"/>
        <v>2.8239780717393326</v>
      </c>
      <c r="Y2603">
        <f t="shared" si="49"/>
        <v>195.33665498544994</v>
      </c>
      <c r="AA2603">
        <v>999.42859999999996</v>
      </c>
      <c r="AB2603">
        <v>15420.142900000001</v>
      </c>
      <c r="AC2603">
        <v>912.42859999999996</v>
      </c>
      <c r="AD2603">
        <v>15395.428599999999</v>
      </c>
      <c r="AE2603">
        <v>222.57140000000001</v>
      </c>
      <c r="AF2603">
        <v>1.446952E-2</v>
      </c>
      <c r="AG2603">
        <v>44226.64</v>
      </c>
      <c r="AH2603">
        <v>0</v>
      </c>
      <c r="AI2603">
        <v>304334.4694</v>
      </c>
      <c r="AJ2603">
        <v>304334.4694</v>
      </c>
      <c r="AK2603">
        <v>0</v>
      </c>
    </row>
    <row r="2604" spans="1:37" ht="19" customHeight="1">
      <c r="A2604" t="s">
        <v>1279</v>
      </c>
      <c r="B2604" t="s">
        <v>1280</v>
      </c>
      <c r="C2604" t="s">
        <v>1281</v>
      </c>
      <c r="D2604">
        <v>7</v>
      </c>
      <c r="E2604" t="s">
        <v>1150</v>
      </c>
      <c r="F2604" t="s">
        <v>1151</v>
      </c>
      <c r="G2604" t="s">
        <v>1151</v>
      </c>
      <c r="H2604" t="s">
        <v>1152</v>
      </c>
      <c r="I2604" t="s">
        <v>1129</v>
      </c>
      <c r="J2604" t="s">
        <v>1153</v>
      </c>
      <c r="K2604">
        <v>840544</v>
      </c>
      <c r="L2604">
        <v>0</v>
      </c>
      <c r="M2604">
        <v>131871.50289999999</v>
      </c>
      <c r="N2604">
        <v>131871.50289999999</v>
      </c>
      <c r="O2604">
        <v>0</v>
      </c>
      <c r="R2604">
        <v>866</v>
      </c>
      <c r="S2604">
        <v>14298.571400000001</v>
      </c>
      <c r="T2604">
        <v>384.57139999999998</v>
      </c>
      <c r="U2604">
        <f t="shared" si="45"/>
        <v>2.689579184113456E-2</v>
      </c>
      <c r="V2604">
        <f t="shared" si="46"/>
        <v>8.3978819230650057</v>
      </c>
      <c r="W2604">
        <f t="shared" si="47"/>
        <v>312.23776465362295</v>
      </c>
      <c r="X2604">
        <f t="shared" si="48"/>
        <v>1.3175292553052838</v>
      </c>
      <c r="Y2604">
        <f t="shared" si="49"/>
        <v>48.986446024253048</v>
      </c>
      <c r="AC2604">
        <v>866</v>
      </c>
      <c r="AD2604">
        <v>14298.571400000001</v>
      </c>
      <c r="AE2604">
        <v>384.57139999999998</v>
      </c>
      <c r="AF2604">
        <v>2.689942E-2</v>
      </c>
      <c r="AG2604">
        <v>840544</v>
      </c>
      <c r="AH2604">
        <v>0</v>
      </c>
      <c r="AI2604">
        <v>131871.50289999999</v>
      </c>
      <c r="AJ2604">
        <v>131871.50289999999</v>
      </c>
      <c r="AK2604">
        <v>0</v>
      </c>
    </row>
    <row r="2605" spans="1:37" ht="19" customHeight="1">
      <c r="A2605" t="s">
        <v>1279</v>
      </c>
      <c r="B2605" t="s">
        <v>1280</v>
      </c>
      <c r="C2605" t="s">
        <v>1281</v>
      </c>
      <c r="D2605">
        <v>7</v>
      </c>
      <c r="E2605" t="s">
        <v>1155</v>
      </c>
      <c r="F2605" t="s">
        <v>1155</v>
      </c>
      <c r="G2605" t="s">
        <v>1155</v>
      </c>
      <c r="H2605" t="s">
        <v>1144</v>
      </c>
      <c r="I2605" t="s">
        <v>1129</v>
      </c>
      <c r="J2605" t="s">
        <v>1039</v>
      </c>
      <c r="K2605">
        <v>16547.75</v>
      </c>
      <c r="L2605">
        <v>0</v>
      </c>
      <c r="M2605">
        <v>113923.7752</v>
      </c>
      <c r="N2605">
        <v>113923.7752</v>
      </c>
      <c r="O2605">
        <v>0</v>
      </c>
      <c r="P2605">
        <v>359.28570000000002</v>
      </c>
      <c r="Q2605">
        <v>2342.5713999999998</v>
      </c>
      <c r="R2605">
        <v>545.71429999999998</v>
      </c>
      <c r="S2605">
        <v>3144.1428999999998</v>
      </c>
      <c r="T2605">
        <v>337.42860000000002</v>
      </c>
      <c r="U2605">
        <f t="shared" si="45"/>
        <v>0.10731974046090591</v>
      </c>
      <c r="V2605">
        <f t="shared" si="46"/>
        <v>0.7518628640302214</v>
      </c>
      <c r="W2605">
        <f t="shared" si="47"/>
        <v>7.0058207446383785</v>
      </c>
      <c r="X2605">
        <f t="shared" si="48"/>
        <v>5.1762357965890899</v>
      </c>
      <c r="Y2605">
        <f t="shared" si="49"/>
        <v>48.231907516349914</v>
      </c>
      <c r="AA2605">
        <v>359.28570000000002</v>
      </c>
      <c r="AB2605">
        <v>2342.5713999999998</v>
      </c>
      <c r="AC2605">
        <v>545.71429999999998</v>
      </c>
      <c r="AD2605">
        <v>3144.1428999999998</v>
      </c>
      <c r="AE2605">
        <v>337.42860000000002</v>
      </c>
      <c r="AF2605">
        <v>0.10747241</v>
      </c>
      <c r="AG2605">
        <v>16547.75</v>
      </c>
      <c r="AH2605">
        <v>0</v>
      </c>
      <c r="AI2605">
        <v>113923.7752</v>
      </c>
      <c r="AJ2605">
        <v>113923.7752</v>
      </c>
      <c r="AK2605">
        <v>0</v>
      </c>
    </row>
    <row r="2606" spans="1:37" ht="19" customHeight="1">
      <c r="A2606" t="s">
        <v>1279</v>
      </c>
      <c r="B2606" t="s">
        <v>1280</v>
      </c>
      <c r="C2606" t="s">
        <v>1281</v>
      </c>
      <c r="D2606">
        <v>7</v>
      </c>
      <c r="E2606" t="s">
        <v>1156</v>
      </c>
      <c r="F2606" t="s">
        <v>1157</v>
      </c>
      <c r="G2606" t="s">
        <v>1157</v>
      </c>
      <c r="H2606" t="s">
        <v>1140</v>
      </c>
      <c r="I2606" t="s">
        <v>1129</v>
      </c>
      <c r="J2606" t="s">
        <v>1032</v>
      </c>
      <c r="K2606">
        <v>1076970</v>
      </c>
      <c r="L2606">
        <v>0</v>
      </c>
      <c r="M2606">
        <v>74127.158100000001</v>
      </c>
      <c r="N2606">
        <v>74127.158100000001</v>
      </c>
      <c r="O2606">
        <v>0</v>
      </c>
      <c r="P2606">
        <v>1770</v>
      </c>
      <c r="Q2606">
        <v>123008.71430000001</v>
      </c>
      <c r="R2606">
        <v>36932</v>
      </c>
      <c r="S2606">
        <v>176088.57139999999</v>
      </c>
      <c r="T2606">
        <v>1043.7143000000001</v>
      </c>
      <c r="U2606">
        <f t="shared" si="45"/>
        <v>5.9272120371123655E-3</v>
      </c>
      <c r="V2606">
        <f t="shared" si="46"/>
        <v>0.87372426228257272</v>
      </c>
      <c r="W2606">
        <f t="shared" si="47"/>
        <v>147.40897690379168</v>
      </c>
      <c r="X2606">
        <f t="shared" si="48"/>
        <v>6.0137883623523535E-2</v>
      </c>
      <c r="Y2606">
        <f t="shared" si="49"/>
        <v>10.146065847987053</v>
      </c>
      <c r="AA2606">
        <v>1770</v>
      </c>
      <c r="AB2606">
        <v>123008.71430000001</v>
      </c>
      <c r="AC2606">
        <v>36932</v>
      </c>
      <c r="AD2606">
        <v>176088.57139999999</v>
      </c>
      <c r="AE2606">
        <v>1043.7143000000001</v>
      </c>
      <c r="AF2606">
        <v>5.9350499999999999E-3</v>
      </c>
      <c r="AG2606">
        <v>1076970</v>
      </c>
      <c r="AH2606">
        <v>0</v>
      </c>
      <c r="AI2606">
        <v>74127.158100000001</v>
      </c>
      <c r="AJ2606">
        <v>74127.158100000001</v>
      </c>
      <c r="AK2606">
        <v>0</v>
      </c>
    </row>
    <row r="2607" spans="1:37" ht="19" customHeight="1">
      <c r="A2607" t="s">
        <v>1279</v>
      </c>
      <c r="B2607" t="s">
        <v>1280</v>
      </c>
      <c r="C2607" t="s">
        <v>1281</v>
      </c>
      <c r="D2607">
        <v>7</v>
      </c>
      <c r="E2607" t="s">
        <v>1154</v>
      </c>
      <c r="F2607" t="s">
        <v>1154</v>
      </c>
      <c r="G2607" t="s">
        <v>1154</v>
      </c>
      <c r="H2607" t="s">
        <v>1142</v>
      </c>
      <c r="I2607" t="s">
        <v>1129</v>
      </c>
      <c r="J2607" t="s">
        <v>1039</v>
      </c>
      <c r="K2607">
        <v>8061.5513000000001</v>
      </c>
      <c r="L2607">
        <v>0</v>
      </c>
      <c r="M2607">
        <v>55450.765800000001</v>
      </c>
      <c r="N2607">
        <v>55450.765800000001</v>
      </c>
      <c r="O2607">
        <v>0</v>
      </c>
      <c r="Q2607">
        <v>1502.8570999999999</v>
      </c>
      <c r="R2607">
        <v>1348.8570999999999</v>
      </c>
      <c r="S2607">
        <v>5533.1428999999998</v>
      </c>
      <c r="T2607">
        <v>13.857100000000001</v>
      </c>
      <c r="U2607">
        <f t="shared" si="45"/>
        <v>2.5043813706672933E-3</v>
      </c>
      <c r="V2607">
        <f t="shared" si="46"/>
        <v>0.20813671479807358</v>
      </c>
      <c r="W2607">
        <f t="shared" si="47"/>
        <v>83.109033326907195</v>
      </c>
      <c r="X2607">
        <f t="shared" si="48"/>
        <v>1.431652519118668</v>
      </c>
      <c r="Y2607">
        <f t="shared" si="49"/>
        <v>571.65914739942491</v>
      </c>
      <c r="AB2607">
        <v>1502.8570999999999</v>
      </c>
      <c r="AC2607">
        <v>1348.8570999999999</v>
      </c>
      <c r="AD2607">
        <v>5533.1428999999998</v>
      </c>
      <c r="AE2607">
        <v>13.857100000000001</v>
      </c>
      <c r="AF2607">
        <v>2.5089499999999998E-3</v>
      </c>
      <c r="AG2607">
        <v>8061.5513000000001</v>
      </c>
      <c r="AH2607">
        <v>0</v>
      </c>
      <c r="AI2607">
        <v>55450.765800000001</v>
      </c>
      <c r="AJ2607">
        <v>55450.765800000001</v>
      </c>
      <c r="AK2607">
        <v>0</v>
      </c>
    </row>
    <row r="2608" spans="1:37" ht="19" customHeight="1">
      <c r="A2608" t="s">
        <v>1279</v>
      </c>
      <c r="B2608" t="s">
        <v>1280</v>
      </c>
      <c r="C2608" t="s">
        <v>1281</v>
      </c>
      <c r="D2608">
        <v>7</v>
      </c>
      <c r="E2608" t="s">
        <v>1158</v>
      </c>
      <c r="F2608" t="s">
        <v>1159</v>
      </c>
      <c r="G2608" t="s">
        <v>1159</v>
      </c>
      <c r="H2608" t="s">
        <v>1128</v>
      </c>
      <c r="I2608" t="s">
        <v>1129</v>
      </c>
      <c r="J2608" t="s">
        <v>1039</v>
      </c>
      <c r="K2608">
        <v>4425.7299999999996</v>
      </c>
      <c r="L2608">
        <v>0</v>
      </c>
      <c r="M2608">
        <v>30448.0913</v>
      </c>
      <c r="N2608">
        <v>30448.0913</v>
      </c>
      <c r="O2608">
        <v>0</v>
      </c>
      <c r="P2608">
        <v>617</v>
      </c>
      <c r="Q2608">
        <v>33771.428599999999</v>
      </c>
      <c r="R2608">
        <v>2797.4286000000002</v>
      </c>
      <c r="S2608">
        <v>37982.2857</v>
      </c>
      <c r="T2608">
        <v>332.1429</v>
      </c>
      <c r="U2608">
        <f t="shared" si="45"/>
        <v>8.7446791018161388E-3</v>
      </c>
      <c r="V2608">
        <f t="shared" si="46"/>
        <v>1.6645842429044305E-2</v>
      </c>
      <c r="W2608">
        <f t="shared" si="47"/>
        <v>1.9035395393282313</v>
      </c>
      <c r="X2608">
        <f t="shared" si="48"/>
        <v>0.11451989390336843</v>
      </c>
      <c r="Y2608">
        <f t="shared" si="49"/>
        <v>13.095951557511626</v>
      </c>
      <c r="AA2608">
        <v>617</v>
      </c>
      <c r="AB2608">
        <v>33771.428599999999</v>
      </c>
      <c r="AC2608">
        <v>2797.4286000000002</v>
      </c>
      <c r="AD2608">
        <v>37982.2857</v>
      </c>
      <c r="AE2608">
        <v>332.1429</v>
      </c>
      <c r="AF2608">
        <v>8.7480300000000004E-3</v>
      </c>
      <c r="AG2608">
        <v>4425.7299999999996</v>
      </c>
      <c r="AH2608">
        <v>0</v>
      </c>
      <c r="AI2608">
        <v>30448.0913</v>
      </c>
      <c r="AJ2608">
        <v>30448.0913</v>
      </c>
      <c r="AK2608">
        <v>0</v>
      </c>
    </row>
    <row r="2609" spans="1:37" ht="19" customHeight="1">
      <c r="A2609" t="s">
        <v>1279</v>
      </c>
      <c r="B2609" t="s">
        <v>1280</v>
      </c>
      <c r="C2609" t="s">
        <v>1281</v>
      </c>
      <c r="D2609">
        <v>7</v>
      </c>
      <c r="E2609" t="s">
        <v>1160</v>
      </c>
      <c r="F2609" t="s">
        <v>1161</v>
      </c>
      <c r="G2609" t="s">
        <v>1161</v>
      </c>
      <c r="H2609" t="s">
        <v>1140</v>
      </c>
      <c r="I2609" t="s">
        <v>1129</v>
      </c>
      <c r="J2609" t="s">
        <v>1032</v>
      </c>
      <c r="K2609">
        <v>304195</v>
      </c>
      <c r="L2609">
        <v>0</v>
      </c>
      <c r="M2609">
        <v>20931.541000000001</v>
      </c>
      <c r="N2609">
        <v>20931.541000000001</v>
      </c>
      <c r="O2609">
        <v>0</v>
      </c>
      <c r="P2609">
        <v>1130.5714</v>
      </c>
      <c r="Q2609">
        <v>35389.7143</v>
      </c>
      <c r="R2609">
        <v>7486.8571000000002</v>
      </c>
      <c r="S2609">
        <v>626078.71429999999</v>
      </c>
      <c r="U2609">
        <f t="shared" si="45"/>
        <v>0</v>
      </c>
      <c r="V2609">
        <f t="shared" si="46"/>
        <v>6.9410487178143271E-2</v>
      </c>
      <c r="W2609" t="str">
        <f t="shared" si="47"/>
        <v/>
      </c>
      <c r="X2609">
        <f t="shared" si="48"/>
        <v>4.7761089373568929E-3</v>
      </c>
      <c r="Y2609" t="str">
        <f t="shared" si="49"/>
        <v/>
      </c>
      <c r="AA2609">
        <v>1130.5714</v>
      </c>
      <c r="AB2609">
        <v>35389.7143</v>
      </c>
      <c r="AC2609">
        <v>7486.8571000000002</v>
      </c>
      <c r="AD2609">
        <v>626078.71429999999</v>
      </c>
      <c r="AF2609">
        <v>0</v>
      </c>
      <c r="AG2609">
        <v>304195</v>
      </c>
      <c r="AH2609">
        <v>0</v>
      </c>
      <c r="AI2609">
        <v>20931.541000000001</v>
      </c>
      <c r="AJ2609">
        <v>20931.541000000001</v>
      </c>
      <c r="AK2609">
        <v>0</v>
      </c>
    </row>
    <row r="2610" spans="1:37" ht="19" customHeight="1">
      <c r="A2610" t="s">
        <v>1279</v>
      </c>
      <c r="B2610" t="s">
        <v>1280</v>
      </c>
      <c r="C2610" t="s">
        <v>1281</v>
      </c>
      <c r="D2610">
        <v>7</v>
      </c>
      <c r="E2610" t="s">
        <v>1162</v>
      </c>
      <c r="F2610" t="s">
        <v>1162</v>
      </c>
      <c r="G2610" t="s">
        <v>1162</v>
      </c>
      <c r="H2610" t="s">
        <v>1131</v>
      </c>
      <c r="I2610" t="s">
        <v>1129</v>
      </c>
      <c r="J2610" t="s">
        <v>1163</v>
      </c>
      <c r="K2610">
        <v>196129</v>
      </c>
      <c r="L2610">
        <v>0</v>
      </c>
      <c r="M2610">
        <v>17560.842799999999</v>
      </c>
      <c r="N2610">
        <v>17560.842799999999</v>
      </c>
      <c r="O2610">
        <v>0</v>
      </c>
      <c r="P2610">
        <v>159.57140000000001</v>
      </c>
      <c r="Q2610">
        <v>11144.571400000001</v>
      </c>
      <c r="R2610">
        <v>205</v>
      </c>
      <c r="S2610">
        <v>11811.857099999999</v>
      </c>
      <c r="T2610">
        <v>160.8571</v>
      </c>
      <c r="U2610">
        <f t="shared" si="45"/>
        <v>1.3618273455069146E-2</v>
      </c>
      <c r="V2610">
        <f t="shared" si="46"/>
        <v>2.3720595613562385</v>
      </c>
      <c r="W2610">
        <f t="shared" si="47"/>
        <v>174.18210679807464</v>
      </c>
      <c r="X2610">
        <f t="shared" si="48"/>
        <v>0.21238758709427905</v>
      </c>
      <c r="Y2610">
        <f t="shared" si="49"/>
        <v>15.595779288395901</v>
      </c>
      <c r="AA2610">
        <v>159.57140000000001</v>
      </c>
      <c r="AB2610">
        <v>11144.571400000001</v>
      </c>
      <c r="AC2610">
        <v>205</v>
      </c>
      <c r="AD2610">
        <v>11811.857099999999</v>
      </c>
      <c r="AE2610">
        <v>160.8571</v>
      </c>
      <c r="AF2610">
        <v>1.362969E-2</v>
      </c>
      <c r="AG2610">
        <v>196129</v>
      </c>
      <c r="AH2610">
        <v>0</v>
      </c>
      <c r="AI2610">
        <v>17560.842799999999</v>
      </c>
      <c r="AJ2610">
        <v>17560.842799999999</v>
      </c>
      <c r="AK2610">
        <v>0</v>
      </c>
    </row>
    <row r="2611" spans="1:37" ht="19" customHeight="1">
      <c r="A2611" t="s">
        <v>1279</v>
      </c>
      <c r="B2611" t="s">
        <v>1280</v>
      </c>
      <c r="C2611" t="s">
        <v>1281</v>
      </c>
      <c r="D2611">
        <v>7</v>
      </c>
      <c r="E2611" t="s">
        <v>1164</v>
      </c>
      <c r="F2611" t="s">
        <v>1164</v>
      </c>
      <c r="G2611" t="s">
        <v>1164</v>
      </c>
      <c r="H2611" t="s">
        <v>1096</v>
      </c>
      <c r="I2611" t="s">
        <v>1165</v>
      </c>
      <c r="J2611" t="s">
        <v>1039</v>
      </c>
      <c r="K2611">
        <v>688527.63</v>
      </c>
      <c r="L2611">
        <v>331447</v>
      </c>
      <c r="M2611">
        <v>7018997.0769999996</v>
      </c>
      <c r="N2611">
        <v>4737734.4009999996</v>
      </c>
      <c r="O2611">
        <v>2281262.6749999998</v>
      </c>
      <c r="Q2611">
        <v>503373.14289999998</v>
      </c>
      <c r="R2611">
        <v>21537.571400000001</v>
      </c>
      <c r="S2611">
        <v>504230.14289999998</v>
      </c>
      <c r="T2611">
        <v>13570.142900000001</v>
      </c>
      <c r="U2611">
        <f t="shared" si="45"/>
        <v>2.6912597533248348E-2</v>
      </c>
      <c r="V2611">
        <f t="shared" si="46"/>
        <v>0.28897649908539697</v>
      </c>
      <c r="W2611">
        <f t="shared" si="47"/>
        <v>10.737592264306326</v>
      </c>
      <c r="X2611">
        <f t="shared" si="48"/>
        <v>1.9886035816421184</v>
      </c>
      <c r="Y2611">
        <f t="shared" si="49"/>
        <v>73.891179741582306</v>
      </c>
      <c r="AB2611">
        <v>503373.14289999998</v>
      </c>
      <c r="AC2611">
        <v>21537.571400000001</v>
      </c>
      <c r="AD2611">
        <v>504230.14289999998</v>
      </c>
      <c r="AE2611">
        <v>13570.142900000001</v>
      </c>
      <c r="AF2611">
        <v>2.6917489999999999E-2</v>
      </c>
      <c r="AG2611">
        <v>688527.63</v>
      </c>
      <c r="AH2611">
        <v>331447</v>
      </c>
      <c r="AI2611">
        <v>7018997.0769999996</v>
      </c>
      <c r="AJ2611">
        <v>4737734.4009999996</v>
      </c>
      <c r="AK2611">
        <v>2281262.6749999998</v>
      </c>
    </row>
    <row r="2612" spans="1:37" ht="19" customHeight="1">
      <c r="A2612" t="s">
        <v>1279</v>
      </c>
      <c r="B2612" t="s">
        <v>1280</v>
      </c>
      <c r="C2612" t="s">
        <v>1281</v>
      </c>
      <c r="D2612">
        <v>7</v>
      </c>
      <c r="E2612" t="s">
        <v>1169</v>
      </c>
      <c r="G2612" t="s">
        <v>1170</v>
      </c>
      <c r="H2612" t="s">
        <v>1071</v>
      </c>
      <c r="I2612" t="s">
        <v>1165</v>
      </c>
      <c r="J2612" t="s">
        <v>1032</v>
      </c>
      <c r="K2612">
        <v>42431805</v>
      </c>
      <c r="L2612">
        <v>2412077.69</v>
      </c>
      <c r="M2612">
        <v>3085883.8629999999</v>
      </c>
      <c r="N2612">
        <v>2919875.8760000002</v>
      </c>
      <c r="O2612">
        <v>166007.98629999999</v>
      </c>
      <c r="P2612">
        <v>4280.4286000000002</v>
      </c>
      <c r="R2612">
        <v>0</v>
      </c>
      <c r="S2612">
        <v>42895.2857</v>
      </c>
      <c r="U2612">
        <f t="shared" si="45"/>
        <v>0</v>
      </c>
      <c r="V2612">
        <f t="shared" si="46"/>
        <v>149.34669046193775</v>
      </c>
      <c r="W2612" t="str">
        <f t="shared" si="47"/>
        <v/>
      </c>
      <c r="X2612">
        <f t="shared" si="48"/>
        <v>10.277132898479397</v>
      </c>
      <c r="Y2612" t="str">
        <f t="shared" si="49"/>
        <v/>
      </c>
      <c r="AA2612">
        <v>4280.4286000000002</v>
      </c>
      <c r="AC2612">
        <v>0</v>
      </c>
      <c r="AD2612">
        <v>42895.2857</v>
      </c>
      <c r="AF2612">
        <v>0</v>
      </c>
      <c r="AG2612">
        <v>42431805</v>
      </c>
      <c r="AH2612">
        <v>2412077.69</v>
      </c>
      <c r="AI2612">
        <v>3085883.8629999999</v>
      </c>
      <c r="AJ2612">
        <v>2919875.8760000002</v>
      </c>
      <c r="AK2612">
        <v>166007.98629999999</v>
      </c>
    </row>
    <row r="2613" spans="1:37" ht="19" customHeight="1">
      <c r="A2613" t="s">
        <v>1279</v>
      </c>
      <c r="B2613" t="s">
        <v>1280</v>
      </c>
      <c r="C2613" t="s">
        <v>1281</v>
      </c>
      <c r="D2613">
        <v>7</v>
      </c>
      <c r="E2613" t="s">
        <v>1166</v>
      </c>
      <c r="G2613" t="s">
        <v>1167</v>
      </c>
      <c r="H2613" t="s">
        <v>1168</v>
      </c>
      <c r="I2613" t="s">
        <v>1165</v>
      </c>
      <c r="J2613" t="s">
        <v>1032</v>
      </c>
      <c r="K2613">
        <v>14918432</v>
      </c>
      <c r="L2613">
        <v>29707968.800000001</v>
      </c>
      <c r="M2613">
        <v>3071295.2179999999</v>
      </c>
      <c r="N2613">
        <v>1026674.898</v>
      </c>
      <c r="O2613">
        <v>2044620.321</v>
      </c>
      <c r="P2613">
        <v>18545.571400000001</v>
      </c>
      <c r="R2613">
        <v>0</v>
      </c>
      <c r="S2613">
        <v>214969.14290000001</v>
      </c>
      <c r="U2613">
        <f t="shared" si="45"/>
        <v>0</v>
      </c>
      <c r="V2613">
        <f t="shared" si="46"/>
        <v>29.656349875532364</v>
      </c>
      <c r="W2613" t="str">
        <f t="shared" si="47"/>
        <v/>
      </c>
      <c r="X2613">
        <f t="shared" si="48"/>
        <v>2.0410206497329142</v>
      </c>
      <c r="Y2613" t="str">
        <f t="shared" si="49"/>
        <v/>
      </c>
      <c r="AA2613">
        <v>18545.571400000001</v>
      </c>
      <c r="AC2613">
        <v>0</v>
      </c>
      <c r="AD2613">
        <v>214969.14290000001</v>
      </c>
      <c r="AF2613">
        <v>0</v>
      </c>
      <c r="AG2613">
        <v>14918432</v>
      </c>
      <c r="AH2613">
        <v>29707968.800000001</v>
      </c>
      <c r="AI2613">
        <v>3071295.2179999999</v>
      </c>
      <c r="AJ2613">
        <v>1026674.898</v>
      </c>
      <c r="AK2613">
        <v>2044620.321</v>
      </c>
    </row>
    <row r="2614" spans="1:37" ht="19" customHeight="1">
      <c r="A2614" t="s">
        <v>1279</v>
      </c>
      <c r="B2614" t="s">
        <v>1280</v>
      </c>
      <c r="C2614" t="s">
        <v>1281</v>
      </c>
      <c r="D2614">
        <v>7</v>
      </c>
      <c r="E2614" t="s">
        <v>1173</v>
      </c>
      <c r="G2614" t="s">
        <v>1174</v>
      </c>
      <c r="H2614" t="s">
        <v>1168</v>
      </c>
      <c r="I2614" t="s">
        <v>1165</v>
      </c>
      <c r="J2614" t="s">
        <v>1032</v>
      </c>
      <c r="K2614">
        <v>19273615</v>
      </c>
      <c r="L2614">
        <v>2544725.41</v>
      </c>
      <c r="M2614">
        <v>1500123.679</v>
      </c>
      <c r="N2614">
        <v>1324962.514</v>
      </c>
      <c r="O2614">
        <v>175161.1655</v>
      </c>
      <c r="P2614">
        <v>1308.5714</v>
      </c>
      <c r="R2614">
        <v>0</v>
      </c>
      <c r="S2614">
        <v>40874.2857</v>
      </c>
      <c r="U2614">
        <f t="shared" si="45"/>
        <v>0</v>
      </c>
      <c r="V2614">
        <f t="shared" si="46"/>
        <v>76.255908072227015</v>
      </c>
      <c r="W2614" t="str">
        <f t="shared" si="47"/>
        <v/>
      </c>
      <c r="X2614">
        <f t="shared" si="48"/>
        <v>5.2429878356084814</v>
      </c>
      <c r="Y2614" t="str">
        <f t="shared" si="49"/>
        <v/>
      </c>
      <c r="AA2614">
        <v>1308.5714</v>
      </c>
      <c r="AC2614">
        <v>0</v>
      </c>
      <c r="AD2614">
        <v>40874.2857</v>
      </c>
      <c r="AF2614">
        <v>0</v>
      </c>
      <c r="AG2614">
        <v>19273615</v>
      </c>
      <c r="AH2614">
        <v>2544725.41</v>
      </c>
      <c r="AI2614">
        <v>1500123.679</v>
      </c>
      <c r="AJ2614">
        <v>1324962.514</v>
      </c>
      <c r="AK2614">
        <v>175161.1655</v>
      </c>
    </row>
    <row r="2615" spans="1:37" ht="19" customHeight="1">
      <c r="A2615" t="s">
        <v>1279</v>
      </c>
      <c r="B2615" t="s">
        <v>1280</v>
      </c>
      <c r="C2615" t="s">
        <v>1281</v>
      </c>
      <c r="D2615">
        <v>7</v>
      </c>
      <c r="E2615" t="s">
        <v>1171</v>
      </c>
      <c r="G2615" t="s">
        <v>1172</v>
      </c>
      <c r="H2615" t="s">
        <v>1168</v>
      </c>
      <c r="I2615" t="s">
        <v>1165</v>
      </c>
      <c r="J2615" t="s">
        <v>1032</v>
      </c>
      <c r="K2615">
        <v>2301886</v>
      </c>
      <c r="L2615">
        <v>14526017.33</v>
      </c>
      <c r="M2615">
        <v>1158387.2309999999</v>
      </c>
      <c r="N2615">
        <v>158399.0624</v>
      </c>
      <c r="O2615">
        <v>999988.16870000004</v>
      </c>
      <c r="P2615">
        <v>12855.571400000001</v>
      </c>
      <c r="R2615">
        <v>0</v>
      </c>
      <c r="S2615">
        <v>172672.42860000001</v>
      </c>
      <c r="U2615">
        <f t="shared" si="45"/>
        <v>0</v>
      </c>
      <c r="V2615">
        <f t="shared" si="46"/>
        <v>13.922235353328434</v>
      </c>
      <c r="W2615" t="str">
        <f t="shared" si="47"/>
        <v/>
      </c>
      <c r="X2615">
        <f t="shared" si="48"/>
        <v>0.95836892713314803</v>
      </c>
      <c r="Y2615" t="str">
        <f t="shared" si="49"/>
        <v/>
      </c>
      <c r="AA2615">
        <v>12855.571400000001</v>
      </c>
      <c r="AC2615">
        <v>0</v>
      </c>
      <c r="AD2615">
        <v>172672.42860000001</v>
      </c>
      <c r="AF2615">
        <v>0</v>
      </c>
      <c r="AG2615">
        <v>2301886</v>
      </c>
      <c r="AH2615">
        <v>14526017.33</v>
      </c>
      <c r="AI2615">
        <v>1158387.2309999999</v>
      </c>
      <c r="AJ2615">
        <v>158399.0624</v>
      </c>
      <c r="AK2615">
        <v>999988.16870000004</v>
      </c>
    </row>
    <row r="2616" spans="1:37" ht="19" customHeight="1">
      <c r="A2616" t="s">
        <v>1279</v>
      </c>
      <c r="B2616" t="s">
        <v>1280</v>
      </c>
      <c r="C2616" t="s">
        <v>1281</v>
      </c>
      <c r="D2616">
        <v>7</v>
      </c>
      <c r="E2616" t="s">
        <v>1175</v>
      </c>
      <c r="G2616" t="s">
        <v>1176</v>
      </c>
      <c r="H2616" t="s">
        <v>1168</v>
      </c>
      <c r="I2616" t="s">
        <v>1165</v>
      </c>
      <c r="J2616" t="s">
        <v>1032</v>
      </c>
      <c r="K2616">
        <v>0</v>
      </c>
      <c r="L2616">
        <v>15815970.84</v>
      </c>
      <c r="M2616">
        <v>1088203.871</v>
      </c>
      <c r="N2616">
        <v>0</v>
      </c>
      <c r="O2616">
        <v>1088203.871</v>
      </c>
      <c r="P2616">
        <v>108996</v>
      </c>
      <c r="R2616">
        <v>0</v>
      </c>
      <c r="S2616">
        <v>368126.42859999998</v>
      </c>
      <c r="U2616">
        <f t="shared" si="45"/>
        <v>0</v>
      </c>
      <c r="V2616">
        <f t="shared" si="46"/>
        <v>6.1376316128862847</v>
      </c>
      <c r="W2616" t="str">
        <f t="shared" si="47"/>
        <v/>
      </c>
      <c r="X2616">
        <f t="shared" si="48"/>
        <v>0.42229430918164418</v>
      </c>
      <c r="Y2616" t="str">
        <f t="shared" si="49"/>
        <v/>
      </c>
      <c r="AA2616">
        <v>108996</v>
      </c>
      <c r="AC2616">
        <v>0</v>
      </c>
      <c r="AD2616">
        <v>368126.42859999998</v>
      </c>
      <c r="AF2616">
        <v>0</v>
      </c>
      <c r="AG2616">
        <v>0</v>
      </c>
      <c r="AH2616">
        <v>15815970.84</v>
      </c>
      <c r="AI2616">
        <v>1088203.871</v>
      </c>
      <c r="AJ2616">
        <v>0</v>
      </c>
      <c r="AK2616">
        <v>1088203.871</v>
      </c>
    </row>
    <row r="2617" spans="1:37" ht="19" customHeight="1">
      <c r="A2617" t="s">
        <v>1279</v>
      </c>
      <c r="B2617" t="s">
        <v>1280</v>
      </c>
      <c r="C2617" t="s">
        <v>1281</v>
      </c>
      <c r="D2617">
        <v>7</v>
      </c>
      <c r="E2617" t="s">
        <v>1179</v>
      </c>
      <c r="G2617" t="s">
        <v>1180</v>
      </c>
      <c r="H2617" t="s">
        <v>1071</v>
      </c>
      <c r="I2617" t="s">
        <v>1165</v>
      </c>
      <c r="J2617" t="s">
        <v>1032</v>
      </c>
      <c r="K2617">
        <v>37643</v>
      </c>
      <c r="L2617">
        <v>12514491.560000001</v>
      </c>
      <c r="M2617">
        <v>864130.04429999995</v>
      </c>
      <c r="N2617">
        <v>2590.8488000000002</v>
      </c>
      <c r="O2617">
        <v>861539.19559999998</v>
      </c>
      <c r="P2617">
        <v>10367.428599999999</v>
      </c>
      <c r="R2617">
        <v>0</v>
      </c>
      <c r="S2617">
        <v>91785.285699999993</v>
      </c>
      <c r="U2617">
        <f t="shared" si="45"/>
        <v>0</v>
      </c>
      <c r="V2617">
        <f t="shared" si="46"/>
        <v>19.536487426328293</v>
      </c>
      <c r="W2617" t="str">
        <f t="shared" si="47"/>
        <v/>
      </c>
      <c r="X2617">
        <f t="shared" si="48"/>
        <v>1.34495576545026</v>
      </c>
      <c r="Y2617" t="str">
        <f t="shared" si="49"/>
        <v/>
      </c>
      <c r="AA2617">
        <v>10367.428599999999</v>
      </c>
      <c r="AC2617">
        <v>0</v>
      </c>
      <c r="AD2617">
        <v>91785.285699999993</v>
      </c>
      <c r="AF2617">
        <v>0</v>
      </c>
      <c r="AG2617">
        <v>37643</v>
      </c>
      <c r="AH2617">
        <v>12514491.560000001</v>
      </c>
      <c r="AI2617">
        <v>864130.04429999995</v>
      </c>
      <c r="AJ2617">
        <v>2590.8488000000002</v>
      </c>
      <c r="AK2617">
        <v>861539.19559999998</v>
      </c>
    </row>
    <row r="2618" spans="1:37" ht="19" customHeight="1">
      <c r="A2618" t="s">
        <v>1279</v>
      </c>
      <c r="B2618" t="s">
        <v>1280</v>
      </c>
      <c r="C2618" t="s">
        <v>1281</v>
      </c>
      <c r="D2618">
        <v>7</v>
      </c>
      <c r="E2618" t="s">
        <v>1181</v>
      </c>
      <c r="G2618" t="s">
        <v>1182</v>
      </c>
      <c r="H2618" t="s">
        <v>1071</v>
      </c>
      <c r="I2618" t="s">
        <v>1165</v>
      </c>
      <c r="J2618" t="s">
        <v>1032</v>
      </c>
      <c r="K2618">
        <v>2105985</v>
      </c>
      <c r="L2618">
        <v>9132726.0600000005</v>
      </c>
      <c r="M2618">
        <v>773766.99230000004</v>
      </c>
      <c r="N2618">
        <v>144965.5344</v>
      </c>
      <c r="O2618">
        <v>628801.45779999997</v>
      </c>
      <c r="P2618">
        <v>7830.2857000000004</v>
      </c>
      <c r="R2618">
        <v>0</v>
      </c>
      <c r="S2618">
        <v>59084.7143</v>
      </c>
      <c r="U2618">
        <f t="shared" si="45"/>
        <v>0</v>
      </c>
      <c r="V2618">
        <f t="shared" si="46"/>
        <v>27.173358971942619</v>
      </c>
      <c r="W2618" t="str">
        <f t="shared" si="47"/>
        <v/>
      </c>
      <c r="X2618">
        <f t="shared" si="48"/>
        <v>1.8708416054259038</v>
      </c>
      <c r="Y2618" t="str">
        <f t="shared" si="49"/>
        <v/>
      </c>
      <c r="AA2618">
        <v>7830.2857000000004</v>
      </c>
      <c r="AC2618">
        <v>0</v>
      </c>
      <c r="AD2618">
        <v>59084.7143</v>
      </c>
      <c r="AF2618">
        <v>0</v>
      </c>
      <c r="AG2618">
        <v>2105985</v>
      </c>
      <c r="AH2618">
        <v>9132726.0600000005</v>
      </c>
      <c r="AI2618">
        <v>773766.99230000004</v>
      </c>
      <c r="AJ2618">
        <v>144965.5344</v>
      </c>
      <c r="AK2618">
        <v>628801.45779999997</v>
      </c>
    </row>
    <row r="2619" spans="1:37" ht="19" customHeight="1">
      <c r="A2619" t="s">
        <v>1279</v>
      </c>
      <c r="B2619" t="s">
        <v>1280</v>
      </c>
      <c r="C2619" t="s">
        <v>1281</v>
      </c>
      <c r="D2619">
        <v>7</v>
      </c>
      <c r="E2619" t="s">
        <v>1177</v>
      </c>
      <c r="G2619" t="s">
        <v>1178</v>
      </c>
      <c r="H2619" t="s">
        <v>1168</v>
      </c>
      <c r="I2619" t="s">
        <v>1165</v>
      </c>
      <c r="J2619" t="s">
        <v>1032</v>
      </c>
      <c r="K2619">
        <v>0</v>
      </c>
      <c r="L2619">
        <v>9484302.9299999997</v>
      </c>
      <c r="M2619">
        <v>652332.58640000003</v>
      </c>
      <c r="N2619">
        <v>0</v>
      </c>
      <c r="O2619">
        <v>652332.58640000003</v>
      </c>
      <c r="P2619">
        <v>93797.857099999994</v>
      </c>
      <c r="R2619">
        <v>0</v>
      </c>
      <c r="S2619">
        <v>259940.28570000001</v>
      </c>
      <c r="U2619">
        <f t="shared" si="45"/>
        <v>0</v>
      </c>
      <c r="V2619">
        <f t="shared" si="46"/>
        <v>5.2123525790655414</v>
      </c>
      <c r="W2619" t="str">
        <f t="shared" si="47"/>
        <v/>
      </c>
      <c r="X2619">
        <f t="shared" si="48"/>
        <v>0.35850683642498699</v>
      </c>
      <c r="Y2619" t="str">
        <f t="shared" si="49"/>
        <v/>
      </c>
      <c r="AA2619">
        <v>93797.857099999994</v>
      </c>
      <c r="AC2619">
        <v>0</v>
      </c>
      <c r="AD2619">
        <v>259940.28570000001</v>
      </c>
      <c r="AF2619">
        <v>0</v>
      </c>
      <c r="AG2619">
        <v>0</v>
      </c>
      <c r="AH2619">
        <v>9484302.9299999997</v>
      </c>
      <c r="AI2619">
        <v>652332.58640000003</v>
      </c>
      <c r="AJ2619">
        <v>0</v>
      </c>
      <c r="AK2619">
        <v>652332.58640000003</v>
      </c>
    </row>
    <row r="2620" spans="1:37" ht="19" customHeight="1">
      <c r="A2620" t="s">
        <v>1279</v>
      </c>
      <c r="B2620" t="s">
        <v>1280</v>
      </c>
      <c r="C2620" t="s">
        <v>1281</v>
      </c>
      <c r="D2620">
        <v>7</v>
      </c>
      <c r="E2620" t="s">
        <v>1185</v>
      </c>
      <c r="F2620" t="s">
        <v>1186</v>
      </c>
      <c r="G2620" t="s">
        <v>1186</v>
      </c>
      <c r="H2620" t="s">
        <v>1168</v>
      </c>
      <c r="I2620" t="s">
        <v>1165</v>
      </c>
      <c r="J2620" t="s">
        <v>1039</v>
      </c>
      <c r="K2620">
        <v>21033.15</v>
      </c>
      <c r="L2620">
        <v>64646.7641</v>
      </c>
      <c r="M2620">
        <v>589703.48049999995</v>
      </c>
      <c r="N2620">
        <v>144722.21590000001</v>
      </c>
      <c r="O2620">
        <v>444981.26459999999</v>
      </c>
      <c r="P2620">
        <v>36621.2857</v>
      </c>
      <c r="Q2620">
        <v>234138.14290000001</v>
      </c>
      <c r="S2620">
        <v>234138.14290000001</v>
      </c>
      <c r="U2620">
        <f t="shared" si="45"/>
        <v>0</v>
      </c>
      <c r="V2620">
        <f t="shared" si="46"/>
        <v>5.2276778046365158E-2</v>
      </c>
      <c r="W2620" t="str">
        <f t="shared" si="47"/>
        <v/>
      </c>
      <c r="X2620">
        <f t="shared" si="48"/>
        <v>0.35980192425598523</v>
      </c>
      <c r="Y2620" t="str">
        <f t="shared" si="49"/>
        <v/>
      </c>
      <c r="AA2620">
        <v>36621.2857</v>
      </c>
      <c r="AB2620">
        <v>234138.14290000001</v>
      </c>
      <c r="AD2620">
        <v>234138.14290000001</v>
      </c>
      <c r="AF2620">
        <v>0</v>
      </c>
      <c r="AG2620">
        <v>21033.15</v>
      </c>
      <c r="AH2620">
        <v>64646.7641</v>
      </c>
      <c r="AI2620">
        <v>589703.48049999995</v>
      </c>
      <c r="AJ2620">
        <v>144722.21590000001</v>
      </c>
      <c r="AK2620">
        <v>444981.26459999999</v>
      </c>
    </row>
    <row r="2621" spans="1:37" ht="19" customHeight="1">
      <c r="A2621" t="s">
        <v>1279</v>
      </c>
      <c r="B2621" t="s">
        <v>1280</v>
      </c>
      <c r="C2621" t="s">
        <v>1281</v>
      </c>
      <c r="D2621">
        <v>7</v>
      </c>
      <c r="E2621" t="s">
        <v>1187</v>
      </c>
      <c r="G2621" t="s">
        <v>1188</v>
      </c>
      <c r="H2621" t="s">
        <v>1071</v>
      </c>
      <c r="I2621" t="s">
        <v>1165</v>
      </c>
      <c r="J2621" t="s">
        <v>1032</v>
      </c>
      <c r="K2621">
        <v>141095</v>
      </c>
      <c r="L2621">
        <v>8064902.8799999999</v>
      </c>
      <c r="M2621">
        <v>564876.04370000004</v>
      </c>
      <c r="N2621">
        <v>9718.0202000000008</v>
      </c>
      <c r="O2621">
        <v>555158.02350000001</v>
      </c>
      <c r="P2621">
        <v>13270</v>
      </c>
      <c r="R2621">
        <v>0</v>
      </c>
      <c r="S2621">
        <v>103103</v>
      </c>
      <c r="U2621">
        <f t="shared" si="45"/>
        <v>0</v>
      </c>
      <c r="V2621">
        <f t="shared" si="46"/>
        <v>11.370041719722719</v>
      </c>
      <c r="W2621" t="str">
        <f t="shared" si="47"/>
        <v/>
      </c>
      <c r="X2621">
        <f t="shared" si="48"/>
        <v>0.78267923990018307</v>
      </c>
      <c r="Y2621" t="str">
        <f t="shared" si="49"/>
        <v/>
      </c>
      <c r="AA2621">
        <v>13270</v>
      </c>
      <c r="AC2621">
        <v>0</v>
      </c>
      <c r="AD2621">
        <v>103103</v>
      </c>
      <c r="AF2621">
        <v>0</v>
      </c>
      <c r="AG2621">
        <v>141095</v>
      </c>
      <c r="AH2621">
        <v>8064902.8799999999</v>
      </c>
      <c r="AI2621">
        <v>564876.04370000004</v>
      </c>
      <c r="AJ2621">
        <v>9718.0202000000008</v>
      </c>
      <c r="AK2621">
        <v>555158.02350000001</v>
      </c>
    </row>
    <row r="2622" spans="1:37" ht="19" customHeight="1">
      <c r="A2622" t="s">
        <v>1279</v>
      </c>
      <c r="B2622" t="s">
        <v>1280</v>
      </c>
      <c r="C2622" t="s">
        <v>1281</v>
      </c>
      <c r="D2622">
        <v>7</v>
      </c>
      <c r="E2622" t="s">
        <v>1183</v>
      </c>
      <c r="G2622" t="s">
        <v>1184</v>
      </c>
      <c r="H2622" t="s">
        <v>1168</v>
      </c>
      <c r="I2622" t="s">
        <v>1165</v>
      </c>
      <c r="J2622" t="s">
        <v>1032</v>
      </c>
      <c r="K2622">
        <v>3022026</v>
      </c>
      <c r="L2622">
        <v>5043987.04</v>
      </c>
      <c r="M2622">
        <v>555148.04590000003</v>
      </c>
      <c r="N2622">
        <v>207970.5368</v>
      </c>
      <c r="O2622">
        <v>347177.50910000002</v>
      </c>
      <c r="P2622">
        <v>16622.142899999999</v>
      </c>
      <c r="R2622">
        <v>0</v>
      </c>
      <c r="S2622">
        <v>129618</v>
      </c>
      <c r="U2622">
        <f t="shared" si="45"/>
        <v>0</v>
      </c>
      <c r="V2622">
        <f t="shared" si="46"/>
        <v>8.8898731437212213</v>
      </c>
      <c r="W2622" t="str">
        <f t="shared" si="47"/>
        <v/>
      </c>
      <c r="X2622">
        <f t="shared" si="48"/>
        <v>0.61185069743399834</v>
      </c>
      <c r="Y2622" t="str">
        <f t="shared" si="49"/>
        <v/>
      </c>
      <c r="AA2622">
        <v>16622.142899999999</v>
      </c>
      <c r="AC2622">
        <v>0</v>
      </c>
      <c r="AD2622">
        <v>129618</v>
      </c>
      <c r="AF2622">
        <v>0</v>
      </c>
      <c r="AG2622">
        <v>3022026</v>
      </c>
      <c r="AH2622">
        <v>5043987.04</v>
      </c>
      <c r="AI2622">
        <v>555148.04590000003</v>
      </c>
      <c r="AJ2622">
        <v>207970.5368</v>
      </c>
      <c r="AK2622">
        <v>347177.50910000002</v>
      </c>
    </row>
    <row r="2623" spans="1:37" ht="19" customHeight="1">
      <c r="A2623" t="s">
        <v>1279</v>
      </c>
      <c r="B2623" t="s">
        <v>1280</v>
      </c>
      <c r="C2623" t="s">
        <v>1281</v>
      </c>
      <c r="D2623">
        <v>7</v>
      </c>
      <c r="E2623" t="s">
        <v>1189</v>
      </c>
      <c r="G2623" t="s">
        <v>1190</v>
      </c>
      <c r="H2623" t="s">
        <v>1071</v>
      </c>
      <c r="I2623" t="s">
        <v>1165</v>
      </c>
      <c r="J2623" t="s">
        <v>1032</v>
      </c>
      <c r="K2623">
        <v>1136925</v>
      </c>
      <c r="L2623">
        <v>6211123.8799999999</v>
      </c>
      <c r="M2623">
        <v>505793.5159</v>
      </c>
      <c r="N2623">
        <v>78258.137799999997</v>
      </c>
      <c r="O2623">
        <v>427535.37809999997</v>
      </c>
      <c r="P2623">
        <v>3611.4286000000002</v>
      </c>
      <c r="R2623">
        <v>0</v>
      </c>
      <c r="S2623">
        <v>60061.7143</v>
      </c>
      <c r="U2623">
        <f t="shared" si="45"/>
        <v>0</v>
      </c>
      <c r="V2623">
        <f t="shared" si="46"/>
        <v>17.477377740638822</v>
      </c>
      <c r="W2623" t="str">
        <f t="shared" si="47"/>
        <v/>
      </c>
      <c r="X2623">
        <f t="shared" si="48"/>
        <v>1.2030328704277904</v>
      </c>
      <c r="Y2623" t="str">
        <f t="shared" si="49"/>
        <v/>
      </c>
      <c r="AA2623">
        <v>3611.4286000000002</v>
      </c>
      <c r="AC2623">
        <v>0</v>
      </c>
      <c r="AD2623">
        <v>60061.7143</v>
      </c>
      <c r="AF2623">
        <v>0</v>
      </c>
      <c r="AG2623">
        <v>1136925</v>
      </c>
      <c r="AH2623">
        <v>6211123.8799999999</v>
      </c>
      <c r="AI2623">
        <v>505793.5159</v>
      </c>
      <c r="AJ2623">
        <v>78258.137799999997</v>
      </c>
      <c r="AK2623">
        <v>427535.37809999997</v>
      </c>
    </row>
    <row r="2624" spans="1:37" ht="19" customHeight="1">
      <c r="A2624" t="s">
        <v>1279</v>
      </c>
      <c r="B2624" t="s">
        <v>1280</v>
      </c>
      <c r="C2624" t="s">
        <v>1281</v>
      </c>
      <c r="D2624">
        <v>7</v>
      </c>
      <c r="E2624" t="s">
        <v>1191</v>
      </c>
      <c r="G2624" t="s">
        <v>1192</v>
      </c>
      <c r="H2624" t="s">
        <v>1071</v>
      </c>
      <c r="I2624" t="s">
        <v>1165</v>
      </c>
      <c r="J2624" t="s">
        <v>1032</v>
      </c>
      <c r="K2624">
        <v>548121</v>
      </c>
      <c r="L2624">
        <v>6089693.7199999997</v>
      </c>
      <c r="M2624">
        <v>456927.16149999999</v>
      </c>
      <c r="N2624">
        <v>37711.235500000003</v>
      </c>
      <c r="O2624">
        <v>419215.92599999998</v>
      </c>
      <c r="P2624">
        <v>6577.1428999999998</v>
      </c>
      <c r="R2624">
        <v>0</v>
      </c>
      <c r="S2624">
        <v>60165.7143</v>
      </c>
      <c r="U2624">
        <f t="shared" si="45"/>
        <v>0</v>
      </c>
      <c r="V2624">
        <f t="shared" si="46"/>
        <v>15.760790954563397</v>
      </c>
      <c r="W2624" t="str">
        <f t="shared" si="47"/>
        <v/>
      </c>
      <c r="X2624">
        <f t="shared" si="48"/>
        <v>1.0849253523399836</v>
      </c>
      <c r="Y2624" t="str">
        <f t="shared" si="49"/>
        <v/>
      </c>
      <c r="AA2624">
        <v>6577.1428999999998</v>
      </c>
      <c r="AC2624">
        <v>0</v>
      </c>
      <c r="AD2624">
        <v>60165.7143</v>
      </c>
      <c r="AF2624">
        <v>0</v>
      </c>
      <c r="AG2624">
        <v>548121</v>
      </c>
      <c r="AH2624">
        <v>6089693.7199999997</v>
      </c>
      <c r="AI2624">
        <v>456927.16149999999</v>
      </c>
      <c r="AJ2624">
        <v>37711.235500000003</v>
      </c>
      <c r="AK2624">
        <v>419215.92599999998</v>
      </c>
    </row>
    <row r="2625" spans="1:37" ht="19" customHeight="1">
      <c r="A2625" t="s">
        <v>1279</v>
      </c>
      <c r="B2625" t="s">
        <v>1280</v>
      </c>
      <c r="C2625" t="s">
        <v>1281</v>
      </c>
      <c r="D2625">
        <v>7</v>
      </c>
      <c r="E2625" t="s">
        <v>1193</v>
      </c>
      <c r="G2625" t="s">
        <v>1194</v>
      </c>
      <c r="H2625" t="s">
        <v>1071</v>
      </c>
      <c r="I2625" t="s">
        <v>1165</v>
      </c>
      <c r="J2625" t="s">
        <v>1032</v>
      </c>
      <c r="K2625">
        <v>335</v>
      </c>
      <c r="L2625">
        <v>5934870.1699999999</v>
      </c>
      <c r="M2625">
        <v>408285.5675</v>
      </c>
      <c r="N2625">
        <v>22.995000000000001</v>
      </c>
      <c r="O2625">
        <v>408262.57250000001</v>
      </c>
      <c r="P2625">
        <v>43252.571400000001</v>
      </c>
      <c r="R2625">
        <v>0</v>
      </c>
      <c r="S2625">
        <v>113406.14290000001</v>
      </c>
      <c r="U2625">
        <f t="shared" si="45"/>
        <v>0</v>
      </c>
      <c r="V2625">
        <f t="shared" si="46"/>
        <v>7.4765478410177275</v>
      </c>
      <c r="W2625" t="str">
        <f t="shared" si="47"/>
        <v/>
      </c>
      <c r="X2625">
        <f t="shared" si="48"/>
        <v>0.51431525798640965</v>
      </c>
      <c r="Y2625" t="str">
        <f t="shared" si="49"/>
        <v/>
      </c>
      <c r="AA2625">
        <v>43252.571400000001</v>
      </c>
      <c r="AC2625">
        <v>0</v>
      </c>
      <c r="AD2625">
        <v>113406.14290000001</v>
      </c>
      <c r="AF2625">
        <v>0</v>
      </c>
      <c r="AG2625">
        <v>335</v>
      </c>
      <c r="AH2625">
        <v>5934870.1699999999</v>
      </c>
      <c r="AI2625">
        <v>408285.5675</v>
      </c>
      <c r="AJ2625">
        <v>22.995000000000001</v>
      </c>
      <c r="AK2625">
        <v>408262.57250000001</v>
      </c>
    </row>
    <row r="2626" spans="1:37" ht="19" customHeight="1">
      <c r="A2626" t="s">
        <v>1279</v>
      </c>
      <c r="B2626" t="s">
        <v>1280</v>
      </c>
      <c r="C2626" t="s">
        <v>1281</v>
      </c>
      <c r="D2626">
        <v>7</v>
      </c>
      <c r="E2626" t="s">
        <v>1195</v>
      </c>
      <c r="F2626" t="s">
        <v>1196</v>
      </c>
      <c r="G2626" t="s">
        <v>1196</v>
      </c>
      <c r="H2626" t="s">
        <v>1168</v>
      </c>
      <c r="I2626" t="s">
        <v>1165</v>
      </c>
      <c r="J2626" t="s">
        <v>1039</v>
      </c>
      <c r="K2626">
        <v>3618.05</v>
      </c>
      <c r="L2626">
        <v>40198.6466</v>
      </c>
      <c r="M2626">
        <v>301576.79869999998</v>
      </c>
      <c r="N2626">
        <v>24910.427100000001</v>
      </c>
      <c r="O2626">
        <v>276666.37160000001</v>
      </c>
      <c r="P2626">
        <v>3613.5713999999998</v>
      </c>
      <c r="Q2626">
        <v>60892.428599999999</v>
      </c>
      <c r="S2626">
        <v>60892.428599999999</v>
      </c>
      <c r="U2626">
        <f t="shared" si="45"/>
        <v>0</v>
      </c>
      <c r="V2626">
        <f t="shared" si="46"/>
        <v>0.10279649259570321</v>
      </c>
      <c r="W2626" t="str">
        <f t="shared" si="47"/>
        <v/>
      </c>
      <c r="X2626">
        <f t="shared" si="48"/>
        <v>0.70751653045885754</v>
      </c>
      <c r="Y2626" t="str">
        <f t="shared" si="49"/>
        <v/>
      </c>
      <c r="AA2626">
        <v>3613.5713999999998</v>
      </c>
      <c r="AB2626">
        <v>60892.428599999999</v>
      </c>
      <c r="AD2626">
        <v>60892.428599999999</v>
      </c>
      <c r="AF2626">
        <v>0</v>
      </c>
      <c r="AG2626">
        <v>3618.05</v>
      </c>
      <c r="AH2626">
        <v>40198.6466</v>
      </c>
      <c r="AI2626">
        <v>301576.79869999998</v>
      </c>
      <c r="AJ2626">
        <v>24910.427100000001</v>
      </c>
      <c r="AK2626">
        <v>276666.37160000001</v>
      </c>
    </row>
    <row r="2627" spans="1:37" ht="19" customHeight="1">
      <c r="A2627" t="s">
        <v>1279</v>
      </c>
      <c r="B2627" t="s">
        <v>1280</v>
      </c>
      <c r="C2627" t="s">
        <v>1281</v>
      </c>
      <c r="D2627">
        <v>7</v>
      </c>
      <c r="E2627" t="s">
        <v>1199</v>
      </c>
      <c r="G2627" t="s">
        <v>1200</v>
      </c>
      <c r="H2627" t="s">
        <v>1168</v>
      </c>
      <c r="I2627" t="s">
        <v>1165</v>
      </c>
      <c r="J2627" t="s">
        <v>1032</v>
      </c>
      <c r="K2627">
        <v>534936</v>
      </c>
      <c r="L2627">
        <v>3223155.15</v>
      </c>
      <c r="M2627">
        <v>258647.7892</v>
      </c>
      <c r="N2627">
        <v>36814.924599999998</v>
      </c>
      <c r="O2627">
        <v>221832.8645</v>
      </c>
      <c r="P2627">
        <v>5881.8571000000002</v>
      </c>
      <c r="R2627">
        <v>0</v>
      </c>
      <c r="S2627">
        <v>70602</v>
      </c>
      <c r="U2627">
        <f t="shared" si="45"/>
        <v>0</v>
      </c>
      <c r="V2627">
        <f t="shared" si="46"/>
        <v>7.6041778460343092</v>
      </c>
      <c r="W2627" t="str">
        <f t="shared" si="47"/>
        <v/>
      </c>
      <c r="X2627">
        <f t="shared" si="48"/>
        <v>0.52335180549316684</v>
      </c>
      <c r="Y2627" t="str">
        <f t="shared" si="49"/>
        <v/>
      </c>
      <c r="AA2627">
        <v>5881.8571000000002</v>
      </c>
      <c r="AC2627">
        <v>0</v>
      </c>
      <c r="AD2627">
        <v>70602</v>
      </c>
      <c r="AF2627">
        <v>0</v>
      </c>
      <c r="AG2627">
        <v>534936</v>
      </c>
      <c r="AH2627">
        <v>3223155.15</v>
      </c>
      <c r="AI2627">
        <v>258647.7892</v>
      </c>
      <c r="AJ2627">
        <v>36814.924599999998</v>
      </c>
      <c r="AK2627">
        <v>221832.8645</v>
      </c>
    </row>
    <row r="2628" spans="1:37" ht="19" customHeight="1">
      <c r="A2628" t="s">
        <v>1279</v>
      </c>
      <c r="B2628" t="s">
        <v>1280</v>
      </c>
      <c r="C2628" t="s">
        <v>1281</v>
      </c>
      <c r="D2628">
        <v>7</v>
      </c>
      <c r="E2628" t="s">
        <v>1197</v>
      </c>
      <c r="G2628" t="s">
        <v>1198</v>
      </c>
      <c r="H2628" t="s">
        <v>1071</v>
      </c>
      <c r="I2628" t="s">
        <v>1165</v>
      </c>
      <c r="J2628" t="s">
        <v>1032</v>
      </c>
      <c r="K2628">
        <v>0</v>
      </c>
      <c r="L2628">
        <v>3246201.23</v>
      </c>
      <c r="M2628">
        <v>223437.87539999999</v>
      </c>
      <c r="N2628">
        <v>0</v>
      </c>
      <c r="O2628">
        <v>223437.87539999999</v>
      </c>
      <c r="P2628">
        <v>5161</v>
      </c>
      <c r="R2628">
        <v>0</v>
      </c>
      <c r="S2628">
        <v>25822</v>
      </c>
      <c r="U2628">
        <f t="shared" si="45"/>
        <v>0</v>
      </c>
      <c r="V2628">
        <f t="shared" si="46"/>
        <v>17.959222091903914</v>
      </c>
      <c r="W2628" t="str">
        <f t="shared" si="47"/>
        <v/>
      </c>
      <c r="X2628">
        <f t="shared" si="48"/>
        <v>1.2361434623853413</v>
      </c>
      <c r="Y2628" t="str">
        <f t="shared" si="49"/>
        <v/>
      </c>
      <c r="AA2628">
        <v>5161</v>
      </c>
      <c r="AC2628">
        <v>0</v>
      </c>
      <c r="AD2628">
        <v>25822</v>
      </c>
      <c r="AF2628">
        <v>0</v>
      </c>
      <c r="AG2628">
        <v>0</v>
      </c>
      <c r="AH2628">
        <v>3246201.23</v>
      </c>
      <c r="AI2628">
        <v>223437.87539999999</v>
      </c>
      <c r="AJ2628">
        <v>0</v>
      </c>
      <c r="AK2628">
        <v>223437.87539999999</v>
      </c>
    </row>
    <row r="2629" spans="1:37" ht="19" customHeight="1">
      <c r="A2629" t="s">
        <v>1279</v>
      </c>
      <c r="B2629" t="s">
        <v>1280</v>
      </c>
      <c r="C2629" t="s">
        <v>1281</v>
      </c>
      <c r="D2629">
        <v>7</v>
      </c>
      <c r="E2629" t="s">
        <v>1201</v>
      </c>
      <c r="G2629" t="s">
        <v>1202</v>
      </c>
      <c r="H2629" t="s">
        <v>1168</v>
      </c>
      <c r="I2629" t="s">
        <v>1165</v>
      </c>
      <c r="J2629" t="s">
        <v>1032</v>
      </c>
      <c r="K2629">
        <v>7</v>
      </c>
      <c r="L2629">
        <v>2739003.55</v>
      </c>
      <c r="M2629">
        <v>188374.90349999999</v>
      </c>
      <c r="N2629">
        <v>0.48159999999999997</v>
      </c>
      <c r="O2629">
        <v>188374.42189999999</v>
      </c>
      <c r="P2629">
        <v>25542.428599999999</v>
      </c>
      <c r="R2629">
        <v>0</v>
      </c>
      <c r="S2629">
        <v>86307.571400000001</v>
      </c>
      <c r="U2629">
        <f t="shared" si="45"/>
        <v>0</v>
      </c>
      <c r="V2629">
        <f t="shared" si="46"/>
        <v>4.5336372589505096</v>
      </c>
      <c r="W2629" t="str">
        <f t="shared" si="47"/>
        <v/>
      </c>
      <c r="X2629">
        <f t="shared" si="48"/>
        <v>0.31179999695832017</v>
      </c>
      <c r="Y2629" t="str">
        <f t="shared" si="49"/>
        <v/>
      </c>
      <c r="AA2629">
        <v>25542.428599999999</v>
      </c>
      <c r="AC2629">
        <v>0</v>
      </c>
      <c r="AD2629">
        <v>86307.571400000001</v>
      </c>
      <c r="AF2629">
        <v>0</v>
      </c>
      <c r="AG2629">
        <v>7</v>
      </c>
      <c r="AH2629">
        <v>2739003.55</v>
      </c>
      <c r="AI2629">
        <v>188374.90349999999</v>
      </c>
      <c r="AJ2629">
        <v>0.48159999999999997</v>
      </c>
      <c r="AK2629">
        <v>188374.42189999999</v>
      </c>
    </row>
    <row r="2630" spans="1:37" ht="19" customHeight="1">
      <c r="A2630" t="s">
        <v>1279</v>
      </c>
      <c r="B2630" t="s">
        <v>1280</v>
      </c>
      <c r="C2630" t="s">
        <v>1281</v>
      </c>
      <c r="D2630">
        <v>7</v>
      </c>
      <c r="E2630" t="s">
        <v>1209</v>
      </c>
      <c r="G2630" t="s">
        <v>1210</v>
      </c>
      <c r="H2630" t="s">
        <v>1168</v>
      </c>
      <c r="I2630" t="s">
        <v>1165</v>
      </c>
      <c r="J2630" t="s">
        <v>1032</v>
      </c>
      <c r="K2630">
        <v>0</v>
      </c>
      <c r="L2630">
        <v>2058621.41</v>
      </c>
      <c r="M2630">
        <v>141570.62580000001</v>
      </c>
      <c r="N2630">
        <v>0</v>
      </c>
      <c r="O2630">
        <v>141570.62580000001</v>
      </c>
      <c r="P2630">
        <v>4573</v>
      </c>
      <c r="R2630">
        <v>0</v>
      </c>
      <c r="S2630">
        <v>35525.2857</v>
      </c>
      <c r="U2630">
        <f t="shared" si="45"/>
        <v>0</v>
      </c>
      <c r="V2630">
        <f t="shared" si="46"/>
        <v>8.2782943771552233</v>
      </c>
      <c r="W2630" t="str">
        <f t="shared" si="47"/>
        <v/>
      </c>
      <c r="X2630">
        <f t="shared" si="48"/>
        <v>0.56929521369861114</v>
      </c>
      <c r="Y2630" t="str">
        <f t="shared" si="49"/>
        <v/>
      </c>
      <c r="AA2630">
        <v>4573</v>
      </c>
      <c r="AC2630">
        <v>0</v>
      </c>
      <c r="AD2630">
        <v>35525.2857</v>
      </c>
      <c r="AF2630">
        <v>0</v>
      </c>
      <c r="AG2630">
        <v>0</v>
      </c>
      <c r="AH2630">
        <v>2058621.41</v>
      </c>
      <c r="AI2630">
        <v>141570.62580000001</v>
      </c>
      <c r="AJ2630">
        <v>0</v>
      </c>
      <c r="AK2630">
        <v>141570.62580000001</v>
      </c>
    </row>
    <row r="2631" spans="1:37" ht="19" customHeight="1">
      <c r="A2631" t="s">
        <v>1279</v>
      </c>
      <c r="B2631" t="s">
        <v>1280</v>
      </c>
      <c r="C2631" t="s">
        <v>1281</v>
      </c>
      <c r="D2631">
        <v>7</v>
      </c>
      <c r="E2631" t="s">
        <v>1205</v>
      </c>
      <c r="F2631" t="s">
        <v>1206</v>
      </c>
      <c r="G2631" t="s">
        <v>1206</v>
      </c>
      <c r="H2631" t="s">
        <v>1168</v>
      </c>
      <c r="I2631" t="s">
        <v>1165</v>
      </c>
      <c r="J2631" t="s">
        <v>1039</v>
      </c>
      <c r="K2631">
        <v>3025.81</v>
      </c>
      <c r="L2631">
        <v>16497.606599999999</v>
      </c>
      <c r="M2631">
        <v>134374.0563</v>
      </c>
      <c r="N2631">
        <v>20818.9319</v>
      </c>
      <c r="O2631">
        <v>113555.1244</v>
      </c>
      <c r="P2631">
        <v>8799.7142999999996</v>
      </c>
      <c r="Q2631">
        <v>60448.428599999999</v>
      </c>
      <c r="S2631">
        <v>60448.428599999999</v>
      </c>
      <c r="U2631">
        <f t="shared" si="45"/>
        <v>0</v>
      </c>
      <c r="V2631">
        <f t="shared" si="46"/>
        <v>4.613948747520815E-2</v>
      </c>
      <c r="W2631" t="str">
        <f t="shared" si="47"/>
        <v/>
      </c>
      <c r="X2631">
        <f t="shared" si="48"/>
        <v>0.31756481023135902</v>
      </c>
      <c r="Y2631" t="str">
        <f t="shared" si="49"/>
        <v/>
      </c>
      <c r="AA2631">
        <v>8799.7142999999996</v>
      </c>
      <c r="AB2631">
        <v>60448.428599999999</v>
      </c>
      <c r="AD2631">
        <v>60448.428599999999</v>
      </c>
      <c r="AF2631">
        <v>0</v>
      </c>
      <c r="AG2631">
        <v>3025.81</v>
      </c>
      <c r="AH2631">
        <v>16497.606599999999</v>
      </c>
      <c r="AI2631">
        <v>134374.0563</v>
      </c>
      <c r="AJ2631">
        <v>20818.9319</v>
      </c>
      <c r="AK2631">
        <v>113555.1244</v>
      </c>
    </row>
    <row r="2632" spans="1:37" ht="19" customHeight="1">
      <c r="A2632" t="s">
        <v>1279</v>
      </c>
      <c r="B2632" t="s">
        <v>1280</v>
      </c>
      <c r="C2632" t="s">
        <v>1281</v>
      </c>
      <c r="D2632">
        <v>7</v>
      </c>
      <c r="E2632" t="s">
        <v>1207</v>
      </c>
      <c r="G2632" t="s">
        <v>1208</v>
      </c>
      <c r="H2632" t="s">
        <v>1168</v>
      </c>
      <c r="I2632" t="s">
        <v>1165</v>
      </c>
      <c r="J2632" t="s">
        <v>1032</v>
      </c>
      <c r="K2632">
        <v>0</v>
      </c>
      <c r="L2632">
        <v>1949238.51</v>
      </c>
      <c r="M2632">
        <v>134069.58689999999</v>
      </c>
      <c r="N2632">
        <v>0</v>
      </c>
      <c r="O2632">
        <v>134069.58689999999</v>
      </c>
      <c r="P2632">
        <v>3634.1428999999998</v>
      </c>
      <c r="R2632">
        <v>0</v>
      </c>
      <c r="S2632">
        <v>15869.857099999999</v>
      </c>
      <c r="U2632">
        <f t="shared" ref="U2632:U2886" si="50">IFERROR(T2632/S2632,"")</f>
        <v>0</v>
      </c>
      <c r="V2632">
        <f t="shared" ref="V2632:V2886" si="51">IFERROR((K2632+L2632)/D2632/S2632,"")</f>
        <v>17.546638418421193</v>
      </c>
      <c r="W2632" t="str">
        <f t="shared" ref="W2632:W2886" si="52">IFERROR((K2632+L2632)/D2632/T2632,"")</f>
        <v/>
      </c>
      <c r="X2632">
        <f t="shared" ref="X2632:X2886" si="53">IFERROR(M2632/D2632/S2632,"")</f>
        <v>1.2068664517824441</v>
      </c>
      <c r="Y2632" t="str">
        <f t="shared" ref="Y2632:Y2886" si="54">IFERROR(M2632/D2632/T2632,"")</f>
        <v/>
      </c>
      <c r="AA2632">
        <v>3634.1428999999998</v>
      </c>
      <c r="AC2632">
        <v>0</v>
      </c>
      <c r="AD2632">
        <v>15869.857099999999</v>
      </c>
      <c r="AF2632">
        <v>0</v>
      </c>
      <c r="AG2632">
        <v>0</v>
      </c>
      <c r="AH2632">
        <v>1949238.51</v>
      </c>
      <c r="AI2632">
        <v>134069.58689999999</v>
      </c>
      <c r="AJ2632">
        <v>0</v>
      </c>
      <c r="AK2632">
        <v>134069.58689999999</v>
      </c>
    </row>
    <row r="2633" spans="1:37" ht="19" customHeight="1">
      <c r="A2633" t="s">
        <v>1279</v>
      </c>
      <c r="B2633" t="s">
        <v>1280</v>
      </c>
      <c r="C2633" t="s">
        <v>1281</v>
      </c>
      <c r="D2633">
        <v>7</v>
      </c>
      <c r="E2633" t="s">
        <v>1211</v>
      </c>
      <c r="G2633" t="s">
        <v>1212</v>
      </c>
      <c r="H2633" t="s">
        <v>1168</v>
      </c>
      <c r="I2633" t="s">
        <v>1165</v>
      </c>
      <c r="J2633" t="s">
        <v>1032</v>
      </c>
      <c r="K2633">
        <v>339824</v>
      </c>
      <c r="L2633">
        <v>1444050.99</v>
      </c>
      <c r="M2633">
        <v>122801.15029999999</v>
      </c>
      <c r="N2633">
        <v>23392.7526</v>
      </c>
      <c r="O2633">
        <v>99408.397599999997</v>
      </c>
      <c r="P2633">
        <v>597.85709999999995</v>
      </c>
      <c r="R2633">
        <v>0</v>
      </c>
      <c r="S2633">
        <v>13673.428599999999</v>
      </c>
      <c r="U2633">
        <f t="shared" si="50"/>
        <v>0</v>
      </c>
      <c r="V2633">
        <f t="shared" si="51"/>
        <v>18.637555491072249</v>
      </c>
      <c r="W2633" t="str">
        <f t="shared" si="52"/>
        <v/>
      </c>
      <c r="X2633">
        <f t="shared" si="53"/>
        <v>1.2830009198591619</v>
      </c>
      <c r="Y2633" t="str">
        <f t="shared" si="54"/>
        <v/>
      </c>
      <c r="AA2633">
        <v>597.85709999999995</v>
      </c>
      <c r="AC2633">
        <v>0</v>
      </c>
      <c r="AD2633">
        <v>13673.428599999999</v>
      </c>
      <c r="AF2633">
        <v>0</v>
      </c>
      <c r="AG2633">
        <v>339824</v>
      </c>
      <c r="AH2633">
        <v>1444050.99</v>
      </c>
      <c r="AI2633">
        <v>122801.15029999999</v>
      </c>
      <c r="AJ2633">
        <v>23392.7526</v>
      </c>
      <c r="AK2633">
        <v>99408.397599999997</v>
      </c>
    </row>
    <row r="2634" spans="1:37" ht="19" customHeight="1">
      <c r="A2634" t="s">
        <v>1279</v>
      </c>
      <c r="B2634" t="s">
        <v>1280</v>
      </c>
      <c r="C2634" t="s">
        <v>1281</v>
      </c>
      <c r="D2634">
        <v>7</v>
      </c>
      <c r="E2634" t="s">
        <v>1203</v>
      </c>
      <c r="G2634" t="s">
        <v>1204</v>
      </c>
      <c r="H2634" t="s">
        <v>1071</v>
      </c>
      <c r="I2634" t="s">
        <v>1165</v>
      </c>
      <c r="J2634" t="s">
        <v>1032</v>
      </c>
      <c r="K2634">
        <v>8984</v>
      </c>
      <c r="L2634">
        <v>1764005.57</v>
      </c>
      <c r="M2634">
        <v>122032.3391</v>
      </c>
      <c r="N2634">
        <v>617.90470000000005</v>
      </c>
      <c r="O2634">
        <v>121414.4344</v>
      </c>
      <c r="P2634">
        <v>3715.2856999999999</v>
      </c>
      <c r="R2634">
        <v>0</v>
      </c>
      <c r="S2634">
        <v>24267.857100000001</v>
      </c>
      <c r="U2634">
        <f t="shared" si="50"/>
        <v>0</v>
      </c>
      <c r="V2634">
        <f t="shared" si="51"/>
        <v>10.437024713060236</v>
      </c>
      <c r="W2634" t="str">
        <f t="shared" si="52"/>
        <v/>
      </c>
      <c r="X2634">
        <f t="shared" si="53"/>
        <v>0.71836550001771671</v>
      </c>
      <c r="Y2634" t="str">
        <f t="shared" si="54"/>
        <v/>
      </c>
      <c r="AA2634">
        <v>3715.2856999999999</v>
      </c>
      <c r="AC2634">
        <v>0</v>
      </c>
      <c r="AD2634">
        <v>24267.857100000001</v>
      </c>
      <c r="AF2634">
        <v>0</v>
      </c>
      <c r="AG2634">
        <v>8984</v>
      </c>
      <c r="AH2634">
        <v>1764005.57</v>
      </c>
      <c r="AI2634">
        <v>122032.3391</v>
      </c>
      <c r="AJ2634">
        <v>617.90470000000005</v>
      </c>
      <c r="AK2634">
        <v>121414.4344</v>
      </c>
    </row>
    <row r="2635" spans="1:37" ht="19" customHeight="1">
      <c r="A2635" t="s">
        <v>1279</v>
      </c>
      <c r="B2635" t="s">
        <v>1280</v>
      </c>
      <c r="C2635" t="s">
        <v>1281</v>
      </c>
      <c r="D2635">
        <v>7</v>
      </c>
      <c r="E2635" t="s">
        <v>1217</v>
      </c>
      <c r="G2635" t="s">
        <v>1218</v>
      </c>
      <c r="H2635" t="s">
        <v>1071</v>
      </c>
      <c r="I2635" t="s">
        <v>1165</v>
      </c>
      <c r="J2635" t="s">
        <v>1032</v>
      </c>
      <c r="K2635">
        <v>828598</v>
      </c>
      <c r="L2635">
        <v>142002.03</v>
      </c>
      <c r="M2635">
        <v>66721.825500000006</v>
      </c>
      <c r="N2635">
        <v>56950.5867</v>
      </c>
      <c r="O2635">
        <v>9771.2387999999992</v>
      </c>
      <c r="P2635">
        <v>407.1429</v>
      </c>
      <c r="R2635">
        <v>0</v>
      </c>
      <c r="S2635">
        <v>5108.5713999999998</v>
      </c>
      <c r="U2635">
        <f t="shared" si="50"/>
        <v>0</v>
      </c>
      <c r="V2635">
        <f t="shared" si="51"/>
        <v>27.142059156275497</v>
      </c>
      <c r="W2635" t="str">
        <f t="shared" si="52"/>
        <v/>
      </c>
      <c r="X2635">
        <f t="shared" si="53"/>
        <v>1.8658228711735061</v>
      </c>
      <c r="Y2635" t="str">
        <f t="shared" si="54"/>
        <v/>
      </c>
      <c r="AA2635">
        <v>407.1429</v>
      </c>
      <c r="AC2635">
        <v>0</v>
      </c>
      <c r="AD2635">
        <v>5108.5713999999998</v>
      </c>
      <c r="AF2635">
        <v>0</v>
      </c>
      <c r="AG2635">
        <v>828598</v>
      </c>
      <c r="AH2635">
        <v>142002.03</v>
      </c>
      <c r="AI2635">
        <v>66721.825500000006</v>
      </c>
      <c r="AJ2635">
        <v>56950.5867</v>
      </c>
      <c r="AK2635">
        <v>9771.2387999999992</v>
      </c>
    </row>
    <row r="2636" spans="1:37" ht="19" customHeight="1">
      <c r="A2636" t="s">
        <v>1279</v>
      </c>
      <c r="B2636" t="s">
        <v>1280</v>
      </c>
      <c r="C2636" t="s">
        <v>1281</v>
      </c>
      <c r="D2636">
        <v>7</v>
      </c>
      <c r="E2636" t="s">
        <v>1221</v>
      </c>
      <c r="G2636" t="s">
        <v>1222</v>
      </c>
      <c r="H2636" t="s">
        <v>1168</v>
      </c>
      <c r="I2636" t="s">
        <v>1165</v>
      </c>
      <c r="J2636" t="s">
        <v>1032</v>
      </c>
      <c r="K2636">
        <v>153836</v>
      </c>
      <c r="L2636">
        <v>696972.16</v>
      </c>
      <c r="M2636">
        <v>58552.602099999996</v>
      </c>
      <c r="N2636">
        <v>10584.4719</v>
      </c>
      <c r="O2636">
        <v>47968.1302</v>
      </c>
      <c r="P2636">
        <v>1905.1429000000001</v>
      </c>
      <c r="R2636">
        <v>0</v>
      </c>
      <c r="S2636">
        <v>16585.2857</v>
      </c>
      <c r="U2636">
        <f t="shared" si="50"/>
        <v>0</v>
      </c>
      <c r="V2636">
        <f t="shared" si="51"/>
        <v>7.3284250302147562</v>
      </c>
      <c r="W2636" t="str">
        <f t="shared" si="52"/>
        <v/>
      </c>
      <c r="X2636">
        <f t="shared" si="53"/>
        <v>0.50434207731839931</v>
      </c>
      <c r="Y2636" t="str">
        <f t="shared" si="54"/>
        <v/>
      </c>
      <c r="AA2636">
        <v>1905.1429000000001</v>
      </c>
      <c r="AC2636">
        <v>0</v>
      </c>
      <c r="AD2636">
        <v>16585.2857</v>
      </c>
      <c r="AF2636">
        <v>0</v>
      </c>
      <c r="AG2636">
        <v>153836</v>
      </c>
      <c r="AH2636">
        <v>696972.16</v>
      </c>
      <c r="AI2636">
        <v>58552.602099999996</v>
      </c>
      <c r="AJ2636">
        <v>10584.4719</v>
      </c>
      <c r="AK2636">
        <v>47968.1302</v>
      </c>
    </row>
    <row r="2637" spans="1:37" ht="19" customHeight="1">
      <c r="A2637" t="s">
        <v>1279</v>
      </c>
      <c r="B2637" t="s">
        <v>1280</v>
      </c>
      <c r="C2637" t="s">
        <v>1281</v>
      </c>
      <c r="D2637">
        <v>7</v>
      </c>
      <c r="E2637" t="s">
        <v>1219</v>
      </c>
      <c r="G2637" t="s">
        <v>1220</v>
      </c>
      <c r="H2637" t="s">
        <v>1071</v>
      </c>
      <c r="I2637" t="s">
        <v>1165</v>
      </c>
      <c r="J2637" t="s">
        <v>1032</v>
      </c>
      <c r="K2637">
        <v>0</v>
      </c>
      <c r="L2637">
        <v>850034.18</v>
      </c>
      <c r="M2637">
        <v>58516.660300000003</v>
      </c>
      <c r="N2637">
        <v>0</v>
      </c>
      <c r="O2637">
        <v>58516.660300000003</v>
      </c>
      <c r="P2637">
        <v>294</v>
      </c>
      <c r="R2637">
        <v>0</v>
      </c>
      <c r="S2637">
        <v>15679.7143</v>
      </c>
      <c r="U2637">
        <f t="shared" si="50"/>
        <v>0</v>
      </c>
      <c r="V2637">
        <f t="shared" si="51"/>
        <v>7.7446216150580183</v>
      </c>
      <c r="W2637" t="str">
        <f t="shared" si="52"/>
        <v/>
      </c>
      <c r="X2637">
        <f t="shared" si="53"/>
        <v>0.5331425522211205</v>
      </c>
      <c r="Y2637" t="str">
        <f t="shared" si="54"/>
        <v/>
      </c>
      <c r="AA2637">
        <v>294</v>
      </c>
      <c r="AC2637">
        <v>0</v>
      </c>
      <c r="AD2637">
        <v>15679.7143</v>
      </c>
      <c r="AF2637">
        <v>0</v>
      </c>
      <c r="AG2637">
        <v>0</v>
      </c>
      <c r="AH2637">
        <v>850034.18</v>
      </c>
      <c r="AI2637">
        <v>58516.660300000003</v>
      </c>
      <c r="AJ2637">
        <v>0</v>
      </c>
      <c r="AK2637">
        <v>58516.660300000003</v>
      </c>
    </row>
    <row r="2638" spans="1:37" ht="19" customHeight="1">
      <c r="A2638" t="s">
        <v>1279</v>
      </c>
      <c r="B2638" t="s">
        <v>1280</v>
      </c>
      <c r="C2638" t="s">
        <v>1281</v>
      </c>
      <c r="D2638">
        <v>7</v>
      </c>
      <c r="E2638" t="s">
        <v>1213</v>
      </c>
      <c r="G2638" t="s">
        <v>1214</v>
      </c>
      <c r="H2638" t="s">
        <v>1071</v>
      </c>
      <c r="I2638" t="s">
        <v>1165</v>
      </c>
      <c r="J2638" t="s">
        <v>1032</v>
      </c>
      <c r="K2638">
        <v>0</v>
      </c>
      <c r="L2638">
        <v>827325.37</v>
      </c>
      <c r="M2638">
        <v>56873.481399999997</v>
      </c>
      <c r="N2638">
        <v>0</v>
      </c>
      <c r="O2638">
        <v>56873.481399999997</v>
      </c>
      <c r="P2638">
        <v>2328.4286000000002</v>
      </c>
      <c r="R2638">
        <v>0</v>
      </c>
      <c r="S2638">
        <v>19809</v>
      </c>
      <c r="U2638">
        <f t="shared" si="50"/>
        <v>0</v>
      </c>
      <c r="V2638">
        <f t="shared" si="51"/>
        <v>5.9664464925755247</v>
      </c>
      <c r="W2638" t="str">
        <f t="shared" si="52"/>
        <v/>
      </c>
      <c r="X2638">
        <f t="shared" si="53"/>
        <v>0.41015614403265471</v>
      </c>
      <c r="Y2638" t="str">
        <f t="shared" si="54"/>
        <v/>
      </c>
      <c r="AA2638">
        <v>2328.4286000000002</v>
      </c>
      <c r="AC2638">
        <v>0</v>
      </c>
      <c r="AD2638">
        <v>19809</v>
      </c>
      <c r="AF2638">
        <v>0</v>
      </c>
      <c r="AG2638">
        <v>0</v>
      </c>
      <c r="AH2638">
        <v>827325.37</v>
      </c>
      <c r="AI2638">
        <v>56873.481399999997</v>
      </c>
      <c r="AJ2638">
        <v>0</v>
      </c>
      <c r="AK2638">
        <v>56873.481399999997</v>
      </c>
    </row>
    <row r="2639" spans="1:37" ht="19" customHeight="1">
      <c r="A2639" t="s">
        <v>1279</v>
      </c>
      <c r="B2639" t="s">
        <v>1280</v>
      </c>
      <c r="C2639" t="s">
        <v>1281</v>
      </c>
      <c r="D2639">
        <v>7</v>
      </c>
      <c r="E2639" t="s">
        <v>1225</v>
      </c>
      <c r="G2639" t="s">
        <v>1226</v>
      </c>
      <c r="H2639" t="s">
        <v>1071</v>
      </c>
      <c r="I2639" t="s">
        <v>1165</v>
      </c>
      <c r="J2639" t="s">
        <v>1032</v>
      </c>
      <c r="K2639">
        <v>432550</v>
      </c>
      <c r="L2639">
        <v>222212.7</v>
      </c>
      <c r="M2639">
        <v>45065.972199999997</v>
      </c>
      <c r="N2639">
        <v>29767.597399999999</v>
      </c>
      <c r="O2639">
        <v>15298.374900000001</v>
      </c>
      <c r="P2639">
        <v>137.8571</v>
      </c>
      <c r="R2639">
        <v>0</v>
      </c>
      <c r="S2639">
        <v>3201.5713999999998</v>
      </c>
      <c r="U2639">
        <f t="shared" si="50"/>
        <v>0</v>
      </c>
      <c r="V2639">
        <f t="shared" si="51"/>
        <v>29.216130732373664</v>
      </c>
      <c r="W2639" t="str">
        <f t="shared" si="52"/>
        <v/>
      </c>
      <c r="X2639">
        <f t="shared" si="53"/>
        <v>2.0108862880807306</v>
      </c>
      <c r="Y2639" t="str">
        <f t="shared" si="54"/>
        <v/>
      </c>
      <c r="AA2639">
        <v>137.8571</v>
      </c>
      <c r="AC2639">
        <v>0</v>
      </c>
      <c r="AD2639">
        <v>3201.5713999999998</v>
      </c>
      <c r="AF2639">
        <v>0</v>
      </c>
      <c r="AG2639">
        <v>432550</v>
      </c>
      <c r="AH2639">
        <v>222212.7</v>
      </c>
      <c r="AI2639">
        <v>45065.972199999997</v>
      </c>
      <c r="AJ2639">
        <v>29767.597399999999</v>
      </c>
      <c r="AK2639">
        <v>15298.374900000001</v>
      </c>
    </row>
    <row r="2640" spans="1:37" ht="19" customHeight="1">
      <c r="A2640" t="s">
        <v>1279</v>
      </c>
      <c r="B2640" t="s">
        <v>1280</v>
      </c>
      <c r="C2640" t="s">
        <v>1281</v>
      </c>
      <c r="D2640">
        <v>7</v>
      </c>
      <c r="E2640" t="s">
        <v>1223</v>
      </c>
      <c r="G2640" t="s">
        <v>1224</v>
      </c>
      <c r="H2640" t="s">
        <v>1168</v>
      </c>
      <c r="I2640" t="s">
        <v>1165</v>
      </c>
      <c r="J2640" t="s">
        <v>1032</v>
      </c>
      <c r="K2640">
        <v>133369</v>
      </c>
      <c r="L2640">
        <v>507471.68</v>
      </c>
      <c r="M2640">
        <v>44104.573400000001</v>
      </c>
      <c r="N2640">
        <v>9179.9701000000005</v>
      </c>
      <c r="O2640">
        <v>34924.603300000002</v>
      </c>
      <c r="P2640">
        <v>493.8571</v>
      </c>
      <c r="R2640">
        <v>0</v>
      </c>
      <c r="S2640">
        <v>3394.5713999999998</v>
      </c>
      <c r="U2640">
        <f t="shared" si="50"/>
        <v>0</v>
      </c>
      <c r="V2640">
        <f t="shared" si="51"/>
        <v>26.969139188360735</v>
      </c>
      <c r="W2640" t="str">
        <f t="shared" si="52"/>
        <v/>
      </c>
      <c r="X2640">
        <f t="shared" si="53"/>
        <v>1.8560968677392213</v>
      </c>
      <c r="Y2640" t="str">
        <f t="shared" si="54"/>
        <v/>
      </c>
      <c r="AA2640">
        <v>493.8571</v>
      </c>
      <c r="AC2640">
        <v>0</v>
      </c>
      <c r="AD2640">
        <v>3394.5713999999998</v>
      </c>
      <c r="AF2640">
        <v>0</v>
      </c>
      <c r="AG2640">
        <v>133369</v>
      </c>
      <c r="AH2640">
        <v>507471.68</v>
      </c>
      <c r="AI2640">
        <v>44104.573400000001</v>
      </c>
      <c r="AJ2640">
        <v>9179.9701000000005</v>
      </c>
      <c r="AK2640">
        <v>34924.603300000002</v>
      </c>
    </row>
    <row r="2641" spans="1:37" ht="19" customHeight="1">
      <c r="A2641" t="s">
        <v>1279</v>
      </c>
      <c r="B2641" t="s">
        <v>1280</v>
      </c>
      <c r="C2641" t="s">
        <v>1281</v>
      </c>
      <c r="D2641">
        <v>7</v>
      </c>
      <c r="E2641" t="s">
        <v>1215</v>
      </c>
      <c r="G2641" t="s">
        <v>1216</v>
      </c>
      <c r="H2641" t="s">
        <v>1168</v>
      </c>
      <c r="I2641" t="s">
        <v>1165</v>
      </c>
      <c r="J2641" t="s">
        <v>1032</v>
      </c>
      <c r="K2641">
        <v>0</v>
      </c>
      <c r="L2641">
        <v>611699.41</v>
      </c>
      <c r="M2641">
        <v>42058.923199999997</v>
      </c>
      <c r="N2641">
        <v>0</v>
      </c>
      <c r="O2641">
        <v>42058.923199999997</v>
      </c>
      <c r="P2641">
        <v>16828.2857</v>
      </c>
      <c r="R2641">
        <v>0</v>
      </c>
      <c r="S2641">
        <v>37891.428599999999</v>
      </c>
      <c r="U2641">
        <f t="shared" si="50"/>
        <v>0</v>
      </c>
      <c r="V2641">
        <f t="shared" si="51"/>
        <v>2.3062110146989814</v>
      </c>
      <c r="W2641" t="str">
        <f t="shared" si="52"/>
        <v/>
      </c>
      <c r="X2641">
        <f t="shared" si="53"/>
        <v>0.15856930767714575</v>
      </c>
      <c r="Y2641" t="str">
        <f t="shared" si="54"/>
        <v/>
      </c>
      <c r="AA2641">
        <v>16828.2857</v>
      </c>
      <c r="AC2641">
        <v>0</v>
      </c>
      <c r="AD2641">
        <v>37891.428599999999</v>
      </c>
      <c r="AF2641">
        <v>0</v>
      </c>
      <c r="AG2641">
        <v>0</v>
      </c>
      <c r="AH2641">
        <v>611699.41</v>
      </c>
      <c r="AI2641">
        <v>42058.923199999997</v>
      </c>
      <c r="AJ2641">
        <v>0</v>
      </c>
      <c r="AK2641">
        <v>42058.923199999997</v>
      </c>
    </row>
    <row r="2642" spans="1:37" ht="19" customHeight="1">
      <c r="A2642" t="s">
        <v>1279</v>
      </c>
      <c r="B2642" t="s">
        <v>1280</v>
      </c>
      <c r="C2642" t="s">
        <v>1281</v>
      </c>
      <c r="D2642">
        <v>7</v>
      </c>
      <c r="E2642" t="s">
        <v>1227</v>
      </c>
      <c r="G2642" t="s">
        <v>1228</v>
      </c>
      <c r="H2642" t="s">
        <v>1168</v>
      </c>
      <c r="I2642" t="s">
        <v>1165</v>
      </c>
      <c r="J2642" t="s">
        <v>1032</v>
      </c>
      <c r="K2642">
        <v>494074</v>
      </c>
      <c r="L2642">
        <v>108131.1</v>
      </c>
      <c r="M2642">
        <v>41442.604899999998</v>
      </c>
      <c r="N2642">
        <v>34004.0386</v>
      </c>
      <c r="O2642">
        <v>7438.5663999999997</v>
      </c>
      <c r="P2642">
        <v>545.42859999999996</v>
      </c>
      <c r="R2642">
        <v>0</v>
      </c>
      <c r="S2642">
        <v>3854</v>
      </c>
      <c r="U2642">
        <f t="shared" si="50"/>
        <v>0</v>
      </c>
      <c r="V2642">
        <f t="shared" si="51"/>
        <v>22.322080954852101</v>
      </c>
      <c r="W2642" t="str">
        <f t="shared" si="52"/>
        <v/>
      </c>
      <c r="X2642">
        <f t="shared" si="53"/>
        <v>1.5361629809474386</v>
      </c>
      <c r="Y2642" t="str">
        <f t="shared" si="54"/>
        <v/>
      </c>
      <c r="AA2642">
        <v>545.42859999999996</v>
      </c>
      <c r="AC2642">
        <v>0</v>
      </c>
      <c r="AD2642">
        <v>3854</v>
      </c>
      <c r="AF2642">
        <v>0</v>
      </c>
      <c r="AG2642">
        <v>494074</v>
      </c>
      <c r="AH2642">
        <v>108131.1</v>
      </c>
      <c r="AI2642">
        <v>41442.604899999998</v>
      </c>
      <c r="AJ2642">
        <v>34004.0386</v>
      </c>
      <c r="AK2642">
        <v>7438.5663999999997</v>
      </c>
    </row>
    <row r="2643" spans="1:37" ht="19" customHeight="1">
      <c r="A2643" t="s">
        <v>1279</v>
      </c>
      <c r="B2643" t="s">
        <v>1280</v>
      </c>
      <c r="C2643" t="s">
        <v>1281</v>
      </c>
      <c r="D2643">
        <v>7</v>
      </c>
      <c r="E2643" t="s">
        <v>1233</v>
      </c>
      <c r="G2643" t="s">
        <v>1234</v>
      </c>
      <c r="H2643" t="s">
        <v>1071</v>
      </c>
      <c r="I2643" t="s">
        <v>1165</v>
      </c>
      <c r="J2643" t="s">
        <v>1032</v>
      </c>
      <c r="K2643">
        <v>397727</v>
      </c>
      <c r="L2643">
        <v>178463.43</v>
      </c>
      <c r="M2643">
        <v>39675.401899999997</v>
      </c>
      <c r="N2643">
        <v>27389.750400000001</v>
      </c>
      <c r="O2643">
        <v>12285.6515</v>
      </c>
      <c r="P2643">
        <v>83.285700000000006</v>
      </c>
      <c r="R2643">
        <v>0</v>
      </c>
      <c r="S2643">
        <v>1389</v>
      </c>
      <c r="U2643">
        <f t="shared" si="50"/>
        <v>0</v>
      </c>
      <c r="V2643">
        <f t="shared" si="51"/>
        <v>59.260560526586431</v>
      </c>
      <c r="W2643" t="str">
        <f t="shared" si="52"/>
        <v/>
      </c>
      <c r="X2643">
        <f t="shared" si="53"/>
        <v>4.080572035380027</v>
      </c>
      <c r="Y2643" t="str">
        <f t="shared" si="54"/>
        <v/>
      </c>
      <c r="AA2643">
        <v>83.285700000000006</v>
      </c>
      <c r="AC2643">
        <v>0</v>
      </c>
      <c r="AD2643">
        <v>1389</v>
      </c>
      <c r="AF2643">
        <v>0</v>
      </c>
      <c r="AG2643">
        <v>397727</v>
      </c>
      <c r="AH2643">
        <v>178463.43</v>
      </c>
      <c r="AI2643">
        <v>39675.401899999997</v>
      </c>
      <c r="AJ2643">
        <v>27389.750400000001</v>
      </c>
      <c r="AK2643">
        <v>12285.6515</v>
      </c>
    </row>
    <row r="2644" spans="1:37" ht="19" customHeight="1">
      <c r="A2644" t="s">
        <v>1279</v>
      </c>
      <c r="B2644" t="s">
        <v>1280</v>
      </c>
      <c r="C2644" t="s">
        <v>1281</v>
      </c>
      <c r="D2644">
        <v>7</v>
      </c>
      <c r="E2644" t="s">
        <v>1229</v>
      </c>
      <c r="G2644" t="s">
        <v>1230</v>
      </c>
      <c r="H2644" t="s">
        <v>1071</v>
      </c>
      <c r="I2644" t="s">
        <v>1165</v>
      </c>
      <c r="J2644" t="s">
        <v>1032</v>
      </c>
      <c r="K2644">
        <v>186221</v>
      </c>
      <c r="L2644">
        <v>230313.61</v>
      </c>
      <c r="M2644">
        <v>28667.127499999999</v>
      </c>
      <c r="N2644">
        <v>12818.1358</v>
      </c>
      <c r="O2644">
        <v>15848.9918</v>
      </c>
      <c r="P2644">
        <v>119.8571</v>
      </c>
      <c r="R2644">
        <v>0</v>
      </c>
      <c r="S2644">
        <v>3143.5713999999998</v>
      </c>
      <c r="U2644">
        <f t="shared" si="50"/>
        <v>0</v>
      </c>
      <c r="V2644">
        <f t="shared" si="51"/>
        <v>18.929089469930375</v>
      </c>
      <c r="W2644" t="str">
        <f t="shared" si="52"/>
        <v/>
      </c>
      <c r="X2644">
        <f t="shared" si="53"/>
        <v>1.3027551811202471</v>
      </c>
      <c r="Y2644" t="str">
        <f t="shared" si="54"/>
        <v/>
      </c>
      <c r="AA2644">
        <v>119.8571</v>
      </c>
      <c r="AC2644">
        <v>0</v>
      </c>
      <c r="AD2644">
        <v>3143.5713999999998</v>
      </c>
      <c r="AF2644">
        <v>0</v>
      </c>
      <c r="AG2644">
        <v>186221</v>
      </c>
      <c r="AH2644">
        <v>230313.61</v>
      </c>
      <c r="AI2644">
        <v>28667.127499999999</v>
      </c>
      <c r="AJ2644">
        <v>12818.1358</v>
      </c>
      <c r="AK2644">
        <v>15848.9918</v>
      </c>
    </row>
    <row r="2645" spans="1:37" ht="19" customHeight="1">
      <c r="A2645" t="s">
        <v>1279</v>
      </c>
      <c r="B2645" t="s">
        <v>1280</v>
      </c>
      <c r="C2645" t="s">
        <v>1281</v>
      </c>
      <c r="D2645">
        <v>7</v>
      </c>
      <c r="E2645" t="s">
        <v>1231</v>
      </c>
      <c r="G2645" t="s">
        <v>1232</v>
      </c>
      <c r="H2645" t="s">
        <v>1168</v>
      </c>
      <c r="I2645" t="s">
        <v>1165</v>
      </c>
      <c r="J2645" t="s">
        <v>1032</v>
      </c>
      <c r="K2645">
        <v>172863</v>
      </c>
      <c r="L2645">
        <v>225764.18</v>
      </c>
      <c r="M2645">
        <v>27434.551899999999</v>
      </c>
      <c r="N2645">
        <v>11897.940699999999</v>
      </c>
      <c r="O2645">
        <v>15536.611199999999</v>
      </c>
      <c r="P2645">
        <v>67.714299999999994</v>
      </c>
      <c r="R2645">
        <v>0</v>
      </c>
      <c r="S2645">
        <v>2612.2856999999999</v>
      </c>
      <c r="U2645">
        <f t="shared" si="50"/>
        <v>0</v>
      </c>
      <c r="V2645">
        <f t="shared" si="51"/>
        <v>21.799583406975739</v>
      </c>
      <c r="W2645" t="str">
        <f t="shared" si="52"/>
        <v/>
      </c>
      <c r="X2645">
        <f t="shared" si="53"/>
        <v>1.500303622991926</v>
      </c>
      <c r="Y2645" t="str">
        <f t="shared" si="54"/>
        <v/>
      </c>
      <c r="AA2645">
        <v>67.714299999999994</v>
      </c>
      <c r="AC2645">
        <v>0</v>
      </c>
      <c r="AD2645">
        <v>2612.2856999999999</v>
      </c>
      <c r="AF2645">
        <v>0</v>
      </c>
      <c r="AG2645">
        <v>172863</v>
      </c>
      <c r="AH2645">
        <v>225764.18</v>
      </c>
      <c r="AI2645">
        <v>27434.551899999999</v>
      </c>
      <c r="AJ2645">
        <v>11897.940699999999</v>
      </c>
      <c r="AK2645">
        <v>15536.611199999999</v>
      </c>
    </row>
    <row r="2646" spans="1:37" ht="19" customHeight="1">
      <c r="A2646" t="s">
        <v>1279</v>
      </c>
      <c r="B2646" t="s">
        <v>1280</v>
      </c>
      <c r="C2646" t="s">
        <v>1281</v>
      </c>
      <c r="D2646">
        <v>7</v>
      </c>
      <c r="E2646" t="s">
        <v>1245</v>
      </c>
      <c r="G2646" t="s">
        <v>1311</v>
      </c>
      <c r="H2646" t="s">
        <v>1311</v>
      </c>
      <c r="I2646" t="s">
        <v>1031</v>
      </c>
      <c r="J2646" t="s">
        <v>1032</v>
      </c>
      <c r="K2646">
        <v>224304</v>
      </c>
      <c r="L2646">
        <v>404009.47</v>
      </c>
      <c r="M2646">
        <v>43224.482799999998</v>
      </c>
      <c r="N2646">
        <v>15422.9516</v>
      </c>
      <c r="O2646">
        <v>27801.531200000001</v>
      </c>
      <c r="P2646">
        <v>211</v>
      </c>
      <c r="R2646">
        <v>0</v>
      </c>
      <c r="S2646">
        <v>825.28570000000002</v>
      </c>
      <c r="U2646">
        <f t="shared" si="50"/>
        <v>0</v>
      </c>
      <c r="V2646">
        <f t="shared" si="51"/>
        <v>108.76120492922286</v>
      </c>
      <c r="W2646" t="str">
        <f t="shared" si="52"/>
        <v/>
      </c>
      <c r="X2646">
        <f t="shared" si="53"/>
        <v>7.4821678290145019</v>
      </c>
      <c r="Y2646" t="str">
        <f t="shared" si="54"/>
        <v/>
      </c>
      <c r="AA2646">
        <v>211</v>
      </c>
      <c r="AC2646">
        <v>0</v>
      </c>
      <c r="AD2646">
        <v>825.28570000000002</v>
      </c>
      <c r="AF2646">
        <v>0</v>
      </c>
      <c r="AG2646">
        <v>224304</v>
      </c>
      <c r="AH2646">
        <v>404009.47</v>
      </c>
      <c r="AI2646">
        <v>43224.482799999998</v>
      </c>
      <c r="AJ2646">
        <v>15422.9516</v>
      </c>
      <c r="AK2646">
        <v>27801.531200000001</v>
      </c>
    </row>
    <row r="2647" spans="1:37" ht="19" customHeight="1">
      <c r="A2647" t="s">
        <v>1279</v>
      </c>
      <c r="B2647" t="s">
        <v>1280</v>
      </c>
      <c r="C2647" t="s">
        <v>1281</v>
      </c>
      <c r="D2647">
        <v>7</v>
      </c>
      <c r="E2647" t="s">
        <v>1237</v>
      </c>
      <c r="G2647" t="s">
        <v>1311</v>
      </c>
      <c r="H2647" t="s">
        <v>1311</v>
      </c>
      <c r="I2647" t="s">
        <v>1031</v>
      </c>
      <c r="J2647" t="s">
        <v>1032</v>
      </c>
      <c r="K2647">
        <v>0</v>
      </c>
      <c r="L2647">
        <v>560552.95999999996</v>
      </c>
      <c r="M2647">
        <v>38563.058900000004</v>
      </c>
      <c r="N2647">
        <v>0</v>
      </c>
      <c r="O2647">
        <v>38563.058900000004</v>
      </c>
      <c r="P2647">
        <v>15948.7143</v>
      </c>
      <c r="R2647">
        <v>0</v>
      </c>
      <c r="S2647">
        <v>34713.857100000001</v>
      </c>
      <c r="U2647">
        <f t="shared" si="50"/>
        <v>0</v>
      </c>
      <c r="V2647">
        <f t="shared" si="51"/>
        <v>2.3068307867671169</v>
      </c>
      <c r="W2647" t="str">
        <f t="shared" si="52"/>
        <v/>
      </c>
      <c r="X2647">
        <f t="shared" si="53"/>
        <v>0.15869767506433949</v>
      </c>
      <c r="Y2647" t="str">
        <f t="shared" si="54"/>
        <v/>
      </c>
      <c r="AA2647">
        <v>15948.7143</v>
      </c>
      <c r="AC2647">
        <v>0</v>
      </c>
      <c r="AD2647">
        <v>34713.857100000001</v>
      </c>
      <c r="AF2647">
        <v>0</v>
      </c>
      <c r="AG2647">
        <v>0</v>
      </c>
      <c r="AH2647">
        <v>560552.95999999996</v>
      </c>
      <c r="AI2647">
        <v>38563.058900000004</v>
      </c>
      <c r="AJ2647">
        <v>0</v>
      </c>
      <c r="AK2647">
        <v>38563.058900000004</v>
      </c>
    </row>
    <row r="2648" spans="1:37" ht="19" customHeight="1">
      <c r="A2648" t="s">
        <v>1279</v>
      </c>
      <c r="B2648" t="s">
        <v>1280</v>
      </c>
      <c r="C2648" t="s">
        <v>1281</v>
      </c>
      <c r="D2648">
        <v>7</v>
      </c>
      <c r="E2648" t="s">
        <v>1236</v>
      </c>
      <c r="G2648" t="s">
        <v>1311</v>
      </c>
      <c r="H2648" t="s">
        <v>1311</v>
      </c>
      <c r="I2648" t="s">
        <v>1031</v>
      </c>
      <c r="J2648" t="s">
        <v>1032</v>
      </c>
      <c r="K2648">
        <v>0</v>
      </c>
      <c r="L2648">
        <v>538597.71</v>
      </c>
      <c r="M2648">
        <v>37049.002099999998</v>
      </c>
      <c r="N2648">
        <v>0</v>
      </c>
      <c r="O2648">
        <v>37049.002099999998</v>
      </c>
      <c r="P2648">
        <v>15599.2857</v>
      </c>
      <c r="R2648">
        <v>0</v>
      </c>
      <c r="S2648">
        <v>43322</v>
      </c>
      <c r="U2648">
        <f t="shared" si="50"/>
        <v>0</v>
      </c>
      <c r="V2648">
        <f t="shared" si="51"/>
        <v>1.7760613545081021</v>
      </c>
      <c r="W2648" t="str">
        <f t="shared" si="52"/>
        <v/>
      </c>
      <c r="X2648">
        <f t="shared" si="53"/>
        <v>0.12217151991399947</v>
      </c>
      <c r="Y2648" t="str">
        <f t="shared" si="54"/>
        <v/>
      </c>
      <c r="AA2648">
        <v>15599.2857</v>
      </c>
      <c r="AC2648">
        <v>0</v>
      </c>
      <c r="AD2648">
        <v>43322</v>
      </c>
      <c r="AF2648">
        <v>0</v>
      </c>
      <c r="AG2648">
        <v>0</v>
      </c>
      <c r="AH2648">
        <v>538597.71</v>
      </c>
      <c r="AI2648">
        <v>37049.002099999998</v>
      </c>
      <c r="AJ2648">
        <v>0</v>
      </c>
      <c r="AK2648">
        <v>37049.002099999998</v>
      </c>
    </row>
    <row r="2649" spans="1:37" ht="19" customHeight="1">
      <c r="A2649" t="s">
        <v>1279</v>
      </c>
      <c r="B2649" t="s">
        <v>1280</v>
      </c>
      <c r="C2649" t="s">
        <v>1281</v>
      </c>
      <c r="D2649">
        <v>7</v>
      </c>
      <c r="E2649" t="s">
        <v>1238</v>
      </c>
      <c r="G2649" t="s">
        <v>1311</v>
      </c>
      <c r="H2649" t="s">
        <v>1311</v>
      </c>
      <c r="I2649" t="s">
        <v>1031</v>
      </c>
      <c r="J2649" t="s">
        <v>1032</v>
      </c>
      <c r="K2649">
        <v>151245</v>
      </c>
      <c r="L2649">
        <v>179425.98</v>
      </c>
      <c r="M2649">
        <v>22742.165000000001</v>
      </c>
      <c r="N2649">
        <v>10403.627</v>
      </c>
      <c r="O2649">
        <v>12338.538</v>
      </c>
      <c r="P2649">
        <v>252.42859999999999</v>
      </c>
      <c r="R2649">
        <v>0</v>
      </c>
      <c r="S2649">
        <v>723.85709999999995</v>
      </c>
      <c r="U2649">
        <f t="shared" si="50"/>
        <v>0</v>
      </c>
      <c r="V2649">
        <f t="shared" si="51"/>
        <v>65.259719671978672</v>
      </c>
      <c r="W2649" t="str">
        <f t="shared" si="52"/>
        <v/>
      </c>
      <c r="X2649">
        <f t="shared" si="53"/>
        <v>4.4882901808737037</v>
      </c>
      <c r="Y2649" t="str">
        <f t="shared" si="54"/>
        <v/>
      </c>
      <c r="AA2649">
        <v>252.42859999999999</v>
      </c>
      <c r="AC2649">
        <v>0</v>
      </c>
      <c r="AD2649">
        <v>723.85709999999995</v>
      </c>
      <c r="AF2649">
        <v>0</v>
      </c>
      <c r="AG2649">
        <v>151245</v>
      </c>
      <c r="AH2649">
        <v>179425.98</v>
      </c>
      <c r="AI2649">
        <v>22742.165000000001</v>
      </c>
      <c r="AJ2649">
        <v>10403.627</v>
      </c>
      <c r="AK2649">
        <v>12338.538</v>
      </c>
    </row>
    <row r="2650" spans="1:37" ht="19" customHeight="1">
      <c r="A2650" t="s">
        <v>1279</v>
      </c>
      <c r="B2650" t="s">
        <v>1280</v>
      </c>
      <c r="C2650" t="s">
        <v>1281</v>
      </c>
      <c r="D2650">
        <v>7</v>
      </c>
      <c r="E2650" t="s">
        <v>1239</v>
      </c>
      <c r="G2650" t="s">
        <v>1311</v>
      </c>
      <c r="H2650" t="s">
        <v>1311</v>
      </c>
      <c r="I2650" t="s">
        <v>1031</v>
      </c>
      <c r="J2650" t="s">
        <v>1032</v>
      </c>
      <c r="K2650">
        <v>0</v>
      </c>
      <c r="L2650">
        <v>233097.16</v>
      </c>
      <c r="M2650">
        <v>16035.6927</v>
      </c>
      <c r="N2650">
        <v>0</v>
      </c>
      <c r="O2650">
        <v>16035.6927</v>
      </c>
      <c r="P2650">
        <v>994.85709999999995</v>
      </c>
      <c r="R2650">
        <v>0</v>
      </c>
      <c r="S2650">
        <v>4910.5713999999998</v>
      </c>
      <c r="U2650">
        <f t="shared" si="50"/>
        <v>0</v>
      </c>
      <c r="V2650">
        <f t="shared" si="51"/>
        <v>6.7812056017990674</v>
      </c>
      <c r="W2650" t="str">
        <f t="shared" si="52"/>
        <v/>
      </c>
      <c r="X2650">
        <f t="shared" si="53"/>
        <v>0.46650645235646976</v>
      </c>
      <c r="Y2650" t="str">
        <f t="shared" si="54"/>
        <v/>
      </c>
      <c r="AA2650">
        <v>994.85709999999995</v>
      </c>
      <c r="AC2650">
        <v>0</v>
      </c>
      <c r="AD2650">
        <v>4910.5713999999998</v>
      </c>
      <c r="AF2650">
        <v>0</v>
      </c>
      <c r="AG2650">
        <v>0</v>
      </c>
      <c r="AH2650">
        <v>233097.16</v>
      </c>
      <c r="AI2650">
        <v>16035.6927</v>
      </c>
      <c r="AJ2650">
        <v>0</v>
      </c>
      <c r="AK2650">
        <v>16035.6927</v>
      </c>
    </row>
    <row r="2651" spans="1:37" ht="19" customHeight="1">
      <c r="A2651" t="s">
        <v>1279</v>
      </c>
      <c r="B2651" t="s">
        <v>1280</v>
      </c>
      <c r="C2651" t="s">
        <v>1281</v>
      </c>
      <c r="D2651">
        <v>7</v>
      </c>
      <c r="E2651" t="s">
        <v>1243</v>
      </c>
      <c r="G2651" t="s">
        <v>1311</v>
      </c>
      <c r="H2651" t="s">
        <v>1311</v>
      </c>
      <c r="I2651" t="s">
        <v>1031</v>
      </c>
      <c r="J2651" t="s">
        <v>1032</v>
      </c>
      <c r="K2651">
        <v>0</v>
      </c>
      <c r="L2651">
        <v>229533.68</v>
      </c>
      <c r="M2651">
        <v>15794.709500000001</v>
      </c>
      <c r="N2651">
        <v>0</v>
      </c>
      <c r="O2651">
        <v>15794.709500000001</v>
      </c>
      <c r="P2651">
        <v>252.28569999999999</v>
      </c>
      <c r="R2651">
        <v>0</v>
      </c>
      <c r="S2651">
        <v>968.85709999999995</v>
      </c>
      <c r="U2651">
        <f t="shared" si="50"/>
        <v>0</v>
      </c>
      <c r="V2651">
        <f t="shared" si="51"/>
        <v>33.84454293031007</v>
      </c>
      <c r="W2651" t="str">
        <f t="shared" si="52"/>
        <v/>
      </c>
      <c r="X2651">
        <f t="shared" si="53"/>
        <v>2.3289162781885708</v>
      </c>
      <c r="Y2651" t="str">
        <f t="shared" si="54"/>
        <v/>
      </c>
      <c r="AA2651">
        <v>252.28569999999999</v>
      </c>
      <c r="AC2651">
        <v>0</v>
      </c>
      <c r="AD2651">
        <v>968.85709999999995</v>
      </c>
      <c r="AF2651">
        <v>0</v>
      </c>
      <c r="AG2651">
        <v>0</v>
      </c>
      <c r="AH2651">
        <v>229533.68</v>
      </c>
      <c r="AI2651">
        <v>15794.709500000001</v>
      </c>
      <c r="AJ2651">
        <v>0</v>
      </c>
      <c r="AK2651">
        <v>15794.709500000001</v>
      </c>
    </row>
    <row r="2652" spans="1:37" ht="19" customHeight="1">
      <c r="A2652" t="s">
        <v>1279</v>
      </c>
      <c r="B2652" t="s">
        <v>1280</v>
      </c>
      <c r="C2652" t="s">
        <v>1281</v>
      </c>
      <c r="D2652">
        <v>7</v>
      </c>
      <c r="E2652" t="s">
        <v>1242</v>
      </c>
      <c r="G2652" t="s">
        <v>1311</v>
      </c>
      <c r="H2652" t="s">
        <v>1311</v>
      </c>
      <c r="I2652" t="s">
        <v>1031</v>
      </c>
      <c r="J2652" t="s">
        <v>1032</v>
      </c>
      <c r="K2652">
        <v>3792</v>
      </c>
      <c r="L2652">
        <v>209211.23</v>
      </c>
      <c r="M2652">
        <v>14661.4702</v>
      </c>
      <c r="N2652">
        <v>259.90199999999999</v>
      </c>
      <c r="O2652">
        <v>14401.5682</v>
      </c>
      <c r="P2652">
        <v>668.57140000000004</v>
      </c>
      <c r="R2652">
        <v>0</v>
      </c>
      <c r="S2652">
        <v>11517.857099999999</v>
      </c>
      <c r="U2652">
        <f t="shared" si="50"/>
        <v>0</v>
      </c>
      <c r="V2652">
        <f t="shared" si="51"/>
        <v>2.6419005369621109</v>
      </c>
      <c r="W2652" t="str">
        <f t="shared" si="52"/>
        <v/>
      </c>
      <c r="X2652">
        <f t="shared" si="53"/>
        <v>0.18184769307974336</v>
      </c>
      <c r="Y2652" t="str">
        <f t="shared" si="54"/>
        <v/>
      </c>
      <c r="AA2652">
        <v>668.57140000000004</v>
      </c>
      <c r="AC2652">
        <v>0</v>
      </c>
      <c r="AD2652">
        <v>11517.857099999999</v>
      </c>
      <c r="AF2652">
        <v>0</v>
      </c>
      <c r="AG2652">
        <v>3792</v>
      </c>
      <c r="AH2652">
        <v>209211.23</v>
      </c>
      <c r="AI2652">
        <v>14661.4702</v>
      </c>
      <c r="AJ2652">
        <v>259.90199999999999</v>
      </c>
      <c r="AK2652">
        <v>14401.5682</v>
      </c>
    </row>
    <row r="2653" spans="1:37" ht="19" customHeight="1">
      <c r="A2653" t="s">
        <v>1279</v>
      </c>
      <c r="B2653" t="s">
        <v>1280</v>
      </c>
      <c r="C2653" t="s">
        <v>1281</v>
      </c>
      <c r="D2653">
        <v>7</v>
      </c>
      <c r="E2653" t="s">
        <v>1244</v>
      </c>
      <c r="G2653" t="s">
        <v>1311</v>
      </c>
      <c r="H2653" t="s">
        <v>1311</v>
      </c>
      <c r="I2653" t="s">
        <v>1031</v>
      </c>
      <c r="J2653" t="s">
        <v>1032</v>
      </c>
      <c r="K2653">
        <v>0</v>
      </c>
      <c r="L2653">
        <v>104102.69</v>
      </c>
      <c r="M2653">
        <v>7158.7525999999998</v>
      </c>
      <c r="N2653">
        <v>0</v>
      </c>
      <c r="O2653">
        <v>7158.7525999999998</v>
      </c>
      <c r="P2653">
        <v>2270.5713999999998</v>
      </c>
      <c r="R2653">
        <v>0</v>
      </c>
      <c r="S2653">
        <v>9363</v>
      </c>
      <c r="U2653">
        <f t="shared" si="50"/>
        <v>0</v>
      </c>
      <c r="V2653">
        <f t="shared" si="51"/>
        <v>1.588359805312705</v>
      </c>
      <c r="W2653" t="str">
        <f t="shared" si="52"/>
        <v/>
      </c>
      <c r="X2653">
        <f t="shared" si="53"/>
        <v>0.10922556262492181</v>
      </c>
      <c r="Y2653" t="str">
        <f t="shared" si="54"/>
        <v/>
      </c>
      <c r="AA2653">
        <v>2270.5713999999998</v>
      </c>
      <c r="AC2653">
        <v>0</v>
      </c>
      <c r="AD2653">
        <v>9363</v>
      </c>
      <c r="AF2653">
        <v>0</v>
      </c>
      <c r="AG2653">
        <v>0</v>
      </c>
      <c r="AH2653">
        <v>104102.69</v>
      </c>
      <c r="AI2653">
        <v>7158.7525999999998</v>
      </c>
      <c r="AJ2653">
        <v>0</v>
      </c>
      <c r="AK2653">
        <v>7158.7525999999998</v>
      </c>
    </row>
    <row r="2654" spans="1:37" ht="19" customHeight="1">
      <c r="A2654" t="s">
        <v>1279</v>
      </c>
      <c r="B2654" t="s">
        <v>1280</v>
      </c>
      <c r="C2654" t="s">
        <v>1281</v>
      </c>
      <c r="D2654">
        <v>7</v>
      </c>
      <c r="E2654" t="s">
        <v>1249</v>
      </c>
      <c r="G2654" t="s">
        <v>1311</v>
      </c>
      <c r="H2654" t="s">
        <v>1311</v>
      </c>
      <c r="I2654" t="s">
        <v>1031</v>
      </c>
      <c r="J2654" t="s">
        <v>1032</v>
      </c>
      <c r="K2654">
        <v>14684</v>
      </c>
      <c r="L2654">
        <v>70026.31</v>
      </c>
      <c r="M2654">
        <v>5833.3449000000001</v>
      </c>
      <c r="N2654">
        <v>1009.7047</v>
      </c>
      <c r="O2654">
        <v>4823.6401999999998</v>
      </c>
      <c r="P2654">
        <v>34.285699999999999</v>
      </c>
      <c r="R2654">
        <v>0</v>
      </c>
      <c r="S2654">
        <v>354</v>
      </c>
      <c r="U2654">
        <f t="shared" si="50"/>
        <v>0</v>
      </c>
      <c r="V2654">
        <f t="shared" si="51"/>
        <v>34.184951573849879</v>
      </c>
      <c r="W2654" t="str">
        <f t="shared" si="52"/>
        <v/>
      </c>
      <c r="X2654">
        <f t="shared" si="53"/>
        <v>2.3540536319612593</v>
      </c>
      <c r="Y2654" t="str">
        <f t="shared" si="54"/>
        <v/>
      </c>
      <c r="AA2654">
        <v>34.285699999999999</v>
      </c>
      <c r="AC2654">
        <v>0</v>
      </c>
      <c r="AD2654">
        <v>354</v>
      </c>
      <c r="AF2654">
        <v>0</v>
      </c>
      <c r="AG2654">
        <v>14684</v>
      </c>
      <c r="AH2654">
        <v>70026.31</v>
      </c>
      <c r="AI2654">
        <v>5833.3449000000001</v>
      </c>
      <c r="AJ2654">
        <v>1009.7047</v>
      </c>
      <c r="AK2654">
        <v>4823.6401999999998</v>
      </c>
    </row>
    <row r="2655" spans="1:37" ht="19" customHeight="1">
      <c r="A2655" t="s">
        <v>1279</v>
      </c>
      <c r="B2655" t="s">
        <v>1280</v>
      </c>
      <c r="C2655" t="s">
        <v>1281</v>
      </c>
      <c r="D2655">
        <v>7</v>
      </c>
      <c r="E2655" t="s">
        <v>1250</v>
      </c>
      <c r="F2655" t="s">
        <v>1250</v>
      </c>
      <c r="G2655" t="s">
        <v>1311</v>
      </c>
      <c r="H2655" t="s">
        <v>1311</v>
      </c>
      <c r="I2655" t="s">
        <v>1031</v>
      </c>
      <c r="J2655" t="s">
        <v>1042</v>
      </c>
      <c r="K2655">
        <v>5238</v>
      </c>
      <c r="L2655">
        <v>0</v>
      </c>
      <c r="M2655">
        <v>5238</v>
      </c>
      <c r="N2655">
        <v>5238</v>
      </c>
      <c r="O2655">
        <v>0</v>
      </c>
      <c r="Q2655">
        <v>1078.8570999999999</v>
      </c>
      <c r="R2655">
        <v>737.57140000000004</v>
      </c>
      <c r="S2655">
        <v>996.71429999999998</v>
      </c>
      <c r="T2655">
        <v>31.714300000000001</v>
      </c>
      <c r="U2655">
        <f t="shared" si="50"/>
        <v>3.1818847186199699E-2</v>
      </c>
      <c r="V2655">
        <f t="shared" si="51"/>
        <v>0.75075246164895437</v>
      </c>
      <c r="W2655">
        <f t="shared" si="52"/>
        <v>23.594583966403619</v>
      </c>
      <c r="X2655">
        <f t="shared" si="53"/>
        <v>0.75075246164895437</v>
      </c>
      <c r="Y2655">
        <f t="shared" si="54"/>
        <v>23.594583966403619</v>
      </c>
      <c r="AB2655">
        <v>1078.8570999999999</v>
      </c>
      <c r="AC2655">
        <v>737.57140000000004</v>
      </c>
      <c r="AD2655">
        <v>996.71429999999998</v>
      </c>
      <c r="AE2655">
        <v>31.714300000000001</v>
      </c>
      <c r="AF2655">
        <v>3.1465769999999997E-2</v>
      </c>
      <c r="AG2655">
        <v>5238</v>
      </c>
      <c r="AH2655">
        <v>0</v>
      </c>
      <c r="AI2655">
        <v>5238</v>
      </c>
      <c r="AJ2655">
        <v>5238</v>
      </c>
      <c r="AK2655">
        <v>0</v>
      </c>
    </row>
    <row r="2656" spans="1:37" ht="19" customHeight="1">
      <c r="A2656" t="s">
        <v>1279</v>
      </c>
      <c r="B2656" t="s">
        <v>1280</v>
      </c>
      <c r="C2656" t="s">
        <v>1281</v>
      </c>
      <c r="D2656">
        <v>7</v>
      </c>
      <c r="E2656" t="s">
        <v>1248</v>
      </c>
      <c r="G2656" t="s">
        <v>1311</v>
      </c>
      <c r="H2656" t="s">
        <v>1311</v>
      </c>
      <c r="I2656" t="s">
        <v>1031</v>
      </c>
      <c r="J2656" t="s">
        <v>1032</v>
      </c>
      <c r="K2656">
        <v>4719</v>
      </c>
      <c r="L2656">
        <v>63443.56</v>
      </c>
      <c r="M2656">
        <v>4693.4793</v>
      </c>
      <c r="N2656">
        <v>324.46640000000002</v>
      </c>
      <c r="O2656">
        <v>4369.0128000000004</v>
      </c>
      <c r="P2656">
        <v>7.5713999999999997</v>
      </c>
      <c r="R2656">
        <v>0</v>
      </c>
      <c r="S2656">
        <v>291.42860000000002</v>
      </c>
      <c r="U2656">
        <f t="shared" si="50"/>
        <v>0</v>
      </c>
      <c r="V2656">
        <f t="shared" si="51"/>
        <v>33.413016332057218</v>
      </c>
      <c r="W2656" t="str">
        <f t="shared" si="52"/>
        <v/>
      </c>
      <c r="X2656">
        <f t="shared" si="53"/>
        <v>2.3007249214975567</v>
      </c>
      <c r="Y2656" t="str">
        <f t="shared" si="54"/>
        <v/>
      </c>
      <c r="AA2656">
        <v>7.5713999999999997</v>
      </c>
      <c r="AC2656">
        <v>0</v>
      </c>
      <c r="AD2656">
        <v>291.42860000000002</v>
      </c>
      <c r="AF2656">
        <v>0</v>
      </c>
      <c r="AG2656">
        <v>4719</v>
      </c>
      <c r="AH2656">
        <v>63443.56</v>
      </c>
      <c r="AI2656">
        <v>4693.4793</v>
      </c>
      <c r="AJ2656">
        <v>324.46640000000002</v>
      </c>
      <c r="AK2656">
        <v>4369.0128000000004</v>
      </c>
    </row>
    <row r="2657" spans="1:37" ht="19" customHeight="1">
      <c r="A2657" t="s">
        <v>1279</v>
      </c>
      <c r="B2657" t="s">
        <v>1280</v>
      </c>
      <c r="C2657" t="s">
        <v>1281</v>
      </c>
      <c r="D2657">
        <v>7</v>
      </c>
      <c r="E2657" t="s">
        <v>1247</v>
      </c>
      <c r="G2657" t="s">
        <v>1311</v>
      </c>
      <c r="H2657" t="s">
        <v>1311</v>
      </c>
      <c r="I2657" t="s">
        <v>1031</v>
      </c>
      <c r="J2657" t="s">
        <v>1032</v>
      </c>
      <c r="K2657">
        <v>512</v>
      </c>
      <c r="L2657">
        <v>64343.59</v>
      </c>
      <c r="M2657">
        <v>4465.3806999999997</v>
      </c>
      <c r="N2657">
        <v>35.039200000000001</v>
      </c>
      <c r="O2657">
        <v>4430.3415000000005</v>
      </c>
      <c r="P2657">
        <v>217.71430000000001</v>
      </c>
      <c r="R2657">
        <v>0</v>
      </c>
      <c r="S2657">
        <v>2337.1428999999998</v>
      </c>
      <c r="U2657">
        <f t="shared" si="50"/>
        <v>0</v>
      </c>
      <c r="V2657">
        <f t="shared" si="51"/>
        <v>3.964278044664828</v>
      </c>
      <c r="W2657" t="str">
        <f t="shared" si="52"/>
        <v/>
      </c>
      <c r="X2657">
        <f t="shared" si="53"/>
        <v>0.27294502555724282</v>
      </c>
      <c r="Y2657" t="str">
        <f t="shared" si="54"/>
        <v/>
      </c>
      <c r="AA2657">
        <v>217.71430000000001</v>
      </c>
      <c r="AC2657">
        <v>0</v>
      </c>
      <c r="AD2657">
        <v>2337.1428999999998</v>
      </c>
      <c r="AF2657">
        <v>0</v>
      </c>
      <c r="AG2657">
        <v>512</v>
      </c>
      <c r="AH2657">
        <v>64343.59</v>
      </c>
      <c r="AI2657">
        <v>4465.3806999999997</v>
      </c>
      <c r="AJ2657">
        <v>35.039200000000001</v>
      </c>
      <c r="AK2657">
        <v>4430.3415000000005</v>
      </c>
    </row>
    <row r="2658" spans="1:37" ht="19" customHeight="1">
      <c r="A2658" t="s">
        <v>1279</v>
      </c>
      <c r="B2658" t="s">
        <v>1280</v>
      </c>
      <c r="C2658" t="s">
        <v>1281</v>
      </c>
      <c r="D2658">
        <v>7</v>
      </c>
      <c r="E2658" t="s">
        <v>1262</v>
      </c>
      <c r="F2658" t="s">
        <v>1263</v>
      </c>
      <c r="G2658" t="s">
        <v>1311</v>
      </c>
      <c r="H2658" t="s">
        <v>1311</v>
      </c>
      <c r="I2658" t="s">
        <v>1031</v>
      </c>
      <c r="J2658" t="s">
        <v>1039</v>
      </c>
      <c r="K2658">
        <v>629.29</v>
      </c>
      <c r="L2658">
        <v>0</v>
      </c>
      <c r="M2658">
        <v>4330.2524000000003</v>
      </c>
      <c r="N2658">
        <v>4330.2524000000003</v>
      </c>
      <c r="O2658">
        <v>0</v>
      </c>
      <c r="Q2658">
        <v>176.1429</v>
      </c>
      <c r="R2658">
        <v>2.7143000000000002</v>
      </c>
      <c r="S2658">
        <v>179.8571</v>
      </c>
      <c r="T2658">
        <v>5.7142999999999997</v>
      </c>
      <c r="U2658">
        <f t="shared" si="50"/>
        <v>3.1771334020174902E-2</v>
      </c>
      <c r="V2658">
        <f t="shared" si="51"/>
        <v>0.4998333200555965</v>
      </c>
      <c r="W2658">
        <f t="shared" si="52"/>
        <v>15.732210669473327</v>
      </c>
      <c r="X2658">
        <f t="shared" si="53"/>
        <v>3.4394387862046356</v>
      </c>
      <c r="Y2658">
        <f t="shared" si="54"/>
        <v>108.25603935990161</v>
      </c>
      <c r="AB2658">
        <v>176.1429</v>
      </c>
      <c r="AC2658">
        <v>2.7143000000000002</v>
      </c>
      <c r="AD2658">
        <v>179.8571</v>
      </c>
      <c r="AE2658">
        <v>5.7142999999999997</v>
      </c>
      <c r="AF2658">
        <v>3.1597119999999999E-2</v>
      </c>
      <c r="AG2658">
        <v>629.29</v>
      </c>
      <c r="AH2658">
        <v>0</v>
      </c>
      <c r="AI2658">
        <v>4330.2524000000003</v>
      </c>
      <c r="AJ2658">
        <v>4330.2524000000003</v>
      </c>
      <c r="AK2658">
        <v>0</v>
      </c>
    </row>
    <row r="2659" spans="1:37" ht="19" customHeight="1">
      <c r="A2659" t="s">
        <v>1279</v>
      </c>
      <c r="B2659" t="s">
        <v>1280</v>
      </c>
      <c r="C2659" t="s">
        <v>1281</v>
      </c>
      <c r="D2659">
        <v>7</v>
      </c>
      <c r="E2659" t="s">
        <v>1254</v>
      </c>
      <c r="G2659" t="s">
        <v>1311</v>
      </c>
      <c r="H2659" t="s">
        <v>1311</v>
      </c>
      <c r="I2659" t="s">
        <v>1031</v>
      </c>
      <c r="J2659" t="s">
        <v>1032</v>
      </c>
      <c r="K2659">
        <v>8597</v>
      </c>
      <c r="L2659">
        <v>49499.5</v>
      </c>
      <c r="M2659">
        <v>3999.3117999999999</v>
      </c>
      <c r="N2659">
        <v>591.91999999999996</v>
      </c>
      <c r="O2659">
        <v>3407.3917999999999</v>
      </c>
      <c r="P2659">
        <v>355.71429999999998</v>
      </c>
      <c r="R2659">
        <v>0</v>
      </c>
      <c r="S2659">
        <v>1401.7143000000001</v>
      </c>
      <c r="U2659">
        <f t="shared" si="50"/>
        <v>0</v>
      </c>
      <c r="V2659">
        <f t="shared" si="51"/>
        <v>5.9209640652164275</v>
      </c>
      <c r="W2659" t="str">
        <f t="shared" si="52"/>
        <v/>
      </c>
      <c r="X2659">
        <f t="shared" si="53"/>
        <v>0.40759394203430549</v>
      </c>
      <c r="Y2659" t="str">
        <f t="shared" si="54"/>
        <v/>
      </c>
      <c r="AA2659">
        <v>355.71429999999998</v>
      </c>
      <c r="AC2659">
        <v>0</v>
      </c>
      <c r="AD2659">
        <v>1401.7143000000001</v>
      </c>
      <c r="AF2659">
        <v>0</v>
      </c>
      <c r="AG2659">
        <v>8597</v>
      </c>
      <c r="AH2659">
        <v>49499.5</v>
      </c>
      <c r="AI2659">
        <v>3999.3117999999999</v>
      </c>
      <c r="AJ2659">
        <v>591.91999999999996</v>
      </c>
      <c r="AK2659">
        <v>3407.3917999999999</v>
      </c>
    </row>
    <row r="2660" spans="1:37" ht="19" customHeight="1">
      <c r="A2660" t="s">
        <v>1279</v>
      </c>
      <c r="B2660" t="s">
        <v>1280</v>
      </c>
      <c r="C2660" t="s">
        <v>1281</v>
      </c>
      <c r="D2660">
        <v>7</v>
      </c>
      <c r="E2660" t="s">
        <v>1246</v>
      </c>
      <c r="G2660" t="s">
        <v>1311</v>
      </c>
      <c r="H2660" t="s">
        <v>1311</v>
      </c>
      <c r="I2660" t="s">
        <v>1031</v>
      </c>
      <c r="J2660" t="s">
        <v>1032</v>
      </c>
      <c r="K2660">
        <v>3161</v>
      </c>
      <c r="L2660">
        <v>42307.17</v>
      </c>
      <c r="M2660">
        <v>3129.0365000000002</v>
      </c>
      <c r="N2660">
        <v>217.5736</v>
      </c>
      <c r="O2660">
        <v>2911.4629</v>
      </c>
      <c r="P2660">
        <v>230.57140000000001</v>
      </c>
      <c r="R2660">
        <v>0</v>
      </c>
      <c r="S2660">
        <v>1317.2856999999999</v>
      </c>
      <c r="U2660">
        <f t="shared" si="50"/>
        <v>0</v>
      </c>
      <c r="V2660">
        <f t="shared" si="51"/>
        <v>4.9309370451245753</v>
      </c>
      <c r="W2660" t="str">
        <f t="shared" si="52"/>
        <v/>
      </c>
      <c r="X2660">
        <f t="shared" si="53"/>
        <v>0.33933809065543968</v>
      </c>
      <c r="Y2660" t="str">
        <f t="shared" si="54"/>
        <v/>
      </c>
      <c r="AA2660">
        <v>230.57140000000001</v>
      </c>
      <c r="AC2660">
        <v>0</v>
      </c>
      <c r="AD2660">
        <v>1317.2856999999999</v>
      </c>
      <c r="AF2660">
        <v>0</v>
      </c>
      <c r="AG2660">
        <v>3161</v>
      </c>
      <c r="AH2660">
        <v>42307.17</v>
      </c>
      <c r="AI2660">
        <v>3129.0365000000002</v>
      </c>
      <c r="AJ2660">
        <v>217.5736</v>
      </c>
      <c r="AK2660">
        <v>2911.4629</v>
      </c>
    </row>
    <row r="2661" spans="1:37" ht="19" customHeight="1">
      <c r="A2661" t="s">
        <v>1279</v>
      </c>
      <c r="B2661" t="s">
        <v>1280</v>
      </c>
      <c r="C2661" t="s">
        <v>1281</v>
      </c>
      <c r="D2661">
        <v>7</v>
      </c>
      <c r="E2661" t="s">
        <v>1255</v>
      </c>
      <c r="G2661" t="s">
        <v>1311</v>
      </c>
      <c r="H2661" t="s">
        <v>1311</v>
      </c>
      <c r="I2661" t="s">
        <v>1031</v>
      </c>
      <c r="J2661" t="s">
        <v>1032</v>
      </c>
      <c r="K2661">
        <v>28945</v>
      </c>
      <c r="L2661">
        <v>16246.76</v>
      </c>
      <c r="M2661">
        <v>3110.2132000000001</v>
      </c>
      <c r="N2661">
        <v>1991.9556</v>
      </c>
      <c r="O2661">
        <v>1118.2575999999999</v>
      </c>
      <c r="P2661">
        <v>5.1429</v>
      </c>
      <c r="R2661">
        <v>0</v>
      </c>
      <c r="S2661">
        <v>166.1429</v>
      </c>
      <c r="U2661">
        <f t="shared" si="50"/>
        <v>0</v>
      </c>
      <c r="V2661">
        <f t="shared" si="51"/>
        <v>38.857909151012258</v>
      </c>
      <c r="W2661" t="str">
        <f t="shared" si="52"/>
        <v/>
      </c>
      <c r="X2661">
        <f t="shared" si="53"/>
        <v>2.6743012877984644</v>
      </c>
      <c r="Y2661" t="str">
        <f t="shared" si="54"/>
        <v/>
      </c>
      <c r="AA2661">
        <v>5.1429</v>
      </c>
      <c r="AC2661">
        <v>0</v>
      </c>
      <c r="AD2661">
        <v>166.1429</v>
      </c>
      <c r="AF2661">
        <v>0</v>
      </c>
      <c r="AG2661">
        <v>28945</v>
      </c>
      <c r="AH2661">
        <v>16246.76</v>
      </c>
      <c r="AI2661">
        <v>3110.2132000000001</v>
      </c>
      <c r="AJ2661">
        <v>1991.9556</v>
      </c>
      <c r="AK2661">
        <v>1118.2575999999999</v>
      </c>
    </row>
    <row r="2662" spans="1:37" ht="19" customHeight="1">
      <c r="A2662" t="s">
        <v>1279</v>
      </c>
      <c r="B2662" t="s">
        <v>1280</v>
      </c>
      <c r="C2662" t="s">
        <v>1281</v>
      </c>
      <c r="D2662">
        <v>7</v>
      </c>
      <c r="E2662" t="s">
        <v>1256</v>
      </c>
      <c r="G2662" t="s">
        <v>1311</v>
      </c>
      <c r="H2662" t="s">
        <v>1311</v>
      </c>
      <c r="I2662" t="s">
        <v>1031</v>
      </c>
      <c r="J2662" t="s">
        <v>1032</v>
      </c>
      <c r="K2662">
        <v>0</v>
      </c>
      <c r="L2662">
        <v>41513.599999999999</v>
      </c>
      <c r="M2662">
        <v>2858.4969000000001</v>
      </c>
      <c r="N2662">
        <v>0</v>
      </c>
      <c r="O2662">
        <v>2858.4969000000001</v>
      </c>
      <c r="P2662">
        <v>0</v>
      </c>
      <c r="R2662">
        <v>0</v>
      </c>
      <c r="S2662">
        <v>0</v>
      </c>
      <c r="U2662" t="str">
        <f t="shared" si="50"/>
        <v/>
      </c>
      <c r="V2662" t="str">
        <f t="shared" si="51"/>
        <v/>
      </c>
      <c r="W2662" t="str">
        <f t="shared" si="52"/>
        <v/>
      </c>
      <c r="X2662" t="str">
        <f t="shared" si="53"/>
        <v/>
      </c>
      <c r="Y2662" t="str">
        <f t="shared" si="54"/>
        <v/>
      </c>
      <c r="AA2662">
        <v>0</v>
      </c>
      <c r="AC2662">
        <v>0</v>
      </c>
      <c r="AD2662">
        <v>0</v>
      </c>
      <c r="AG2662">
        <v>0</v>
      </c>
      <c r="AH2662">
        <v>41513.599999999999</v>
      </c>
      <c r="AI2662">
        <v>2858.4969000000001</v>
      </c>
      <c r="AJ2662">
        <v>0</v>
      </c>
      <c r="AK2662">
        <v>2858.4969000000001</v>
      </c>
    </row>
    <row r="2663" spans="1:37" ht="19" customHeight="1">
      <c r="A2663" t="s">
        <v>1279</v>
      </c>
      <c r="B2663" t="s">
        <v>1280</v>
      </c>
      <c r="C2663" t="s">
        <v>1281</v>
      </c>
      <c r="D2663">
        <v>7</v>
      </c>
      <c r="E2663" t="s">
        <v>1251</v>
      </c>
      <c r="F2663" t="s">
        <v>1127</v>
      </c>
      <c r="G2663" t="s">
        <v>1311</v>
      </c>
      <c r="H2663" t="s">
        <v>1311</v>
      </c>
      <c r="I2663" t="s">
        <v>1031</v>
      </c>
      <c r="J2663" t="s">
        <v>1039</v>
      </c>
      <c r="K2663">
        <v>351</v>
      </c>
      <c r="L2663">
        <v>0</v>
      </c>
      <c r="M2663">
        <v>2416.1541999999999</v>
      </c>
      <c r="N2663">
        <v>2416.1541999999999</v>
      </c>
      <c r="O2663">
        <v>0</v>
      </c>
      <c r="P2663">
        <v>141.28569999999999</v>
      </c>
      <c r="Q2663">
        <v>2280.4286000000002</v>
      </c>
      <c r="R2663">
        <v>738</v>
      </c>
      <c r="S2663">
        <v>4302.5713999999998</v>
      </c>
      <c r="T2663">
        <v>22.571400000000001</v>
      </c>
      <c r="U2663">
        <f t="shared" si="50"/>
        <v>5.2460256673486005E-3</v>
      </c>
      <c r="V2663">
        <f t="shared" si="51"/>
        <v>1.1654160380198954E-2</v>
      </c>
      <c r="W2663">
        <f t="shared" si="52"/>
        <v>2.221521799394683</v>
      </c>
      <c r="X2663">
        <f t="shared" si="53"/>
        <v>8.0222930342140453E-2</v>
      </c>
      <c r="Y2663">
        <f t="shared" si="54"/>
        <v>15.292134547005755</v>
      </c>
      <c r="AA2663">
        <v>141.28569999999999</v>
      </c>
      <c r="AB2663">
        <v>2280.4286000000002</v>
      </c>
      <c r="AC2663">
        <v>738</v>
      </c>
      <c r="AD2663">
        <v>4302.5713999999998</v>
      </c>
      <c r="AE2663">
        <v>22.571400000000001</v>
      </c>
      <c r="AF2663">
        <v>5.2567500000000001E-3</v>
      </c>
      <c r="AG2663">
        <v>351</v>
      </c>
      <c r="AH2663">
        <v>0</v>
      </c>
      <c r="AI2663">
        <v>2416.1541999999999</v>
      </c>
      <c r="AJ2663">
        <v>2416.1541999999999</v>
      </c>
      <c r="AK2663">
        <v>0</v>
      </c>
    </row>
    <row r="2664" spans="1:37" ht="19" customHeight="1">
      <c r="A2664" t="s">
        <v>1279</v>
      </c>
      <c r="B2664" t="s">
        <v>1280</v>
      </c>
      <c r="C2664" t="s">
        <v>1281</v>
      </c>
      <c r="D2664">
        <v>7</v>
      </c>
      <c r="E2664" t="s">
        <v>1240</v>
      </c>
      <c r="F2664" t="s">
        <v>1241</v>
      </c>
      <c r="G2664" t="s">
        <v>1311</v>
      </c>
      <c r="H2664" t="s">
        <v>1311</v>
      </c>
      <c r="I2664" t="s">
        <v>1031</v>
      </c>
      <c r="J2664" t="s">
        <v>1032</v>
      </c>
      <c r="K2664">
        <v>32772</v>
      </c>
      <c r="L2664">
        <v>0</v>
      </c>
      <c r="M2664">
        <v>2257.3685</v>
      </c>
      <c r="N2664">
        <v>2257.3685</v>
      </c>
      <c r="O2664">
        <v>0</v>
      </c>
      <c r="P2664">
        <v>12.7143</v>
      </c>
      <c r="Q2664">
        <v>133.28569999999999</v>
      </c>
      <c r="R2664">
        <v>2.5714000000000001</v>
      </c>
      <c r="S2664">
        <v>142.8571</v>
      </c>
      <c r="T2664">
        <v>2.7143000000000002</v>
      </c>
      <c r="U2664">
        <f t="shared" si="50"/>
        <v>1.9000105700031709E-2</v>
      </c>
      <c r="V2664">
        <f t="shared" si="51"/>
        <v>32.772009831602944</v>
      </c>
      <c r="W2664">
        <f t="shared" si="52"/>
        <v>1724.8330271945936</v>
      </c>
      <c r="X2664">
        <f t="shared" si="53"/>
        <v>2.2573691772107534</v>
      </c>
      <c r="Y2664">
        <f t="shared" si="54"/>
        <v>118.80824311450993</v>
      </c>
      <c r="AA2664">
        <v>12.7143</v>
      </c>
      <c r="AB2664">
        <v>133.28569999999999</v>
      </c>
      <c r="AC2664">
        <v>2.5714000000000001</v>
      </c>
      <c r="AD2664">
        <v>142.8571</v>
      </c>
      <c r="AE2664">
        <v>2.7143000000000002</v>
      </c>
      <c r="AF2664">
        <v>1.9343240000000001E-2</v>
      </c>
      <c r="AG2664">
        <v>32772</v>
      </c>
      <c r="AH2664">
        <v>0</v>
      </c>
      <c r="AI2664">
        <v>2257.3685</v>
      </c>
      <c r="AJ2664">
        <v>2257.3685</v>
      </c>
      <c r="AK2664">
        <v>0</v>
      </c>
    </row>
    <row r="2665" spans="1:37" ht="19" customHeight="1">
      <c r="A2665" t="s">
        <v>1279</v>
      </c>
      <c r="B2665" t="s">
        <v>1280</v>
      </c>
      <c r="C2665" t="s">
        <v>1281</v>
      </c>
      <c r="D2665">
        <v>7</v>
      </c>
      <c r="E2665" t="s">
        <v>1267</v>
      </c>
      <c r="G2665" t="s">
        <v>1311</v>
      </c>
      <c r="H2665" t="s">
        <v>1311</v>
      </c>
      <c r="I2665" t="s">
        <v>1031</v>
      </c>
      <c r="J2665" t="s">
        <v>1032</v>
      </c>
      <c r="K2665">
        <v>6625</v>
      </c>
      <c r="L2665">
        <v>22521.15</v>
      </c>
      <c r="M2665">
        <v>2005.6985999999999</v>
      </c>
      <c r="N2665">
        <v>454.5324</v>
      </c>
      <c r="O2665">
        <v>1551.1661999999999</v>
      </c>
      <c r="P2665">
        <v>3.7143000000000002</v>
      </c>
      <c r="R2665">
        <v>0</v>
      </c>
      <c r="S2665">
        <v>184</v>
      </c>
      <c r="U2665">
        <f t="shared" si="50"/>
        <v>0</v>
      </c>
      <c r="V2665">
        <f t="shared" si="51"/>
        <v>22.628998447204971</v>
      </c>
      <c r="W2665" t="str">
        <f t="shared" si="52"/>
        <v/>
      </c>
      <c r="X2665">
        <f t="shared" si="53"/>
        <v>1.557219409937888</v>
      </c>
      <c r="Y2665" t="str">
        <f t="shared" si="54"/>
        <v/>
      </c>
      <c r="AA2665">
        <v>3.7143000000000002</v>
      </c>
      <c r="AC2665">
        <v>0</v>
      </c>
      <c r="AD2665">
        <v>184</v>
      </c>
      <c r="AF2665">
        <v>0</v>
      </c>
      <c r="AG2665">
        <v>6625</v>
      </c>
      <c r="AH2665">
        <v>22521.15</v>
      </c>
      <c r="AI2665">
        <v>2005.6985999999999</v>
      </c>
      <c r="AJ2665">
        <v>454.5324</v>
      </c>
      <c r="AK2665">
        <v>1551.1661999999999</v>
      </c>
    </row>
    <row r="2666" spans="1:37" ht="19" customHeight="1">
      <c r="A2666" t="s">
        <v>1279</v>
      </c>
      <c r="B2666" t="s">
        <v>1280</v>
      </c>
      <c r="C2666" t="s">
        <v>1281</v>
      </c>
      <c r="D2666">
        <v>7</v>
      </c>
      <c r="E2666" t="s">
        <v>1257</v>
      </c>
      <c r="F2666" t="s">
        <v>1127</v>
      </c>
      <c r="G2666" t="s">
        <v>1311</v>
      </c>
      <c r="H2666" t="s">
        <v>1311</v>
      </c>
      <c r="I2666" t="s">
        <v>1031</v>
      </c>
      <c r="J2666" t="s">
        <v>1039</v>
      </c>
      <c r="K2666">
        <v>270</v>
      </c>
      <c r="L2666">
        <v>0</v>
      </c>
      <c r="M2666">
        <v>1859.2085999999999</v>
      </c>
      <c r="N2666">
        <v>1859.2085999999999</v>
      </c>
      <c r="O2666">
        <v>0</v>
      </c>
      <c r="P2666">
        <v>164.57140000000001</v>
      </c>
      <c r="Q2666">
        <v>2143</v>
      </c>
      <c r="R2666">
        <v>979.28570000000002</v>
      </c>
      <c r="S2666">
        <v>4238.1428999999998</v>
      </c>
      <c r="T2666">
        <v>20.142900000000001</v>
      </c>
      <c r="U2666">
        <f t="shared" si="50"/>
        <v>4.7527656512006715E-3</v>
      </c>
      <c r="V2666">
        <f t="shared" si="51"/>
        <v>9.1010212448071476E-3</v>
      </c>
      <c r="W2666">
        <f t="shared" si="52"/>
        <v>1.9148895427882067</v>
      </c>
      <c r="X2666">
        <f t="shared" si="53"/>
        <v>6.2669248026400573E-2</v>
      </c>
      <c r="Y2666">
        <f t="shared" si="54"/>
        <v>13.185848540747786</v>
      </c>
      <c r="AA2666">
        <v>164.57140000000001</v>
      </c>
      <c r="AB2666">
        <v>2143</v>
      </c>
      <c r="AC2666">
        <v>979.28570000000002</v>
      </c>
      <c r="AD2666">
        <v>4238.1428999999998</v>
      </c>
      <c r="AE2666">
        <v>20.142900000000001</v>
      </c>
      <c r="AF2666">
        <v>4.7675699999999996E-3</v>
      </c>
      <c r="AG2666">
        <v>270</v>
      </c>
      <c r="AH2666">
        <v>0</v>
      </c>
      <c r="AI2666">
        <v>1859.2085999999999</v>
      </c>
      <c r="AJ2666">
        <v>1859.2085999999999</v>
      </c>
      <c r="AK2666">
        <v>0</v>
      </c>
    </row>
    <row r="2667" spans="1:37" ht="19" customHeight="1">
      <c r="A2667" t="s">
        <v>1279</v>
      </c>
      <c r="B2667" t="s">
        <v>1280</v>
      </c>
      <c r="C2667" t="s">
        <v>1281</v>
      </c>
      <c r="D2667">
        <v>7</v>
      </c>
      <c r="E2667" t="s">
        <v>1264</v>
      </c>
      <c r="F2667" t="s">
        <v>1265</v>
      </c>
      <c r="G2667" t="s">
        <v>1311</v>
      </c>
      <c r="H2667" t="s">
        <v>1311</v>
      </c>
      <c r="I2667" t="s">
        <v>1031</v>
      </c>
      <c r="J2667" t="s">
        <v>1042</v>
      </c>
      <c r="K2667">
        <v>1617.25</v>
      </c>
      <c r="L2667">
        <v>172.15</v>
      </c>
      <c r="M2667">
        <v>1789.4</v>
      </c>
      <c r="N2667">
        <v>1617.25</v>
      </c>
      <c r="O2667">
        <v>172.15</v>
      </c>
      <c r="P2667">
        <v>1227</v>
      </c>
      <c r="Q2667">
        <v>8983.4285999999993</v>
      </c>
      <c r="R2667">
        <v>0</v>
      </c>
      <c r="S2667">
        <v>9028.4285999999993</v>
      </c>
      <c r="T2667">
        <v>9.2857000000000003</v>
      </c>
      <c r="U2667">
        <f t="shared" si="50"/>
        <v>1.0284957007911655E-3</v>
      </c>
      <c r="V2667">
        <f t="shared" si="51"/>
        <v>2.8313739051840255E-2</v>
      </c>
      <c r="W2667">
        <f t="shared" si="52"/>
        <v>27.529273121958649</v>
      </c>
      <c r="X2667">
        <f t="shared" si="53"/>
        <v>2.8313739051840255E-2</v>
      </c>
      <c r="Y2667">
        <f t="shared" si="54"/>
        <v>27.529273121958649</v>
      </c>
      <c r="AA2667">
        <v>1227</v>
      </c>
      <c r="AB2667">
        <v>8983.4285999999993</v>
      </c>
      <c r="AC2667">
        <v>0</v>
      </c>
      <c r="AD2667">
        <v>9028.4285999999993</v>
      </c>
      <c r="AE2667">
        <v>9.2857000000000003</v>
      </c>
      <c r="AF2667">
        <v>1.02732E-3</v>
      </c>
      <c r="AG2667">
        <v>1617.25</v>
      </c>
      <c r="AH2667">
        <v>172.15</v>
      </c>
      <c r="AI2667">
        <v>1789.4</v>
      </c>
      <c r="AJ2667">
        <v>1617.25</v>
      </c>
      <c r="AK2667">
        <v>172.15</v>
      </c>
    </row>
    <row r="2668" spans="1:37" ht="19" customHeight="1">
      <c r="A2668" t="s">
        <v>1279</v>
      </c>
      <c r="B2668" t="s">
        <v>1280</v>
      </c>
      <c r="C2668" t="s">
        <v>1281</v>
      </c>
      <c r="D2668">
        <v>7</v>
      </c>
      <c r="E2668" t="s">
        <v>1252</v>
      </c>
      <c r="G2668" t="s">
        <v>1311</v>
      </c>
      <c r="H2668" t="s">
        <v>1311</v>
      </c>
      <c r="I2668" t="s">
        <v>1031</v>
      </c>
      <c r="J2668" t="s">
        <v>1039</v>
      </c>
      <c r="K2668">
        <v>218</v>
      </c>
      <c r="L2668">
        <v>0</v>
      </c>
      <c r="M2668">
        <v>1500.2675999999999</v>
      </c>
      <c r="N2668">
        <v>1500.2675999999999</v>
      </c>
      <c r="O2668">
        <v>0</v>
      </c>
      <c r="P2668">
        <v>244.71430000000001</v>
      </c>
      <c r="Q2668">
        <v>1823.1429000000001</v>
      </c>
      <c r="R2668">
        <v>898</v>
      </c>
      <c r="S2668">
        <v>3615.1428999999998</v>
      </c>
      <c r="T2668">
        <v>19</v>
      </c>
      <c r="U2668">
        <f t="shared" si="50"/>
        <v>5.2556705296490499E-3</v>
      </c>
      <c r="V2668">
        <f t="shared" si="51"/>
        <v>8.6145577102518262E-3</v>
      </c>
      <c r="W2668">
        <f t="shared" si="52"/>
        <v>1.6390977443609023</v>
      </c>
      <c r="X2668">
        <f t="shared" si="53"/>
        <v>5.9285054224866976E-2</v>
      </c>
      <c r="Y2668">
        <f t="shared" si="54"/>
        <v>11.280207518796992</v>
      </c>
      <c r="AA2668">
        <v>244.71430000000001</v>
      </c>
      <c r="AB2668">
        <v>1823.1429000000001</v>
      </c>
      <c r="AC2668">
        <v>898</v>
      </c>
      <c r="AD2668">
        <v>3615.1428999999998</v>
      </c>
      <c r="AE2668">
        <v>19</v>
      </c>
      <c r="AF2668">
        <v>5.2621300000000003E-3</v>
      </c>
      <c r="AG2668">
        <v>218</v>
      </c>
      <c r="AH2668">
        <v>0</v>
      </c>
      <c r="AI2668">
        <v>1500.2675999999999</v>
      </c>
      <c r="AJ2668">
        <v>1500.2675999999999</v>
      </c>
      <c r="AK2668">
        <v>0</v>
      </c>
    </row>
    <row r="2669" spans="1:37" ht="19" customHeight="1">
      <c r="A2669" t="s">
        <v>1279</v>
      </c>
      <c r="B2669" t="s">
        <v>1280</v>
      </c>
      <c r="C2669" t="s">
        <v>1281</v>
      </c>
      <c r="D2669">
        <v>7</v>
      </c>
      <c r="E2669" t="s">
        <v>1260</v>
      </c>
      <c r="G2669" t="s">
        <v>1311</v>
      </c>
      <c r="H2669" t="s">
        <v>1311</v>
      </c>
      <c r="I2669" t="s">
        <v>1031</v>
      </c>
      <c r="J2669" t="s">
        <v>1039</v>
      </c>
      <c r="K2669">
        <v>184</v>
      </c>
      <c r="L2669">
        <v>0</v>
      </c>
      <c r="M2669">
        <v>1266.2119</v>
      </c>
      <c r="N2669">
        <v>1266.2119</v>
      </c>
      <c r="O2669">
        <v>0</v>
      </c>
      <c r="P2669">
        <v>585.71429999999998</v>
      </c>
      <c r="Q2669">
        <v>2100.5713999999998</v>
      </c>
      <c r="R2669">
        <v>1185</v>
      </c>
      <c r="S2669">
        <v>3764.7143000000001</v>
      </c>
      <c r="T2669">
        <v>17.285699999999999</v>
      </c>
      <c r="U2669">
        <f t="shared" si="50"/>
        <v>4.5915037961844806E-3</v>
      </c>
      <c r="V2669">
        <f t="shared" si="51"/>
        <v>6.9821272455427184E-3</v>
      </c>
      <c r="W2669">
        <f t="shared" si="52"/>
        <v>1.52066241377059</v>
      </c>
      <c r="X2669">
        <f t="shared" si="53"/>
        <v>4.8048111987067467E-2</v>
      </c>
      <c r="Y2669">
        <f t="shared" si="54"/>
        <v>10.464569805429592</v>
      </c>
      <c r="AA2669">
        <v>585.71429999999998</v>
      </c>
      <c r="AB2669">
        <v>2100.5713999999998</v>
      </c>
      <c r="AC2669">
        <v>1185</v>
      </c>
      <c r="AD2669">
        <v>3764.7143000000001</v>
      </c>
      <c r="AE2669">
        <v>17.285699999999999</v>
      </c>
      <c r="AF2669">
        <v>4.6680599999999999E-3</v>
      </c>
      <c r="AG2669">
        <v>184</v>
      </c>
      <c r="AH2669">
        <v>0</v>
      </c>
      <c r="AI2669">
        <v>1266.2119</v>
      </c>
      <c r="AJ2669">
        <v>1266.2119</v>
      </c>
      <c r="AK2669">
        <v>0</v>
      </c>
    </row>
    <row r="2670" spans="1:37" ht="19" customHeight="1">
      <c r="A2670" t="s">
        <v>1279</v>
      </c>
      <c r="B2670" t="s">
        <v>1280</v>
      </c>
      <c r="C2670" t="s">
        <v>1281</v>
      </c>
      <c r="D2670">
        <v>7</v>
      </c>
      <c r="E2670" t="s">
        <v>1269</v>
      </c>
      <c r="F2670" t="s">
        <v>1269</v>
      </c>
      <c r="G2670" t="s">
        <v>1311</v>
      </c>
      <c r="H2670" t="s">
        <v>1311</v>
      </c>
      <c r="I2670" t="s">
        <v>1031</v>
      </c>
      <c r="J2670" t="s">
        <v>1032</v>
      </c>
      <c r="K2670">
        <v>17721</v>
      </c>
      <c r="L2670">
        <v>0</v>
      </c>
      <c r="M2670">
        <v>1219.6918000000001</v>
      </c>
      <c r="N2670">
        <v>1219.6918000000001</v>
      </c>
      <c r="O2670">
        <v>0</v>
      </c>
      <c r="P2670">
        <v>654.85709999999995</v>
      </c>
      <c r="Q2670">
        <v>37.857100000000003</v>
      </c>
      <c r="R2670">
        <v>37.857100000000003</v>
      </c>
      <c r="S2670">
        <v>651.28570000000002</v>
      </c>
      <c r="T2670">
        <v>3.4285999999999999</v>
      </c>
      <c r="U2670">
        <f t="shared" si="50"/>
        <v>5.2643563339406958E-3</v>
      </c>
      <c r="V2670">
        <f t="shared" si="51"/>
        <v>3.8870367161008268</v>
      </c>
      <c r="W2670">
        <f t="shared" si="52"/>
        <v>738.36884692627564</v>
      </c>
      <c r="X2670">
        <f t="shared" si="53"/>
        <v>0.26753494774149916</v>
      </c>
      <c r="Y2670">
        <f t="shared" si="54"/>
        <v>50.820068166098622</v>
      </c>
      <c r="AA2670">
        <v>654.85709999999995</v>
      </c>
      <c r="AB2670">
        <v>37.857100000000003</v>
      </c>
      <c r="AC2670">
        <v>37.857100000000003</v>
      </c>
      <c r="AD2670">
        <v>651.28570000000002</v>
      </c>
      <c r="AE2670">
        <v>3.4285999999999999</v>
      </c>
      <c r="AF2670">
        <v>5.2515499999999998E-3</v>
      </c>
      <c r="AG2670">
        <v>17721</v>
      </c>
      <c r="AH2670">
        <v>0</v>
      </c>
      <c r="AI2670">
        <v>1219.6918000000001</v>
      </c>
      <c r="AJ2670">
        <v>1219.6918000000001</v>
      </c>
      <c r="AK2670">
        <v>0</v>
      </c>
    </row>
    <row r="2671" spans="1:37" ht="19" customHeight="1">
      <c r="A2671" t="s">
        <v>1279</v>
      </c>
      <c r="B2671" t="s">
        <v>1280</v>
      </c>
      <c r="C2671" t="s">
        <v>1281</v>
      </c>
      <c r="D2671">
        <v>7</v>
      </c>
      <c r="E2671" t="s">
        <v>1258</v>
      </c>
      <c r="G2671" t="s">
        <v>1311</v>
      </c>
      <c r="H2671" t="s">
        <v>1311</v>
      </c>
      <c r="I2671" t="s">
        <v>1031</v>
      </c>
      <c r="J2671" t="s">
        <v>1032</v>
      </c>
      <c r="K2671">
        <v>0</v>
      </c>
      <c r="L2671">
        <v>17571.77</v>
      </c>
      <c r="M2671">
        <v>1208.6008999999999</v>
      </c>
      <c r="N2671">
        <v>0</v>
      </c>
      <c r="O2671">
        <v>1208.6008999999999</v>
      </c>
      <c r="P2671">
        <v>429</v>
      </c>
      <c r="R2671">
        <v>0</v>
      </c>
      <c r="S2671">
        <v>1620.2856999999999</v>
      </c>
      <c r="U2671">
        <f t="shared" si="50"/>
        <v>0</v>
      </c>
      <c r="V2671">
        <f t="shared" si="51"/>
        <v>1.5492655752888871</v>
      </c>
      <c r="W2671" t="str">
        <f t="shared" si="52"/>
        <v/>
      </c>
      <c r="X2671">
        <f t="shared" si="53"/>
        <v>0.10655976993969114</v>
      </c>
      <c r="Y2671" t="str">
        <f t="shared" si="54"/>
        <v/>
      </c>
      <c r="AA2671">
        <v>429</v>
      </c>
      <c r="AC2671">
        <v>0</v>
      </c>
      <c r="AD2671">
        <v>1620.2856999999999</v>
      </c>
      <c r="AF2671">
        <v>0</v>
      </c>
      <c r="AG2671">
        <v>0</v>
      </c>
      <c r="AH2671">
        <v>17571.77</v>
      </c>
      <c r="AI2671">
        <v>1208.6008999999999</v>
      </c>
      <c r="AJ2671">
        <v>0</v>
      </c>
      <c r="AK2671">
        <v>1208.6008999999999</v>
      </c>
    </row>
    <row r="2672" spans="1:37" ht="19" customHeight="1">
      <c r="A2672" t="s">
        <v>1279</v>
      </c>
      <c r="B2672" t="s">
        <v>1280</v>
      </c>
      <c r="C2672" t="s">
        <v>1281</v>
      </c>
      <c r="D2672">
        <v>7</v>
      </c>
      <c r="E2672" t="s">
        <v>1261</v>
      </c>
      <c r="G2672" t="s">
        <v>1311</v>
      </c>
      <c r="H2672" t="s">
        <v>1311</v>
      </c>
      <c r="I2672" t="s">
        <v>1031</v>
      </c>
      <c r="J2672" t="s">
        <v>1032</v>
      </c>
      <c r="K2672">
        <v>7288</v>
      </c>
      <c r="L2672">
        <v>8176.77</v>
      </c>
      <c r="M2672">
        <v>1062.6844000000001</v>
      </c>
      <c r="N2672">
        <v>500.29509999999999</v>
      </c>
      <c r="O2672">
        <v>562.38930000000005</v>
      </c>
      <c r="P2672">
        <v>18.857099999999999</v>
      </c>
      <c r="R2672">
        <v>0</v>
      </c>
      <c r="S2672">
        <v>90.142899999999997</v>
      </c>
      <c r="U2672">
        <f t="shared" si="50"/>
        <v>0</v>
      </c>
      <c r="V2672">
        <f t="shared" si="51"/>
        <v>24.508340170361251</v>
      </c>
      <c r="W2672" t="str">
        <f t="shared" si="52"/>
        <v/>
      </c>
      <c r="X2672">
        <f t="shared" si="53"/>
        <v>1.6841266161046202</v>
      </c>
      <c r="Y2672" t="str">
        <f t="shared" si="54"/>
        <v/>
      </c>
      <c r="AA2672">
        <v>18.857099999999999</v>
      </c>
      <c r="AC2672">
        <v>0</v>
      </c>
      <c r="AD2672">
        <v>90.142899999999997</v>
      </c>
      <c r="AF2672">
        <v>0</v>
      </c>
      <c r="AG2672">
        <v>7288</v>
      </c>
      <c r="AH2672">
        <v>8176.77</v>
      </c>
      <c r="AI2672">
        <v>1062.6844000000001</v>
      </c>
      <c r="AJ2672">
        <v>500.29509999999999</v>
      </c>
      <c r="AK2672">
        <v>562.38930000000005</v>
      </c>
    </row>
    <row r="2673" spans="1:37" ht="19" customHeight="1">
      <c r="A2673" t="s">
        <v>1279</v>
      </c>
      <c r="B2673" t="s">
        <v>1280</v>
      </c>
      <c r="C2673" t="s">
        <v>1281</v>
      </c>
      <c r="D2673">
        <v>7</v>
      </c>
      <c r="E2673" t="s">
        <v>1266</v>
      </c>
      <c r="G2673" t="s">
        <v>1311</v>
      </c>
      <c r="H2673" t="s">
        <v>1311</v>
      </c>
      <c r="I2673" t="s">
        <v>1031</v>
      </c>
      <c r="J2673" t="s">
        <v>1042</v>
      </c>
      <c r="K2673">
        <v>1044</v>
      </c>
      <c r="L2673">
        <v>0</v>
      </c>
      <c r="M2673">
        <v>1044</v>
      </c>
      <c r="N2673">
        <v>1044</v>
      </c>
      <c r="O2673">
        <v>0</v>
      </c>
      <c r="R2673">
        <v>38</v>
      </c>
      <c r="S2673">
        <v>338.8571</v>
      </c>
      <c r="T2673">
        <v>2.2856999999999998</v>
      </c>
      <c r="U2673">
        <f t="shared" si="50"/>
        <v>6.7453212578399563E-3</v>
      </c>
      <c r="V2673">
        <f t="shared" si="51"/>
        <v>0.44013496291757542</v>
      </c>
      <c r="W2673">
        <f t="shared" si="52"/>
        <v>65.250407815048845</v>
      </c>
      <c r="X2673">
        <f t="shared" si="53"/>
        <v>0.44013496291757542</v>
      </c>
      <c r="Y2673">
        <f t="shared" si="54"/>
        <v>65.250407815048845</v>
      </c>
      <c r="AC2673">
        <v>38</v>
      </c>
      <c r="AD2673">
        <v>338.8571</v>
      </c>
      <c r="AE2673">
        <v>2.2856999999999998</v>
      </c>
      <c r="AF2673">
        <v>6.7089699999999999E-3</v>
      </c>
      <c r="AG2673">
        <v>1044</v>
      </c>
      <c r="AH2673">
        <v>0</v>
      </c>
      <c r="AI2673">
        <v>1044</v>
      </c>
      <c r="AJ2673">
        <v>1044</v>
      </c>
      <c r="AK2673">
        <v>0</v>
      </c>
    </row>
    <row r="2674" spans="1:37" ht="19" customHeight="1">
      <c r="A2674" t="s">
        <v>1279</v>
      </c>
      <c r="B2674" t="s">
        <v>1280</v>
      </c>
      <c r="C2674" t="s">
        <v>1281</v>
      </c>
      <c r="D2674">
        <v>7</v>
      </c>
      <c r="E2674" t="s">
        <v>1033</v>
      </c>
      <c r="G2674" t="s">
        <v>1311</v>
      </c>
      <c r="H2674" t="s">
        <v>1311</v>
      </c>
      <c r="I2674" t="s">
        <v>1031</v>
      </c>
      <c r="J2674" t="s">
        <v>1032</v>
      </c>
      <c r="K2674">
        <v>6857</v>
      </c>
      <c r="L2674">
        <v>8182.89</v>
      </c>
      <c r="M2674">
        <v>1034.6735000000001</v>
      </c>
      <c r="N2674">
        <v>471.57040000000001</v>
      </c>
      <c r="O2674">
        <v>563.10310000000004</v>
      </c>
      <c r="P2674">
        <v>3.5714000000000001</v>
      </c>
      <c r="R2674">
        <v>0</v>
      </c>
      <c r="S2674">
        <v>74</v>
      </c>
      <c r="U2674">
        <f t="shared" si="50"/>
        <v>0</v>
      </c>
      <c r="V2674">
        <f t="shared" si="51"/>
        <v>29.034536679536679</v>
      </c>
      <c r="W2674" t="str">
        <f t="shared" si="52"/>
        <v/>
      </c>
      <c r="X2674">
        <f t="shared" si="53"/>
        <v>1.9974391891891894</v>
      </c>
      <c r="Y2674" t="str">
        <f t="shared" si="54"/>
        <v/>
      </c>
      <c r="AA2674">
        <v>3.5714000000000001</v>
      </c>
      <c r="AC2674">
        <v>0</v>
      </c>
      <c r="AD2674">
        <v>74</v>
      </c>
      <c r="AF2674">
        <v>0</v>
      </c>
      <c r="AG2674">
        <v>6857</v>
      </c>
      <c r="AH2674">
        <v>8182.89</v>
      </c>
      <c r="AI2674">
        <v>1034.6735000000001</v>
      </c>
      <c r="AJ2674">
        <v>471.57040000000001</v>
      </c>
      <c r="AK2674">
        <v>563.10310000000004</v>
      </c>
    </row>
    <row r="2675" spans="1:37" ht="19" customHeight="1">
      <c r="A2675" t="s">
        <v>1279</v>
      </c>
      <c r="B2675" t="s">
        <v>1280</v>
      </c>
      <c r="C2675" t="s">
        <v>1281</v>
      </c>
      <c r="D2675">
        <v>7</v>
      </c>
      <c r="E2675" t="s">
        <v>1036</v>
      </c>
      <c r="G2675" t="s">
        <v>1311</v>
      </c>
      <c r="H2675" t="s">
        <v>1311</v>
      </c>
      <c r="I2675" t="s">
        <v>1031</v>
      </c>
      <c r="J2675" t="s">
        <v>1032</v>
      </c>
      <c r="K2675">
        <v>0</v>
      </c>
      <c r="L2675">
        <v>7742.13</v>
      </c>
      <c r="M2675">
        <v>533.495</v>
      </c>
      <c r="N2675">
        <v>0</v>
      </c>
      <c r="O2675">
        <v>533.495</v>
      </c>
      <c r="P2675">
        <v>2</v>
      </c>
      <c r="R2675">
        <v>0</v>
      </c>
      <c r="S2675">
        <v>93.142899999999997</v>
      </c>
      <c r="U2675">
        <f t="shared" si="50"/>
        <v>0</v>
      </c>
      <c r="V2675">
        <f t="shared" si="51"/>
        <v>11.874427051643995</v>
      </c>
      <c r="W2675" t="str">
        <f t="shared" si="52"/>
        <v/>
      </c>
      <c r="X2675">
        <f t="shared" si="53"/>
        <v>0.81824348853827211</v>
      </c>
      <c r="Y2675" t="str">
        <f t="shared" si="54"/>
        <v/>
      </c>
      <c r="AA2675">
        <v>2</v>
      </c>
      <c r="AC2675">
        <v>0</v>
      </c>
      <c r="AD2675">
        <v>93.142899999999997</v>
      </c>
      <c r="AF2675">
        <v>0</v>
      </c>
      <c r="AG2675">
        <v>0</v>
      </c>
      <c r="AH2675">
        <v>7742.13</v>
      </c>
      <c r="AI2675">
        <v>533.495</v>
      </c>
      <c r="AJ2675">
        <v>0</v>
      </c>
      <c r="AK2675">
        <v>533.495</v>
      </c>
    </row>
    <row r="2676" spans="1:37" ht="19" customHeight="1">
      <c r="A2676" t="s">
        <v>1279</v>
      </c>
      <c r="B2676" t="s">
        <v>1280</v>
      </c>
      <c r="C2676" t="s">
        <v>1281</v>
      </c>
      <c r="D2676">
        <v>7</v>
      </c>
      <c r="E2676" t="s">
        <v>1030</v>
      </c>
      <c r="G2676" t="s">
        <v>1311</v>
      </c>
      <c r="H2676" t="s">
        <v>1311</v>
      </c>
      <c r="I2676" t="s">
        <v>1031</v>
      </c>
      <c r="J2676" t="s">
        <v>1032</v>
      </c>
      <c r="K2676">
        <v>0</v>
      </c>
      <c r="L2676">
        <v>7686.82</v>
      </c>
      <c r="M2676">
        <v>528.6549</v>
      </c>
      <c r="N2676">
        <v>0</v>
      </c>
      <c r="O2676">
        <v>528.6549</v>
      </c>
      <c r="P2676">
        <v>31.857099999999999</v>
      </c>
      <c r="R2676">
        <v>0</v>
      </c>
      <c r="S2676">
        <v>409.71429999999998</v>
      </c>
      <c r="U2676">
        <f t="shared" si="50"/>
        <v>0</v>
      </c>
      <c r="V2676">
        <f t="shared" si="51"/>
        <v>2.6802021380682661</v>
      </c>
      <c r="W2676" t="str">
        <f t="shared" si="52"/>
        <v/>
      </c>
      <c r="X2676">
        <f t="shared" si="53"/>
        <v>0.18432875926329292</v>
      </c>
      <c r="Y2676" t="str">
        <f t="shared" si="54"/>
        <v/>
      </c>
      <c r="AA2676">
        <v>31.857099999999999</v>
      </c>
      <c r="AC2676">
        <v>0</v>
      </c>
      <c r="AD2676">
        <v>409.71429999999998</v>
      </c>
      <c r="AF2676">
        <v>0</v>
      </c>
      <c r="AG2676">
        <v>0</v>
      </c>
      <c r="AH2676">
        <v>7686.82</v>
      </c>
      <c r="AI2676">
        <v>528.6549</v>
      </c>
      <c r="AJ2676">
        <v>0</v>
      </c>
      <c r="AK2676">
        <v>528.6549</v>
      </c>
    </row>
    <row r="2677" spans="1:37" ht="19" customHeight="1">
      <c r="A2677" t="s">
        <v>1279</v>
      </c>
      <c r="B2677" t="s">
        <v>1280</v>
      </c>
      <c r="C2677" t="s">
        <v>1281</v>
      </c>
      <c r="D2677">
        <v>7</v>
      </c>
      <c r="E2677" t="s">
        <v>1268</v>
      </c>
      <c r="G2677" t="s">
        <v>1311</v>
      </c>
      <c r="H2677" t="s">
        <v>1311</v>
      </c>
      <c r="I2677" t="s">
        <v>1031</v>
      </c>
      <c r="J2677" t="s">
        <v>1032</v>
      </c>
      <c r="K2677">
        <v>0</v>
      </c>
      <c r="L2677">
        <v>7099</v>
      </c>
      <c r="M2677">
        <v>488.6832</v>
      </c>
      <c r="N2677">
        <v>0</v>
      </c>
      <c r="O2677">
        <v>488.6832</v>
      </c>
      <c r="P2677">
        <v>44</v>
      </c>
      <c r="R2677">
        <v>0</v>
      </c>
      <c r="S2677">
        <v>184</v>
      </c>
      <c r="U2677">
        <f t="shared" si="50"/>
        <v>0</v>
      </c>
      <c r="V2677">
        <f t="shared" si="51"/>
        <v>5.5116459627329188</v>
      </c>
      <c r="W2677" t="str">
        <f t="shared" si="52"/>
        <v/>
      </c>
      <c r="X2677">
        <f t="shared" si="53"/>
        <v>0.37941242236024841</v>
      </c>
      <c r="Y2677" t="str">
        <f t="shared" si="54"/>
        <v/>
      </c>
      <c r="AA2677">
        <v>44</v>
      </c>
      <c r="AC2677">
        <v>0</v>
      </c>
      <c r="AD2677">
        <v>184</v>
      </c>
      <c r="AF2677">
        <v>0</v>
      </c>
      <c r="AG2677">
        <v>0</v>
      </c>
      <c r="AH2677">
        <v>7099</v>
      </c>
      <c r="AI2677">
        <v>488.6832</v>
      </c>
      <c r="AJ2677">
        <v>0</v>
      </c>
      <c r="AK2677">
        <v>488.6832</v>
      </c>
    </row>
    <row r="2678" spans="1:37" ht="19" customHeight="1">
      <c r="A2678" t="s">
        <v>1279</v>
      </c>
      <c r="B2678" t="s">
        <v>1280</v>
      </c>
      <c r="C2678" t="s">
        <v>1281</v>
      </c>
      <c r="D2678">
        <v>7</v>
      </c>
      <c r="E2678" t="s">
        <v>1035</v>
      </c>
      <c r="G2678" t="s">
        <v>1311</v>
      </c>
      <c r="H2678" t="s">
        <v>1311</v>
      </c>
      <c r="I2678" t="s">
        <v>1031</v>
      </c>
      <c r="J2678" t="s">
        <v>1032</v>
      </c>
      <c r="K2678">
        <v>0</v>
      </c>
      <c r="L2678">
        <v>5666</v>
      </c>
      <c r="M2678">
        <v>389.99610000000001</v>
      </c>
      <c r="N2678">
        <v>0</v>
      </c>
      <c r="O2678">
        <v>389.99610000000001</v>
      </c>
      <c r="P2678">
        <v>0</v>
      </c>
      <c r="R2678">
        <v>0</v>
      </c>
      <c r="S2678">
        <v>0</v>
      </c>
      <c r="U2678" t="str">
        <f t="shared" si="50"/>
        <v/>
      </c>
      <c r="V2678" t="str">
        <f t="shared" si="51"/>
        <v/>
      </c>
      <c r="W2678" t="str">
        <f t="shared" si="52"/>
        <v/>
      </c>
      <c r="X2678" t="str">
        <f t="shared" si="53"/>
        <v/>
      </c>
      <c r="Y2678" t="str">
        <f t="shared" si="54"/>
        <v/>
      </c>
      <c r="AA2678">
        <v>0</v>
      </c>
      <c r="AC2678">
        <v>0</v>
      </c>
      <c r="AD2678">
        <v>0</v>
      </c>
      <c r="AG2678">
        <v>0</v>
      </c>
      <c r="AH2678">
        <v>5666</v>
      </c>
      <c r="AI2678">
        <v>389.99610000000001</v>
      </c>
      <c r="AJ2678">
        <v>0</v>
      </c>
      <c r="AK2678">
        <v>389.99610000000001</v>
      </c>
    </row>
    <row r="2679" spans="1:37" ht="19" customHeight="1">
      <c r="A2679" t="s">
        <v>1279</v>
      </c>
      <c r="B2679" t="s">
        <v>1280</v>
      </c>
      <c r="C2679" t="s">
        <v>1281</v>
      </c>
      <c r="D2679">
        <v>7</v>
      </c>
      <c r="E2679" t="s">
        <v>1040</v>
      </c>
      <c r="G2679" t="s">
        <v>1311</v>
      </c>
      <c r="H2679" t="s">
        <v>1311</v>
      </c>
      <c r="I2679" t="s">
        <v>1031</v>
      </c>
      <c r="J2679" t="s">
        <v>1032</v>
      </c>
      <c r="K2679">
        <v>0</v>
      </c>
      <c r="L2679">
        <v>3288</v>
      </c>
      <c r="M2679">
        <v>226.11789999999999</v>
      </c>
      <c r="N2679">
        <v>0</v>
      </c>
      <c r="O2679">
        <v>226.11789999999999</v>
      </c>
      <c r="P2679">
        <v>1.4286000000000001</v>
      </c>
      <c r="R2679">
        <v>0</v>
      </c>
      <c r="S2679">
        <v>83.285700000000006</v>
      </c>
      <c r="U2679">
        <f t="shared" si="50"/>
        <v>0</v>
      </c>
      <c r="V2679">
        <f t="shared" si="51"/>
        <v>5.6397951354708633</v>
      </c>
      <c r="W2679" t="str">
        <f t="shared" si="52"/>
        <v/>
      </c>
      <c r="X2679">
        <f t="shared" si="53"/>
        <v>0.38785238213591455</v>
      </c>
      <c r="Y2679" t="str">
        <f t="shared" si="54"/>
        <v/>
      </c>
      <c r="AA2679">
        <v>1.4286000000000001</v>
      </c>
      <c r="AC2679">
        <v>0</v>
      </c>
      <c r="AD2679">
        <v>83.285700000000006</v>
      </c>
      <c r="AF2679">
        <v>0</v>
      </c>
      <c r="AG2679">
        <v>0</v>
      </c>
      <c r="AH2679">
        <v>3288</v>
      </c>
      <c r="AI2679">
        <v>226.11789999999999</v>
      </c>
      <c r="AJ2679">
        <v>0</v>
      </c>
      <c r="AK2679">
        <v>226.11789999999999</v>
      </c>
    </row>
    <row r="2680" spans="1:37" ht="19" customHeight="1">
      <c r="A2680" t="s">
        <v>1279</v>
      </c>
      <c r="B2680" t="s">
        <v>1280</v>
      </c>
      <c r="C2680" t="s">
        <v>1281</v>
      </c>
      <c r="D2680">
        <v>7</v>
      </c>
      <c r="E2680" t="s">
        <v>1034</v>
      </c>
      <c r="G2680" t="s">
        <v>1311</v>
      </c>
      <c r="H2680" t="s">
        <v>1311</v>
      </c>
      <c r="I2680" t="s">
        <v>1031</v>
      </c>
      <c r="J2680" t="s">
        <v>1032</v>
      </c>
      <c r="K2680">
        <v>499</v>
      </c>
      <c r="L2680">
        <v>2549.25</v>
      </c>
      <c r="M2680">
        <v>209.70949999999999</v>
      </c>
      <c r="N2680">
        <v>34.236400000000003</v>
      </c>
      <c r="O2680">
        <v>175.47309999999999</v>
      </c>
      <c r="P2680">
        <v>12.142899999999999</v>
      </c>
      <c r="R2680">
        <v>0</v>
      </c>
      <c r="S2680">
        <v>52.714300000000001</v>
      </c>
      <c r="U2680">
        <f t="shared" si="50"/>
        <v>0</v>
      </c>
      <c r="V2680">
        <f t="shared" si="51"/>
        <v>8.2608378696916347</v>
      </c>
      <c r="W2680" t="str">
        <f t="shared" si="52"/>
        <v/>
      </c>
      <c r="X2680">
        <f t="shared" si="53"/>
        <v>0.56831827416848935</v>
      </c>
      <c r="Y2680" t="str">
        <f t="shared" si="54"/>
        <v/>
      </c>
      <c r="AA2680">
        <v>12.142899999999999</v>
      </c>
      <c r="AC2680">
        <v>0</v>
      </c>
      <c r="AD2680">
        <v>52.714300000000001</v>
      </c>
      <c r="AF2680">
        <v>0</v>
      </c>
      <c r="AG2680">
        <v>499</v>
      </c>
      <c r="AH2680">
        <v>2549.25</v>
      </c>
      <c r="AI2680">
        <v>209.70949999999999</v>
      </c>
      <c r="AJ2680">
        <v>34.236400000000003</v>
      </c>
      <c r="AK2680">
        <v>175.47309999999999</v>
      </c>
    </row>
    <row r="2681" spans="1:37" ht="19" customHeight="1">
      <c r="A2681" t="s">
        <v>1279</v>
      </c>
      <c r="B2681" t="s">
        <v>1280</v>
      </c>
      <c r="C2681" t="s">
        <v>1281</v>
      </c>
      <c r="D2681">
        <v>7</v>
      </c>
      <c r="E2681" t="s">
        <v>1037</v>
      </c>
      <c r="G2681" t="s">
        <v>1311</v>
      </c>
      <c r="H2681" t="s">
        <v>1311</v>
      </c>
      <c r="I2681" t="s">
        <v>1031</v>
      </c>
      <c r="J2681" t="s">
        <v>1032</v>
      </c>
      <c r="K2681">
        <v>0</v>
      </c>
      <c r="L2681">
        <v>1792.22</v>
      </c>
      <c r="M2681">
        <v>123.43729999999999</v>
      </c>
      <c r="N2681">
        <v>0</v>
      </c>
      <c r="O2681">
        <v>123.43729999999999</v>
      </c>
      <c r="P2681">
        <v>1</v>
      </c>
      <c r="R2681">
        <v>0</v>
      </c>
      <c r="S2681">
        <v>14.428599999999999</v>
      </c>
      <c r="U2681">
        <f t="shared" si="50"/>
        <v>0</v>
      </c>
      <c r="V2681">
        <f t="shared" si="51"/>
        <v>17.744717337193393</v>
      </c>
      <c r="W2681" t="str">
        <f t="shared" si="52"/>
        <v/>
      </c>
      <c r="X2681">
        <f t="shared" si="53"/>
        <v>1.2221490650513565</v>
      </c>
      <c r="Y2681" t="str">
        <f t="shared" si="54"/>
        <v/>
      </c>
      <c r="AA2681">
        <v>1</v>
      </c>
      <c r="AC2681">
        <v>0</v>
      </c>
      <c r="AD2681">
        <v>14.428599999999999</v>
      </c>
      <c r="AF2681">
        <v>0</v>
      </c>
      <c r="AG2681">
        <v>0</v>
      </c>
      <c r="AH2681">
        <v>1792.22</v>
      </c>
      <c r="AI2681">
        <v>123.43729999999999</v>
      </c>
      <c r="AJ2681">
        <v>0</v>
      </c>
      <c r="AK2681">
        <v>123.43729999999999</v>
      </c>
    </row>
    <row r="2682" spans="1:37" ht="19" customHeight="1">
      <c r="A2682" t="s">
        <v>1279</v>
      </c>
      <c r="B2682" t="s">
        <v>1280</v>
      </c>
      <c r="C2682" t="s">
        <v>1281</v>
      </c>
      <c r="D2682">
        <v>7</v>
      </c>
      <c r="E2682" t="s">
        <v>1038</v>
      </c>
      <c r="F2682" t="s">
        <v>1038</v>
      </c>
      <c r="G2682" t="s">
        <v>1311</v>
      </c>
      <c r="H2682" t="s">
        <v>1311</v>
      </c>
      <c r="I2682" t="s">
        <v>1031</v>
      </c>
      <c r="J2682" t="s">
        <v>1039</v>
      </c>
      <c r="K2682">
        <v>16.940000000000001</v>
      </c>
      <c r="L2682">
        <v>0</v>
      </c>
      <c r="M2682">
        <v>116.52930000000001</v>
      </c>
      <c r="N2682">
        <v>116.52930000000001</v>
      </c>
      <c r="O2682">
        <v>0</v>
      </c>
      <c r="R2682">
        <v>3</v>
      </c>
      <c r="S2682">
        <v>124.71429999999999</v>
      </c>
      <c r="T2682">
        <v>7.4286000000000003</v>
      </c>
      <c r="U2682">
        <f t="shared" si="50"/>
        <v>5.9564941630590881E-2</v>
      </c>
      <c r="V2682">
        <f t="shared" si="51"/>
        <v>1.9404350583694094E-2</v>
      </c>
      <c r="W2682">
        <f t="shared" si="52"/>
        <v>0.32576797781546996</v>
      </c>
      <c r="X2682">
        <f t="shared" si="53"/>
        <v>0.13348142800900023</v>
      </c>
      <c r="Y2682">
        <f t="shared" si="54"/>
        <v>2.2409394579251618</v>
      </c>
      <c r="AC2682">
        <v>3</v>
      </c>
      <c r="AD2682">
        <v>124.71429999999999</v>
      </c>
      <c r="AE2682">
        <v>7.4286000000000003</v>
      </c>
      <c r="AF2682">
        <v>6.0377630000000002E-2</v>
      </c>
      <c r="AG2682">
        <v>16.940000000000001</v>
      </c>
      <c r="AH2682">
        <v>0</v>
      </c>
      <c r="AI2682">
        <v>116.52930000000001</v>
      </c>
      <c r="AJ2682">
        <v>116.52930000000001</v>
      </c>
      <c r="AK2682">
        <v>0</v>
      </c>
    </row>
    <row r="2683" spans="1:37" ht="19" customHeight="1">
      <c r="A2683" t="s">
        <v>1279</v>
      </c>
      <c r="B2683" t="s">
        <v>1280</v>
      </c>
      <c r="C2683" t="s">
        <v>1281</v>
      </c>
      <c r="D2683">
        <v>7</v>
      </c>
      <c r="E2683" t="s">
        <v>1043</v>
      </c>
      <c r="G2683" t="s">
        <v>1311</v>
      </c>
      <c r="H2683" t="s">
        <v>1311</v>
      </c>
      <c r="I2683" t="s">
        <v>1031</v>
      </c>
      <c r="J2683" t="s">
        <v>1032</v>
      </c>
      <c r="K2683">
        <v>0</v>
      </c>
      <c r="L2683">
        <v>1609.89</v>
      </c>
      <c r="M2683">
        <v>110.6858</v>
      </c>
      <c r="N2683">
        <v>0</v>
      </c>
      <c r="O2683">
        <v>110.6858</v>
      </c>
      <c r="P2683">
        <v>47.714300000000001</v>
      </c>
      <c r="R2683">
        <v>0</v>
      </c>
      <c r="S2683">
        <v>187.1429</v>
      </c>
      <c r="U2683">
        <f t="shared" si="50"/>
        <v>0</v>
      </c>
      <c r="V2683">
        <f t="shared" si="51"/>
        <v>1.2289233826893018</v>
      </c>
      <c r="W2683" t="str">
        <f t="shared" si="52"/>
        <v/>
      </c>
      <c r="X2683">
        <f t="shared" si="53"/>
        <v>8.4492957749704334E-2</v>
      </c>
      <c r="Y2683" t="str">
        <f t="shared" si="54"/>
        <v/>
      </c>
      <c r="AA2683">
        <v>47.714300000000001</v>
      </c>
      <c r="AC2683">
        <v>0</v>
      </c>
      <c r="AD2683">
        <v>187.1429</v>
      </c>
      <c r="AF2683">
        <v>0</v>
      </c>
      <c r="AG2683">
        <v>0</v>
      </c>
      <c r="AH2683">
        <v>1609.89</v>
      </c>
      <c r="AI2683">
        <v>110.6858</v>
      </c>
      <c r="AJ2683">
        <v>0</v>
      </c>
      <c r="AK2683">
        <v>110.6858</v>
      </c>
    </row>
    <row r="2684" spans="1:37" ht="19" customHeight="1">
      <c r="A2684" t="s">
        <v>1279</v>
      </c>
      <c r="B2684" t="s">
        <v>1280</v>
      </c>
      <c r="C2684" t="s">
        <v>1281</v>
      </c>
      <c r="D2684">
        <v>7</v>
      </c>
      <c r="E2684" t="s">
        <v>1048</v>
      </c>
      <c r="G2684" t="s">
        <v>1311</v>
      </c>
      <c r="H2684" t="s">
        <v>1311</v>
      </c>
      <c r="I2684" t="s">
        <v>1031</v>
      </c>
      <c r="J2684" t="s">
        <v>1032</v>
      </c>
      <c r="K2684">
        <v>0</v>
      </c>
      <c r="L2684">
        <v>1462</v>
      </c>
      <c r="M2684">
        <v>100.57340000000001</v>
      </c>
      <c r="N2684">
        <v>0</v>
      </c>
      <c r="O2684">
        <v>100.57340000000001</v>
      </c>
      <c r="P2684">
        <v>6.4286000000000003</v>
      </c>
      <c r="R2684">
        <v>0</v>
      </c>
      <c r="S2684">
        <v>62.857100000000003</v>
      </c>
      <c r="U2684">
        <f t="shared" si="50"/>
        <v>0</v>
      </c>
      <c r="V2684">
        <f t="shared" si="51"/>
        <v>3.3227295382246851</v>
      </c>
      <c r="W2684" t="str">
        <f t="shared" si="52"/>
        <v/>
      </c>
      <c r="X2684">
        <f t="shared" si="53"/>
        <v>0.2285760649382261</v>
      </c>
      <c r="Y2684" t="str">
        <f t="shared" si="54"/>
        <v/>
      </c>
      <c r="AA2684">
        <v>6.4286000000000003</v>
      </c>
      <c r="AC2684">
        <v>0</v>
      </c>
      <c r="AD2684">
        <v>62.857100000000003</v>
      </c>
      <c r="AF2684">
        <v>0</v>
      </c>
      <c r="AG2684">
        <v>0</v>
      </c>
      <c r="AH2684">
        <v>1462</v>
      </c>
      <c r="AI2684">
        <v>100.57340000000001</v>
      </c>
      <c r="AJ2684">
        <v>0</v>
      </c>
      <c r="AK2684">
        <v>100.57340000000001</v>
      </c>
    </row>
    <row r="2685" spans="1:37" ht="19" customHeight="1">
      <c r="A2685" t="s">
        <v>1279</v>
      </c>
      <c r="B2685" t="s">
        <v>1280</v>
      </c>
      <c r="C2685" t="s">
        <v>1281</v>
      </c>
      <c r="D2685">
        <v>7</v>
      </c>
      <c r="E2685" t="s">
        <v>1047</v>
      </c>
      <c r="G2685" t="s">
        <v>1311</v>
      </c>
      <c r="H2685" t="s">
        <v>1311</v>
      </c>
      <c r="I2685" t="s">
        <v>1031</v>
      </c>
      <c r="J2685" t="s">
        <v>1032</v>
      </c>
      <c r="K2685">
        <v>0</v>
      </c>
      <c r="L2685">
        <v>1340.53</v>
      </c>
      <c r="M2685">
        <v>92.338999999999999</v>
      </c>
      <c r="N2685">
        <v>0</v>
      </c>
      <c r="O2685">
        <v>92.338999999999999</v>
      </c>
      <c r="P2685">
        <v>0</v>
      </c>
      <c r="R2685">
        <v>0</v>
      </c>
      <c r="S2685">
        <v>0</v>
      </c>
      <c r="U2685" t="str">
        <f t="shared" si="50"/>
        <v/>
      </c>
      <c r="V2685" t="str">
        <f t="shared" si="51"/>
        <v/>
      </c>
      <c r="W2685" t="str">
        <f t="shared" si="52"/>
        <v/>
      </c>
      <c r="X2685" t="str">
        <f t="shared" si="53"/>
        <v/>
      </c>
      <c r="Y2685" t="str">
        <f t="shared" si="54"/>
        <v/>
      </c>
      <c r="AA2685">
        <v>0</v>
      </c>
      <c r="AC2685">
        <v>0</v>
      </c>
      <c r="AD2685">
        <v>0</v>
      </c>
      <c r="AG2685">
        <v>0</v>
      </c>
      <c r="AH2685">
        <v>1340.53</v>
      </c>
      <c r="AI2685">
        <v>92.338999999999999</v>
      </c>
      <c r="AJ2685">
        <v>0</v>
      </c>
      <c r="AK2685">
        <v>92.338999999999999</v>
      </c>
    </row>
    <row r="2686" spans="1:37" ht="19" customHeight="1">
      <c r="A2686" t="s">
        <v>1279</v>
      </c>
      <c r="B2686" t="s">
        <v>1280</v>
      </c>
      <c r="C2686" t="s">
        <v>1281</v>
      </c>
      <c r="D2686">
        <v>7</v>
      </c>
      <c r="E2686" t="s">
        <v>1041</v>
      </c>
      <c r="F2686" t="s">
        <v>1041</v>
      </c>
      <c r="G2686" t="s">
        <v>1311</v>
      </c>
      <c r="H2686" t="s">
        <v>1311</v>
      </c>
      <c r="I2686" t="s">
        <v>1031</v>
      </c>
      <c r="J2686" t="s">
        <v>1042</v>
      </c>
      <c r="K2686">
        <v>80</v>
      </c>
      <c r="L2686">
        <v>0</v>
      </c>
      <c r="M2686">
        <v>80</v>
      </c>
      <c r="N2686">
        <v>80</v>
      </c>
      <c r="O2686">
        <v>0</v>
      </c>
      <c r="Q2686">
        <v>247.8571</v>
      </c>
      <c r="R2686">
        <v>12.571400000000001</v>
      </c>
      <c r="S2686">
        <v>249.8571</v>
      </c>
      <c r="T2686">
        <v>0.42859999999999998</v>
      </c>
      <c r="U2686">
        <f t="shared" si="50"/>
        <v>1.7153805115003736E-3</v>
      </c>
      <c r="V2686">
        <f t="shared" si="51"/>
        <v>4.5740430944613657E-2</v>
      </c>
      <c r="W2686">
        <f t="shared" si="52"/>
        <v>26.664889007399509</v>
      </c>
      <c r="X2686">
        <f t="shared" si="53"/>
        <v>4.5740430944613657E-2</v>
      </c>
      <c r="Y2686">
        <f t="shared" si="54"/>
        <v>26.664889007399509</v>
      </c>
      <c r="AB2686">
        <v>247.8571</v>
      </c>
      <c r="AC2686">
        <v>12.571400000000001</v>
      </c>
      <c r="AD2686">
        <v>249.8571</v>
      </c>
      <c r="AE2686">
        <v>0.42859999999999998</v>
      </c>
      <c r="AF2686">
        <v>1.7958E-3</v>
      </c>
      <c r="AG2686">
        <v>80</v>
      </c>
      <c r="AH2686">
        <v>0</v>
      </c>
      <c r="AI2686">
        <v>80</v>
      </c>
      <c r="AJ2686">
        <v>80</v>
      </c>
      <c r="AK2686">
        <v>0</v>
      </c>
    </row>
    <row r="2687" spans="1:37" ht="19" customHeight="1">
      <c r="A2687" t="s">
        <v>1279</v>
      </c>
      <c r="B2687" t="s">
        <v>1280</v>
      </c>
      <c r="C2687" t="s">
        <v>1281</v>
      </c>
      <c r="D2687">
        <v>7</v>
      </c>
      <c r="E2687" t="s">
        <v>1050</v>
      </c>
      <c r="F2687" t="s">
        <v>1050</v>
      </c>
      <c r="G2687" t="s">
        <v>1311</v>
      </c>
      <c r="H2687" t="s">
        <v>1311</v>
      </c>
      <c r="I2687" t="s">
        <v>1031</v>
      </c>
      <c r="J2687" t="s">
        <v>1042</v>
      </c>
      <c r="K2687">
        <v>72</v>
      </c>
      <c r="L2687">
        <v>0</v>
      </c>
      <c r="M2687">
        <v>72</v>
      </c>
      <c r="N2687">
        <v>72</v>
      </c>
      <c r="O2687">
        <v>0</v>
      </c>
      <c r="Q2687">
        <v>55.571399999999997</v>
      </c>
      <c r="R2687">
        <v>0.57140000000000002</v>
      </c>
      <c r="S2687">
        <v>52</v>
      </c>
      <c r="T2687">
        <v>0.42859999999999998</v>
      </c>
      <c r="U2687">
        <f t="shared" si="50"/>
        <v>8.2423076923076911E-3</v>
      </c>
      <c r="V2687">
        <f t="shared" si="51"/>
        <v>0.19780219780219782</v>
      </c>
      <c r="W2687">
        <f t="shared" si="52"/>
        <v>23.99840010665956</v>
      </c>
      <c r="X2687">
        <f t="shared" si="53"/>
        <v>0.19780219780219782</v>
      </c>
      <c r="Y2687">
        <f t="shared" si="54"/>
        <v>23.99840010665956</v>
      </c>
      <c r="AB2687">
        <v>55.571399999999997</v>
      </c>
      <c r="AC2687">
        <v>0.57140000000000002</v>
      </c>
      <c r="AD2687">
        <v>52</v>
      </c>
      <c r="AE2687">
        <v>0.42859999999999998</v>
      </c>
      <c r="AF2687">
        <v>7.8403099999999996E-3</v>
      </c>
      <c r="AG2687">
        <v>72</v>
      </c>
      <c r="AH2687">
        <v>0</v>
      </c>
      <c r="AI2687">
        <v>72</v>
      </c>
      <c r="AJ2687">
        <v>72</v>
      </c>
      <c r="AK2687">
        <v>0</v>
      </c>
    </row>
    <row r="2688" spans="1:37" ht="19" customHeight="1">
      <c r="A2688" t="s">
        <v>1279</v>
      </c>
      <c r="B2688" t="s">
        <v>1280</v>
      </c>
      <c r="C2688" t="s">
        <v>1281</v>
      </c>
      <c r="D2688">
        <v>5</v>
      </c>
      <c r="E2688" t="s">
        <v>1049</v>
      </c>
      <c r="G2688" t="s">
        <v>1311</v>
      </c>
      <c r="H2688" t="s">
        <v>1311</v>
      </c>
      <c r="I2688" t="s">
        <v>1031</v>
      </c>
      <c r="J2688" t="s">
        <v>1032</v>
      </c>
      <c r="K2688">
        <v>0</v>
      </c>
      <c r="L2688">
        <v>984.07</v>
      </c>
      <c r="M2688">
        <v>67.751800000000003</v>
      </c>
      <c r="N2688">
        <v>0</v>
      </c>
      <c r="O2688">
        <v>67.751800000000003</v>
      </c>
      <c r="P2688">
        <v>0.2</v>
      </c>
      <c r="R2688">
        <v>0</v>
      </c>
      <c r="S2688">
        <v>16.8</v>
      </c>
      <c r="U2688">
        <f t="shared" si="50"/>
        <v>0</v>
      </c>
      <c r="V2688">
        <f t="shared" si="51"/>
        <v>11.715119047619048</v>
      </c>
      <c r="W2688" t="str">
        <f t="shared" si="52"/>
        <v/>
      </c>
      <c r="X2688">
        <f t="shared" si="53"/>
        <v>0.80656904761904769</v>
      </c>
      <c r="Y2688" t="str">
        <f t="shared" si="54"/>
        <v/>
      </c>
      <c r="AA2688">
        <v>0.2</v>
      </c>
      <c r="AC2688">
        <v>0</v>
      </c>
      <c r="AD2688">
        <v>16.8</v>
      </c>
      <c r="AF2688">
        <v>0</v>
      </c>
      <c r="AG2688">
        <v>0</v>
      </c>
      <c r="AH2688">
        <v>984.07</v>
      </c>
      <c r="AI2688">
        <v>67.751800000000003</v>
      </c>
      <c r="AJ2688">
        <v>0</v>
      </c>
      <c r="AK2688">
        <v>67.751800000000003</v>
      </c>
    </row>
    <row r="2689" spans="1:37" ht="19" customHeight="1">
      <c r="A2689" t="s">
        <v>1279</v>
      </c>
      <c r="B2689" t="s">
        <v>1280</v>
      </c>
      <c r="C2689" t="s">
        <v>1281</v>
      </c>
      <c r="D2689">
        <v>3</v>
      </c>
      <c r="E2689" t="s">
        <v>1044</v>
      </c>
      <c r="G2689" t="s">
        <v>1311</v>
      </c>
      <c r="H2689" t="s">
        <v>1311</v>
      </c>
      <c r="I2689" t="s">
        <v>1031</v>
      </c>
      <c r="J2689" t="s">
        <v>1032</v>
      </c>
      <c r="K2689">
        <v>0</v>
      </c>
      <c r="L2689">
        <v>640.16</v>
      </c>
      <c r="M2689">
        <v>43.8889</v>
      </c>
      <c r="N2689">
        <v>0</v>
      </c>
      <c r="O2689">
        <v>43.8889</v>
      </c>
      <c r="P2689">
        <v>0</v>
      </c>
      <c r="R2689">
        <v>0</v>
      </c>
      <c r="S2689">
        <v>0</v>
      </c>
      <c r="U2689" t="str">
        <f t="shared" si="50"/>
        <v/>
      </c>
      <c r="V2689" t="str">
        <f t="shared" si="51"/>
        <v/>
      </c>
      <c r="W2689" t="str">
        <f t="shared" si="52"/>
        <v/>
      </c>
      <c r="X2689" t="str">
        <f t="shared" si="53"/>
        <v/>
      </c>
      <c r="Y2689" t="str">
        <f t="shared" si="54"/>
        <v/>
      </c>
      <c r="AA2689">
        <v>0</v>
      </c>
      <c r="AC2689">
        <v>0</v>
      </c>
      <c r="AD2689">
        <v>0</v>
      </c>
      <c r="AG2689">
        <v>0</v>
      </c>
      <c r="AH2689">
        <v>640.16</v>
      </c>
      <c r="AI2689">
        <v>43.8889</v>
      </c>
      <c r="AJ2689">
        <v>0</v>
      </c>
      <c r="AK2689">
        <v>43.8889</v>
      </c>
    </row>
    <row r="2690" spans="1:37" ht="19" customHeight="1">
      <c r="A2690" t="s">
        <v>1279</v>
      </c>
      <c r="B2690" t="s">
        <v>1280</v>
      </c>
      <c r="C2690" t="s">
        <v>1281</v>
      </c>
      <c r="D2690">
        <v>3</v>
      </c>
      <c r="E2690" t="s">
        <v>1052</v>
      </c>
      <c r="G2690" t="s">
        <v>1311</v>
      </c>
      <c r="H2690" t="s">
        <v>1311</v>
      </c>
      <c r="I2690" t="s">
        <v>1031</v>
      </c>
      <c r="J2690" t="s">
        <v>1032</v>
      </c>
      <c r="K2690">
        <v>0</v>
      </c>
      <c r="L2690">
        <v>583.17999999999995</v>
      </c>
      <c r="M2690">
        <v>40.133400000000002</v>
      </c>
      <c r="N2690">
        <v>0</v>
      </c>
      <c r="O2690">
        <v>40.133400000000002</v>
      </c>
      <c r="P2690">
        <v>0.66669999999999996</v>
      </c>
      <c r="R2690">
        <v>0</v>
      </c>
      <c r="S2690">
        <v>15.333299999999999</v>
      </c>
      <c r="U2690">
        <f t="shared" si="50"/>
        <v>0</v>
      </c>
      <c r="V2690">
        <f t="shared" si="51"/>
        <v>12.677853647507929</v>
      </c>
      <c r="W2690" t="str">
        <f t="shared" si="52"/>
        <v/>
      </c>
      <c r="X2690">
        <f t="shared" si="53"/>
        <v>0.87246711405894373</v>
      </c>
      <c r="Y2690" t="str">
        <f t="shared" si="54"/>
        <v/>
      </c>
      <c r="AA2690">
        <v>0.66669999999999996</v>
      </c>
      <c r="AC2690">
        <v>0</v>
      </c>
      <c r="AD2690">
        <v>15.333299999999999</v>
      </c>
      <c r="AF2690">
        <v>0</v>
      </c>
      <c r="AG2690">
        <v>0</v>
      </c>
      <c r="AH2690">
        <v>583.17999999999995</v>
      </c>
      <c r="AI2690">
        <v>40.133400000000002</v>
      </c>
      <c r="AJ2690">
        <v>0</v>
      </c>
      <c r="AK2690">
        <v>40.133400000000002</v>
      </c>
    </row>
    <row r="2691" spans="1:37" ht="19" customHeight="1">
      <c r="A2691" t="s">
        <v>1279</v>
      </c>
      <c r="B2691" t="s">
        <v>1280</v>
      </c>
      <c r="C2691" t="s">
        <v>1281</v>
      </c>
      <c r="D2691">
        <v>2</v>
      </c>
      <c r="E2691" t="s">
        <v>1051</v>
      </c>
      <c r="G2691" t="s">
        <v>1311</v>
      </c>
      <c r="H2691" t="s">
        <v>1311</v>
      </c>
      <c r="I2691" t="s">
        <v>1031</v>
      </c>
      <c r="J2691" t="s">
        <v>1032</v>
      </c>
      <c r="K2691">
        <v>0</v>
      </c>
      <c r="L2691">
        <v>286.20999999999998</v>
      </c>
      <c r="M2691">
        <v>19.617799999999999</v>
      </c>
      <c r="N2691">
        <v>0</v>
      </c>
      <c r="O2691">
        <v>19.617799999999999</v>
      </c>
      <c r="P2691">
        <v>0</v>
      </c>
      <c r="R2691">
        <v>0</v>
      </c>
      <c r="S2691">
        <v>0</v>
      </c>
      <c r="U2691" t="str">
        <f t="shared" si="50"/>
        <v/>
      </c>
      <c r="V2691" t="str">
        <f t="shared" si="51"/>
        <v/>
      </c>
      <c r="W2691" t="str">
        <f t="shared" si="52"/>
        <v/>
      </c>
      <c r="X2691" t="str">
        <f t="shared" si="53"/>
        <v/>
      </c>
      <c r="Y2691" t="str">
        <f t="shared" si="54"/>
        <v/>
      </c>
      <c r="AA2691">
        <v>0</v>
      </c>
      <c r="AC2691">
        <v>0</v>
      </c>
      <c r="AD2691">
        <v>0</v>
      </c>
      <c r="AG2691">
        <v>0</v>
      </c>
      <c r="AH2691">
        <v>286.20999999999998</v>
      </c>
      <c r="AI2691">
        <v>19.617799999999999</v>
      </c>
      <c r="AJ2691">
        <v>0</v>
      </c>
      <c r="AK2691">
        <v>19.617799999999999</v>
      </c>
    </row>
    <row r="2692" spans="1:37" ht="19" customHeight="1">
      <c r="A2692" t="s">
        <v>1279</v>
      </c>
      <c r="B2692" t="s">
        <v>1280</v>
      </c>
      <c r="C2692" t="s">
        <v>1281</v>
      </c>
      <c r="D2692">
        <v>7</v>
      </c>
      <c r="E2692" t="s">
        <v>1045</v>
      </c>
      <c r="F2692" t="s">
        <v>1046</v>
      </c>
      <c r="G2692" t="s">
        <v>1311</v>
      </c>
      <c r="H2692" t="s">
        <v>1311</v>
      </c>
      <c r="I2692" t="s">
        <v>1031</v>
      </c>
      <c r="J2692" t="s">
        <v>1032</v>
      </c>
      <c r="K2692">
        <v>247</v>
      </c>
      <c r="L2692">
        <v>0</v>
      </c>
      <c r="M2692">
        <v>16.994499999999999</v>
      </c>
      <c r="N2692">
        <v>16.994499999999999</v>
      </c>
      <c r="O2692">
        <v>0</v>
      </c>
      <c r="Q2692">
        <v>418.57139999999998</v>
      </c>
      <c r="R2692">
        <v>186.28569999999999</v>
      </c>
      <c r="S2692">
        <v>423</v>
      </c>
      <c r="T2692">
        <v>0.28570000000000001</v>
      </c>
      <c r="U2692">
        <f t="shared" si="50"/>
        <v>6.7541371158392441E-4</v>
      </c>
      <c r="V2692">
        <f t="shared" si="51"/>
        <v>8.341776426882809E-2</v>
      </c>
      <c r="W2692">
        <f t="shared" si="52"/>
        <v>123.50617530876544</v>
      </c>
      <c r="X2692">
        <f t="shared" si="53"/>
        <v>5.7394461330631539E-3</v>
      </c>
      <c r="Y2692">
        <f t="shared" si="54"/>
        <v>8.4976748837441871</v>
      </c>
      <c r="AB2692">
        <v>418.57139999999998</v>
      </c>
      <c r="AC2692">
        <v>186.28569999999999</v>
      </c>
      <c r="AD2692">
        <v>423</v>
      </c>
      <c r="AE2692">
        <v>0.28570000000000001</v>
      </c>
      <c r="AF2692">
        <v>6.2628E-4</v>
      </c>
      <c r="AG2692">
        <v>247</v>
      </c>
      <c r="AH2692">
        <v>0</v>
      </c>
      <c r="AI2692">
        <v>16.994499999999999</v>
      </c>
      <c r="AJ2692">
        <v>16.994499999999999</v>
      </c>
      <c r="AK2692">
        <v>0</v>
      </c>
    </row>
    <row r="2693" spans="1:37" ht="19" customHeight="1">
      <c r="A2693" t="s">
        <v>1279</v>
      </c>
      <c r="B2693" t="s">
        <v>1280</v>
      </c>
      <c r="C2693" t="s">
        <v>1281</v>
      </c>
      <c r="D2693">
        <v>1</v>
      </c>
      <c r="E2693" t="s">
        <v>1259</v>
      </c>
      <c r="G2693" t="s">
        <v>1311</v>
      </c>
      <c r="H2693" t="s">
        <v>1311</v>
      </c>
      <c r="I2693" t="s">
        <v>1031</v>
      </c>
      <c r="J2693" t="s">
        <v>1032</v>
      </c>
      <c r="K2693">
        <v>199</v>
      </c>
      <c r="L2693">
        <v>0</v>
      </c>
      <c r="M2693">
        <v>13.6188</v>
      </c>
      <c r="N2693">
        <v>13.6188</v>
      </c>
      <c r="O2693">
        <v>0</v>
      </c>
      <c r="P2693">
        <v>120</v>
      </c>
      <c r="R2693">
        <v>0</v>
      </c>
      <c r="S2693">
        <v>164</v>
      </c>
      <c r="U2693">
        <f t="shared" si="50"/>
        <v>0</v>
      </c>
      <c r="V2693">
        <f t="shared" si="51"/>
        <v>1.2134146341463414</v>
      </c>
      <c r="W2693" t="str">
        <f t="shared" si="52"/>
        <v/>
      </c>
      <c r="X2693">
        <f t="shared" si="53"/>
        <v>8.3041463414634142E-2</v>
      </c>
      <c r="Y2693" t="str">
        <f t="shared" si="54"/>
        <v/>
      </c>
      <c r="AA2693">
        <v>120</v>
      </c>
      <c r="AC2693">
        <v>0</v>
      </c>
      <c r="AD2693">
        <v>164</v>
      </c>
      <c r="AF2693">
        <v>0</v>
      </c>
      <c r="AG2693">
        <v>199</v>
      </c>
      <c r="AH2693">
        <v>0</v>
      </c>
      <c r="AI2693">
        <v>13.6188</v>
      </c>
      <c r="AJ2693">
        <v>13.6188</v>
      </c>
      <c r="AK2693">
        <v>0</v>
      </c>
    </row>
    <row r="2694" spans="1:37" ht="19" customHeight="1">
      <c r="A2694" t="s">
        <v>1279</v>
      </c>
      <c r="B2694" t="s">
        <v>1280</v>
      </c>
      <c r="C2694" t="s">
        <v>1281</v>
      </c>
      <c r="D2694">
        <v>1</v>
      </c>
      <c r="E2694" t="s">
        <v>1282</v>
      </c>
      <c r="G2694" t="s">
        <v>1311</v>
      </c>
      <c r="H2694" t="s">
        <v>1311</v>
      </c>
      <c r="I2694" t="s">
        <v>1031</v>
      </c>
      <c r="J2694" t="s">
        <v>1032</v>
      </c>
      <c r="K2694">
        <v>0</v>
      </c>
      <c r="L2694">
        <v>157.53</v>
      </c>
      <c r="M2694">
        <v>10.8842</v>
      </c>
      <c r="N2694">
        <v>0</v>
      </c>
      <c r="O2694">
        <v>10.8842</v>
      </c>
      <c r="P2694">
        <v>1</v>
      </c>
      <c r="R2694">
        <v>0</v>
      </c>
      <c r="S2694">
        <v>9</v>
      </c>
      <c r="U2694">
        <f t="shared" si="50"/>
        <v>0</v>
      </c>
      <c r="V2694">
        <f t="shared" si="51"/>
        <v>17.503333333333334</v>
      </c>
      <c r="W2694" t="str">
        <f t="shared" si="52"/>
        <v/>
      </c>
      <c r="X2694">
        <f t="shared" si="53"/>
        <v>1.2093555555555555</v>
      </c>
      <c r="Y2694" t="str">
        <f t="shared" si="54"/>
        <v/>
      </c>
      <c r="AA2694">
        <v>1</v>
      </c>
      <c r="AC2694">
        <v>0</v>
      </c>
      <c r="AD2694">
        <v>9</v>
      </c>
      <c r="AF2694">
        <v>0</v>
      </c>
      <c r="AG2694">
        <v>0</v>
      </c>
      <c r="AH2694">
        <v>157.53</v>
      </c>
      <c r="AI2694">
        <v>10.8842</v>
      </c>
      <c r="AJ2694">
        <v>0</v>
      </c>
      <c r="AK2694">
        <v>10.8842</v>
      </c>
    </row>
    <row r="2695" spans="1:37" ht="19" customHeight="1">
      <c r="A2695" t="s">
        <v>1279</v>
      </c>
      <c r="B2695" t="s">
        <v>1280</v>
      </c>
      <c r="C2695" t="s">
        <v>1281</v>
      </c>
      <c r="D2695">
        <v>7</v>
      </c>
      <c r="E2695" t="s">
        <v>1053</v>
      </c>
      <c r="F2695" t="s">
        <v>1053</v>
      </c>
      <c r="G2695" t="s">
        <v>1311</v>
      </c>
      <c r="H2695" t="s">
        <v>1311</v>
      </c>
      <c r="I2695" t="s">
        <v>1031</v>
      </c>
      <c r="J2695" t="s">
        <v>1032</v>
      </c>
      <c r="K2695">
        <v>31</v>
      </c>
      <c r="L2695">
        <v>0</v>
      </c>
      <c r="M2695">
        <v>2.1419000000000001</v>
      </c>
      <c r="N2695">
        <v>2.1419000000000001</v>
      </c>
      <c r="O2695">
        <v>0</v>
      </c>
      <c r="R2695">
        <v>13.428599999999999</v>
      </c>
      <c r="S2695">
        <v>75.428600000000003</v>
      </c>
      <c r="T2695">
        <v>0.1429</v>
      </c>
      <c r="U2695">
        <f t="shared" si="50"/>
        <v>1.8945068581413416E-3</v>
      </c>
      <c r="V2695">
        <f t="shared" si="51"/>
        <v>5.8712098972689787E-2</v>
      </c>
      <c r="W2695">
        <f t="shared" si="52"/>
        <v>30.990702789163254</v>
      </c>
      <c r="X2695">
        <f t="shared" si="53"/>
        <v>4.0566272512775562E-3</v>
      </c>
      <c r="Y2695">
        <f t="shared" si="54"/>
        <v>2.1412576227131863</v>
      </c>
      <c r="AC2695">
        <v>13.428599999999999</v>
      </c>
      <c r="AD2695">
        <v>75.428600000000003</v>
      </c>
      <c r="AE2695">
        <v>0.1429</v>
      </c>
      <c r="AF2695">
        <v>1.76367E-3</v>
      </c>
      <c r="AG2695">
        <v>31</v>
      </c>
      <c r="AH2695">
        <v>0</v>
      </c>
      <c r="AI2695">
        <v>2.1419000000000001</v>
      </c>
      <c r="AJ2695">
        <v>2.1419000000000001</v>
      </c>
      <c r="AK2695">
        <v>0</v>
      </c>
    </row>
    <row r="2696" spans="1:37" ht="19" customHeight="1">
      <c r="A2696" t="s">
        <v>1279</v>
      </c>
      <c r="B2696" t="s">
        <v>1280</v>
      </c>
      <c r="C2696" t="s">
        <v>1281</v>
      </c>
      <c r="D2696">
        <v>7</v>
      </c>
      <c r="E2696" t="s">
        <v>1054</v>
      </c>
      <c r="F2696" t="s">
        <v>1055</v>
      </c>
      <c r="G2696" t="s">
        <v>1311</v>
      </c>
      <c r="H2696" t="s">
        <v>1311</v>
      </c>
      <c r="I2696" t="s">
        <v>1031</v>
      </c>
      <c r="J2696" t="s">
        <v>1032</v>
      </c>
      <c r="K2696">
        <v>0</v>
      </c>
      <c r="L2696">
        <v>0</v>
      </c>
      <c r="M2696">
        <v>0</v>
      </c>
      <c r="N2696">
        <v>0</v>
      </c>
      <c r="O2696">
        <v>0</v>
      </c>
      <c r="Q2696">
        <v>29576.428599999999</v>
      </c>
      <c r="R2696">
        <v>3071.2856999999999</v>
      </c>
      <c r="S2696">
        <v>30066</v>
      </c>
      <c r="T2696">
        <v>0</v>
      </c>
      <c r="U2696">
        <f t="shared" si="50"/>
        <v>0</v>
      </c>
      <c r="V2696">
        <f t="shared" si="51"/>
        <v>0</v>
      </c>
      <c r="W2696" t="str">
        <f t="shared" si="52"/>
        <v/>
      </c>
      <c r="X2696">
        <f t="shared" si="53"/>
        <v>0</v>
      </c>
      <c r="Y2696" t="str">
        <f t="shared" si="54"/>
        <v/>
      </c>
      <c r="AB2696">
        <v>29576.428599999999</v>
      </c>
      <c r="AC2696">
        <v>3071.2856999999999</v>
      </c>
      <c r="AD2696">
        <v>30066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</row>
    <row r="2697" spans="1:37" ht="19" customHeight="1">
      <c r="A2697" t="s">
        <v>1279</v>
      </c>
      <c r="B2697" t="s">
        <v>1280</v>
      </c>
      <c r="C2697" t="s">
        <v>1281</v>
      </c>
      <c r="D2697">
        <v>6</v>
      </c>
      <c r="E2697" t="s">
        <v>1271</v>
      </c>
      <c r="F2697" t="s">
        <v>1271</v>
      </c>
      <c r="G2697" t="s">
        <v>1311</v>
      </c>
      <c r="H2697" t="s">
        <v>1311</v>
      </c>
      <c r="I2697" t="s">
        <v>1031</v>
      </c>
      <c r="J2697" t="s">
        <v>1042</v>
      </c>
      <c r="K2697">
        <v>0</v>
      </c>
      <c r="L2697">
        <v>0</v>
      </c>
      <c r="M2697">
        <v>0</v>
      </c>
      <c r="N2697">
        <v>0</v>
      </c>
      <c r="O2697">
        <v>0</v>
      </c>
      <c r="Q2697">
        <v>33.166699999999999</v>
      </c>
      <c r="R2697">
        <v>0.5</v>
      </c>
      <c r="S2697">
        <v>29.166699999999999</v>
      </c>
      <c r="T2697">
        <v>0</v>
      </c>
      <c r="U2697">
        <f t="shared" si="50"/>
        <v>0</v>
      </c>
      <c r="V2697">
        <f t="shared" si="51"/>
        <v>0</v>
      </c>
      <c r="W2697" t="str">
        <f t="shared" si="52"/>
        <v/>
      </c>
      <c r="X2697">
        <f t="shared" si="53"/>
        <v>0</v>
      </c>
      <c r="Y2697" t="str">
        <f t="shared" si="54"/>
        <v/>
      </c>
      <c r="AB2697">
        <v>33.166699999999999</v>
      </c>
      <c r="AC2697">
        <v>0.5</v>
      </c>
      <c r="AD2697">
        <v>29.166699999999999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</row>
    <row r="2698" spans="1:37" ht="19" customHeight="1">
      <c r="A2698" t="s">
        <v>1279</v>
      </c>
      <c r="B2698" t="s">
        <v>1280</v>
      </c>
      <c r="C2698" t="s">
        <v>1281</v>
      </c>
      <c r="D2698">
        <v>7</v>
      </c>
      <c r="E2698" t="s">
        <v>1056</v>
      </c>
      <c r="F2698" t="s">
        <v>1056</v>
      </c>
      <c r="G2698" t="s">
        <v>1311</v>
      </c>
      <c r="H2698" t="s">
        <v>1311</v>
      </c>
      <c r="I2698" t="s">
        <v>1031</v>
      </c>
      <c r="J2698" t="s">
        <v>1042</v>
      </c>
      <c r="K2698">
        <v>0</v>
      </c>
      <c r="L2698">
        <v>0</v>
      </c>
      <c r="M2698">
        <v>0</v>
      </c>
      <c r="N2698">
        <v>0</v>
      </c>
      <c r="O2698">
        <v>0</v>
      </c>
      <c r="Q2698">
        <v>39.714300000000001</v>
      </c>
      <c r="R2698">
        <v>5.8571</v>
      </c>
      <c r="S2698">
        <v>35</v>
      </c>
      <c r="T2698">
        <v>0</v>
      </c>
      <c r="U2698">
        <f t="shared" si="50"/>
        <v>0</v>
      </c>
      <c r="V2698">
        <f t="shared" si="51"/>
        <v>0</v>
      </c>
      <c r="W2698" t="str">
        <f t="shared" si="52"/>
        <v/>
      </c>
      <c r="X2698">
        <f t="shared" si="53"/>
        <v>0</v>
      </c>
      <c r="Y2698" t="str">
        <f t="shared" si="54"/>
        <v/>
      </c>
      <c r="AB2698">
        <v>39.714300000000001</v>
      </c>
      <c r="AC2698">
        <v>5.8571</v>
      </c>
      <c r="AD2698">
        <v>35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</row>
    <row r="2699" spans="1:37" ht="19" customHeight="1">
      <c r="A2699" t="s">
        <v>1279</v>
      </c>
      <c r="B2699" t="s">
        <v>1280</v>
      </c>
      <c r="C2699" t="s">
        <v>1281</v>
      </c>
      <c r="D2699">
        <v>7</v>
      </c>
      <c r="E2699" t="s">
        <v>1057</v>
      </c>
      <c r="F2699" t="s">
        <v>1058</v>
      </c>
      <c r="G2699" t="s">
        <v>1311</v>
      </c>
      <c r="H2699" t="s">
        <v>1311</v>
      </c>
      <c r="I2699" t="s">
        <v>1031</v>
      </c>
      <c r="J2699" t="s">
        <v>1039</v>
      </c>
      <c r="K2699">
        <v>0</v>
      </c>
      <c r="L2699">
        <v>0</v>
      </c>
      <c r="M2699">
        <v>0</v>
      </c>
      <c r="N2699">
        <v>0</v>
      </c>
      <c r="O2699">
        <v>0</v>
      </c>
      <c r="R2699">
        <v>0</v>
      </c>
      <c r="S2699">
        <v>0</v>
      </c>
      <c r="T2699">
        <v>0</v>
      </c>
      <c r="U2699" t="str">
        <f t="shared" si="50"/>
        <v/>
      </c>
      <c r="V2699" t="str">
        <f t="shared" si="51"/>
        <v/>
      </c>
      <c r="W2699" t="str">
        <f t="shared" si="52"/>
        <v/>
      </c>
      <c r="X2699" t="str">
        <f t="shared" si="53"/>
        <v/>
      </c>
      <c r="Y2699" t="str">
        <f t="shared" si="54"/>
        <v/>
      </c>
      <c r="AC2699">
        <v>0</v>
      </c>
      <c r="AD2699">
        <v>0</v>
      </c>
      <c r="AE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</row>
    <row r="2700" spans="1:37" ht="19" customHeight="1">
      <c r="A2700" t="s">
        <v>1279</v>
      </c>
      <c r="B2700" t="s">
        <v>1280</v>
      </c>
      <c r="C2700" t="s">
        <v>1281</v>
      </c>
      <c r="D2700">
        <v>7</v>
      </c>
      <c r="E2700" t="s">
        <v>1059</v>
      </c>
      <c r="G2700" t="s">
        <v>1311</v>
      </c>
      <c r="H2700" t="s">
        <v>1311</v>
      </c>
      <c r="I2700" t="s">
        <v>1031</v>
      </c>
      <c r="J2700" t="s">
        <v>1039</v>
      </c>
      <c r="K2700">
        <v>0</v>
      </c>
      <c r="L2700">
        <v>0</v>
      </c>
      <c r="M2700">
        <v>0</v>
      </c>
      <c r="N2700">
        <v>0</v>
      </c>
      <c r="O2700">
        <v>0</v>
      </c>
      <c r="R2700">
        <v>0</v>
      </c>
      <c r="S2700">
        <v>0</v>
      </c>
      <c r="T2700">
        <v>0</v>
      </c>
      <c r="U2700" t="str">
        <f t="shared" si="50"/>
        <v/>
      </c>
      <c r="V2700" t="str">
        <f t="shared" si="51"/>
        <v/>
      </c>
      <c r="W2700" t="str">
        <f t="shared" si="52"/>
        <v/>
      </c>
      <c r="X2700" t="str">
        <f t="shared" si="53"/>
        <v/>
      </c>
      <c r="Y2700" t="str">
        <f t="shared" si="54"/>
        <v/>
      </c>
      <c r="AC2700">
        <v>0</v>
      </c>
      <c r="AD2700">
        <v>0</v>
      </c>
      <c r="AE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</row>
    <row r="2701" spans="1:37" ht="19" customHeight="1">
      <c r="A2701" t="s">
        <v>1279</v>
      </c>
      <c r="B2701" t="s">
        <v>1280</v>
      </c>
      <c r="C2701" t="s">
        <v>1281</v>
      </c>
      <c r="D2701">
        <v>7</v>
      </c>
      <c r="E2701" t="s">
        <v>1060</v>
      </c>
      <c r="F2701" t="s">
        <v>1061</v>
      </c>
      <c r="G2701" t="s">
        <v>1311</v>
      </c>
      <c r="H2701" t="s">
        <v>1311</v>
      </c>
      <c r="I2701" t="s">
        <v>1031</v>
      </c>
      <c r="J2701" t="s">
        <v>1042</v>
      </c>
      <c r="K2701">
        <v>0</v>
      </c>
      <c r="L2701">
        <v>0</v>
      </c>
      <c r="M2701">
        <v>0</v>
      </c>
      <c r="N2701">
        <v>0</v>
      </c>
      <c r="O2701">
        <v>0</v>
      </c>
      <c r="R2701">
        <v>0.28570000000000001</v>
      </c>
      <c r="S2701">
        <v>0.28570000000000001</v>
      </c>
      <c r="T2701">
        <v>0</v>
      </c>
      <c r="U2701">
        <f t="shared" si="50"/>
        <v>0</v>
      </c>
      <c r="V2701">
        <f t="shared" si="51"/>
        <v>0</v>
      </c>
      <c r="W2701" t="str">
        <f t="shared" si="52"/>
        <v/>
      </c>
      <c r="X2701">
        <f t="shared" si="53"/>
        <v>0</v>
      </c>
      <c r="Y2701" t="str">
        <f t="shared" si="54"/>
        <v/>
      </c>
      <c r="AC2701">
        <v>0.28570000000000001</v>
      </c>
      <c r="AD2701">
        <v>0.28570000000000001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</row>
    <row r="2702" spans="1:37" ht="19" customHeight="1">
      <c r="A2702" t="s">
        <v>1279</v>
      </c>
      <c r="B2702" t="s">
        <v>1280</v>
      </c>
      <c r="C2702" t="s">
        <v>1281</v>
      </c>
      <c r="D2702">
        <v>7</v>
      </c>
      <c r="E2702" t="s">
        <v>1062</v>
      </c>
      <c r="G2702" t="s">
        <v>1311</v>
      </c>
      <c r="H2702" t="s">
        <v>1311</v>
      </c>
      <c r="I2702" t="s">
        <v>1031</v>
      </c>
      <c r="J2702" t="s">
        <v>1039</v>
      </c>
      <c r="K2702">
        <v>0</v>
      </c>
      <c r="L2702">
        <v>0</v>
      </c>
      <c r="M2702">
        <v>0</v>
      </c>
      <c r="N2702">
        <v>0</v>
      </c>
      <c r="O2702">
        <v>0</v>
      </c>
      <c r="Q2702">
        <v>50.714300000000001</v>
      </c>
      <c r="R2702">
        <v>0.57140000000000002</v>
      </c>
      <c r="S2702">
        <v>55</v>
      </c>
      <c r="T2702">
        <v>0</v>
      </c>
      <c r="U2702">
        <f t="shared" si="50"/>
        <v>0</v>
      </c>
      <c r="V2702">
        <f t="shared" si="51"/>
        <v>0</v>
      </c>
      <c r="W2702" t="str">
        <f t="shared" si="52"/>
        <v/>
      </c>
      <c r="X2702">
        <f t="shared" si="53"/>
        <v>0</v>
      </c>
      <c r="Y2702" t="str">
        <f t="shared" si="54"/>
        <v/>
      </c>
      <c r="AB2702">
        <v>50.714300000000001</v>
      </c>
      <c r="AC2702">
        <v>0.57140000000000002</v>
      </c>
      <c r="AD2702">
        <v>55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</row>
    <row r="2703" spans="1:37" ht="19" customHeight="1">
      <c r="A2703" t="s">
        <v>1279</v>
      </c>
      <c r="B2703" t="s">
        <v>1280</v>
      </c>
      <c r="C2703" t="s">
        <v>1281</v>
      </c>
      <c r="D2703">
        <v>7</v>
      </c>
      <c r="E2703" t="s">
        <v>1063</v>
      </c>
      <c r="G2703" t="s">
        <v>1311</v>
      </c>
      <c r="H2703" t="s">
        <v>1311</v>
      </c>
      <c r="I2703" t="s">
        <v>1031</v>
      </c>
      <c r="J2703" t="s">
        <v>1039</v>
      </c>
      <c r="K2703">
        <v>0</v>
      </c>
      <c r="L2703">
        <v>0</v>
      </c>
      <c r="M2703">
        <v>0</v>
      </c>
      <c r="N2703">
        <v>0</v>
      </c>
      <c r="O2703">
        <v>0</v>
      </c>
      <c r="Q2703">
        <v>0</v>
      </c>
      <c r="R2703">
        <v>0</v>
      </c>
      <c r="S2703">
        <v>0</v>
      </c>
      <c r="T2703">
        <v>0</v>
      </c>
      <c r="U2703" t="str">
        <f t="shared" si="50"/>
        <v/>
      </c>
      <c r="V2703" t="str">
        <f t="shared" si="51"/>
        <v/>
      </c>
      <c r="W2703" t="str">
        <f t="shared" si="52"/>
        <v/>
      </c>
      <c r="X2703" t="str">
        <f t="shared" si="53"/>
        <v/>
      </c>
      <c r="Y2703" t="str">
        <f t="shared" si="54"/>
        <v/>
      </c>
      <c r="AB2703">
        <v>0</v>
      </c>
      <c r="AC2703">
        <v>0</v>
      </c>
      <c r="AD2703">
        <v>0</v>
      </c>
      <c r="AE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</row>
    <row r="2704" spans="1:37" ht="19" customHeight="1">
      <c r="A2704" t="s">
        <v>1279</v>
      </c>
      <c r="B2704" t="s">
        <v>1280</v>
      </c>
      <c r="C2704" t="s">
        <v>1281</v>
      </c>
      <c r="D2704">
        <v>7</v>
      </c>
      <c r="E2704" t="s">
        <v>1064</v>
      </c>
      <c r="F2704" t="s">
        <v>1064</v>
      </c>
      <c r="G2704" t="s">
        <v>1064</v>
      </c>
      <c r="H2704" t="s">
        <v>1065</v>
      </c>
      <c r="I2704" t="s">
        <v>1066</v>
      </c>
      <c r="J2704" t="s">
        <v>1039</v>
      </c>
      <c r="K2704">
        <v>28797.81</v>
      </c>
      <c r="L2704">
        <v>0</v>
      </c>
      <c r="M2704">
        <v>198210.78140000001</v>
      </c>
      <c r="N2704">
        <v>198210.78140000001</v>
      </c>
      <c r="O2704">
        <v>0</v>
      </c>
      <c r="Q2704">
        <v>41723.857100000001</v>
      </c>
      <c r="R2704">
        <v>5100.8571000000002</v>
      </c>
      <c r="S2704">
        <v>42229</v>
      </c>
      <c r="T2704">
        <v>3285.4286000000002</v>
      </c>
      <c r="U2704">
        <f t="shared" si="50"/>
        <v>7.7800293637074053E-2</v>
      </c>
      <c r="V2704">
        <f t="shared" si="51"/>
        <v>9.7420560684431501E-2</v>
      </c>
      <c r="W2704">
        <f t="shared" si="52"/>
        <v>1.2521875706392942</v>
      </c>
      <c r="X2704">
        <f t="shared" si="53"/>
        <v>0.67053034441463721</v>
      </c>
      <c r="Y2704">
        <f t="shared" si="54"/>
        <v>8.6186094302234153</v>
      </c>
      <c r="AB2704">
        <v>41723.857100000001</v>
      </c>
      <c r="AC2704">
        <v>5100.8571000000002</v>
      </c>
      <c r="AD2704">
        <v>42229</v>
      </c>
      <c r="AE2704">
        <v>3285.4286000000002</v>
      </c>
      <c r="AF2704">
        <v>7.7825720000000001E-2</v>
      </c>
      <c r="AG2704">
        <v>28797.81</v>
      </c>
      <c r="AH2704">
        <v>0</v>
      </c>
      <c r="AI2704">
        <v>198210.78140000001</v>
      </c>
      <c r="AJ2704">
        <v>198210.78140000001</v>
      </c>
      <c r="AK2704">
        <v>0</v>
      </c>
    </row>
    <row r="2705" spans="1:37" ht="19" customHeight="1">
      <c r="A2705" t="s">
        <v>1279</v>
      </c>
      <c r="B2705" t="s">
        <v>1280</v>
      </c>
      <c r="C2705" t="s">
        <v>1281</v>
      </c>
      <c r="D2705">
        <v>7</v>
      </c>
      <c r="E2705" t="s">
        <v>1067</v>
      </c>
      <c r="F2705" t="s">
        <v>1067</v>
      </c>
      <c r="G2705" t="s">
        <v>1067</v>
      </c>
      <c r="H2705" t="s">
        <v>1066</v>
      </c>
      <c r="I2705" t="s">
        <v>1066</v>
      </c>
      <c r="J2705" t="s">
        <v>1032</v>
      </c>
      <c r="K2705">
        <v>542368</v>
      </c>
      <c r="L2705">
        <v>0</v>
      </c>
      <c r="M2705">
        <v>37317.718000000001</v>
      </c>
      <c r="N2705">
        <v>37317.718000000001</v>
      </c>
      <c r="O2705">
        <v>0</v>
      </c>
      <c r="P2705">
        <v>500</v>
      </c>
      <c r="Q2705">
        <v>6384.7142999999996</v>
      </c>
      <c r="R2705">
        <v>467.8571</v>
      </c>
      <c r="S2705">
        <v>6701.1428999999998</v>
      </c>
      <c r="T2705">
        <v>64.428600000000003</v>
      </c>
      <c r="U2705">
        <f t="shared" si="50"/>
        <v>9.6145688819738503E-3</v>
      </c>
      <c r="V2705">
        <f t="shared" si="51"/>
        <v>11.562377345682757</v>
      </c>
      <c r="W2705">
        <f t="shared" si="52"/>
        <v>1202.589267144449</v>
      </c>
      <c r="X2705">
        <f t="shared" si="53"/>
        <v>0.79555124416591261</v>
      </c>
      <c r="Y2705">
        <f t="shared" si="54"/>
        <v>82.74434911558798</v>
      </c>
      <c r="AA2705">
        <v>500</v>
      </c>
      <c r="AB2705">
        <v>6384.7142999999996</v>
      </c>
      <c r="AC2705">
        <v>467.8571</v>
      </c>
      <c r="AD2705">
        <v>6701.1428999999998</v>
      </c>
      <c r="AE2705">
        <v>64.428600000000003</v>
      </c>
      <c r="AF2705">
        <v>9.59956E-3</v>
      </c>
      <c r="AG2705">
        <v>542368</v>
      </c>
      <c r="AH2705">
        <v>0</v>
      </c>
      <c r="AI2705">
        <v>37317.718000000001</v>
      </c>
      <c r="AJ2705">
        <v>37317.718000000001</v>
      </c>
      <c r="AK2705">
        <v>0</v>
      </c>
    </row>
    <row r="2706" spans="1:37" ht="19" customHeight="1">
      <c r="A2706" t="s">
        <v>1279</v>
      </c>
      <c r="B2706" t="s">
        <v>1280</v>
      </c>
      <c r="C2706" t="s">
        <v>1281</v>
      </c>
      <c r="D2706">
        <v>7</v>
      </c>
      <c r="E2706" t="s">
        <v>1068</v>
      </c>
      <c r="F2706" t="s">
        <v>1068</v>
      </c>
      <c r="G2706" t="s">
        <v>1068</v>
      </c>
      <c r="H2706" t="s">
        <v>1065</v>
      </c>
      <c r="I2706" t="s">
        <v>1066</v>
      </c>
      <c r="J2706" t="s">
        <v>1032</v>
      </c>
      <c r="K2706">
        <v>46077</v>
      </c>
      <c r="L2706">
        <v>0</v>
      </c>
      <c r="M2706">
        <v>3172.1408000000001</v>
      </c>
      <c r="N2706">
        <v>3172.1408000000001</v>
      </c>
      <c r="O2706">
        <v>0</v>
      </c>
      <c r="Q2706">
        <v>544.42859999999996</v>
      </c>
      <c r="R2706">
        <v>70.428600000000003</v>
      </c>
      <c r="S2706">
        <v>553.85709999999995</v>
      </c>
      <c r="T2706">
        <v>10.7143</v>
      </c>
      <c r="U2706">
        <f t="shared" si="50"/>
        <v>1.9344881558799192E-2</v>
      </c>
      <c r="V2706">
        <f t="shared" si="51"/>
        <v>11.884705588189755</v>
      </c>
      <c r="W2706">
        <f t="shared" si="52"/>
        <v>614.35918085442552</v>
      </c>
      <c r="X2706">
        <f t="shared" si="53"/>
        <v>0.8181947499247938</v>
      </c>
      <c r="Y2706">
        <f t="shared" si="54"/>
        <v>42.295154273127636</v>
      </c>
      <c r="AB2706">
        <v>544.42859999999996</v>
      </c>
      <c r="AC2706">
        <v>70.428600000000003</v>
      </c>
      <c r="AD2706">
        <v>553.85709999999995</v>
      </c>
      <c r="AE2706">
        <v>10.7143</v>
      </c>
      <c r="AF2706">
        <v>1.930248E-2</v>
      </c>
      <c r="AG2706">
        <v>46077</v>
      </c>
      <c r="AH2706">
        <v>0</v>
      </c>
      <c r="AI2706">
        <v>3172.1408000000001</v>
      </c>
      <c r="AJ2706">
        <v>3172.1408000000001</v>
      </c>
      <c r="AK2706">
        <v>0</v>
      </c>
    </row>
    <row r="2707" spans="1:37" ht="19" customHeight="1">
      <c r="A2707" t="s">
        <v>1279</v>
      </c>
      <c r="B2707" t="s">
        <v>1280</v>
      </c>
      <c r="C2707" t="s">
        <v>1281</v>
      </c>
      <c r="D2707">
        <v>7</v>
      </c>
      <c r="E2707" t="s">
        <v>1069</v>
      </c>
      <c r="G2707" t="s">
        <v>1070</v>
      </c>
      <c r="H2707" t="s">
        <v>1071</v>
      </c>
      <c r="I2707" t="s">
        <v>1072</v>
      </c>
      <c r="J2707" t="s">
        <v>1032</v>
      </c>
      <c r="K2707">
        <v>4588046</v>
      </c>
      <c r="L2707">
        <v>8417613.9100000001</v>
      </c>
      <c r="M2707">
        <v>895182.85459999996</v>
      </c>
      <c r="N2707">
        <v>315711.02230000001</v>
      </c>
      <c r="O2707">
        <v>579471.83239999996</v>
      </c>
      <c r="P2707">
        <v>2299.1428999999998</v>
      </c>
      <c r="R2707">
        <v>0</v>
      </c>
      <c r="S2707">
        <v>20969.642899999999</v>
      </c>
      <c r="U2707">
        <f t="shared" si="50"/>
        <v>0</v>
      </c>
      <c r="V2707">
        <f t="shared" si="51"/>
        <v>88.601957819428861</v>
      </c>
      <c r="W2707" t="str">
        <f t="shared" si="52"/>
        <v/>
      </c>
      <c r="X2707">
        <f t="shared" si="53"/>
        <v>6.098495122339787</v>
      </c>
      <c r="Y2707" t="str">
        <f t="shared" si="54"/>
        <v/>
      </c>
      <c r="AA2707">
        <v>2299.1428999999998</v>
      </c>
      <c r="AC2707">
        <v>0</v>
      </c>
      <c r="AD2707">
        <v>20969.642899999999</v>
      </c>
      <c r="AF2707">
        <v>0</v>
      </c>
      <c r="AG2707">
        <v>4588046</v>
      </c>
      <c r="AH2707">
        <v>8417613.9100000001</v>
      </c>
      <c r="AI2707">
        <v>895182.85459999996</v>
      </c>
      <c r="AJ2707">
        <v>315711.02230000001</v>
      </c>
      <c r="AK2707">
        <v>579471.83239999996</v>
      </c>
    </row>
    <row r="2708" spans="1:37" ht="19" customHeight="1">
      <c r="A2708" t="s">
        <v>1283</v>
      </c>
      <c r="B2708" t="s">
        <v>1284</v>
      </c>
      <c r="C2708" t="s">
        <v>1285</v>
      </c>
      <c r="D2708">
        <v>7</v>
      </c>
      <c r="E2708" t="s">
        <v>1076</v>
      </c>
      <c r="F2708" t="s">
        <v>1076</v>
      </c>
      <c r="G2708" t="s">
        <v>1076</v>
      </c>
      <c r="H2708" t="s">
        <v>1077</v>
      </c>
      <c r="I2708" t="s">
        <v>1078</v>
      </c>
      <c r="J2708" t="s">
        <v>1042</v>
      </c>
      <c r="K2708">
        <v>58096574</v>
      </c>
      <c r="L2708">
        <v>0</v>
      </c>
      <c r="M2708">
        <v>58096574</v>
      </c>
      <c r="N2708">
        <v>58096574</v>
      </c>
      <c r="O2708">
        <v>0</v>
      </c>
      <c r="P2708">
        <v>962787.28570000001</v>
      </c>
      <c r="Q2708">
        <v>1183508.429</v>
      </c>
      <c r="R2708">
        <v>531429.28570000001</v>
      </c>
      <c r="S2708">
        <v>1171261.571</v>
      </c>
      <c r="T2708">
        <v>19263.2857</v>
      </c>
      <c r="U2708">
        <f t="shared" si="50"/>
        <v>1.6446612931689877E-2</v>
      </c>
      <c r="V2708">
        <f t="shared" si="51"/>
        <v>7.0859582324916657</v>
      </c>
      <c r="W2708">
        <f t="shared" si="52"/>
        <v>430.84605091168697</v>
      </c>
      <c r="X2708">
        <f t="shared" si="53"/>
        <v>7.0859582324916657</v>
      </c>
      <c r="Y2708">
        <f t="shared" si="54"/>
        <v>430.84605091168697</v>
      </c>
      <c r="AA2708">
        <v>962787.28570000001</v>
      </c>
      <c r="AB2708">
        <v>1183508.429</v>
      </c>
      <c r="AC2708">
        <v>531429.28570000001</v>
      </c>
      <c r="AD2708">
        <v>1171261.571</v>
      </c>
      <c r="AE2708">
        <v>19263.2857</v>
      </c>
      <c r="AF2708">
        <v>1.847474E-2</v>
      </c>
      <c r="AG2708">
        <v>58096574</v>
      </c>
      <c r="AH2708">
        <v>0</v>
      </c>
      <c r="AI2708">
        <v>58096574</v>
      </c>
      <c r="AJ2708">
        <v>58096574</v>
      </c>
      <c r="AK2708">
        <v>0</v>
      </c>
    </row>
    <row r="2709" spans="1:37" ht="19" customHeight="1">
      <c r="A2709" t="s">
        <v>1283</v>
      </c>
      <c r="B2709" t="s">
        <v>1284</v>
      </c>
      <c r="C2709" t="s">
        <v>1285</v>
      </c>
      <c r="D2709">
        <v>7</v>
      </c>
      <c r="E2709" t="s">
        <v>1079</v>
      </c>
      <c r="F2709" t="s">
        <v>1079</v>
      </c>
      <c r="G2709" t="s">
        <v>1079</v>
      </c>
      <c r="H2709" t="s">
        <v>1080</v>
      </c>
      <c r="I2709" t="s">
        <v>1078</v>
      </c>
      <c r="J2709" t="s">
        <v>1042</v>
      </c>
      <c r="K2709">
        <v>32362900</v>
      </c>
      <c r="L2709">
        <v>0</v>
      </c>
      <c r="M2709">
        <v>32362900</v>
      </c>
      <c r="N2709">
        <v>32362900</v>
      </c>
      <c r="O2709">
        <v>0</v>
      </c>
      <c r="P2709">
        <v>872054.28570000001</v>
      </c>
      <c r="Q2709">
        <v>1170473.429</v>
      </c>
      <c r="R2709">
        <v>442241</v>
      </c>
      <c r="S2709">
        <v>1147086.8570000001</v>
      </c>
      <c r="T2709">
        <v>19826.142899999999</v>
      </c>
      <c r="U2709">
        <f t="shared" si="50"/>
        <v>1.7283907298747819E-2</v>
      </c>
      <c r="V2709">
        <f t="shared" si="51"/>
        <v>4.0304458205220532</v>
      </c>
      <c r="W2709">
        <f t="shared" si="52"/>
        <v>233.19066405858644</v>
      </c>
      <c r="X2709">
        <f t="shared" si="53"/>
        <v>4.0304458205220532</v>
      </c>
      <c r="Y2709">
        <f t="shared" si="54"/>
        <v>233.19066405858644</v>
      </c>
      <c r="AA2709">
        <v>872054.28570000001</v>
      </c>
      <c r="AB2709">
        <v>1170473.429</v>
      </c>
      <c r="AC2709">
        <v>442241</v>
      </c>
      <c r="AD2709">
        <v>1147086.8570000001</v>
      </c>
      <c r="AE2709">
        <v>19826.142899999999</v>
      </c>
      <c r="AF2709">
        <v>1.8116119999999999E-2</v>
      </c>
      <c r="AG2709">
        <v>32362900</v>
      </c>
      <c r="AH2709">
        <v>0</v>
      </c>
      <c r="AI2709">
        <v>32362900</v>
      </c>
      <c r="AJ2709">
        <v>32362900</v>
      </c>
      <c r="AK2709">
        <v>0</v>
      </c>
    </row>
    <row r="2710" spans="1:37" ht="19" customHeight="1">
      <c r="A2710" t="s">
        <v>1283</v>
      </c>
      <c r="B2710" t="s">
        <v>1284</v>
      </c>
      <c r="C2710" t="s">
        <v>1285</v>
      </c>
      <c r="D2710">
        <v>7</v>
      </c>
      <c r="E2710" t="s">
        <v>1081</v>
      </c>
      <c r="F2710" t="s">
        <v>1081</v>
      </c>
      <c r="G2710" t="s">
        <v>1081</v>
      </c>
      <c r="H2710" t="s">
        <v>1082</v>
      </c>
      <c r="I2710" t="s">
        <v>1078</v>
      </c>
      <c r="J2710" t="s">
        <v>1042</v>
      </c>
      <c r="K2710">
        <v>19248811</v>
      </c>
      <c r="L2710">
        <v>0</v>
      </c>
      <c r="M2710">
        <v>19248811</v>
      </c>
      <c r="N2710">
        <v>19248811</v>
      </c>
      <c r="O2710">
        <v>0</v>
      </c>
      <c r="Q2710">
        <v>1330517.8570000001</v>
      </c>
      <c r="R2710">
        <v>571058.85710000002</v>
      </c>
      <c r="S2710">
        <v>1260227.1429999999</v>
      </c>
      <c r="T2710">
        <v>18229</v>
      </c>
      <c r="U2710">
        <f t="shared" si="50"/>
        <v>1.4464852706318834E-2</v>
      </c>
      <c r="V2710">
        <f t="shared" si="51"/>
        <v>2.182011519217963</v>
      </c>
      <c r="W2710">
        <f t="shared" si="52"/>
        <v>150.84920417231569</v>
      </c>
      <c r="X2710">
        <f t="shared" si="53"/>
        <v>2.182011519217963</v>
      </c>
      <c r="Y2710">
        <f t="shared" si="54"/>
        <v>150.84920417231569</v>
      </c>
      <c r="AB2710">
        <v>1330517.8570000001</v>
      </c>
      <c r="AC2710">
        <v>571058.85710000002</v>
      </c>
      <c r="AD2710">
        <v>1260227.1429999999</v>
      </c>
      <c r="AE2710">
        <v>18229</v>
      </c>
      <c r="AF2710">
        <v>1.454514E-2</v>
      </c>
      <c r="AG2710">
        <v>19248811</v>
      </c>
      <c r="AH2710">
        <v>0</v>
      </c>
      <c r="AI2710">
        <v>19248811</v>
      </c>
      <c r="AJ2710">
        <v>19248811</v>
      </c>
      <c r="AK2710">
        <v>0</v>
      </c>
    </row>
    <row r="2711" spans="1:37" ht="19" customHeight="1">
      <c r="A2711" t="s">
        <v>1283</v>
      </c>
      <c r="B2711" t="s">
        <v>1284</v>
      </c>
      <c r="C2711" t="s">
        <v>1285</v>
      </c>
      <c r="D2711">
        <v>7</v>
      </c>
      <c r="E2711" t="s">
        <v>1083</v>
      </c>
      <c r="F2711" t="s">
        <v>1083</v>
      </c>
      <c r="G2711" t="s">
        <v>1083</v>
      </c>
      <c r="H2711" t="s">
        <v>1084</v>
      </c>
      <c r="I2711" t="s">
        <v>1078</v>
      </c>
      <c r="J2711" t="s">
        <v>1042</v>
      </c>
      <c r="K2711">
        <v>12840179</v>
      </c>
      <c r="L2711">
        <v>0</v>
      </c>
      <c r="M2711">
        <v>12840179</v>
      </c>
      <c r="N2711">
        <v>12840179</v>
      </c>
      <c r="O2711">
        <v>0</v>
      </c>
      <c r="Q2711">
        <v>108831.14290000001</v>
      </c>
      <c r="R2711">
        <v>41803.7143</v>
      </c>
      <c r="S2711">
        <v>116399</v>
      </c>
      <c r="T2711">
        <v>6074.4286000000002</v>
      </c>
      <c r="U2711">
        <f t="shared" si="50"/>
        <v>5.2186261050352671E-2</v>
      </c>
      <c r="V2711">
        <f t="shared" si="51"/>
        <v>15.758823406681206</v>
      </c>
      <c r="W2711">
        <f t="shared" si="52"/>
        <v>301.97264738847792</v>
      </c>
      <c r="X2711">
        <f t="shared" si="53"/>
        <v>15.758823406681206</v>
      </c>
      <c r="Y2711">
        <f t="shared" si="54"/>
        <v>301.97264738847792</v>
      </c>
      <c r="AB2711">
        <v>108831.14290000001</v>
      </c>
      <c r="AC2711">
        <v>41803.7143</v>
      </c>
      <c r="AD2711">
        <v>116399</v>
      </c>
      <c r="AE2711">
        <v>6074.4286000000002</v>
      </c>
      <c r="AF2711">
        <v>5.2449799999999998E-2</v>
      </c>
      <c r="AG2711">
        <v>12840179</v>
      </c>
      <c r="AH2711">
        <v>0</v>
      </c>
      <c r="AI2711">
        <v>12840179</v>
      </c>
      <c r="AJ2711">
        <v>12840179</v>
      </c>
      <c r="AK2711">
        <v>0</v>
      </c>
    </row>
    <row r="2712" spans="1:37" ht="19" customHeight="1">
      <c r="A2712" t="s">
        <v>1283</v>
      </c>
      <c r="B2712" t="s">
        <v>1284</v>
      </c>
      <c r="C2712" t="s">
        <v>1285</v>
      </c>
      <c r="D2712">
        <v>7</v>
      </c>
      <c r="E2712" t="s">
        <v>1085</v>
      </c>
      <c r="F2712" t="s">
        <v>1085</v>
      </c>
      <c r="G2712" t="s">
        <v>1085</v>
      </c>
      <c r="H2712" t="s">
        <v>1082</v>
      </c>
      <c r="I2712" t="s">
        <v>1078</v>
      </c>
      <c r="J2712" t="s">
        <v>1042</v>
      </c>
      <c r="K2712">
        <v>552798</v>
      </c>
      <c r="L2712">
        <v>0</v>
      </c>
      <c r="M2712">
        <v>552798</v>
      </c>
      <c r="N2712">
        <v>552798</v>
      </c>
      <c r="O2712">
        <v>0</v>
      </c>
      <c r="Q2712">
        <v>7525</v>
      </c>
      <c r="R2712">
        <v>4057.5713999999998</v>
      </c>
      <c r="S2712">
        <v>7426.5713999999998</v>
      </c>
      <c r="T2712">
        <v>538.71429999999998</v>
      </c>
      <c r="U2712">
        <f t="shared" si="50"/>
        <v>7.2538762638167054E-2</v>
      </c>
      <c r="V2712">
        <f t="shared" si="51"/>
        <v>10.633593700740944</v>
      </c>
      <c r="W2712">
        <f t="shared" si="52"/>
        <v>146.59188155417976</v>
      </c>
      <c r="X2712">
        <f t="shared" si="53"/>
        <v>10.633593700740944</v>
      </c>
      <c r="Y2712">
        <f t="shared" si="54"/>
        <v>146.59188155417976</v>
      </c>
      <c r="AB2712">
        <v>7525</v>
      </c>
      <c r="AC2712">
        <v>4057.5713999999998</v>
      </c>
      <c r="AD2712">
        <v>7426.5713999999998</v>
      </c>
      <c r="AE2712">
        <v>538.71429999999998</v>
      </c>
      <c r="AF2712">
        <v>7.3062440000000006E-2</v>
      </c>
      <c r="AG2712">
        <v>552798</v>
      </c>
      <c r="AH2712">
        <v>0</v>
      </c>
      <c r="AI2712">
        <v>552798</v>
      </c>
      <c r="AJ2712">
        <v>552798</v>
      </c>
      <c r="AK2712">
        <v>0</v>
      </c>
    </row>
    <row r="2713" spans="1:37" ht="19" customHeight="1">
      <c r="A2713" t="s">
        <v>1283</v>
      </c>
      <c r="B2713" t="s">
        <v>1284</v>
      </c>
      <c r="C2713" t="s">
        <v>1285</v>
      </c>
      <c r="D2713">
        <v>7</v>
      </c>
      <c r="E2713" t="s">
        <v>1086</v>
      </c>
      <c r="F2713" t="s">
        <v>1087</v>
      </c>
      <c r="G2713" t="s">
        <v>1088</v>
      </c>
      <c r="H2713" t="s">
        <v>1089</v>
      </c>
      <c r="I2713" t="s">
        <v>1078</v>
      </c>
      <c r="J2713" t="s">
        <v>1039</v>
      </c>
      <c r="K2713">
        <v>42787.78</v>
      </c>
      <c r="L2713">
        <v>0</v>
      </c>
      <c r="M2713">
        <v>295604.02759999997</v>
      </c>
      <c r="N2713">
        <v>295604.02759999997</v>
      </c>
      <c r="O2713">
        <v>0</v>
      </c>
      <c r="Q2713">
        <v>1556.2856999999999</v>
      </c>
      <c r="R2713">
        <v>14.428599999999999</v>
      </c>
      <c r="S2713">
        <v>1637.5714</v>
      </c>
      <c r="T2713">
        <v>153.28569999999999</v>
      </c>
      <c r="U2713">
        <f t="shared" si="50"/>
        <v>9.3605506300366501E-2</v>
      </c>
      <c r="V2713">
        <f t="shared" si="51"/>
        <v>3.7326860984504249</v>
      </c>
      <c r="W2713">
        <f t="shared" si="52"/>
        <v>39.876779112467766</v>
      </c>
      <c r="X2713">
        <f t="shared" si="53"/>
        <v>25.787667517886543</v>
      </c>
      <c r="Y2713">
        <f t="shared" si="54"/>
        <v>275.49306164893397</v>
      </c>
      <c r="AB2713">
        <v>1556.2856999999999</v>
      </c>
      <c r="AC2713">
        <v>14.428599999999999</v>
      </c>
      <c r="AD2713">
        <v>1637.5714</v>
      </c>
      <c r="AE2713">
        <v>153.28569999999999</v>
      </c>
      <c r="AF2713">
        <v>9.3218540000000003E-2</v>
      </c>
      <c r="AG2713">
        <v>42787.78</v>
      </c>
      <c r="AH2713">
        <v>0</v>
      </c>
      <c r="AI2713">
        <v>295604.02759999997</v>
      </c>
      <c r="AJ2713">
        <v>295604.02759999997</v>
      </c>
      <c r="AK2713">
        <v>0</v>
      </c>
    </row>
    <row r="2714" spans="1:37" ht="19" customHeight="1">
      <c r="A2714" t="s">
        <v>1283</v>
      </c>
      <c r="B2714" t="s">
        <v>1284</v>
      </c>
      <c r="C2714" t="s">
        <v>1285</v>
      </c>
      <c r="D2714">
        <v>7</v>
      </c>
      <c r="E2714" t="s">
        <v>1092</v>
      </c>
      <c r="F2714" t="s">
        <v>1093</v>
      </c>
      <c r="G2714" t="s">
        <v>1094</v>
      </c>
      <c r="H2714" t="s">
        <v>1089</v>
      </c>
      <c r="I2714" t="s">
        <v>1078</v>
      </c>
      <c r="J2714" t="s">
        <v>1039</v>
      </c>
      <c r="K2714">
        <v>21423.74</v>
      </c>
      <c r="L2714">
        <v>0</v>
      </c>
      <c r="M2714">
        <v>148007.9901</v>
      </c>
      <c r="N2714">
        <v>148007.9901</v>
      </c>
      <c r="O2714">
        <v>0</v>
      </c>
      <c r="Q2714">
        <v>694.71429999999998</v>
      </c>
      <c r="R2714">
        <v>9</v>
      </c>
      <c r="S2714">
        <v>750</v>
      </c>
      <c r="T2714">
        <v>69</v>
      </c>
      <c r="U2714">
        <f t="shared" si="50"/>
        <v>9.1999999999999998E-2</v>
      </c>
      <c r="V2714">
        <f t="shared" si="51"/>
        <v>4.0807123809523809</v>
      </c>
      <c r="W2714">
        <f t="shared" si="52"/>
        <v>44.355569358178059</v>
      </c>
      <c r="X2714">
        <f t="shared" si="53"/>
        <v>28.191998114285713</v>
      </c>
      <c r="Y2714">
        <f t="shared" si="54"/>
        <v>306.43476211180126</v>
      </c>
      <c r="AB2714">
        <v>694.71429999999998</v>
      </c>
      <c r="AC2714">
        <v>9</v>
      </c>
      <c r="AD2714">
        <v>750</v>
      </c>
      <c r="AE2714">
        <v>69</v>
      </c>
      <c r="AF2714">
        <v>9.1819730000000002E-2</v>
      </c>
      <c r="AG2714">
        <v>21423.74</v>
      </c>
      <c r="AH2714">
        <v>0</v>
      </c>
      <c r="AI2714">
        <v>148007.9901</v>
      </c>
      <c r="AJ2714">
        <v>148007.9901</v>
      </c>
      <c r="AK2714">
        <v>0</v>
      </c>
    </row>
    <row r="2715" spans="1:37" ht="19" customHeight="1">
      <c r="A2715" t="s">
        <v>1283</v>
      </c>
      <c r="B2715" t="s">
        <v>1284</v>
      </c>
      <c r="C2715" t="s">
        <v>1285</v>
      </c>
      <c r="D2715">
        <v>7</v>
      </c>
      <c r="E2715" t="s">
        <v>1090</v>
      </c>
      <c r="F2715" t="s">
        <v>1090</v>
      </c>
      <c r="G2715" t="s">
        <v>1090</v>
      </c>
      <c r="H2715" t="s">
        <v>1091</v>
      </c>
      <c r="I2715" t="s">
        <v>1078</v>
      </c>
      <c r="J2715" t="s">
        <v>1042</v>
      </c>
      <c r="K2715">
        <v>146149</v>
      </c>
      <c r="L2715">
        <v>0</v>
      </c>
      <c r="M2715">
        <v>146149</v>
      </c>
      <c r="N2715">
        <v>146149</v>
      </c>
      <c r="O2715">
        <v>0</v>
      </c>
      <c r="P2715">
        <v>424.42860000000002</v>
      </c>
      <c r="Q2715">
        <v>28629.857100000001</v>
      </c>
      <c r="R2715">
        <v>468.8571</v>
      </c>
      <c r="S2715">
        <v>31055.857100000001</v>
      </c>
      <c r="T2715">
        <v>440.28570000000002</v>
      </c>
      <c r="U2715">
        <f t="shared" si="50"/>
        <v>1.4177219407671734E-2</v>
      </c>
      <c r="V2715">
        <f t="shared" si="51"/>
        <v>0.67228634212863414</v>
      </c>
      <c r="W2715">
        <f t="shared" si="52"/>
        <v>47.420183238811916</v>
      </c>
      <c r="X2715">
        <f t="shared" si="53"/>
        <v>0.67228634212863414</v>
      </c>
      <c r="Y2715">
        <f t="shared" si="54"/>
        <v>47.420183238811916</v>
      </c>
      <c r="AA2715">
        <v>424.42860000000002</v>
      </c>
      <c r="AB2715">
        <v>28629.857100000001</v>
      </c>
      <c r="AC2715">
        <v>468.8571</v>
      </c>
      <c r="AD2715">
        <v>31055.857100000001</v>
      </c>
      <c r="AE2715">
        <v>440.28570000000002</v>
      </c>
      <c r="AF2715">
        <v>1.412947E-2</v>
      </c>
      <c r="AG2715">
        <v>146149</v>
      </c>
      <c r="AH2715">
        <v>0</v>
      </c>
      <c r="AI2715">
        <v>146149</v>
      </c>
      <c r="AJ2715">
        <v>146149</v>
      </c>
      <c r="AK2715">
        <v>0</v>
      </c>
    </row>
    <row r="2716" spans="1:37" ht="19" customHeight="1">
      <c r="A2716" t="s">
        <v>1283</v>
      </c>
      <c r="B2716" t="s">
        <v>1284</v>
      </c>
      <c r="C2716" t="s">
        <v>1285</v>
      </c>
      <c r="D2716">
        <v>7</v>
      </c>
      <c r="E2716" t="s">
        <v>1099</v>
      </c>
      <c r="F2716" t="s">
        <v>1099</v>
      </c>
      <c r="G2716" t="s">
        <v>1099</v>
      </c>
      <c r="H2716" t="s">
        <v>1089</v>
      </c>
      <c r="I2716" t="s">
        <v>1078</v>
      </c>
      <c r="J2716" t="s">
        <v>1100</v>
      </c>
      <c r="K2716">
        <v>17037000</v>
      </c>
      <c r="L2716">
        <v>0</v>
      </c>
      <c r="M2716">
        <v>81777.600000000006</v>
      </c>
      <c r="N2716">
        <v>81777.600000000006</v>
      </c>
      <c r="O2716">
        <v>0</v>
      </c>
      <c r="Q2716">
        <v>882.57140000000004</v>
      </c>
      <c r="R2716">
        <v>9.8571000000000009</v>
      </c>
      <c r="S2716">
        <v>936</v>
      </c>
      <c r="T2716">
        <v>48.857100000000003</v>
      </c>
      <c r="U2716">
        <f t="shared" si="50"/>
        <v>5.219775641025641E-2</v>
      </c>
      <c r="V2716">
        <f t="shared" si="51"/>
        <v>2600.2747252747249</v>
      </c>
      <c r="W2716">
        <f t="shared" si="52"/>
        <v>49815.833171783481</v>
      </c>
      <c r="X2716">
        <f t="shared" si="53"/>
        <v>12.481318681318683</v>
      </c>
      <c r="Y2716">
        <f t="shared" si="54"/>
        <v>239.11599922456074</v>
      </c>
      <c r="AB2716">
        <v>882.57140000000004</v>
      </c>
      <c r="AC2716">
        <v>9.8571000000000009</v>
      </c>
      <c r="AD2716">
        <v>936</v>
      </c>
      <c r="AE2716">
        <v>48.857100000000003</v>
      </c>
      <c r="AF2716">
        <v>5.1980180000000001E-2</v>
      </c>
      <c r="AG2716">
        <v>17037000</v>
      </c>
      <c r="AH2716">
        <v>0</v>
      </c>
      <c r="AI2716">
        <v>81777.600000000006</v>
      </c>
      <c r="AJ2716">
        <v>81777.600000000006</v>
      </c>
      <c r="AK2716">
        <v>0</v>
      </c>
    </row>
    <row r="2717" spans="1:37" ht="19" customHeight="1">
      <c r="A2717" t="s">
        <v>1283</v>
      </c>
      <c r="B2717" t="s">
        <v>1284</v>
      </c>
      <c r="C2717" t="s">
        <v>1285</v>
      </c>
      <c r="D2717">
        <v>7</v>
      </c>
      <c r="E2717" t="s">
        <v>1097</v>
      </c>
      <c r="F2717" t="s">
        <v>1097</v>
      </c>
      <c r="G2717" t="s">
        <v>1097</v>
      </c>
      <c r="H2717" t="s">
        <v>1082</v>
      </c>
      <c r="I2717" t="s">
        <v>1078</v>
      </c>
      <c r="J2717" t="s">
        <v>1042</v>
      </c>
      <c r="K2717">
        <v>59180</v>
      </c>
      <c r="L2717">
        <v>0</v>
      </c>
      <c r="M2717">
        <v>59180</v>
      </c>
      <c r="N2717">
        <v>59180</v>
      </c>
      <c r="O2717">
        <v>0</v>
      </c>
      <c r="Q2717">
        <v>32724.7143</v>
      </c>
      <c r="R2717">
        <v>735.28570000000002</v>
      </c>
      <c r="S2717">
        <v>33421.857100000001</v>
      </c>
      <c r="T2717">
        <v>368.8571</v>
      </c>
      <c r="U2717">
        <f t="shared" si="50"/>
        <v>1.1036403479805435E-2</v>
      </c>
      <c r="V2717">
        <f t="shared" si="51"/>
        <v>0.25295679079082994</v>
      </c>
      <c r="W2717">
        <f t="shared" si="52"/>
        <v>22.920219549212185</v>
      </c>
      <c r="X2717">
        <f t="shared" si="53"/>
        <v>0.25295679079082994</v>
      </c>
      <c r="Y2717">
        <f t="shared" si="54"/>
        <v>22.920219549212185</v>
      </c>
      <c r="AB2717">
        <v>32724.7143</v>
      </c>
      <c r="AC2717">
        <v>735.28570000000002</v>
      </c>
      <c r="AD2717">
        <v>33421.857100000001</v>
      </c>
      <c r="AE2717">
        <v>368.8571</v>
      </c>
      <c r="AF2717">
        <v>1.1027439999999999E-2</v>
      </c>
      <c r="AG2717">
        <v>59180</v>
      </c>
      <c r="AH2717">
        <v>0</v>
      </c>
      <c r="AI2717">
        <v>59180</v>
      </c>
      <c r="AJ2717">
        <v>59180</v>
      </c>
      <c r="AK2717">
        <v>0</v>
      </c>
    </row>
    <row r="2718" spans="1:37" ht="19" customHeight="1">
      <c r="A2718" t="s">
        <v>1283</v>
      </c>
      <c r="B2718" t="s">
        <v>1284</v>
      </c>
      <c r="C2718" t="s">
        <v>1285</v>
      </c>
      <c r="D2718">
        <v>7</v>
      </c>
      <c r="E2718" t="s">
        <v>1098</v>
      </c>
      <c r="F2718" t="s">
        <v>1098</v>
      </c>
      <c r="G2718" t="s">
        <v>1098</v>
      </c>
      <c r="H2718" t="s">
        <v>1077</v>
      </c>
      <c r="I2718" t="s">
        <v>1078</v>
      </c>
      <c r="J2718" t="s">
        <v>1032</v>
      </c>
      <c r="K2718">
        <v>595258</v>
      </c>
      <c r="L2718">
        <v>0</v>
      </c>
      <c r="M2718">
        <v>41124.829700000002</v>
      </c>
      <c r="N2718">
        <v>41124.829700000002</v>
      </c>
      <c r="O2718">
        <v>0</v>
      </c>
      <c r="P2718">
        <v>2729</v>
      </c>
      <c r="Q2718">
        <v>10522</v>
      </c>
      <c r="R2718">
        <v>2150.7143000000001</v>
      </c>
      <c r="S2718">
        <v>11843.142900000001</v>
      </c>
      <c r="T2718">
        <v>54.714300000000001</v>
      </c>
      <c r="U2718">
        <f t="shared" si="50"/>
        <v>4.6199138574947026E-3</v>
      </c>
      <c r="V2718">
        <f t="shared" si="51"/>
        <v>7.1802610051135281</v>
      </c>
      <c r="W2718">
        <f t="shared" si="52"/>
        <v>1554.1980276245358</v>
      </c>
      <c r="X2718">
        <f t="shared" si="53"/>
        <v>0.49606559010856577</v>
      </c>
      <c r="Y2718">
        <f t="shared" si="54"/>
        <v>107.37550642937168</v>
      </c>
      <c r="AA2718">
        <v>2729</v>
      </c>
      <c r="AB2718">
        <v>10522</v>
      </c>
      <c r="AC2718">
        <v>2150.7143000000001</v>
      </c>
      <c r="AD2718">
        <v>11843.142900000001</v>
      </c>
      <c r="AE2718">
        <v>54.714300000000001</v>
      </c>
      <c r="AF2718">
        <v>4.6461100000000002E-3</v>
      </c>
      <c r="AG2718">
        <v>595258</v>
      </c>
      <c r="AH2718">
        <v>0</v>
      </c>
      <c r="AI2718">
        <v>41124.829700000002</v>
      </c>
      <c r="AJ2718">
        <v>41124.829700000002</v>
      </c>
      <c r="AK2718">
        <v>0</v>
      </c>
    </row>
    <row r="2719" spans="1:37" ht="19" customHeight="1">
      <c r="A2719" t="s">
        <v>1283</v>
      </c>
      <c r="B2719" t="s">
        <v>1284</v>
      </c>
      <c r="C2719" t="s">
        <v>1285</v>
      </c>
      <c r="D2719">
        <v>7</v>
      </c>
      <c r="E2719" t="s">
        <v>1101</v>
      </c>
      <c r="F2719" t="s">
        <v>1102</v>
      </c>
      <c r="G2719" t="s">
        <v>1102</v>
      </c>
      <c r="H2719" t="s">
        <v>1103</v>
      </c>
      <c r="I2719" t="s">
        <v>1078</v>
      </c>
      <c r="J2719" t="s">
        <v>1042</v>
      </c>
      <c r="K2719">
        <v>20725</v>
      </c>
      <c r="L2719">
        <v>0</v>
      </c>
      <c r="M2719">
        <v>20725</v>
      </c>
      <c r="N2719">
        <v>20725</v>
      </c>
      <c r="O2719">
        <v>0</v>
      </c>
      <c r="R2719">
        <v>95.714299999999994</v>
      </c>
      <c r="S2719">
        <v>1154.8570999999999</v>
      </c>
      <c r="T2719">
        <v>35</v>
      </c>
      <c r="U2719">
        <f t="shared" si="50"/>
        <v>3.0306779947060117E-2</v>
      </c>
      <c r="V2719">
        <f t="shared" si="51"/>
        <v>2.5637061812360038</v>
      </c>
      <c r="W2719">
        <f t="shared" si="52"/>
        <v>84.591836734693885</v>
      </c>
      <c r="X2719">
        <f t="shared" si="53"/>
        <v>2.5637061812360038</v>
      </c>
      <c r="Y2719">
        <f t="shared" si="54"/>
        <v>84.591836734693885</v>
      </c>
      <c r="AC2719">
        <v>95.714299999999994</v>
      </c>
      <c r="AD2719">
        <v>1154.8570999999999</v>
      </c>
      <c r="AE2719">
        <v>35</v>
      </c>
      <c r="AF2719">
        <v>3.0377700000000001E-2</v>
      </c>
      <c r="AG2719">
        <v>20725</v>
      </c>
      <c r="AH2719">
        <v>0</v>
      </c>
      <c r="AI2719">
        <v>20725</v>
      </c>
      <c r="AJ2719">
        <v>20725</v>
      </c>
      <c r="AK2719">
        <v>0</v>
      </c>
    </row>
    <row r="2720" spans="1:37" ht="19" customHeight="1">
      <c r="A2720" t="s">
        <v>1283</v>
      </c>
      <c r="B2720" t="s">
        <v>1284</v>
      </c>
      <c r="C2720" t="s">
        <v>1285</v>
      </c>
      <c r="D2720">
        <v>7</v>
      </c>
      <c r="E2720" t="s">
        <v>1095</v>
      </c>
      <c r="F2720" t="s">
        <v>1095</v>
      </c>
      <c r="G2720" t="s">
        <v>1095</v>
      </c>
      <c r="H2720" t="s">
        <v>1096</v>
      </c>
      <c r="I2720" t="s">
        <v>1078</v>
      </c>
      <c r="J2720" t="s">
        <v>1042</v>
      </c>
      <c r="K2720">
        <v>9587</v>
      </c>
      <c r="L2720">
        <v>0</v>
      </c>
      <c r="M2720">
        <v>9587</v>
      </c>
      <c r="N2720">
        <v>9587</v>
      </c>
      <c r="O2720">
        <v>0</v>
      </c>
      <c r="Q2720">
        <v>1564.4286</v>
      </c>
      <c r="R2720">
        <v>14.428599999999999</v>
      </c>
      <c r="S2720">
        <v>1460.5714</v>
      </c>
      <c r="T2720">
        <v>80.142899999999997</v>
      </c>
      <c r="U2720">
        <f t="shared" si="50"/>
        <v>5.4870922434877199E-2</v>
      </c>
      <c r="V2720">
        <f t="shared" si="51"/>
        <v>0.93769563649639354</v>
      </c>
      <c r="W2720">
        <f t="shared" si="52"/>
        <v>17.089117421149332</v>
      </c>
      <c r="X2720">
        <f t="shared" si="53"/>
        <v>0.93769563649639354</v>
      </c>
      <c r="Y2720">
        <f t="shared" si="54"/>
        <v>17.089117421149332</v>
      </c>
      <c r="AB2720">
        <v>1564.4286</v>
      </c>
      <c r="AC2720">
        <v>14.428599999999999</v>
      </c>
      <c r="AD2720">
        <v>1460.5714</v>
      </c>
      <c r="AE2720">
        <v>80.142899999999997</v>
      </c>
      <c r="AF2720">
        <v>5.443974E-2</v>
      </c>
      <c r="AG2720">
        <v>9587</v>
      </c>
      <c r="AH2720">
        <v>0</v>
      </c>
      <c r="AI2720">
        <v>9587</v>
      </c>
      <c r="AJ2720">
        <v>9587</v>
      </c>
      <c r="AK2720">
        <v>0</v>
      </c>
    </row>
    <row r="2721" spans="1:37" ht="19" customHeight="1">
      <c r="A2721" t="s">
        <v>1283</v>
      </c>
      <c r="B2721" t="s">
        <v>1284</v>
      </c>
      <c r="C2721" t="s">
        <v>1285</v>
      </c>
      <c r="D2721">
        <v>7</v>
      </c>
      <c r="E2721" t="s">
        <v>1104</v>
      </c>
      <c r="F2721" t="s">
        <v>1104</v>
      </c>
      <c r="G2721" t="s">
        <v>1104</v>
      </c>
      <c r="H2721" t="s">
        <v>1077</v>
      </c>
      <c r="I2721" t="s">
        <v>1078</v>
      </c>
      <c r="J2721" t="s">
        <v>1042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1</v>
      </c>
      <c r="R2721">
        <v>0.28570000000000001</v>
      </c>
      <c r="S2721">
        <v>8.2857000000000003</v>
      </c>
      <c r="T2721">
        <v>0</v>
      </c>
      <c r="U2721">
        <f t="shared" si="50"/>
        <v>0</v>
      </c>
      <c r="V2721">
        <f t="shared" si="51"/>
        <v>0</v>
      </c>
      <c r="W2721" t="str">
        <f t="shared" si="52"/>
        <v/>
      </c>
      <c r="X2721">
        <f t="shared" si="53"/>
        <v>0</v>
      </c>
      <c r="Y2721" t="str">
        <f t="shared" si="54"/>
        <v/>
      </c>
      <c r="AA2721">
        <v>0</v>
      </c>
      <c r="AB2721">
        <v>1</v>
      </c>
      <c r="AC2721">
        <v>0.28570000000000001</v>
      </c>
      <c r="AD2721">
        <v>8.2857000000000003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</row>
    <row r="2722" spans="1:37" ht="19" customHeight="1">
      <c r="A2722" t="s">
        <v>1283</v>
      </c>
      <c r="B2722" t="s">
        <v>1284</v>
      </c>
      <c r="C2722" t="s">
        <v>1285</v>
      </c>
      <c r="D2722">
        <v>7</v>
      </c>
      <c r="E2722" t="s">
        <v>1105</v>
      </c>
      <c r="F2722" t="s">
        <v>1105</v>
      </c>
      <c r="G2722" t="s">
        <v>1105</v>
      </c>
      <c r="H2722" t="s">
        <v>1106</v>
      </c>
      <c r="I2722" t="s">
        <v>1107</v>
      </c>
      <c r="J2722" t="s">
        <v>1042</v>
      </c>
      <c r="K2722">
        <v>16641779</v>
      </c>
      <c r="L2722">
        <v>0</v>
      </c>
      <c r="M2722">
        <v>16641779</v>
      </c>
      <c r="N2722">
        <v>16641779</v>
      </c>
      <c r="O2722">
        <v>0</v>
      </c>
      <c r="P2722">
        <v>799.42859999999996</v>
      </c>
      <c r="Q2722">
        <v>941717</v>
      </c>
      <c r="R2722">
        <v>803.42859999999996</v>
      </c>
      <c r="S2722">
        <v>972407.28570000001</v>
      </c>
      <c r="T2722">
        <v>9057.1429000000007</v>
      </c>
      <c r="U2722">
        <f t="shared" si="50"/>
        <v>9.314145454473944E-3</v>
      </c>
      <c r="V2722">
        <f t="shared" si="51"/>
        <v>2.4448572475355324</v>
      </c>
      <c r="W2722">
        <f t="shared" si="52"/>
        <v>262.48862651819258</v>
      </c>
      <c r="X2722">
        <f t="shared" si="53"/>
        <v>2.4448572475355324</v>
      </c>
      <c r="Y2722">
        <f t="shared" si="54"/>
        <v>262.48862651819258</v>
      </c>
      <c r="AA2722">
        <v>799.42859999999996</v>
      </c>
      <c r="AB2722">
        <v>941717</v>
      </c>
      <c r="AC2722">
        <v>803.42859999999996</v>
      </c>
      <c r="AD2722">
        <v>972407.28570000001</v>
      </c>
      <c r="AE2722">
        <v>9057.1429000000007</v>
      </c>
      <c r="AF2722">
        <v>9.3180799999999994E-3</v>
      </c>
      <c r="AG2722">
        <v>16641779</v>
      </c>
      <c r="AH2722">
        <v>0</v>
      </c>
      <c r="AI2722">
        <v>16641779</v>
      </c>
      <c r="AJ2722">
        <v>16641779</v>
      </c>
      <c r="AK2722">
        <v>0</v>
      </c>
    </row>
    <row r="2723" spans="1:37" ht="19" customHeight="1">
      <c r="A2723" t="s">
        <v>1283</v>
      </c>
      <c r="B2723" t="s">
        <v>1284</v>
      </c>
      <c r="C2723" t="s">
        <v>1285</v>
      </c>
      <c r="D2723">
        <v>7</v>
      </c>
      <c r="E2723" t="s">
        <v>1108</v>
      </c>
      <c r="F2723" t="s">
        <v>1109</v>
      </c>
      <c r="G2723" t="s">
        <v>1109</v>
      </c>
      <c r="H2723" t="s">
        <v>1110</v>
      </c>
      <c r="I2723" t="s">
        <v>1107</v>
      </c>
      <c r="J2723" t="s">
        <v>1042</v>
      </c>
      <c r="K2723">
        <v>9211111</v>
      </c>
      <c r="L2723">
        <v>0</v>
      </c>
      <c r="M2723">
        <v>9211111</v>
      </c>
      <c r="N2723">
        <v>9211111</v>
      </c>
      <c r="O2723">
        <v>0</v>
      </c>
      <c r="Q2723">
        <v>18347.857100000001</v>
      </c>
      <c r="R2723">
        <v>1343</v>
      </c>
      <c r="S2723">
        <v>48738.428599999999</v>
      </c>
      <c r="T2723">
        <v>1852.1429000000001</v>
      </c>
      <c r="U2723">
        <f t="shared" si="50"/>
        <v>3.8001695032079882E-2</v>
      </c>
      <c r="V2723">
        <f t="shared" si="51"/>
        <v>26.998675127576846</v>
      </c>
      <c r="W2723">
        <f t="shared" si="52"/>
        <v>710.45975988137843</v>
      </c>
      <c r="X2723">
        <f t="shared" si="53"/>
        <v>26.998675127576846</v>
      </c>
      <c r="Y2723">
        <f t="shared" si="54"/>
        <v>710.45975988137843</v>
      </c>
      <c r="AB2723">
        <v>18347.857100000001</v>
      </c>
      <c r="AC2723">
        <v>1343</v>
      </c>
      <c r="AD2723">
        <v>48738.428599999999</v>
      </c>
      <c r="AE2723">
        <v>1852.1429000000001</v>
      </c>
      <c r="AF2723">
        <v>3.803488E-2</v>
      </c>
      <c r="AG2723">
        <v>9211111</v>
      </c>
      <c r="AH2723">
        <v>0</v>
      </c>
      <c r="AI2723">
        <v>9211111</v>
      </c>
      <c r="AJ2723">
        <v>9211111</v>
      </c>
      <c r="AK2723">
        <v>0</v>
      </c>
    </row>
    <row r="2724" spans="1:37" ht="19" customHeight="1">
      <c r="A2724" t="s">
        <v>1283</v>
      </c>
      <c r="B2724" t="s">
        <v>1284</v>
      </c>
      <c r="C2724" t="s">
        <v>1285</v>
      </c>
      <c r="D2724">
        <v>7</v>
      </c>
      <c r="E2724" t="s">
        <v>1111</v>
      </c>
      <c r="F2724" t="s">
        <v>1111</v>
      </c>
      <c r="G2724" t="s">
        <v>1111</v>
      </c>
      <c r="H2724" t="s">
        <v>1112</v>
      </c>
      <c r="I2724" t="s">
        <v>1107</v>
      </c>
      <c r="J2724" t="s">
        <v>1042</v>
      </c>
      <c r="K2724">
        <v>7912483</v>
      </c>
      <c r="L2724">
        <v>0</v>
      </c>
      <c r="M2724">
        <v>7912483</v>
      </c>
      <c r="N2724">
        <v>7912483</v>
      </c>
      <c r="O2724">
        <v>0</v>
      </c>
      <c r="Q2724">
        <v>28452.428599999999</v>
      </c>
      <c r="R2724">
        <v>5783.1428999999998</v>
      </c>
      <c r="S2724">
        <v>37619.428599999999</v>
      </c>
      <c r="T2724">
        <v>4033.7143000000001</v>
      </c>
      <c r="U2724">
        <f t="shared" si="50"/>
        <v>0.10722423093901007</v>
      </c>
      <c r="V2724">
        <f t="shared" si="51"/>
        <v>30.047099500222455</v>
      </c>
      <c r="W2724">
        <f t="shared" si="52"/>
        <v>280.2267662550405</v>
      </c>
      <c r="X2724">
        <f t="shared" si="53"/>
        <v>30.047099500222455</v>
      </c>
      <c r="Y2724">
        <f t="shared" si="54"/>
        <v>280.2267662550405</v>
      </c>
    </row>
    <row r="2725" spans="1:37" ht="19" customHeight="1">
      <c r="A2725" t="s">
        <v>1283</v>
      </c>
      <c r="B2725" t="s">
        <v>1284</v>
      </c>
      <c r="C2725" t="s">
        <v>1285</v>
      </c>
      <c r="D2725">
        <v>7</v>
      </c>
      <c r="E2725" t="s">
        <v>1113</v>
      </c>
      <c r="F2725" t="s">
        <v>1113</v>
      </c>
      <c r="G2725" t="s">
        <v>1114</v>
      </c>
      <c r="H2725" t="s">
        <v>1115</v>
      </c>
      <c r="I2725" t="s">
        <v>1107</v>
      </c>
      <c r="J2725" t="s">
        <v>1042</v>
      </c>
      <c r="K2725">
        <v>4842374</v>
      </c>
      <c r="L2725">
        <v>0</v>
      </c>
      <c r="M2725">
        <v>4842374</v>
      </c>
      <c r="N2725">
        <v>4842374</v>
      </c>
      <c r="O2725">
        <v>0</v>
      </c>
      <c r="R2725">
        <v>13136.2857</v>
      </c>
      <c r="S2725">
        <v>129519.5714</v>
      </c>
      <c r="T2725">
        <v>3288</v>
      </c>
      <c r="U2725">
        <f t="shared" si="50"/>
        <v>2.5386124772182498E-2</v>
      </c>
      <c r="V2725">
        <f t="shared" si="51"/>
        <v>5.3410284392410698</v>
      </c>
      <c r="W2725">
        <f t="shared" si="52"/>
        <v>210.391640597845</v>
      </c>
      <c r="X2725">
        <f t="shared" si="53"/>
        <v>5.3410284392410698</v>
      </c>
      <c r="Y2725">
        <f t="shared" si="54"/>
        <v>210.391640597845</v>
      </c>
      <c r="AC2725">
        <v>13136.2857</v>
      </c>
      <c r="AD2725">
        <v>129519.5714</v>
      </c>
      <c r="AE2725">
        <v>3288</v>
      </c>
      <c r="AF2725">
        <v>3.4208769999999999E-2</v>
      </c>
      <c r="AG2725">
        <v>4842374</v>
      </c>
      <c r="AH2725">
        <v>0</v>
      </c>
      <c r="AI2725">
        <v>4842374</v>
      </c>
      <c r="AJ2725">
        <v>4842374</v>
      </c>
      <c r="AK2725">
        <v>0</v>
      </c>
    </row>
    <row r="2726" spans="1:37" ht="19" customHeight="1">
      <c r="A2726" t="s">
        <v>1283</v>
      </c>
      <c r="B2726" t="s">
        <v>1284</v>
      </c>
      <c r="C2726" t="s">
        <v>1285</v>
      </c>
      <c r="D2726">
        <v>7</v>
      </c>
      <c r="E2726" t="s">
        <v>1116</v>
      </c>
      <c r="F2726" t="s">
        <v>1116</v>
      </c>
      <c r="G2726" t="s">
        <v>1116</v>
      </c>
      <c r="H2726" t="s">
        <v>1096</v>
      </c>
      <c r="I2726" t="s">
        <v>1107</v>
      </c>
      <c r="J2726" t="s">
        <v>1042</v>
      </c>
      <c r="K2726">
        <v>4579706</v>
      </c>
      <c r="L2726">
        <v>0</v>
      </c>
      <c r="M2726">
        <v>4579706</v>
      </c>
      <c r="N2726">
        <v>4579706</v>
      </c>
      <c r="O2726">
        <v>0</v>
      </c>
      <c r="P2726">
        <v>1484.8570999999999</v>
      </c>
      <c r="Q2726">
        <v>14110.142900000001</v>
      </c>
      <c r="R2726">
        <v>1686.7143000000001</v>
      </c>
      <c r="S2726">
        <v>146490.28570000001</v>
      </c>
      <c r="T2726">
        <v>2311.1428999999998</v>
      </c>
      <c r="U2726">
        <f t="shared" si="50"/>
        <v>1.577676559886728E-2</v>
      </c>
      <c r="V2726">
        <f t="shared" si="51"/>
        <v>4.4661235464142059</v>
      </c>
      <c r="W2726">
        <f t="shared" si="52"/>
        <v>283.08232878447905</v>
      </c>
      <c r="X2726">
        <f t="shared" si="53"/>
        <v>4.4661235464142059</v>
      </c>
      <c r="Y2726">
        <f t="shared" si="54"/>
        <v>283.08232878447905</v>
      </c>
      <c r="AA2726">
        <v>1484.8570999999999</v>
      </c>
      <c r="AB2726">
        <v>14110.142900000001</v>
      </c>
      <c r="AC2726">
        <v>1686.7143000000001</v>
      </c>
      <c r="AD2726">
        <v>146490.28570000001</v>
      </c>
      <c r="AE2726">
        <v>2311.1428999999998</v>
      </c>
      <c r="AF2726">
        <v>1.589842E-2</v>
      </c>
      <c r="AG2726">
        <v>4579706</v>
      </c>
      <c r="AH2726">
        <v>0</v>
      </c>
      <c r="AI2726">
        <v>4579706</v>
      </c>
      <c r="AJ2726">
        <v>4579706</v>
      </c>
      <c r="AK2726">
        <v>0</v>
      </c>
    </row>
    <row r="2727" spans="1:37" ht="19" customHeight="1">
      <c r="A2727" t="s">
        <v>1283</v>
      </c>
      <c r="B2727" t="s">
        <v>1284</v>
      </c>
      <c r="C2727" t="s">
        <v>1285</v>
      </c>
      <c r="D2727">
        <v>7</v>
      </c>
      <c r="E2727" t="s">
        <v>1117</v>
      </c>
      <c r="F2727" t="s">
        <v>1118</v>
      </c>
      <c r="G2727" t="s">
        <v>1118</v>
      </c>
      <c r="H2727" t="s">
        <v>1119</v>
      </c>
      <c r="I2727" t="s">
        <v>1107</v>
      </c>
      <c r="J2727" t="s">
        <v>1042</v>
      </c>
      <c r="K2727">
        <v>2086804</v>
      </c>
      <c r="L2727">
        <v>0</v>
      </c>
      <c r="M2727">
        <v>2086804</v>
      </c>
      <c r="N2727">
        <v>2086804</v>
      </c>
      <c r="O2727">
        <v>0</v>
      </c>
      <c r="Q2727">
        <v>9648.7142999999996</v>
      </c>
      <c r="R2727">
        <v>269.1429</v>
      </c>
      <c r="S2727">
        <v>30036</v>
      </c>
      <c r="T2727">
        <v>1218.8570999999999</v>
      </c>
      <c r="U2727">
        <f t="shared" si="50"/>
        <v>4.0579874151018776E-2</v>
      </c>
      <c r="V2727">
        <f t="shared" si="51"/>
        <v>9.9252516028384985</v>
      </c>
      <c r="W2727">
        <f t="shared" si="52"/>
        <v>244.58556884384328</v>
      </c>
      <c r="X2727">
        <f t="shared" si="53"/>
        <v>9.9252516028384985</v>
      </c>
      <c r="Y2727">
        <f t="shared" si="54"/>
        <v>244.58556884384328</v>
      </c>
      <c r="AB2727">
        <v>9648.7142999999996</v>
      </c>
      <c r="AC2727">
        <v>269.1429</v>
      </c>
      <c r="AD2727">
        <v>30036</v>
      </c>
      <c r="AE2727">
        <v>1218.8570999999999</v>
      </c>
      <c r="AF2727">
        <v>4.0682780000000002E-2</v>
      </c>
      <c r="AG2727">
        <v>2086804</v>
      </c>
      <c r="AH2727">
        <v>0</v>
      </c>
      <c r="AI2727">
        <v>2086804</v>
      </c>
      <c r="AJ2727">
        <v>2086804</v>
      </c>
      <c r="AK2727">
        <v>0</v>
      </c>
    </row>
    <row r="2728" spans="1:37" ht="19" customHeight="1">
      <c r="A2728" t="s">
        <v>1283</v>
      </c>
      <c r="B2728" t="s">
        <v>1284</v>
      </c>
      <c r="C2728" t="s">
        <v>1285</v>
      </c>
      <c r="D2728">
        <v>7</v>
      </c>
      <c r="E2728" t="s">
        <v>1120</v>
      </c>
      <c r="F2728" t="s">
        <v>1120</v>
      </c>
      <c r="G2728" t="s">
        <v>1114</v>
      </c>
      <c r="H2728" t="s">
        <v>1115</v>
      </c>
      <c r="I2728" t="s">
        <v>1107</v>
      </c>
      <c r="J2728" t="s">
        <v>1042</v>
      </c>
      <c r="K2728">
        <v>1758814</v>
      </c>
      <c r="L2728">
        <v>0</v>
      </c>
      <c r="M2728">
        <v>1758814</v>
      </c>
      <c r="N2728">
        <v>1758814</v>
      </c>
      <c r="O2728">
        <v>0</v>
      </c>
      <c r="R2728">
        <v>163.71430000000001</v>
      </c>
      <c r="S2728">
        <v>7318</v>
      </c>
      <c r="T2728">
        <v>1134.4286</v>
      </c>
      <c r="U2728">
        <f t="shared" si="50"/>
        <v>0.15501893960098387</v>
      </c>
      <c r="V2728">
        <f t="shared" si="51"/>
        <v>34.334400499746224</v>
      </c>
      <c r="W2728">
        <f t="shared" si="52"/>
        <v>221.48519779662016</v>
      </c>
      <c r="X2728">
        <f t="shared" si="53"/>
        <v>34.334400499746224</v>
      </c>
      <c r="Y2728">
        <f t="shared" si="54"/>
        <v>221.48519779662016</v>
      </c>
      <c r="AC2728">
        <v>163.71430000000001</v>
      </c>
      <c r="AD2728">
        <v>7318</v>
      </c>
      <c r="AE2728">
        <v>1134.4286</v>
      </c>
      <c r="AF2728">
        <v>0.15506075999999999</v>
      </c>
      <c r="AG2728">
        <v>1758814</v>
      </c>
      <c r="AH2728">
        <v>0</v>
      </c>
      <c r="AI2728">
        <v>1758814</v>
      </c>
      <c r="AJ2728">
        <v>1758814</v>
      </c>
      <c r="AK2728">
        <v>0</v>
      </c>
    </row>
    <row r="2729" spans="1:37" ht="19" customHeight="1">
      <c r="A2729" t="s">
        <v>1283</v>
      </c>
      <c r="B2729" t="s">
        <v>1284</v>
      </c>
      <c r="C2729" t="s">
        <v>1285</v>
      </c>
      <c r="D2729">
        <v>7</v>
      </c>
      <c r="E2729" t="s">
        <v>1124</v>
      </c>
      <c r="F2729" t="s">
        <v>1124</v>
      </c>
      <c r="G2729" t="s">
        <v>1124</v>
      </c>
      <c r="H2729" t="s">
        <v>1125</v>
      </c>
      <c r="I2729" t="s">
        <v>1107</v>
      </c>
      <c r="J2729" t="s">
        <v>1042</v>
      </c>
      <c r="K2729">
        <v>105540</v>
      </c>
      <c r="L2729">
        <v>0</v>
      </c>
      <c r="M2729">
        <v>105540</v>
      </c>
      <c r="N2729">
        <v>105540</v>
      </c>
      <c r="O2729">
        <v>0</v>
      </c>
      <c r="Q2729">
        <v>949.71429999999998</v>
      </c>
      <c r="R2729">
        <v>229.8571</v>
      </c>
      <c r="S2729">
        <v>940.57140000000004</v>
      </c>
      <c r="T2729">
        <v>109.28570000000001</v>
      </c>
      <c r="U2729">
        <f t="shared" si="50"/>
        <v>0.11619075383325497</v>
      </c>
      <c r="V2729">
        <f t="shared" si="51"/>
        <v>16.029769624233584</v>
      </c>
      <c r="W2729">
        <f t="shared" si="52"/>
        <v>137.96080234781729</v>
      </c>
      <c r="X2729">
        <f t="shared" si="53"/>
        <v>16.029769624233584</v>
      </c>
      <c r="Y2729">
        <f t="shared" si="54"/>
        <v>137.96080234781729</v>
      </c>
      <c r="AB2729">
        <v>949.71429999999998</v>
      </c>
      <c r="AC2729">
        <v>229.8571</v>
      </c>
      <c r="AD2729">
        <v>940.57140000000004</v>
      </c>
      <c r="AE2729">
        <v>109.28570000000001</v>
      </c>
      <c r="AF2729">
        <v>0.11849825</v>
      </c>
      <c r="AG2729">
        <v>105540</v>
      </c>
      <c r="AH2729">
        <v>0</v>
      </c>
      <c r="AI2729">
        <v>105540</v>
      </c>
      <c r="AJ2729">
        <v>105540</v>
      </c>
      <c r="AK2729">
        <v>0</v>
      </c>
    </row>
    <row r="2730" spans="1:37" ht="19" customHeight="1">
      <c r="A2730" t="s">
        <v>1283</v>
      </c>
      <c r="B2730" t="s">
        <v>1284</v>
      </c>
      <c r="C2730" t="s">
        <v>1285</v>
      </c>
      <c r="D2730">
        <v>7</v>
      </c>
      <c r="E2730" t="s">
        <v>1123</v>
      </c>
      <c r="F2730" t="s">
        <v>1123</v>
      </c>
      <c r="G2730" t="s">
        <v>1122</v>
      </c>
      <c r="H2730" t="s">
        <v>1112</v>
      </c>
      <c r="I2730" t="s">
        <v>1107</v>
      </c>
      <c r="J2730" t="s">
        <v>1039</v>
      </c>
      <c r="K2730">
        <v>13392.6</v>
      </c>
      <c r="L2730">
        <v>0</v>
      </c>
      <c r="M2730">
        <v>92526.155599999998</v>
      </c>
      <c r="N2730">
        <v>92526.155599999998</v>
      </c>
      <c r="O2730">
        <v>0</v>
      </c>
      <c r="R2730">
        <v>9840.7142999999996</v>
      </c>
      <c r="S2730">
        <v>25951.571400000001</v>
      </c>
      <c r="T2730">
        <v>593.42859999999996</v>
      </c>
      <c r="U2730">
        <f t="shared" si="50"/>
        <v>2.286676944734067E-2</v>
      </c>
      <c r="V2730">
        <f t="shared" si="51"/>
        <v>7.3723033643680297E-2</v>
      </c>
      <c r="W2730">
        <f t="shared" si="52"/>
        <v>3.2240248808846954</v>
      </c>
      <c r="X2730">
        <f t="shared" si="53"/>
        <v>0.5093341757552079</v>
      </c>
      <c r="Y2730">
        <f t="shared" si="54"/>
        <v>22.273989202022669</v>
      </c>
      <c r="AC2730">
        <v>9840.7142999999996</v>
      </c>
      <c r="AD2730">
        <v>25951.571400000001</v>
      </c>
      <c r="AE2730">
        <v>593.42859999999996</v>
      </c>
      <c r="AF2730">
        <v>2.6065950000000001E-2</v>
      </c>
      <c r="AG2730">
        <v>13392.6</v>
      </c>
      <c r="AH2730">
        <v>0</v>
      </c>
      <c r="AI2730">
        <v>92526.155599999998</v>
      </c>
      <c r="AJ2730">
        <v>92526.155599999998</v>
      </c>
      <c r="AK2730">
        <v>0</v>
      </c>
    </row>
    <row r="2731" spans="1:37" ht="19" customHeight="1">
      <c r="A2731" t="s">
        <v>1283</v>
      </c>
      <c r="B2731" t="s">
        <v>1284</v>
      </c>
      <c r="C2731" t="s">
        <v>1285</v>
      </c>
      <c r="D2731">
        <v>7</v>
      </c>
      <c r="E2731" t="s">
        <v>1121</v>
      </c>
      <c r="F2731" t="s">
        <v>1122</v>
      </c>
      <c r="G2731" t="s">
        <v>1122</v>
      </c>
      <c r="H2731" t="s">
        <v>1112</v>
      </c>
      <c r="I2731" t="s">
        <v>1107</v>
      </c>
      <c r="J2731" t="s">
        <v>1039</v>
      </c>
      <c r="K2731">
        <v>13297.17</v>
      </c>
      <c r="L2731">
        <v>0</v>
      </c>
      <c r="M2731">
        <v>91866.928700000004</v>
      </c>
      <c r="N2731">
        <v>91866.928700000004</v>
      </c>
      <c r="O2731">
        <v>0</v>
      </c>
      <c r="R2731">
        <v>1334.4286</v>
      </c>
      <c r="S2731">
        <v>8380.8570999999993</v>
      </c>
      <c r="T2731">
        <v>752.85709999999995</v>
      </c>
      <c r="U2731">
        <f t="shared" si="50"/>
        <v>8.9830561602106312E-2</v>
      </c>
      <c r="V2731">
        <f t="shared" si="51"/>
        <v>0.2266588836463653</v>
      </c>
      <c r="W2731">
        <f t="shared" si="52"/>
        <v>2.5231823068225223</v>
      </c>
      <c r="X2731">
        <f t="shared" si="53"/>
        <v>1.5659313600685136</v>
      </c>
      <c r="Y2731">
        <f t="shared" si="54"/>
        <v>17.432055774120823</v>
      </c>
      <c r="AC2731">
        <v>1334.4286</v>
      </c>
      <c r="AD2731">
        <v>8380.8570999999993</v>
      </c>
      <c r="AE2731">
        <v>752.85709999999995</v>
      </c>
      <c r="AF2731">
        <v>8.9871720000000002E-2</v>
      </c>
      <c r="AG2731">
        <v>13297.17</v>
      </c>
      <c r="AH2731">
        <v>0</v>
      </c>
      <c r="AI2731">
        <v>91866.928700000004</v>
      </c>
      <c r="AJ2731">
        <v>91866.928700000004</v>
      </c>
      <c r="AK2731">
        <v>0</v>
      </c>
    </row>
    <row r="2732" spans="1:37" ht="19" customHeight="1">
      <c r="A2732" t="s">
        <v>1283</v>
      </c>
      <c r="B2732" t="s">
        <v>1284</v>
      </c>
      <c r="C2732" t="s">
        <v>1285</v>
      </c>
      <c r="D2732">
        <v>7</v>
      </c>
      <c r="E2732" t="s">
        <v>1126</v>
      </c>
      <c r="F2732" t="s">
        <v>1127</v>
      </c>
      <c r="G2732" t="s">
        <v>1127</v>
      </c>
      <c r="H2732" t="s">
        <v>1128</v>
      </c>
      <c r="I2732" t="s">
        <v>1129</v>
      </c>
      <c r="J2732" t="s">
        <v>1039</v>
      </c>
      <c r="K2732">
        <v>2921586</v>
      </c>
      <c r="L2732">
        <v>0</v>
      </c>
      <c r="M2732">
        <v>20184444.109999999</v>
      </c>
      <c r="N2732">
        <v>20184444.109999999</v>
      </c>
      <c r="O2732">
        <v>0</v>
      </c>
      <c r="P2732">
        <v>761308.28570000001</v>
      </c>
      <c r="Q2732">
        <v>5157563.5710000005</v>
      </c>
      <c r="R2732">
        <v>243070.42860000001</v>
      </c>
      <c r="S2732">
        <v>19361113.289999999</v>
      </c>
      <c r="T2732">
        <v>126791.28569999999</v>
      </c>
      <c r="U2732">
        <f t="shared" si="50"/>
        <v>6.5487600739099856E-3</v>
      </c>
      <c r="V2732">
        <f t="shared" si="51"/>
        <v>2.1557098619272044E-2</v>
      </c>
      <c r="W2732">
        <f t="shared" si="52"/>
        <v>3.2917832346850995</v>
      </c>
      <c r="X2732">
        <f t="shared" si="53"/>
        <v>0.14893213900068478</v>
      </c>
      <c r="Y2732">
        <f t="shared" si="54"/>
        <v>22.742036251110321</v>
      </c>
      <c r="AA2732">
        <v>761308.28570000001</v>
      </c>
      <c r="AB2732">
        <v>5157563.5710000005</v>
      </c>
      <c r="AC2732">
        <v>243070.42860000001</v>
      </c>
      <c r="AD2732">
        <v>19361113.289999999</v>
      </c>
      <c r="AE2732">
        <v>126791.28569999999</v>
      </c>
      <c r="AF2732">
        <v>6.5380799999999999E-3</v>
      </c>
      <c r="AG2732">
        <v>2921586</v>
      </c>
      <c r="AH2732">
        <v>0</v>
      </c>
      <c r="AI2732">
        <v>20184444.109999999</v>
      </c>
      <c r="AJ2732">
        <v>20184444.109999999</v>
      </c>
      <c r="AK2732">
        <v>0</v>
      </c>
    </row>
    <row r="2733" spans="1:37" ht="19" customHeight="1">
      <c r="A2733" t="s">
        <v>1283</v>
      </c>
      <c r="B2733" t="s">
        <v>1284</v>
      </c>
      <c r="C2733" t="s">
        <v>1285</v>
      </c>
      <c r="D2733">
        <v>7</v>
      </c>
      <c r="E2733" t="s">
        <v>1130</v>
      </c>
      <c r="F2733" t="s">
        <v>1130</v>
      </c>
      <c r="G2733" t="s">
        <v>1130</v>
      </c>
      <c r="H2733" t="s">
        <v>1131</v>
      </c>
      <c r="I2733" t="s">
        <v>1129</v>
      </c>
      <c r="J2733" t="s">
        <v>1042</v>
      </c>
      <c r="K2733">
        <v>8759605</v>
      </c>
      <c r="L2733">
        <v>0</v>
      </c>
      <c r="M2733">
        <v>8759605</v>
      </c>
      <c r="N2733">
        <v>8759605</v>
      </c>
      <c r="O2733">
        <v>0</v>
      </c>
      <c r="P2733">
        <v>18684</v>
      </c>
      <c r="Q2733">
        <v>482441.85710000002</v>
      </c>
      <c r="R2733">
        <v>12801.428599999999</v>
      </c>
      <c r="S2733">
        <v>517571.85710000002</v>
      </c>
      <c r="T2733">
        <v>8867.1429000000007</v>
      </c>
      <c r="U2733">
        <f t="shared" si="50"/>
        <v>1.7132196772991815E-2</v>
      </c>
      <c r="V2733">
        <f t="shared" si="51"/>
        <v>2.4177747025672716</v>
      </c>
      <c r="W2733">
        <f t="shared" si="52"/>
        <v>141.12461668539737</v>
      </c>
      <c r="X2733">
        <f t="shared" si="53"/>
        <v>2.4177747025672716</v>
      </c>
      <c r="Y2733">
        <f t="shared" si="54"/>
        <v>141.12461668539737</v>
      </c>
      <c r="AA2733">
        <v>18684</v>
      </c>
      <c r="AB2733">
        <v>482441.85710000002</v>
      </c>
      <c r="AC2733">
        <v>12801.428599999999</v>
      </c>
      <c r="AD2733">
        <v>517571.85710000002</v>
      </c>
      <c r="AE2733">
        <v>8867.1429000000007</v>
      </c>
      <c r="AF2733">
        <v>1.716239E-2</v>
      </c>
      <c r="AG2733">
        <v>8759605</v>
      </c>
      <c r="AH2733">
        <v>0</v>
      </c>
      <c r="AI2733">
        <v>8759605</v>
      </c>
      <c r="AJ2733">
        <v>8759605</v>
      </c>
      <c r="AK2733">
        <v>0</v>
      </c>
    </row>
    <row r="2734" spans="1:37" ht="19" customHeight="1">
      <c r="A2734" t="s">
        <v>1283</v>
      </c>
      <c r="B2734" t="s">
        <v>1284</v>
      </c>
      <c r="C2734" t="s">
        <v>1285</v>
      </c>
      <c r="D2734">
        <v>7</v>
      </c>
      <c r="E2734" t="s">
        <v>1132</v>
      </c>
      <c r="F2734" t="s">
        <v>1133</v>
      </c>
      <c r="G2734" t="s">
        <v>1133</v>
      </c>
      <c r="H2734" t="s">
        <v>1134</v>
      </c>
      <c r="I2734" t="s">
        <v>1129</v>
      </c>
      <c r="J2734" t="s">
        <v>1135</v>
      </c>
      <c r="K2734">
        <v>29482388</v>
      </c>
      <c r="L2734">
        <v>0</v>
      </c>
      <c r="M2734">
        <v>6474958.1330000004</v>
      </c>
      <c r="N2734">
        <v>6474958.1330000004</v>
      </c>
      <c r="O2734">
        <v>0</v>
      </c>
      <c r="P2734">
        <v>580.28570000000002</v>
      </c>
      <c r="Q2734">
        <v>23785.857100000001</v>
      </c>
      <c r="R2734">
        <v>656.57140000000004</v>
      </c>
      <c r="S2734">
        <v>29757.571400000001</v>
      </c>
      <c r="T2734">
        <v>2361.1428999999998</v>
      </c>
      <c r="U2734">
        <f t="shared" si="50"/>
        <v>7.9345954287116313E-2</v>
      </c>
      <c r="V2734">
        <f t="shared" si="51"/>
        <v>141.53607018769395</v>
      </c>
      <c r="W2734">
        <f t="shared" si="52"/>
        <v>1783.7843335469931</v>
      </c>
      <c r="X2734">
        <f t="shared" si="53"/>
        <v>31.084324945953085</v>
      </c>
      <c r="Y2734">
        <f t="shared" si="54"/>
        <v>391.75689832241841</v>
      </c>
      <c r="AA2734">
        <v>580.28570000000002</v>
      </c>
      <c r="AB2734">
        <v>23785.857100000001</v>
      </c>
      <c r="AC2734">
        <v>656.57140000000004</v>
      </c>
      <c r="AD2734">
        <v>29757.571400000001</v>
      </c>
      <c r="AE2734">
        <v>2361.1428999999998</v>
      </c>
      <c r="AF2734">
        <v>7.9332700000000006E-2</v>
      </c>
      <c r="AG2734">
        <v>29482388</v>
      </c>
      <c r="AH2734">
        <v>0</v>
      </c>
      <c r="AI2734">
        <v>6474958.1330000004</v>
      </c>
      <c r="AJ2734">
        <v>6474958.1330000004</v>
      </c>
      <c r="AK2734">
        <v>0</v>
      </c>
    </row>
    <row r="2735" spans="1:37" ht="19" customHeight="1">
      <c r="A2735" t="s">
        <v>1283</v>
      </c>
      <c r="B2735" t="s">
        <v>1284</v>
      </c>
      <c r="C2735" t="s">
        <v>1285</v>
      </c>
      <c r="D2735">
        <v>7</v>
      </c>
      <c r="E2735" t="s">
        <v>1136</v>
      </c>
      <c r="F2735" t="s">
        <v>1136</v>
      </c>
      <c r="G2735" t="s">
        <v>1136</v>
      </c>
      <c r="H2735" t="s">
        <v>1137</v>
      </c>
      <c r="I2735" t="s">
        <v>1129</v>
      </c>
      <c r="J2735" t="s">
        <v>1135</v>
      </c>
      <c r="K2735">
        <v>21486277</v>
      </c>
      <c r="L2735">
        <v>0</v>
      </c>
      <c r="M2735">
        <v>4719873.6339999996</v>
      </c>
      <c r="N2735">
        <v>4719873.6339999996</v>
      </c>
      <c r="O2735">
        <v>0</v>
      </c>
      <c r="P2735">
        <v>882.71429999999998</v>
      </c>
      <c r="Q2735">
        <v>24742.142899999999</v>
      </c>
      <c r="R2735">
        <v>1106.2856999999999</v>
      </c>
      <c r="S2735">
        <v>25613.2857</v>
      </c>
      <c r="T2735">
        <v>2601.4286000000002</v>
      </c>
      <c r="U2735">
        <f t="shared" si="50"/>
        <v>0.10156559492092028</v>
      </c>
      <c r="V2735">
        <f t="shared" si="51"/>
        <v>119.8389062148767</v>
      </c>
      <c r="W2735">
        <f t="shared" si="52"/>
        <v>1179.9163516758224</v>
      </c>
      <c r="X2735">
        <f t="shared" si="53"/>
        <v>26.324918633925982</v>
      </c>
      <c r="Y2735">
        <f t="shared" si="54"/>
        <v>259.19130050311583</v>
      </c>
      <c r="AA2735">
        <v>882.71429999999998</v>
      </c>
      <c r="AB2735">
        <v>24742.142899999999</v>
      </c>
      <c r="AC2735">
        <v>1106.2856999999999</v>
      </c>
      <c r="AD2735">
        <v>25613.2857</v>
      </c>
      <c r="AE2735">
        <v>2601.4286000000002</v>
      </c>
      <c r="AF2735">
        <v>0.10146507</v>
      </c>
      <c r="AG2735">
        <v>21486277</v>
      </c>
      <c r="AH2735">
        <v>0</v>
      </c>
      <c r="AI2735">
        <v>4719873.6339999996</v>
      </c>
      <c r="AJ2735">
        <v>4719873.6339999996</v>
      </c>
      <c r="AK2735">
        <v>0</v>
      </c>
    </row>
    <row r="2736" spans="1:37" ht="19" customHeight="1">
      <c r="A2736" t="s">
        <v>1283</v>
      </c>
      <c r="B2736" t="s">
        <v>1284</v>
      </c>
      <c r="C2736" t="s">
        <v>1285</v>
      </c>
      <c r="D2736">
        <v>7</v>
      </c>
      <c r="E2736" t="s">
        <v>1138</v>
      </c>
      <c r="F2736" t="s">
        <v>1138</v>
      </c>
      <c r="G2736" t="s">
        <v>1139</v>
      </c>
      <c r="H2736" t="s">
        <v>1140</v>
      </c>
      <c r="I2736" t="s">
        <v>1129</v>
      </c>
      <c r="J2736" t="s">
        <v>1042</v>
      </c>
      <c r="K2736">
        <v>2353451</v>
      </c>
      <c r="L2736">
        <v>0</v>
      </c>
      <c r="M2736">
        <v>2353451</v>
      </c>
      <c r="N2736">
        <v>2353451</v>
      </c>
      <c r="O2736">
        <v>0</v>
      </c>
      <c r="P2736">
        <v>5915</v>
      </c>
      <c r="Q2736">
        <v>341759.14289999998</v>
      </c>
      <c r="R2736">
        <v>2611.4286000000002</v>
      </c>
      <c r="S2736">
        <v>345208.42859999998</v>
      </c>
      <c r="T2736">
        <v>4474.8571000000002</v>
      </c>
      <c r="U2736">
        <f t="shared" si="50"/>
        <v>1.2962768951348833E-2</v>
      </c>
      <c r="V2736">
        <f t="shared" si="51"/>
        <v>0.97392548344714935</v>
      </c>
      <c r="W2736">
        <f t="shared" si="52"/>
        <v>75.132518916477963</v>
      </c>
      <c r="X2736">
        <f t="shared" si="53"/>
        <v>0.97392548344714935</v>
      </c>
      <c r="Y2736">
        <f t="shared" si="54"/>
        <v>75.132518916477963</v>
      </c>
      <c r="AA2736">
        <v>5915</v>
      </c>
      <c r="AB2736">
        <v>341759.14289999998</v>
      </c>
      <c r="AC2736">
        <v>2611.4286000000002</v>
      </c>
      <c r="AD2736">
        <v>345208.42859999998</v>
      </c>
      <c r="AE2736">
        <v>4474.8571000000002</v>
      </c>
      <c r="AF2736">
        <v>1.295287E-2</v>
      </c>
      <c r="AG2736">
        <v>2353451</v>
      </c>
      <c r="AH2736">
        <v>0</v>
      </c>
      <c r="AI2736">
        <v>2353451</v>
      </c>
      <c r="AJ2736">
        <v>2353451</v>
      </c>
      <c r="AK2736">
        <v>0</v>
      </c>
    </row>
    <row r="2737" spans="1:37" ht="19" customHeight="1">
      <c r="A2737" t="s">
        <v>1283</v>
      </c>
      <c r="B2737" t="s">
        <v>1284</v>
      </c>
      <c r="C2737" t="s">
        <v>1285</v>
      </c>
      <c r="D2737">
        <v>7</v>
      </c>
      <c r="E2737" t="s">
        <v>1141</v>
      </c>
      <c r="F2737" t="s">
        <v>1141</v>
      </c>
      <c r="G2737" t="s">
        <v>1141</v>
      </c>
      <c r="H2737" t="s">
        <v>1142</v>
      </c>
      <c r="I2737" t="s">
        <v>1129</v>
      </c>
      <c r="J2737" t="s">
        <v>1039</v>
      </c>
      <c r="K2737">
        <v>212846.34090000001</v>
      </c>
      <c r="L2737">
        <v>0</v>
      </c>
      <c r="M2737">
        <v>1470511.912</v>
      </c>
      <c r="N2737">
        <v>1470511.912</v>
      </c>
      <c r="O2737">
        <v>0</v>
      </c>
      <c r="P2737">
        <v>25194</v>
      </c>
      <c r="Q2737">
        <v>263825.42859999998</v>
      </c>
      <c r="R2737">
        <v>34974.857100000001</v>
      </c>
      <c r="S2737">
        <v>336905.28570000001</v>
      </c>
      <c r="T2737">
        <v>1254.5714</v>
      </c>
      <c r="U2737">
        <f t="shared" si="50"/>
        <v>3.7238103800993588E-3</v>
      </c>
      <c r="V2737">
        <f t="shared" si="51"/>
        <v>9.0252725080862184E-2</v>
      </c>
      <c r="W2737">
        <f t="shared" si="52"/>
        <v>24.236659729826002</v>
      </c>
      <c r="X2737">
        <f t="shared" si="53"/>
        <v>0.62353765049793719</v>
      </c>
      <c r="Y2737">
        <f t="shared" si="54"/>
        <v>167.44613362437107</v>
      </c>
      <c r="AA2737">
        <v>25194</v>
      </c>
      <c r="AB2737">
        <v>263825.42859999998</v>
      </c>
      <c r="AC2737">
        <v>34974.857100000001</v>
      </c>
      <c r="AD2737">
        <v>336905.28570000001</v>
      </c>
      <c r="AE2737">
        <v>1254.5714</v>
      </c>
      <c r="AF2737">
        <v>3.7238100000000001E-3</v>
      </c>
      <c r="AG2737">
        <v>212846.34090000001</v>
      </c>
      <c r="AH2737">
        <v>0</v>
      </c>
      <c r="AI2737">
        <v>1470511.912</v>
      </c>
      <c r="AJ2737">
        <v>1470511.912</v>
      </c>
      <c r="AK2737">
        <v>0</v>
      </c>
    </row>
    <row r="2738" spans="1:37" ht="19" customHeight="1">
      <c r="A2738" t="s">
        <v>1283</v>
      </c>
      <c r="B2738" t="s">
        <v>1284</v>
      </c>
      <c r="C2738" t="s">
        <v>1285</v>
      </c>
      <c r="D2738">
        <v>7</v>
      </c>
      <c r="E2738" t="s">
        <v>1143</v>
      </c>
      <c r="F2738" t="s">
        <v>1143</v>
      </c>
      <c r="G2738" t="s">
        <v>1143</v>
      </c>
      <c r="H2738" t="s">
        <v>1144</v>
      </c>
      <c r="I2738" t="s">
        <v>1129</v>
      </c>
      <c r="J2738" t="s">
        <v>1039</v>
      </c>
      <c r="K2738">
        <v>75672.53</v>
      </c>
      <c r="L2738">
        <v>0</v>
      </c>
      <c r="M2738">
        <v>522803.54820000002</v>
      </c>
      <c r="N2738">
        <v>522803.54820000002</v>
      </c>
      <c r="O2738">
        <v>0</v>
      </c>
      <c r="P2738">
        <v>14901</v>
      </c>
      <c r="Q2738">
        <v>223564.42860000001</v>
      </c>
      <c r="R2738">
        <v>83045</v>
      </c>
      <c r="S2738">
        <v>663491.14289999998</v>
      </c>
      <c r="T2738">
        <v>6477.7142999999996</v>
      </c>
      <c r="U2738">
        <f t="shared" si="50"/>
        <v>9.7630757687089537E-3</v>
      </c>
      <c r="V2738">
        <f t="shared" si="51"/>
        <v>1.6293151075568682E-2</v>
      </c>
      <c r="W2738">
        <f t="shared" si="52"/>
        <v>1.668854310010466</v>
      </c>
      <c r="X2738">
        <f t="shared" si="53"/>
        <v>0.11256551345205393</v>
      </c>
      <c r="Y2738">
        <f t="shared" si="54"/>
        <v>11.529718309964455</v>
      </c>
      <c r="AA2738">
        <v>14901</v>
      </c>
      <c r="AB2738">
        <v>223564.42860000001</v>
      </c>
      <c r="AC2738">
        <v>83045</v>
      </c>
      <c r="AD2738">
        <v>663491.14289999998</v>
      </c>
      <c r="AE2738">
        <v>6477.7142999999996</v>
      </c>
      <c r="AF2738">
        <v>9.74444E-3</v>
      </c>
      <c r="AG2738">
        <v>75672.53</v>
      </c>
      <c r="AH2738">
        <v>0</v>
      </c>
      <c r="AI2738">
        <v>522803.54820000002</v>
      </c>
      <c r="AJ2738">
        <v>522803.54820000002</v>
      </c>
      <c r="AK2738">
        <v>0</v>
      </c>
    </row>
    <row r="2739" spans="1:37" ht="19" customHeight="1">
      <c r="A2739" t="s">
        <v>1283</v>
      </c>
      <c r="B2739" t="s">
        <v>1284</v>
      </c>
      <c r="C2739" t="s">
        <v>1285</v>
      </c>
      <c r="D2739">
        <v>7</v>
      </c>
      <c r="E2739" t="s">
        <v>1147</v>
      </c>
      <c r="F2739" t="s">
        <v>1148</v>
      </c>
      <c r="G2739" t="s">
        <v>1139</v>
      </c>
      <c r="H2739" t="s">
        <v>1140</v>
      </c>
      <c r="I2739" t="s">
        <v>1129</v>
      </c>
      <c r="J2739" t="s">
        <v>1042</v>
      </c>
      <c r="K2739">
        <v>387590</v>
      </c>
      <c r="L2739">
        <v>0</v>
      </c>
      <c r="M2739">
        <v>387590</v>
      </c>
      <c r="N2739">
        <v>387590</v>
      </c>
      <c r="O2739">
        <v>0</v>
      </c>
      <c r="P2739">
        <v>3040.5713999999998</v>
      </c>
      <c r="Q2739">
        <v>168576.14290000001</v>
      </c>
      <c r="R2739">
        <v>2892</v>
      </c>
      <c r="S2739">
        <v>174825.42860000001</v>
      </c>
      <c r="T2739">
        <v>1915.5714</v>
      </c>
      <c r="U2739">
        <f t="shared" si="50"/>
        <v>1.0957052502830243E-2</v>
      </c>
      <c r="V2739">
        <f t="shared" si="51"/>
        <v>0.3167159402576748</v>
      </c>
      <c r="W2739">
        <f t="shared" si="52"/>
        <v>28.905213347829267</v>
      </c>
      <c r="X2739">
        <f t="shared" si="53"/>
        <v>0.3167159402576748</v>
      </c>
      <c r="Y2739">
        <f t="shared" si="54"/>
        <v>28.905213347829267</v>
      </c>
      <c r="AA2739">
        <v>3040.5713999999998</v>
      </c>
      <c r="AB2739">
        <v>168576.14290000001</v>
      </c>
      <c r="AC2739">
        <v>2892</v>
      </c>
      <c r="AD2739">
        <v>174825.42860000001</v>
      </c>
      <c r="AE2739">
        <v>1915.5714</v>
      </c>
      <c r="AF2739">
        <v>1.095495E-2</v>
      </c>
      <c r="AG2739">
        <v>387590</v>
      </c>
      <c r="AH2739">
        <v>0</v>
      </c>
      <c r="AI2739">
        <v>387590</v>
      </c>
      <c r="AJ2739">
        <v>387590</v>
      </c>
      <c r="AK2739">
        <v>0</v>
      </c>
    </row>
    <row r="2740" spans="1:37" ht="19" customHeight="1">
      <c r="A2740" t="s">
        <v>1283</v>
      </c>
      <c r="B2740" t="s">
        <v>1284</v>
      </c>
      <c r="C2740" t="s">
        <v>1285</v>
      </c>
      <c r="D2740">
        <v>7</v>
      </c>
      <c r="E2740" t="s">
        <v>1149</v>
      </c>
      <c r="F2740" t="s">
        <v>1149</v>
      </c>
      <c r="G2740" t="s">
        <v>1149</v>
      </c>
      <c r="H2740" t="s">
        <v>1144</v>
      </c>
      <c r="I2740" t="s">
        <v>1129</v>
      </c>
      <c r="J2740" t="s">
        <v>1039</v>
      </c>
      <c r="K2740">
        <v>48089.279999999999</v>
      </c>
      <c r="L2740">
        <v>0</v>
      </c>
      <c r="M2740">
        <v>332236.70429999998</v>
      </c>
      <c r="N2740">
        <v>332236.70429999998</v>
      </c>
      <c r="O2740">
        <v>0</v>
      </c>
      <c r="P2740">
        <v>4027.2856999999999</v>
      </c>
      <c r="Q2740">
        <v>181470.71429999999</v>
      </c>
      <c r="R2740">
        <v>15427.857099999999</v>
      </c>
      <c r="S2740">
        <v>297872.14289999998</v>
      </c>
      <c r="T2740">
        <v>5055.5713999999998</v>
      </c>
      <c r="U2740">
        <f t="shared" si="50"/>
        <v>1.6972286668972696E-2</v>
      </c>
      <c r="V2740">
        <f t="shared" si="51"/>
        <v>2.3063241416178576E-2</v>
      </c>
      <c r="W2740">
        <f t="shared" si="52"/>
        <v>1.3588764947236516</v>
      </c>
      <c r="X2740">
        <f t="shared" si="53"/>
        <v>0.15933811690643807</v>
      </c>
      <c r="Y2740">
        <f t="shared" si="54"/>
        <v>9.3881349056946224</v>
      </c>
      <c r="AA2740">
        <v>4027.2856999999999</v>
      </c>
      <c r="AB2740">
        <v>181470.71429999999</v>
      </c>
      <c r="AC2740">
        <v>15427.857099999999</v>
      </c>
      <c r="AD2740">
        <v>297872.14289999998</v>
      </c>
      <c r="AE2740">
        <v>5055.5713999999998</v>
      </c>
      <c r="AF2740">
        <v>1.697222E-2</v>
      </c>
      <c r="AG2740">
        <v>48089.279999999999</v>
      </c>
      <c r="AH2740">
        <v>0</v>
      </c>
      <c r="AI2740">
        <v>332236.70429999998</v>
      </c>
      <c r="AJ2740">
        <v>332236.70429999998</v>
      </c>
      <c r="AK2740">
        <v>0</v>
      </c>
    </row>
    <row r="2741" spans="1:37" ht="19" customHeight="1">
      <c r="A2741" t="s">
        <v>1283</v>
      </c>
      <c r="B2741" t="s">
        <v>1284</v>
      </c>
      <c r="C2741" t="s">
        <v>1285</v>
      </c>
      <c r="D2741">
        <v>7</v>
      </c>
      <c r="E2741" t="s">
        <v>1145</v>
      </c>
      <c r="F2741" t="s">
        <v>1146</v>
      </c>
      <c r="G2741" t="s">
        <v>1146</v>
      </c>
      <c r="H2741" t="s">
        <v>1134</v>
      </c>
      <c r="I2741" t="s">
        <v>1129</v>
      </c>
      <c r="J2741" t="s">
        <v>1039</v>
      </c>
      <c r="K2741">
        <v>40995.49</v>
      </c>
      <c r="L2741">
        <v>0</v>
      </c>
      <c r="M2741">
        <v>283228.70400000003</v>
      </c>
      <c r="N2741">
        <v>283228.70400000003</v>
      </c>
      <c r="O2741">
        <v>0</v>
      </c>
      <c r="P2741">
        <v>1013</v>
      </c>
      <c r="Q2741">
        <v>15666</v>
      </c>
      <c r="R2741">
        <v>941.71429999999998</v>
      </c>
      <c r="S2741">
        <v>15650.2857</v>
      </c>
      <c r="T2741">
        <v>210.42859999999999</v>
      </c>
      <c r="U2741">
        <f t="shared" si="50"/>
        <v>1.3445671474227464E-2</v>
      </c>
      <c r="V2741">
        <f t="shared" si="51"/>
        <v>0.37421032968289974</v>
      </c>
      <c r="W2741">
        <f t="shared" si="52"/>
        <v>27.831286105731689</v>
      </c>
      <c r="X2741">
        <f t="shared" si="53"/>
        <v>2.585335769849328</v>
      </c>
      <c r="Y2741">
        <f t="shared" si="54"/>
        <v>192.2801531187844</v>
      </c>
      <c r="AA2741">
        <v>1013</v>
      </c>
      <c r="AB2741">
        <v>15666</v>
      </c>
      <c r="AC2741">
        <v>941.71429999999998</v>
      </c>
      <c r="AD2741">
        <v>15650.2857</v>
      </c>
      <c r="AE2741">
        <v>210.42859999999999</v>
      </c>
      <c r="AF2741">
        <v>1.3453059999999999E-2</v>
      </c>
      <c r="AG2741">
        <v>40995.49</v>
      </c>
      <c r="AH2741">
        <v>0</v>
      </c>
      <c r="AI2741">
        <v>283228.70400000003</v>
      </c>
      <c r="AJ2741">
        <v>283228.70400000003</v>
      </c>
      <c r="AK2741">
        <v>0</v>
      </c>
    </row>
    <row r="2742" spans="1:37" ht="19" customHeight="1">
      <c r="A2742" t="s">
        <v>1283</v>
      </c>
      <c r="B2742" t="s">
        <v>1284</v>
      </c>
      <c r="C2742" t="s">
        <v>1285</v>
      </c>
      <c r="D2742">
        <v>7</v>
      </c>
      <c r="E2742" t="s">
        <v>1150</v>
      </c>
      <c r="F2742" t="s">
        <v>1151</v>
      </c>
      <c r="G2742" t="s">
        <v>1151</v>
      </c>
      <c r="H2742" t="s">
        <v>1152</v>
      </c>
      <c r="I2742" t="s">
        <v>1129</v>
      </c>
      <c r="J2742" t="s">
        <v>1153</v>
      </c>
      <c r="K2742">
        <v>905962</v>
      </c>
      <c r="L2742">
        <v>0</v>
      </c>
      <c r="M2742">
        <v>143140.7794</v>
      </c>
      <c r="N2742">
        <v>143140.7794</v>
      </c>
      <c r="O2742">
        <v>0</v>
      </c>
      <c r="R2742">
        <v>793.14290000000005</v>
      </c>
      <c r="S2742">
        <v>14331.857099999999</v>
      </c>
      <c r="T2742">
        <v>367.8571</v>
      </c>
      <c r="U2742">
        <f t="shared" si="50"/>
        <v>2.5667092368650536E-2</v>
      </c>
      <c r="V2742">
        <f t="shared" si="51"/>
        <v>9.0304516682030602</v>
      </c>
      <c r="W2742">
        <f t="shared" si="52"/>
        <v>351.82994390251775</v>
      </c>
      <c r="X2742">
        <f t="shared" si="53"/>
        <v>1.4267992367457092</v>
      </c>
      <c r="Y2742">
        <f t="shared" si="54"/>
        <v>55.588658670523344</v>
      </c>
      <c r="AC2742">
        <v>793.14290000000005</v>
      </c>
      <c r="AD2742">
        <v>14331.857099999999</v>
      </c>
      <c r="AE2742">
        <v>367.8571</v>
      </c>
      <c r="AF2742">
        <v>2.5658549999999999E-2</v>
      </c>
      <c r="AG2742">
        <v>905962</v>
      </c>
      <c r="AH2742">
        <v>0</v>
      </c>
      <c r="AI2742">
        <v>143140.7794</v>
      </c>
      <c r="AJ2742">
        <v>143140.7794</v>
      </c>
      <c r="AK2742">
        <v>0</v>
      </c>
    </row>
    <row r="2743" spans="1:37" ht="19" customHeight="1">
      <c r="A2743" t="s">
        <v>1283</v>
      </c>
      <c r="B2743" t="s">
        <v>1284</v>
      </c>
      <c r="C2743" t="s">
        <v>1285</v>
      </c>
      <c r="D2743">
        <v>7</v>
      </c>
      <c r="E2743" t="s">
        <v>1155</v>
      </c>
      <c r="F2743" t="s">
        <v>1155</v>
      </c>
      <c r="G2743" t="s">
        <v>1155</v>
      </c>
      <c r="H2743" t="s">
        <v>1144</v>
      </c>
      <c r="I2743" t="s">
        <v>1129</v>
      </c>
      <c r="J2743" t="s">
        <v>1039</v>
      </c>
      <c r="K2743">
        <v>13627.8</v>
      </c>
      <c r="L2743">
        <v>0</v>
      </c>
      <c r="M2743">
        <v>94151.665800000002</v>
      </c>
      <c r="N2743">
        <v>94151.665800000002</v>
      </c>
      <c r="O2743">
        <v>0</v>
      </c>
      <c r="P2743">
        <v>382.42860000000002</v>
      </c>
      <c r="Q2743">
        <v>2436</v>
      </c>
      <c r="R2743">
        <v>582.71429999999998</v>
      </c>
      <c r="S2743">
        <v>3289.2856999999999</v>
      </c>
      <c r="T2743">
        <v>331.8571</v>
      </c>
      <c r="U2743">
        <f t="shared" si="50"/>
        <v>0.10089032399952368</v>
      </c>
      <c r="V2743">
        <f t="shared" si="51"/>
        <v>0.59186970941094341</v>
      </c>
      <c r="W2743">
        <f t="shared" si="52"/>
        <v>5.8664665346276195</v>
      </c>
      <c r="X2743">
        <f t="shared" si="53"/>
        <v>4.0891060242740762</v>
      </c>
      <c r="Y2743">
        <f t="shared" si="54"/>
        <v>40.530210055558769</v>
      </c>
      <c r="AA2743">
        <v>382.42860000000002</v>
      </c>
      <c r="AB2743">
        <v>2436</v>
      </c>
      <c r="AC2743">
        <v>582.71429999999998</v>
      </c>
      <c r="AD2743">
        <v>3289.2856999999999</v>
      </c>
      <c r="AE2743">
        <v>331.8571</v>
      </c>
      <c r="AF2743">
        <v>0.10087965</v>
      </c>
      <c r="AG2743">
        <v>13627.8</v>
      </c>
      <c r="AH2743">
        <v>0</v>
      </c>
      <c r="AI2743">
        <v>94151.665800000002</v>
      </c>
      <c r="AJ2743">
        <v>94151.665800000002</v>
      </c>
      <c r="AK2743">
        <v>0</v>
      </c>
    </row>
    <row r="2744" spans="1:37" ht="19" customHeight="1">
      <c r="A2744" t="s">
        <v>1283</v>
      </c>
      <c r="B2744" t="s">
        <v>1284</v>
      </c>
      <c r="C2744" t="s">
        <v>1285</v>
      </c>
      <c r="D2744">
        <v>7</v>
      </c>
      <c r="E2744" t="s">
        <v>1156</v>
      </c>
      <c r="F2744" t="s">
        <v>1157</v>
      </c>
      <c r="G2744" t="s">
        <v>1157</v>
      </c>
      <c r="H2744" t="s">
        <v>1140</v>
      </c>
      <c r="I2744" t="s">
        <v>1129</v>
      </c>
      <c r="J2744" t="s">
        <v>1032</v>
      </c>
      <c r="K2744">
        <v>1047270</v>
      </c>
      <c r="L2744">
        <v>0</v>
      </c>
      <c r="M2744">
        <v>72353.249899999995</v>
      </c>
      <c r="N2744">
        <v>72353.249899999995</v>
      </c>
      <c r="O2744">
        <v>0</v>
      </c>
      <c r="P2744">
        <v>1806</v>
      </c>
      <c r="Q2744">
        <v>123832.14290000001</v>
      </c>
      <c r="R2744">
        <v>25793</v>
      </c>
      <c r="S2744">
        <v>165689.28570000001</v>
      </c>
      <c r="T2744">
        <v>1075.1429000000001</v>
      </c>
      <c r="U2744">
        <f t="shared" si="50"/>
        <v>6.4889102240845743E-3</v>
      </c>
      <c r="V2744">
        <f t="shared" si="51"/>
        <v>0.90295518728281898</v>
      </c>
      <c r="W2744">
        <f t="shared" si="52"/>
        <v>139.15359530347081</v>
      </c>
      <c r="X2744">
        <f t="shared" si="53"/>
        <v>6.2382902512222352E-2</v>
      </c>
      <c r="Y2744">
        <f t="shared" si="54"/>
        <v>9.6137718596689403</v>
      </c>
      <c r="AA2744">
        <v>1806</v>
      </c>
      <c r="AB2744">
        <v>123832.14290000001</v>
      </c>
      <c r="AC2744">
        <v>25793</v>
      </c>
      <c r="AD2744">
        <v>165689.28570000001</v>
      </c>
      <c r="AE2744">
        <v>1075.1429000000001</v>
      </c>
      <c r="AF2744">
        <v>6.5063600000000001E-3</v>
      </c>
      <c r="AG2744">
        <v>1047270</v>
      </c>
      <c r="AH2744">
        <v>0</v>
      </c>
      <c r="AI2744">
        <v>72353.249899999995</v>
      </c>
      <c r="AJ2744">
        <v>72353.249899999995</v>
      </c>
      <c r="AK2744">
        <v>0</v>
      </c>
    </row>
    <row r="2745" spans="1:37" ht="19" customHeight="1">
      <c r="A2745" t="s">
        <v>1283</v>
      </c>
      <c r="B2745" t="s">
        <v>1284</v>
      </c>
      <c r="C2745" t="s">
        <v>1285</v>
      </c>
      <c r="D2745">
        <v>7</v>
      </c>
      <c r="E2745" t="s">
        <v>1154</v>
      </c>
      <c r="F2745" t="s">
        <v>1154</v>
      </c>
      <c r="G2745" t="s">
        <v>1154</v>
      </c>
      <c r="H2745" t="s">
        <v>1142</v>
      </c>
      <c r="I2745" t="s">
        <v>1129</v>
      </c>
      <c r="J2745" t="s">
        <v>1039</v>
      </c>
      <c r="K2745">
        <v>8846.2098000000005</v>
      </c>
      <c r="L2745">
        <v>0</v>
      </c>
      <c r="M2745">
        <v>61115.943899999998</v>
      </c>
      <c r="N2745">
        <v>61115.943899999998</v>
      </c>
      <c r="O2745">
        <v>0</v>
      </c>
      <c r="Q2745">
        <v>1533.2856999999999</v>
      </c>
      <c r="R2745">
        <v>1371.8570999999999</v>
      </c>
      <c r="S2745">
        <v>5361.8571000000002</v>
      </c>
      <c r="T2745">
        <v>11.142899999999999</v>
      </c>
      <c r="U2745">
        <f t="shared" si="50"/>
        <v>2.0781792189127901E-3</v>
      </c>
      <c r="V2745">
        <f t="shared" si="51"/>
        <v>0.23569152134674703</v>
      </c>
      <c r="W2745">
        <f t="shared" si="52"/>
        <v>113.4125099518848</v>
      </c>
      <c r="X2745">
        <f t="shared" si="53"/>
        <v>1.6283255905069585</v>
      </c>
      <c r="Y2745">
        <f t="shared" si="54"/>
        <v>783.53472871258191</v>
      </c>
      <c r="AB2745">
        <v>1533.2856999999999</v>
      </c>
      <c r="AC2745">
        <v>1371.8570999999999</v>
      </c>
      <c r="AD2745">
        <v>5361.8571000000002</v>
      </c>
      <c r="AE2745">
        <v>11.142899999999999</v>
      </c>
      <c r="AF2745">
        <v>2.0816599999999999E-3</v>
      </c>
      <c r="AG2745">
        <v>8846.2098000000005</v>
      </c>
      <c r="AH2745">
        <v>0</v>
      </c>
      <c r="AI2745">
        <v>61115.943899999998</v>
      </c>
      <c r="AJ2745">
        <v>61115.943899999998</v>
      </c>
      <c r="AK2745">
        <v>0</v>
      </c>
    </row>
    <row r="2746" spans="1:37" ht="19" customHeight="1">
      <c r="A2746" t="s">
        <v>1283</v>
      </c>
      <c r="B2746" t="s">
        <v>1284</v>
      </c>
      <c r="C2746" t="s">
        <v>1285</v>
      </c>
      <c r="D2746">
        <v>7</v>
      </c>
      <c r="E2746" t="s">
        <v>1158</v>
      </c>
      <c r="F2746" t="s">
        <v>1159</v>
      </c>
      <c r="G2746" t="s">
        <v>1159</v>
      </c>
      <c r="H2746" t="s">
        <v>1128</v>
      </c>
      <c r="I2746" t="s">
        <v>1129</v>
      </c>
      <c r="J2746" t="s">
        <v>1039</v>
      </c>
      <c r="K2746">
        <v>4261.66</v>
      </c>
      <c r="L2746">
        <v>0</v>
      </c>
      <c r="M2746">
        <v>29442.8194</v>
      </c>
      <c r="N2746">
        <v>29442.8194</v>
      </c>
      <c r="O2746">
        <v>0</v>
      </c>
      <c r="P2746">
        <v>587.85709999999995</v>
      </c>
      <c r="Q2746">
        <v>33736.142899999999</v>
      </c>
      <c r="R2746">
        <v>3000</v>
      </c>
      <c r="S2746">
        <v>38184.142899999999</v>
      </c>
      <c r="T2746">
        <v>343.57139999999998</v>
      </c>
      <c r="U2746">
        <f t="shared" si="50"/>
        <v>8.9977507390901785E-3</v>
      </c>
      <c r="V2746">
        <f t="shared" si="51"/>
        <v>1.5944015635573464E-2</v>
      </c>
      <c r="W2746">
        <f t="shared" si="52"/>
        <v>1.7720001473596798</v>
      </c>
      <c r="X2746">
        <f t="shared" si="53"/>
        <v>0.1101535018910391</v>
      </c>
      <c r="Y2746">
        <f t="shared" si="54"/>
        <v>12.242337566930361</v>
      </c>
      <c r="AA2746">
        <v>587.85709999999995</v>
      </c>
      <c r="AB2746">
        <v>33736.142899999999</v>
      </c>
      <c r="AC2746">
        <v>3000</v>
      </c>
      <c r="AD2746">
        <v>38184.142899999999</v>
      </c>
      <c r="AE2746">
        <v>343.57139999999998</v>
      </c>
      <c r="AF2746">
        <v>9.0022499999999998E-3</v>
      </c>
      <c r="AG2746">
        <v>4261.66</v>
      </c>
      <c r="AH2746">
        <v>0</v>
      </c>
      <c r="AI2746">
        <v>29442.8194</v>
      </c>
      <c r="AJ2746">
        <v>29442.8194</v>
      </c>
      <c r="AK2746">
        <v>0</v>
      </c>
    </row>
    <row r="2747" spans="1:37" ht="19" customHeight="1">
      <c r="A2747" t="s">
        <v>1283</v>
      </c>
      <c r="B2747" t="s">
        <v>1284</v>
      </c>
      <c r="C2747" t="s">
        <v>1285</v>
      </c>
      <c r="D2747">
        <v>7</v>
      </c>
      <c r="E2747" t="s">
        <v>1160</v>
      </c>
      <c r="F2747" t="s">
        <v>1161</v>
      </c>
      <c r="G2747" t="s">
        <v>1161</v>
      </c>
      <c r="H2747" t="s">
        <v>1140</v>
      </c>
      <c r="I2747" t="s">
        <v>1129</v>
      </c>
      <c r="J2747" t="s">
        <v>1032</v>
      </c>
      <c r="K2747">
        <v>351050</v>
      </c>
      <c r="L2747">
        <v>0</v>
      </c>
      <c r="M2747">
        <v>24253.1754</v>
      </c>
      <c r="N2747">
        <v>24253.1754</v>
      </c>
      <c r="O2747">
        <v>0</v>
      </c>
      <c r="P2747">
        <v>1171.4286</v>
      </c>
      <c r="Q2747">
        <v>36122</v>
      </c>
      <c r="R2747">
        <v>7653</v>
      </c>
      <c r="S2747">
        <v>428302.57140000002</v>
      </c>
      <c r="U2747">
        <f t="shared" si="50"/>
        <v>0</v>
      </c>
      <c r="V2747">
        <f t="shared" si="51"/>
        <v>0.11709012121051207</v>
      </c>
      <c r="W2747" t="str">
        <f t="shared" si="52"/>
        <v/>
      </c>
      <c r="X2747">
        <f t="shared" si="53"/>
        <v>8.0894665925817094E-3</v>
      </c>
      <c r="Y2747" t="str">
        <f t="shared" si="54"/>
        <v/>
      </c>
      <c r="AA2747">
        <v>1171.4286</v>
      </c>
      <c r="AB2747">
        <v>36122</v>
      </c>
      <c r="AC2747">
        <v>7653</v>
      </c>
      <c r="AD2747">
        <v>428302.57140000002</v>
      </c>
      <c r="AF2747">
        <v>0</v>
      </c>
      <c r="AG2747">
        <v>351050</v>
      </c>
      <c r="AH2747">
        <v>0</v>
      </c>
      <c r="AI2747">
        <v>24253.1754</v>
      </c>
      <c r="AJ2747">
        <v>24253.1754</v>
      </c>
      <c r="AK2747">
        <v>0</v>
      </c>
    </row>
    <row r="2748" spans="1:37" ht="19" customHeight="1">
      <c r="A2748" t="s">
        <v>1283</v>
      </c>
      <c r="B2748" t="s">
        <v>1284</v>
      </c>
      <c r="C2748" t="s">
        <v>1285</v>
      </c>
      <c r="D2748">
        <v>7</v>
      </c>
      <c r="E2748" t="s">
        <v>1162</v>
      </c>
      <c r="F2748" t="s">
        <v>1162</v>
      </c>
      <c r="G2748" t="s">
        <v>1162</v>
      </c>
      <c r="H2748" t="s">
        <v>1131</v>
      </c>
      <c r="I2748" t="s">
        <v>1129</v>
      </c>
      <c r="J2748" t="s">
        <v>1163</v>
      </c>
      <c r="K2748">
        <v>202799</v>
      </c>
      <c r="L2748">
        <v>0</v>
      </c>
      <c r="M2748">
        <v>18264.4797</v>
      </c>
      <c r="N2748">
        <v>18264.4797</v>
      </c>
      <c r="O2748">
        <v>0</v>
      </c>
      <c r="P2748">
        <v>151.71430000000001</v>
      </c>
      <c r="Q2748">
        <v>11128.571400000001</v>
      </c>
      <c r="R2748">
        <v>188.57140000000001</v>
      </c>
      <c r="S2748">
        <v>11761.857099999999</v>
      </c>
      <c r="T2748">
        <v>162.57140000000001</v>
      </c>
      <c r="U2748">
        <f t="shared" si="50"/>
        <v>1.3821915928565399E-2</v>
      </c>
      <c r="V2748">
        <f t="shared" si="51"/>
        <v>2.4631557302533218</v>
      </c>
      <c r="W2748">
        <f t="shared" si="52"/>
        <v>178.20653395545412</v>
      </c>
      <c r="X2748">
        <f t="shared" si="53"/>
        <v>0.22183668476250115</v>
      </c>
      <c r="Y2748">
        <f t="shared" si="54"/>
        <v>16.049633488512036</v>
      </c>
      <c r="AA2748">
        <v>151.71430000000001</v>
      </c>
      <c r="AB2748">
        <v>11128.571400000001</v>
      </c>
      <c r="AC2748">
        <v>188.57140000000001</v>
      </c>
      <c r="AD2748">
        <v>11761.857099999999</v>
      </c>
      <c r="AE2748">
        <v>162.57140000000001</v>
      </c>
      <c r="AF2748">
        <v>1.383064E-2</v>
      </c>
      <c r="AG2748">
        <v>202799</v>
      </c>
      <c r="AH2748">
        <v>0</v>
      </c>
      <c r="AI2748">
        <v>18264.4797</v>
      </c>
      <c r="AJ2748">
        <v>18264.4797</v>
      </c>
      <c r="AK2748">
        <v>0</v>
      </c>
    </row>
    <row r="2749" spans="1:37" ht="19" customHeight="1">
      <c r="A2749" t="s">
        <v>1283</v>
      </c>
      <c r="B2749" t="s">
        <v>1284</v>
      </c>
      <c r="C2749" t="s">
        <v>1285</v>
      </c>
      <c r="D2749">
        <v>7</v>
      </c>
      <c r="E2749" t="s">
        <v>1164</v>
      </c>
      <c r="F2749" t="s">
        <v>1164</v>
      </c>
      <c r="G2749" t="s">
        <v>1164</v>
      </c>
      <c r="H2749" t="s">
        <v>1096</v>
      </c>
      <c r="I2749" t="s">
        <v>1165</v>
      </c>
      <c r="J2749" t="s">
        <v>1039</v>
      </c>
      <c r="K2749">
        <v>652802.51</v>
      </c>
      <c r="L2749">
        <v>328164.47999999998</v>
      </c>
      <c r="M2749">
        <v>6777266.9270000001</v>
      </c>
      <c r="N2749">
        <v>4510054.1320000002</v>
      </c>
      <c r="O2749">
        <v>2267212.7940000002</v>
      </c>
      <c r="Q2749">
        <v>489624</v>
      </c>
      <c r="R2749">
        <v>19566.428599999999</v>
      </c>
      <c r="S2749">
        <v>490471.42859999998</v>
      </c>
      <c r="T2749">
        <v>13640.428599999999</v>
      </c>
      <c r="U2749">
        <f t="shared" si="50"/>
        <v>2.7810852589181787E-2</v>
      </c>
      <c r="V2749">
        <f t="shared" si="51"/>
        <v>0.28572131475340218</v>
      </c>
      <c r="W2749">
        <f t="shared" si="52"/>
        <v>10.273734465247774</v>
      </c>
      <c r="X2749">
        <f t="shared" si="53"/>
        <v>1.9739804056171044</v>
      </c>
      <c r="Y2749">
        <f t="shared" si="54"/>
        <v>70.978780650003088</v>
      </c>
      <c r="AB2749">
        <v>489624</v>
      </c>
      <c r="AC2749">
        <v>19566.428599999999</v>
      </c>
      <c r="AD2749">
        <v>490471.42859999998</v>
      </c>
      <c r="AE2749">
        <v>13640.428599999999</v>
      </c>
      <c r="AF2749">
        <v>2.7811229999999999E-2</v>
      </c>
      <c r="AG2749">
        <v>652802.51</v>
      </c>
      <c r="AH2749">
        <v>328164.47999999998</v>
      </c>
      <c r="AI2749">
        <v>6777266.9270000001</v>
      </c>
      <c r="AJ2749">
        <v>4510054.1320000002</v>
      </c>
      <c r="AK2749">
        <v>2267212.7940000002</v>
      </c>
    </row>
    <row r="2750" spans="1:37" ht="19" customHeight="1">
      <c r="A2750" t="s">
        <v>1283</v>
      </c>
      <c r="B2750" t="s">
        <v>1284</v>
      </c>
      <c r="C2750" t="s">
        <v>1285</v>
      </c>
      <c r="D2750">
        <v>7</v>
      </c>
      <c r="E2750" t="s">
        <v>1169</v>
      </c>
      <c r="G2750" t="s">
        <v>1170</v>
      </c>
      <c r="H2750" t="s">
        <v>1071</v>
      </c>
      <c r="I2750" t="s">
        <v>1165</v>
      </c>
      <c r="J2750" t="s">
        <v>1032</v>
      </c>
      <c r="K2750">
        <v>52574359</v>
      </c>
      <c r="L2750">
        <v>2500279.2799999998</v>
      </c>
      <c r="M2750">
        <v>3804955.4569999999</v>
      </c>
      <c r="N2750">
        <v>3632216.7459999998</v>
      </c>
      <c r="O2750">
        <v>172738.7113</v>
      </c>
      <c r="P2750">
        <v>4641.8571000000002</v>
      </c>
      <c r="R2750">
        <v>0</v>
      </c>
      <c r="S2750">
        <v>43778.7143</v>
      </c>
      <c r="U2750">
        <f t="shared" si="50"/>
        <v>0</v>
      </c>
      <c r="V2750">
        <f t="shared" si="51"/>
        <v>179.71760007971338</v>
      </c>
      <c r="W2750" t="str">
        <f t="shared" si="52"/>
        <v/>
      </c>
      <c r="X2750">
        <f t="shared" si="53"/>
        <v>12.416195266970512</v>
      </c>
      <c r="Y2750" t="str">
        <f t="shared" si="54"/>
        <v/>
      </c>
      <c r="AA2750">
        <v>4641.8571000000002</v>
      </c>
      <c r="AC2750">
        <v>0</v>
      </c>
      <c r="AD2750">
        <v>43778.7143</v>
      </c>
      <c r="AF2750">
        <v>0</v>
      </c>
      <c r="AG2750">
        <v>52574359</v>
      </c>
      <c r="AH2750">
        <v>2500279.2799999998</v>
      </c>
      <c r="AI2750">
        <v>3804955.4569999999</v>
      </c>
      <c r="AJ2750">
        <v>3632216.7459999998</v>
      </c>
      <c r="AK2750">
        <v>172738.7113</v>
      </c>
    </row>
    <row r="2751" spans="1:37" ht="19" customHeight="1">
      <c r="A2751" t="s">
        <v>1283</v>
      </c>
      <c r="B2751" t="s">
        <v>1284</v>
      </c>
      <c r="C2751" t="s">
        <v>1285</v>
      </c>
      <c r="D2751">
        <v>7</v>
      </c>
      <c r="E2751" t="s">
        <v>1166</v>
      </c>
      <c r="G2751" t="s">
        <v>1167</v>
      </c>
      <c r="H2751" t="s">
        <v>1168</v>
      </c>
      <c r="I2751" t="s">
        <v>1165</v>
      </c>
      <c r="J2751" t="s">
        <v>1032</v>
      </c>
      <c r="K2751">
        <v>15842950</v>
      </c>
      <c r="L2751">
        <v>30659139.620000001</v>
      </c>
      <c r="M2751">
        <v>3212718.78</v>
      </c>
      <c r="N2751">
        <v>1094551.8160000001</v>
      </c>
      <c r="O2751">
        <v>2118166.9640000002</v>
      </c>
      <c r="P2751">
        <v>17057.571400000001</v>
      </c>
      <c r="R2751">
        <v>0</v>
      </c>
      <c r="S2751">
        <v>223696.42860000001</v>
      </c>
      <c r="U2751">
        <f t="shared" si="50"/>
        <v>0</v>
      </c>
      <c r="V2751">
        <f t="shared" si="51"/>
        <v>29.697191419532572</v>
      </c>
      <c r="W2751" t="str">
        <f t="shared" si="52"/>
        <v/>
      </c>
      <c r="X2751">
        <f t="shared" si="53"/>
        <v>2.0517083289468556</v>
      </c>
      <c r="Y2751" t="str">
        <f t="shared" si="54"/>
        <v/>
      </c>
      <c r="AA2751">
        <v>17057.571400000001</v>
      </c>
      <c r="AC2751">
        <v>0</v>
      </c>
      <c r="AD2751">
        <v>223696.42860000001</v>
      </c>
      <c r="AF2751">
        <v>0</v>
      </c>
      <c r="AG2751">
        <v>15842950</v>
      </c>
      <c r="AH2751">
        <v>30659139.620000001</v>
      </c>
      <c r="AI2751">
        <v>3212718.78</v>
      </c>
      <c r="AJ2751">
        <v>1094551.8160000001</v>
      </c>
      <c r="AK2751">
        <v>2118166.9640000002</v>
      </c>
    </row>
    <row r="2752" spans="1:37" ht="19" customHeight="1">
      <c r="A2752" t="s">
        <v>1283</v>
      </c>
      <c r="B2752" t="s">
        <v>1284</v>
      </c>
      <c r="C2752" t="s">
        <v>1285</v>
      </c>
      <c r="D2752">
        <v>7</v>
      </c>
      <c r="E2752" t="s">
        <v>1173</v>
      </c>
      <c r="G2752" t="s">
        <v>1174</v>
      </c>
      <c r="H2752" t="s">
        <v>1168</v>
      </c>
      <c r="I2752" t="s">
        <v>1165</v>
      </c>
      <c r="J2752" t="s">
        <v>1032</v>
      </c>
      <c r="K2752">
        <v>20368250</v>
      </c>
      <c r="L2752">
        <v>2646853.2999999998</v>
      </c>
      <c r="M2752">
        <v>1590047.456</v>
      </c>
      <c r="N2752">
        <v>1407182.6869999999</v>
      </c>
      <c r="O2752">
        <v>182864.76850000001</v>
      </c>
      <c r="P2752">
        <v>1924.7143000000001</v>
      </c>
      <c r="R2752">
        <v>0</v>
      </c>
      <c r="S2752">
        <v>43509.571400000001</v>
      </c>
      <c r="U2752">
        <f t="shared" si="50"/>
        <v>0</v>
      </c>
      <c r="V2752">
        <f t="shared" si="51"/>
        <v>75.566634977240895</v>
      </c>
      <c r="W2752" t="str">
        <f t="shared" si="52"/>
        <v/>
      </c>
      <c r="X2752">
        <f t="shared" si="53"/>
        <v>5.2206820077163201</v>
      </c>
      <c r="Y2752" t="str">
        <f t="shared" si="54"/>
        <v/>
      </c>
      <c r="AA2752">
        <v>1924.7143000000001</v>
      </c>
      <c r="AC2752">
        <v>0</v>
      </c>
      <c r="AD2752">
        <v>43509.571400000001</v>
      </c>
      <c r="AF2752">
        <v>0</v>
      </c>
      <c r="AG2752">
        <v>20368250</v>
      </c>
      <c r="AH2752">
        <v>2646853.2999999998</v>
      </c>
      <c r="AI2752">
        <v>1590047.456</v>
      </c>
      <c r="AJ2752">
        <v>1407182.6869999999</v>
      </c>
      <c r="AK2752">
        <v>182864.76850000001</v>
      </c>
    </row>
    <row r="2753" spans="1:37" ht="19" customHeight="1">
      <c r="A2753" t="s">
        <v>1283</v>
      </c>
      <c r="B2753" t="s">
        <v>1284</v>
      </c>
      <c r="C2753" t="s">
        <v>1285</v>
      </c>
      <c r="D2753">
        <v>7</v>
      </c>
      <c r="E2753" t="s">
        <v>1171</v>
      </c>
      <c r="G2753" t="s">
        <v>1172</v>
      </c>
      <c r="H2753" t="s">
        <v>1168</v>
      </c>
      <c r="I2753" t="s">
        <v>1165</v>
      </c>
      <c r="J2753" t="s">
        <v>1032</v>
      </c>
      <c r="K2753">
        <v>2374846</v>
      </c>
      <c r="L2753">
        <v>15516877.109999999</v>
      </c>
      <c r="M2753">
        <v>1236096.9029999999</v>
      </c>
      <c r="N2753">
        <v>164072.56659999999</v>
      </c>
      <c r="O2753">
        <v>1072024.3370000001</v>
      </c>
      <c r="P2753">
        <v>12957.2857</v>
      </c>
      <c r="R2753">
        <v>0</v>
      </c>
      <c r="S2753">
        <v>178221.14290000001</v>
      </c>
      <c r="U2753">
        <f t="shared" si="50"/>
        <v>0</v>
      </c>
      <c r="V2753">
        <f t="shared" si="51"/>
        <v>14.341510792127874</v>
      </c>
      <c r="W2753" t="str">
        <f t="shared" si="52"/>
        <v/>
      </c>
      <c r="X2753">
        <f t="shared" si="53"/>
        <v>0.99082111686504537</v>
      </c>
      <c r="Y2753" t="str">
        <f t="shared" si="54"/>
        <v/>
      </c>
      <c r="AA2753">
        <v>12957.2857</v>
      </c>
      <c r="AC2753">
        <v>0</v>
      </c>
      <c r="AD2753">
        <v>178221.14290000001</v>
      </c>
      <c r="AF2753">
        <v>0</v>
      </c>
      <c r="AG2753">
        <v>2374846</v>
      </c>
      <c r="AH2753">
        <v>15516877.109999999</v>
      </c>
      <c r="AI2753">
        <v>1236096.9029999999</v>
      </c>
      <c r="AJ2753">
        <v>164072.56659999999</v>
      </c>
      <c r="AK2753">
        <v>1072024.3370000001</v>
      </c>
    </row>
    <row r="2754" spans="1:37" ht="19" customHeight="1">
      <c r="A2754" t="s">
        <v>1283</v>
      </c>
      <c r="B2754" t="s">
        <v>1284</v>
      </c>
      <c r="C2754" t="s">
        <v>1285</v>
      </c>
      <c r="D2754">
        <v>7</v>
      </c>
      <c r="E2754" t="s">
        <v>1175</v>
      </c>
      <c r="G2754" t="s">
        <v>1176</v>
      </c>
      <c r="H2754" t="s">
        <v>1168</v>
      </c>
      <c r="I2754" t="s">
        <v>1165</v>
      </c>
      <c r="J2754" t="s">
        <v>1032</v>
      </c>
      <c r="K2754">
        <v>0</v>
      </c>
      <c r="L2754">
        <v>16958241.07</v>
      </c>
      <c r="M2754">
        <v>1171606.5120000001</v>
      </c>
      <c r="N2754">
        <v>0</v>
      </c>
      <c r="O2754">
        <v>1171606.5120000001</v>
      </c>
      <c r="P2754">
        <v>109206.5714</v>
      </c>
      <c r="R2754">
        <v>0</v>
      </c>
      <c r="S2754">
        <v>377096.71429999999</v>
      </c>
      <c r="U2754">
        <f t="shared" si="50"/>
        <v>0</v>
      </c>
      <c r="V2754">
        <f t="shared" si="51"/>
        <v>6.4243621736134999</v>
      </c>
      <c r="W2754" t="str">
        <f t="shared" si="52"/>
        <v/>
      </c>
      <c r="X2754">
        <f t="shared" si="53"/>
        <v>0.44384464915806582</v>
      </c>
      <c r="Y2754" t="str">
        <f t="shared" si="54"/>
        <v/>
      </c>
      <c r="AA2754">
        <v>109206.5714</v>
      </c>
      <c r="AC2754">
        <v>0</v>
      </c>
      <c r="AD2754">
        <v>377096.71429999999</v>
      </c>
      <c r="AF2754">
        <v>0</v>
      </c>
      <c r="AG2754">
        <v>0</v>
      </c>
      <c r="AH2754">
        <v>16958241.07</v>
      </c>
      <c r="AI2754">
        <v>1171606.5120000001</v>
      </c>
      <c r="AJ2754">
        <v>0</v>
      </c>
      <c r="AK2754">
        <v>1171606.5120000001</v>
      </c>
    </row>
    <row r="2755" spans="1:37" ht="19" customHeight="1">
      <c r="A2755" t="s">
        <v>1283</v>
      </c>
      <c r="B2755" t="s">
        <v>1284</v>
      </c>
      <c r="C2755" t="s">
        <v>1285</v>
      </c>
      <c r="D2755">
        <v>7</v>
      </c>
      <c r="E2755" t="s">
        <v>1179</v>
      </c>
      <c r="G2755" t="s">
        <v>1180</v>
      </c>
      <c r="H2755" t="s">
        <v>1071</v>
      </c>
      <c r="I2755" t="s">
        <v>1165</v>
      </c>
      <c r="J2755" t="s">
        <v>1032</v>
      </c>
      <c r="K2755">
        <v>65954</v>
      </c>
      <c r="L2755">
        <v>13444759.359999999</v>
      </c>
      <c r="M2755">
        <v>933422.05709999998</v>
      </c>
      <c r="N2755">
        <v>4556.5403999999999</v>
      </c>
      <c r="O2755">
        <v>928865.51670000004</v>
      </c>
      <c r="P2755">
        <v>11114.428599999999</v>
      </c>
      <c r="R2755">
        <v>0</v>
      </c>
      <c r="S2755">
        <v>96233.571400000001</v>
      </c>
      <c r="U2755">
        <f t="shared" si="50"/>
        <v>0</v>
      </c>
      <c r="V2755">
        <f t="shared" si="51"/>
        <v>20.056430209254692</v>
      </c>
      <c r="W2755" t="str">
        <f t="shared" si="52"/>
        <v/>
      </c>
      <c r="X2755">
        <f t="shared" si="53"/>
        <v>1.385649583791118</v>
      </c>
      <c r="Y2755" t="str">
        <f t="shared" si="54"/>
        <v/>
      </c>
      <c r="AA2755">
        <v>11114.428599999999</v>
      </c>
      <c r="AC2755">
        <v>0</v>
      </c>
      <c r="AD2755">
        <v>96233.571400000001</v>
      </c>
      <c r="AF2755">
        <v>0</v>
      </c>
      <c r="AG2755">
        <v>65954</v>
      </c>
      <c r="AH2755">
        <v>13444759.359999999</v>
      </c>
      <c r="AI2755">
        <v>933422.05709999998</v>
      </c>
      <c r="AJ2755">
        <v>4556.5403999999999</v>
      </c>
      <c r="AK2755">
        <v>928865.51670000004</v>
      </c>
    </row>
    <row r="2756" spans="1:37" ht="19" customHeight="1">
      <c r="A2756" t="s">
        <v>1283</v>
      </c>
      <c r="B2756" t="s">
        <v>1284</v>
      </c>
      <c r="C2756" t="s">
        <v>1285</v>
      </c>
      <c r="D2756">
        <v>7</v>
      </c>
      <c r="E2756" t="s">
        <v>1181</v>
      </c>
      <c r="G2756" t="s">
        <v>1182</v>
      </c>
      <c r="H2756" t="s">
        <v>1071</v>
      </c>
      <c r="I2756" t="s">
        <v>1165</v>
      </c>
      <c r="J2756" t="s">
        <v>1032</v>
      </c>
      <c r="K2756">
        <v>1952511</v>
      </c>
      <c r="L2756">
        <v>10938305.039999999</v>
      </c>
      <c r="M2756">
        <v>890595.05740000005</v>
      </c>
      <c r="N2756">
        <v>134893.70629999999</v>
      </c>
      <c r="O2756">
        <v>755701.35109999997</v>
      </c>
      <c r="P2756">
        <v>8896.1429000000007</v>
      </c>
      <c r="R2756">
        <v>0</v>
      </c>
      <c r="S2756">
        <v>61627.7143</v>
      </c>
      <c r="U2756">
        <f t="shared" si="50"/>
        <v>0</v>
      </c>
      <c r="V2756">
        <f t="shared" si="51"/>
        <v>29.881769419629901</v>
      </c>
      <c r="W2756" t="str">
        <f t="shared" si="52"/>
        <v/>
      </c>
      <c r="X2756">
        <f t="shared" si="53"/>
        <v>2.0644586090524073</v>
      </c>
      <c r="Y2756" t="str">
        <f t="shared" si="54"/>
        <v/>
      </c>
      <c r="AA2756">
        <v>8896.1429000000007</v>
      </c>
      <c r="AC2756">
        <v>0</v>
      </c>
      <c r="AD2756">
        <v>61627.7143</v>
      </c>
      <c r="AF2756">
        <v>0</v>
      </c>
      <c r="AG2756">
        <v>1952511</v>
      </c>
      <c r="AH2756">
        <v>10938305.039999999</v>
      </c>
      <c r="AI2756">
        <v>890595.05740000005</v>
      </c>
      <c r="AJ2756">
        <v>134893.70629999999</v>
      </c>
      <c r="AK2756">
        <v>755701.35109999997</v>
      </c>
    </row>
    <row r="2757" spans="1:37" ht="19" customHeight="1">
      <c r="A2757" t="s">
        <v>1283</v>
      </c>
      <c r="B2757" t="s">
        <v>1284</v>
      </c>
      <c r="C2757" t="s">
        <v>1285</v>
      </c>
      <c r="D2757">
        <v>7</v>
      </c>
      <c r="E2757" t="s">
        <v>1177</v>
      </c>
      <c r="G2757" t="s">
        <v>1178</v>
      </c>
      <c r="H2757" t="s">
        <v>1168</v>
      </c>
      <c r="I2757" t="s">
        <v>1165</v>
      </c>
      <c r="J2757" t="s">
        <v>1032</v>
      </c>
      <c r="K2757">
        <v>0</v>
      </c>
      <c r="L2757">
        <v>9479025.7699999996</v>
      </c>
      <c r="M2757">
        <v>654884.47560000001</v>
      </c>
      <c r="N2757">
        <v>0</v>
      </c>
      <c r="O2757">
        <v>654884.47560000001</v>
      </c>
      <c r="P2757">
        <v>107049.71430000001</v>
      </c>
      <c r="R2757">
        <v>0</v>
      </c>
      <c r="S2757">
        <v>277834.14289999998</v>
      </c>
      <c r="U2757">
        <f t="shared" si="50"/>
        <v>0</v>
      </c>
      <c r="V2757">
        <f t="shared" si="51"/>
        <v>4.8739385463464169</v>
      </c>
      <c r="W2757" t="str">
        <f t="shared" si="52"/>
        <v/>
      </c>
      <c r="X2757">
        <f t="shared" si="53"/>
        <v>0.33672940305032001</v>
      </c>
      <c r="Y2757" t="str">
        <f t="shared" si="54"/>
        <v/>
      </c>
      <c r="AA2757">
        <v>107049.71430000001</v>
      </c>
      <c r="AC2757">
        <v>0</v>
      </c>
      <c r="AD2757">
        <v>277834.14289999998</v>
      </c>
      <c r="AF2757">
        <v>0</v>
      </c>
      <c r="AG2757">
        <v>0</v>
      </c>
      <c r="AH2757">
        <v>9479025.7699999996</v>
      </c>
      <c r="AI2757">
        <v>654884.47560000001</v>
      </c>
      <c r="AJ2757">
        <v>0</v>
      </c>
      <c r="AK2757">
        <v>654884.47560000001</v>
      </c>
    </row>
    <row r="2758" spans="1:37" ht="19" customHeight="1">
      <c r="A2758" t="s">
        <v>1283</v>
      </c>
      <c r="B2758" t="s">
        <v>1284</v>
      </c>
      <c r="C2758" t="s">
        <v>1285</v>
      </c>
      <c r="D2758">
        <v>7</v>
      </c>
      <c r="E2758" t="s">
        <v>1185</v>
      </c>
      <c r="F2758" t="s">
        <v>1186</v>
      </c>
      <c r="G2758" t="s">
        <v>1186</v>
      </c>
      <c r="H2758" t="s">
        <v>1168</v>
      </c>
      <c r="I2758" t="s">
        <v>1165</v>
      </c>
      <c r="J2758" t="s">
        <v>1039</v>
      </c>
      <c r="K2758">
        <v>20614.009999999998</v>
      </c>
      <c r="L2758">
        <v>66549.390199999994</v>
      </c>
      <c r="M2758">
        <v>602191.47389999998</v>
      </c>
      <c r="N2758">
        <v>142417.4834</v>
      </c>
      <c r="O2758">
        <v>459773.99050000001</v>
      </c>
      <c r="P2758">
        <v>34894.142899999999</v>
      </c>
      <c r="Q2758">
        <v>234869.42860000001</v>
      </c>
      <c r="S2758">
        <v>234869.42860000001</v>
      </c>
      <c r="U2758">
        <f t="shared" si="50"/>
        <v>0</v>
      </c>
      <c r="V2758">
        <f t="shared" si="51"/>
        <v>5.3016326511749819E-2</v>
      </c>
      <c r="W2758" t="str">
        <f t="shared" si="52"/>
        <v/>
      </c>
      <c r="X2758">
        <f t="shared" si="53"/>
        <v>0.36627735643192905</v>
      </c>
      <c r="Y2758" t="str">
        <f t="shared" si="54"/>
        <v/>
      </c>
      <c r="AA2758">
        <v>34894.142899999999</v>
      </c>
      <c r="AB2758">
        <v>234869.42860000001</v>
      </c>
      <c r="AD2758">
        <v>234869.42860000001</v>
      </c>
      <c r="AF2758">
        <v>0</v>
      </c>
      <c r="AG2758">
        <v>20614.009999999998</v>
      </c>
      <c r="AH2758">
        <v>66549.390199999994</v>
      </c>
      <c r="AI2758">
        <v>602191.47389999998</v>
      </c>
      <c r="AJ2758">
        <v>142417.4834</v>
      </c>
      <c r="AK2758">
        <v>459773.99050000001</v>
      </c>
    </row>
    <row r="2759" spans="1:37" ht="19" customHeight="1">
      <c r="A2759" t="s">
        <v>1283</v>
      </c>
      <c r="B2759" t="s">
        <v>1284</v>
      </c>
      <c r="C2759" t="s">
        <v>1285</v>
      </c>
      <c r="D2759">
        <v>7</v>
      </c>
      <c r="E2759" t="s">
        <v>1183</v>
      </c>
      <c r="G2759" t="s">
        <v>1184</v>
      </c>
      <c r="H2759" t="s">
        <v>1168</v>
      </c>
      <c r="I2759" t="s">
        <v>1165</v>
      </c>
      <c r="J2759" t="s">
        <v>1032</v>
      </c>
      <c r="K2759">
        <v>3179554</v>
      </c>
      <c r="L2759">
        <v>5233162.62</v>
      </c>
      <c r="M2759">
        <v>581214.71409999998</v>
      </c>
      <c r="N2759">
        <v>219667.98569999999</v>
      </c>
      <c r="O2759">
        <v>361546.72840000002</v>
      </c>
      <c r="P2759">
        <v>17208.7143</v>
      </c>
      <c r="R2759">
        <v>0</v>
      </c>
      <c r="S2759">
        <v>134449.14290000001</v>
      </c>
      <c r="U2759">
        <f t="shared" si="50"/>
        <v>0</v>
      </c>
      <c r="V2759">
        <f t="shared" si="51"/>
        <v>8.9388197951836865</v>
      </c>
      <c r="W2759" t="str">
        <f t="shared" si="52"/>
        <v/>
      </c>
      <c r="X2759">
        <f t="shared" si="53"/>
        <v>0.6175619394213121</v>
      </c>
      <c r="Y2759" t="str">
        <f t="shared" si="54"/>
        <v/>
      </c>
      <c r="AA2759">
        <v>17208.7143</v>
      </c>
      <c r="AC2759">
        <v>0</v>
      </c>
      <c r="AD2759">
        <v>134449.14290000001</v>
      </c>
      <c r="AF2759">
        <v>0</v>
      </c>
      <c r="AG2759">
        <v>3179554</v>
      </c>
      <c r="AH2759">
        <v>5233162.62</v>
      </c>
      <c r="AI2759">
        <v>581214.71409999998</v>
      </c>
      <c r="AJ2759">
        <v>219667.98569999999</v>
      </c>
      <c r="AK2759">
        <v>361546.72840000002</v>
      </c>
    </row>
    <row r="2760" spans="1:37" ht="19" customHeight="1">
      <c r="A2760" t="s">
        <v>1283</v>
      </c>
      <c r="B2760" t="s">
        <v>1284</v>
      </c>
      <c r="C2760" t="s">
        <v>1285</v>
      </c>
      <c r="D2760">
        <v>7</v>
      </c>
      <c r="E2760" t="s">
        <v>1187</v>
      </c>
      <c r="G2760" t="s">
        <v>1188</v>
      </c>
      <c r="H2760" t="s">
        <v>1071</v>
      </c>
      <c r="I2760" t="s">
        <v>1165</v>
      </c>
      <c r="J2760" t="s">
        <v>1032</v>
      </c>
      <c r="K2760">
        <v>118192</v>
      </c>
      <c r="L2760">
        <v>7899182.5499999998</v>
      </c>
      <c r="M2760">
        <v>553901.40170000005</v>
      </c>
      <c r="N2760">
        <v>8165.7879000000003</v>
      </c>
      <c r="O2760">
        <v>545735.61369999999</v>
      </c>
      <c r="P2760">
        <v>12818.428599999999</v>
      </c>
      <c r="R2760">
        <v>0</v>
      </c>
      <c r="S2760">
        <v>103875.71430000001</v>
      </c>
      <c r="U2760">
        <f t="shared" si="50"/>
        <v>0</v>
      </c>
      <c r="V2760">
        <f t="shared" si="51"/>
        <v>11.026053867805475</v>
      </c>
      <c r="W2760" t="str">
        <f t="shared" si="52"/>
        <v/>
      </c>
      <c r="X2760">
        <f t="shared" si="53"/>
        <v>0.76176392340272525</v>
      </c>
      <c r="Y2760" t="str">
        <f t="shared" si="54"/>
        <v/>
      </c>
      <c r="AA2760">
        <v>12818.428599999999</v>
      </c>
      <c r="AC2760">
        <v>0</v>
      </c>
      <c r="AD2760">
        <v>103875.71430000001</v>
      </c>
      <c r="AF2760">
        <v>0</v>
      </c>
      <c r="AG2760">
        <v>118192</v>
      </c>
      <c r="AH2760">
        <v>7899182.5499999998</v>
      </c>
      <c r="AI2760">
        <v>553901.40170000005</v>
      </c>
      <c r="AJ2760">
        <v>8165.7879000000003</v>
      </c>
      <c r="AK2760">
        <v>545735.61369999999</v>
      </c>
    </row>
    <row r="2761" spans="1:37" ht="19" customHeight="1">
      <c r="A2761" t="s">
        <v>1283</v>
      </c>
      <c r="B2761" t="s">
        <v>1284</v>
      </c>
      <c r="C2761" t="s">
        <v>1285</v>
      </c>
      <c r="D2761">
        <v>7</v>
      </c>
      <c r="E2761" t="s">
        <v>1189</v>
      </c>
      <c r="G2761" t="s">
        <v>1190</v>
      </c>
      <c r="H2761" t="s">
        <v>1071</v>
      </c>
      <c r="I2761" t="s">
        <v>1165</v>
      </c>
      <c r="J2761" t="s">
        <v>1032</v>
      </c>
      <c r="K2761">
        <v>1094254</v>
      </c>
      <c r="L2761">
        <v>6758247.9900000002</v>
      </c>
      <c r="M2761">
        <v>542510.8713</v>
      </c>
      <c r="N2761">
        <v>75599.669299999994</v>
      </c>
      <c r="O2761">
        <v>466911.20189999999</v>
      </c>
      <c r="P2761">
        <v>4268.5713999999998</v>
      </c>
      <c r="R2761">
        <v>0</v>
      </c>
      <c r="S2761">
        <v>62098</v>
      </c>
      <c r="U2761">
        <f t="shared" si="50"/>
        <v>0</v>
      </c>
      <c r="V2761">
        <f t="shared" si="51"/>
        <v>18.064768568575939</v>
      </c>
      <c r="W2761" t="str">
        <f t="shared" si="52"/>
        <v/>
      </c>
      <c r="X2761">
        <f t="shared" si="53"/>
        <v>1.2480523212157741</v>
      </c>
      <c r="Y2761" t="str">
        <f t="shared" si="54"/>
        <v/>
      </c>
      <c r="AA2761">
        <v>4268.5713999999998</v>
      </c>
      <c r="AC2761">
        <v>0</v>
      </c>
      <c r="AD2761">
        <v>62098</v>
      </c>
      <c r="AF2761">
        <v>0</v>
      </c>
      <c r="AG2761">
        <v>1094254</v>
      </c>
      <c r="AH2761">
        <v>6758247.9900000002</v>
      </c>
      <c r="AI2761">
        <v>542510.8713</v>
      </c>
      <c r="AJ2761">
        <v>75599.669299999994</v>
      </c>
      <c r="AK2761">
        <v>466911.20189999999</v>
      </c>
    </row>
    <row r="2762" spans="1:37" ht="19" customHeight="1">
      <c r="A2762" t="s">
        <v>1283</v>
      </c>
      <c r="B2762" t="s">
        <v>1284</v>
      </c>
      <c r="C2762" t="s">
        <v>1285</v>
      </c>
      <c r="D2762">
        <v>7</v>
      </c>
      <c r="E2762" t="s">
        <v>1191</v>
      </c>
      <c r="G2762" t="s">
        <v>1192</v>
      </c>
      <c r="H2762" t="s">
        <v>1071</v>
      </c>
      <c r="I2762" t="s">
        <v>1165</v>
      </c>
      <c r="J2762" t="s">
        <v>1032</v>
      </c>
      <c r="K2762">
        <v>593280</v>
      </c>
      <c r="L2762">
        <v>6743677.5499999998</v>
      </c>
      <c r="M2762">
        <v>506891.8983</v>
      </c>
      <c r="N2762">
        <v>40987.9352</v>
      </c>
      <c r="O2762">
        <v>465903.96309999999</v>
      </c>
      <c r="P2762">
        <v>9975.4285999999993</v>
      </c>
      <c r="R2762">
        <v>0</v>
      </c>
      <c r="S2762">
        <v>65222.142899999999</v>
      </c>
      <c r="U2762">
        <f t="shared" si="50"/>
        <v>0</v>
      </c>
      <c r="V2762">
        <f t="shared" si="51"/>
        <v>16.070259980021952</v>
      </c>
      <c r="W2762" t="str">
        <f t="shared" si="52"/>
        <v/>
      </c>
      <c r="X2762">
        <f t="shared" si="53"/>
        <v>1.110253743726219</v>
      </c>
      <c r="Y2762" t="str">
        <f t="shared" si="54"/>
        <v/>
      </c>
      <c r="AA2762">
        <v>9975.4285999999993</v>
      </c>
      <c r="AC2762">
        <v>0</v>
      </c>
      <c r="AD2762">
        <v>65222.142899999999</v>
      </c>
      <c r="AF2762">
        <v>0</v>
      </c>
      <c r="AG2762">
        <v>593280</v>
      </c>
      <c r="AH2762">
        <v>6743677.5499999998</v>
      </c>
      <c r="AI2762">
        <v>506891.8983</v>
      </c>
      <c r="AJ2762">
        <v>40987.9352</v>
      </c>
      <c r="AK2762">
        <v>465903.96309999999</v>
      </c>
    </row>
    <row r="2763" spans="1:37" ht="19" customHeight="1">
      <c r="A2763" t="s">
        <v>1283</v>
      </c>
      <c r="B2763" t="s">
        <v>1284</v>
      </c>
      <c r="C2763" t="s">
        <v>1285</v>
      </c>
      <c r="D2763">
        <v>7</v>
      </c>
      <c r="E2763" t="s">
        <v>1193</v>
      </c>
      <c r="G2763" t="s">
        <v>1194</v>
      </c>
      <c r="H2763" t="s">
        <v>1071</v>
      </c>
      <c r="I2763" t="s">
        <v>1165</v>
      </c>
      <c r="J2763" t="s">
        <v>1032</v>
      </c>
      <c r="K2763">
        <v>179</v>
      </c>
      <c r="L2763">
        <v>6748842.5099999998</v>
      </c>
      <c r="M2763">
        <v>466273.80089999997</v>
      </c>
      <c r="N2763">
        <v>12.367000000000001</v>
      </c>
      <c r="O2763">
        <v>466261.4339</v>
      </c>
      <c r="P2763">
        <v>45894.571400000001</v>
      </c>
      <c r="R2763">
        <v>0</v>
      </c>
      <c r="S2763">
        <v>113400</v>
      </c>
      <c r="U2763">
        <f t="shared" si="50"/>
        <v>0</v>
      </c>
      <c r="V2763">
        <f t="shared" si="51"/>
        <v>8.502168694885361</v>
      </c>
      <c r="W2763" t="str">
        <f t="shared" si="52"/>
        <v/>
      </c>
      <c r="X2763">
        <f t="shared" si="53"/>
        <v>0.58739455895691617</v>
      </c>
      <c r="Y2763" t="str">
        <f t="shared" si="54"/>
        <v/>
      </c>
      <c r="AA2763">
        <v>45894.571400000001</v>
      </c>
      <c r="AC2763">
        <v>0</v>
      </c>
      <c r="AD2763">
        <v>113400</v>
      </c>
      <c r="AF2763">
        <v>0</v>
      </c>
      <c r="AG2763">
        <v>179</v>
      </c>
      <c r="AH2763">
        <v>6748842.5099999998</v>
      </c>
      <c r="AI2763">
        <v>466273.80089999997</v>
      </c>
      <c r="AJ2763">
        <v>12.367000000000001</v>
      </c>
      <c r="AK2763">
        <v>466261.4339</v>
      </c>
    </row>
    <row r="2764" spans="1:37" ht="19" customHeight="1">
      <c r="A2764" t="s">
        <v>1283</v>
      </c>
      <c r="B2764" t="s">
        <v>1284</v>
      </c>
      <c r="C2764" t="s">
        <v>1285</v>
      </c>
      <c r="D2764">
        <v>7</v>
      </c>
      <c r="E2764" t="s">
        <v>1195</v>
      </c>
      <c r="F2764" t="s">
        <v>1196</v>
      </c>
      <c r="G2764" t="s">
        <v>1196</v>
      </c>
      <c r="H2764" t="s">
        <v>1168</v>
      </c>
      <c r="I2764" t="s">
        <v>1165</v>
      </c>
      <c r="J2764" t="s">
        <v>1039</v>
      </c>
      <c r="K2764">
        <v>4025.9</v>
      </c>
      <c r="L2764">
        <v>40698.816400000003</v>
      </c>
      <c r="M2764">
        <v>308993.16129999998</v>
      </c>
      <c r="N2764">
        <v>27813.951300000001</v>
      </c>
      <c r="O2764">
        <v>281179.21000000002</v>
      </c>
      <c r="P2764">
        <v>3495.1428999999998</v>
      </c>
      <c r="Q2764">
        <v>62109.857100000001</v>
      </c>
      <c r="S2764">
        <v>62109.857100000001</v>
      </c>
      <c r="U2764">
        <f t="shared" si="50"/>
        <v>0</v>
      </c>
      <c r="V2764">
        <f t="shared" si="51"/>
        <v>0.10287006762409698</v>
      </c>
      <c r="W2764" t="str">
        <f t="shared" si="52"/>
        <v/>
      </c>
      <c r="X2764">
        <f t="shared" si="53"/>
        <v>0.7107065165943568</v>
      </c>
      <c r="Y2764" t="str">
        <f t="shared" si="54"/>
        <v/>
      </c>
      <c r="AA2764">
        <v>3495.1428999999998</v>
      </c>
      <c r="AB2764">
        <v>62109.857100000001</v>
      </c>
      <c r="AD2764">
        <v>62109.857100000001</v>
      </c>
      <c r="AF2764">
        <v>0</v>
      </c>
      <c r="AG2764">
        <v>4025.9</v>
      </c>
      <c r="AH2764">
        <v>40698.816400000003</v>
      </c>
      <c r="AI2764">
        <v>308993.16129999998</v>
      </c>
      <c r="AJ2764">
        <v>27813.951300000001</v>
      </c>
      <c r="AK2764">
        <v>281179.21000000002</v>
      </c>
    </row>
    <row r="2765" spans="1:37" ht="19" customHeight="1">
      <c r="A2765" t="s">
        <v>1283</v>
      </c>
      <c r="B2765" t="s">
        <v>1284</v>
      </c>
      <c r="C2765" t="s">
        <v>1285</v>
      </c>
      <c r="D2765">
        <v>7</v>
      </c>
      <c r="E2765" t="s">
        <v>1199</v>
      </c>
      <c r="G2765" t="s">
        <v>1200</v>
      </c>
      <c r="H2765" t="s">
        <v>1168</v>
      </c>
      <c r="I2765" t="s">
        <v>1165</v>
      </c>
      <c r="J2765" t="s">
        <v>1032</v>
      </c>
      <c r="K2765">
        <v>568033</v>
      </c>
      <c r="L2765">
        <v>3223087.38</v>
      </c>
      <c r="M2765">
        <v>261919.54490000001</v>
      </c>
      <c r="N2765">
        <v>39244.183100000002</v>
      </c>
      <c r="O2765">
        <v>222675.36180000001</v>
      </c>
      <c r="P2765">
        <v>5809.2857000000004</v>
      </c>
      <c r="R2765">
        <v>0</v>
      </c>
      <c r="S2765">
        <v>71861</v>
      </c>
      <c r="U2765">
        <f t="shared" si="50"/>
        <v>0</v>
      </c>
      <c r="V2765">
        <f t="shared" si="51"/>
        <v>7.5366140982491983</v>
      </c>
      <c r="W2765" t="str">
        <f t="shared" si="52"/>
        <v/>
      </c>
      <c r="X2765">
        <f t="shared" si="53"/>
        <v>0.52068685160041106</v>
      </c>
      <c r="Y2765" t="str">
        <f t="shared" si="54"/>
        <v/>
      </c>
      <c r="AA2765">
        <v>5809.2857000000004</v>
      </c>
      <c r="AC2765">
        <v>0</v>
      </c>
      <c r="AD2765">
        <v>71861</v>
      </c>
      <c r="AF2765">
        <v>0</v>
      </c>
      <c r="AG2765">
        <v>568033</v>
      </c>
      <c r="AH2765">
        <v>3223087.38</v>
      </c>
      <c r="AI2765">
        <v>261919.54490000001</v>
      </c>
      <c r="AJ2765">
        <v>39244.183100000002</v>
      </c>
      <c r="AK2765">
        <v>222675.36180000001</v>
      </c>
    </row>
    <row r="2766" spans="1:37" ht="19" customHeight="1">
      <c r="A2766" t="s">
        <v>1283</v>
      </c>
      <c r="B2766" t="s">
        <v>1284</v>
      </c>
      <c r="C2766" t="s">
        <v>1285</v>
      </c>
      <c r="D2766">
        <v>7</v>
      </c>
      <c r="E2766" t="s">
        <v>1201</v>
      </c>
      <c r="G2766" t="s">
        <v>1202</v>
      </c>
      <c r="H2766" t="s">
        <v>1168</v>
      </c>
      <c r="I2766" t="s">
        <v>1165</v>
      </c>
      <c r="J2766" t="s">
        <v>1032</v>
      </c>
      <c r="K2766">
        <v>0</v>
      </c>
      <c r="L2766">
        <v>2999505.52</v>
      </c>
      <c r="M2766">
        <v>207228.8174</v>
      </c>
      <c r="N2766">
        <v>0</v>
      </c>
      <c r="O2766">
        <v>207228.8174</v>
      </c>
      <c r="P2766">
        <v>0</v>
      </c>
      <c r="R2766">
        <v>0</v>
      </c>
      <c r="S2766">
        <v>0</v>
      </c>
      <c r="U2766" t="str">
        <f t="shared" si="50"/>
        <v/>
      </c>
      <c r="V2766" t="str">
        <f t="shared" si="51"/>
        <v/>
      </c>
      <c r="W2766" t="str">
        <f t="shared" si="52"/>
        <v/>
      </c>
      <c r="X2766" t="str">
        <f t="shared" si="53"/>
        <v/>
      </c>
      <c r="Y2766" t="str">
        <f t="shared" si="54"/>
        <v/>
      </c>
      <c r="AA2766">
        <v>0</v>
      </c>
      <c r="AC2766">
        <v>0</v>
      </c>
      <c r="AD2766">
        <v>0</v>
      </c>
      <c r="AG2766">
        <v>0</v>
      </c>
      <c r="AH2766">
        <v>2999505.52</v>
      </c>
      <c r="AI2766">
        <v>207228.8174</v>
      </c>
      <c r="AJ2766">
        <v>0</v>
      </c>
      <c r="AK2766">
        <v>207228.8174</v>
      </c>
    </row>
    <row r="2767" spans="1:37" ht="19" customHeight="1">
      <c r="A2767" t="s">
        <v>1283</v>
      </c>
      <c r="B2767" t="s">
        <v>1284</v>
      </c>
      <c r="C2767" t="s">
        <v>1285</v>
      </c>
      <c r="D2767">
        <v>7</v>
      </c>
      <c r="E2767" t="s">
        <v>1197</v>
      </c>
      <c r="G2767" t="s">
        <v>1198</v>
      </c>
      <c r="H2767" t="s">
        <v>1071</v>
      </c>
      <c r="I2767" t="s">
        <v>1165</v>
      </c>
      <c r="J2767" t="s">
        <v>1032</v>
      </c>
      <c r="K2767">
        <v>0</v>
      </c>
      <c r="L2767">
        <v>2744389.9</v>
      </c>
      <c r="M2767">
        <v>189603.49429999999</v>
      </c>
      <c r="N2767">
        <v>0</v>
      </c>
      <c r="O2767">
        <v>189603.49429999999</v>
      </c>
      <c r="P2767">
        <v>5697.2857000000004</v>
      </c>
      <c r="R2767">
        <v>0</v>
      </c>
      <c r="S2767">
        <v>20771.428599999999</v>
      </c>
      <c r="U2767">
        <f t="shared" si="50"/>
        <v>0</v>
      </c>
      <c r="V2767">
        <f t="shared" si="51"/>
        <v>18.874758571011338</v>
      </c>
      <c r="W2767" t="str">
        <f t="shared" si="52"/>
        <v/>
      </c>
      <c r="X2767">
        <f t="shared" si="53"/>
        <v>1.3040130264043837</v>
      </c>
      <c r="Y2767" t="str">
        <f t="shared" si="54"/>
        <v/>
      </c>
      <c r="AA2767">
        <v>5697.2857000000004</v>
      </c>
      <c r="AC2767">
        <v>0</v>
      </c>
      <c r="AD2767">
        <v>20771.428599999999</v>
      </c>
      <c r="AF2767">
        <v>0</v>
      </c>
      <c r="AG2767">
        <v>0</v>
      </c>
      <c r="AH2767">
        <v>2744389.9</v>
      </c>
      <c r="AI2767">
        <v>189603.49429999999</v>
      </c>
      <c r="AJ2767">
        <v>0</v>
      </c>
      <c r="AK2767">
        <v>189603.49429999999</v>
      </c>
    </row>
    <row r="2768" spans="1:37" ht="19" customHeight="1">
      <c r="A2768" t="s">
        <v>1283</v>
      </c>
      <c r="B2768" t="s">
        <v>1284</v>
      </c>
      <c r="C2768" t="s">
        <v>1285</v>
      </c>
      <c r="D2768">
        <v>7</v>
      </c>
      <c r="E2768" t="s">
        <v>1211</v>
      </c>
      <c r="G2768" t="s">
        <v>1212</v>
      </c>
      <c r="H2768" t="s">
        <v>1168</v>
      </c>
      <c r="I2768" t="s">
        <v>1165</v>
      </c>
      <c r="J2768" t="s">
        <v>1032</v>
      </c>
      <c r="K2768">
        <v>383389</v>
      </c>
      <c r="L2768">
        <v>1622713.92</v>
      </c>
      <c r="M2768">
        <v>138596.7487</v>
      </c>
      <c r="N2768">
        <v>26487.478800000001</v>
      </c>
      <c r="O2768">
        <v>112109.27</v>
      </c>
      <c r="P2768">
        <v>634.28570000000002</v>
      </c>
      <c r="R2768">
        <v>0</v>
      </c>
      <c r="S2768">
        <v>15040.7143</v>
      </c>
      <c r="U2768">
        <f t="shared" si="50"/>
        <v>0</v>
      </c>
      <c r="V2768">
        <f t="shared" si="51"/>
        <v>19.054024011916205</v>
      </c>
      <c r="W2768" t="str">
        <f t="shared" si="52"/>
        <v/>
      </c>
      <c r="X2768">
        <f t="shared" si="53"/>
        <v>1.316395959237882</v>
      </c>
      <c r="Y2768" t="str">
        <f t="shared" si="54"/>
        <v/>
      </c>
      <c r="AA2768">
        <v>634.28570000000002</v>
      </c>
      <c r="AC2768">
        <v>0</v>
      </c>
      <c r="AD2768">
        <v>15040.7143</v>
      </c>
      <c r="AF2768">
        <v>0</v>
      </c>
      <c r="AG2768">
        <v>383389</v>
      </c>
      <c r="AH2768">
        <v>1622713.92</v>
      </c>
      <c r="AI2768">
        <v>138596.7487</v>
      </c>
      <c r="AJ2768">
        <v>26487.478800000001</v>
      </c>
      <c r="AK2768">
        <v>112109.27</v>
      </c>
    </row>
    <row r="2769" spans="1:37" ht="19" customHeight="1">
      <c r="A2769" t="s">
        <v>1283</v>
      </c>
      <c r="B2769" t="s">
        <v>1284</v>
      </c>
      <c r="C2769" t="s">
        <v>1285</v>
      </c>
      <c r="D2769">
        <v>7</v>
      </c>
      <c r="E2769" t="s">
        <v>1207</v>
      </c>
      <c r="G2769" t="s">
        <v>1208</v>
      </c>
      <c r="H2769" t="s">
        <v>1168</v>
      </c>
      <c r="I2769" t="s">
        <v>1165</v>
      </c>
      <c r="J2769" t="s">
        <v>1032</v>
      </c>
      <c r="K2769">
        <v>0</v>
      </c>
      <c r="L2769">
        <v>2005105.9</v>
      </c>
      <c r="M2769">
        <v>138528.19959999999</v>
      </c>
      <c r="N2769">
        <v>0</v>
      </c>
      <c r="O2769">
        <v>138528.19959999999</v>
      </c>
      <c r="P2769">
        <v>3918.4286000000002</v>
      </c>
      <c r="R2769">
        <v>0</v>
      </c>
      <c r="S2769">
        <v>16579.571400000001</v>
      </c>
      <c r="U2769">
        <f t="shared" si="50"/>
        <v>0</v>
      </c>
      <c r="V2769">
        <f t="shared" si="51"/>
        <v>17.276906205186943</v>
      </c>
      <c r="W2769" t="str">
        <f t="shared" si="52"/>
        <v/>
      </c>
      <c r="X2769">
        <f t="shared" si="53"/>
        <v>1.1936220980959737</v>
      </c>
      <c r="Y2769" t="str">
        <f t="shared" si="54"/>
        <v/>
      </c>
      <c r="AA2769">
        <v>3918.4286000000002</v>
      </c>
      <c r="AC2769">
        <v>0</v>
      </c>
      <c r="AD2769">
        <v>16579.571400000001</v>
      </c>
      <c r="AF2769">
        <v>0</v>
      </c>
      <c r="AG2769">
        <v>0</v>
      </c>
      <c r="AH2769">
        <v>2005105.9</v>
      </c>
      <c r="AI2769">
        <v>138528.19959999999</v>
      </c>
      <c r="AJ2769">
        <v>0</v>
      </c>
      <c r="AK2769">
        <v>138528.19959999999</v>
      </c>
    </row>
    <row r="2770" spans="1:37" ht="19" customHeight="1">
      <c r="A2770" t="s">
        <v>1283</v>
      </c>
      <c r="B2770" t="s">
        <v>1284</v>
      </c>
      <c r="C2770" t="s">
        <v>1285</v>
      </c>
      <c r="D2770">
        <v>7</v>
      </c>
      <c r="E2770" t="s">
        <v>1209</v>
      </c>
      <c r="G2770" t="s">
        <v>1210</v>
      </c>
      <c r="H2770" t="s">
        <v>1168</v>
      </c>
      <c r="I2770" t="s">
        <v>1165</v>
      </c>
      <c r="J2770" t="s">
        <v>1032</v>
      </c>
      <c r="K2770">
        <v>0</v>
      </c>
      <c r="L2770">
        <v>1967447.8</v>
      </c>
      <c r="M2770">
        <v>135926.6347</v>
      </c>
      <c r="N2770">
        <v>0</v>
      </c>
      <c r="O2770">
        <v>135926.6347</v>
      </c>
      <c r="P2770">
        <v>4377.1428999999998</v>
      </c>
      <c r="R2770">
        <v>0</v>
      </c>
      <c r="S2770">
        <v>37947.571400000001</v>
      </c>
      <c r="U2770">
        <f t="shared" si="50"/>
        <v>0</v>
      </c>
      <c r="V2770">
        <f t="shared" si="51"/>
        <v>7.4066392409125674</v>
      </c>
      <c r="W2770" t="str">
        <f t="shared" si="52"/>
        <v/>
      </c>
      <c r="X2770">
        <f t="shared" si="53"/>
        <v>0.5117083901561239</v>
      </c>
      <c r="Y2770" t="str">
        <f t="shared" si="54"/>
        <v/>
      </c>
      <c r="AA2770">
        <v>4377.1428999999998</v>
      </c>
      <c r="AC2770">
        <v>0</v>
      </c>
      <c r="AD2770">
        <v>37947.571400000001</v>
      </c>
      <c r="AF2770">
        <v>0</v>
      </c>
      <c r="AG2770">
        <v>0</v>
      </c>
      <c r="AH2770">
        <v>1967447.8</v>
      </c>
      <c r="AI2770">
        <v>135926.6347</v>
      </c>
      <c r="AJ2770">
        <v>0</v>
      </c>
      <c r="AK2770">
        <v>135926.6347</v>
      </c>
    </row>
    <row r="2771" spans="1:37" ht="19" customHeight="1">
      <c r="A2771" t="s">
        <v>1283</v>
      </c>
      <c r="B2771" t="s">
        <v>1284</v>
      </c>
      <c r="C2771" t="s">
        <v>1285</v>
      </c>
      <c r="D2771">
        <v>7</v>
      </c>
      <c r="E2771" t="s">
        <v>1205</v>
      </c>
      <c r="F2771" t="s">
        <v>1206</v>
      </c>
      <c r="G2771" t="s">
        <v>1206</v>
      </c>
      <c r="H2771" t="s">
        <v>1168</v>
      </c>
      <c r="I2771" t="s">
        <v>1165</v>
      </c>
      <c r="J2771" t="s">
        <v>1039</v>
      </c>
      <c r="K2771">
        <v>2042.59</v>
      </c>
      <c r="L2771">
        <v>16428.429599999999</v>
      </c>
      <c r="M2771">
        <v>127612.01300000001</v>
      </c>
      <c r="N2771">
        <v>14111.8559</v>
      </c>
      <c r="O2771">
        <v>113500.15700000001</v>
      </c>
      <c r="P2771">
        <v>9745.8570999999993</v>
      </c>
      <c r="Q2771">
        <v>61575.428599999999</v>
      </c>
      <c r="S2771">
        <v>61575.428599999999</v>
      </c>
      <c r="U2771">
        <f t="shared" si="50"/>
        <v>0</v>
      </c>
      <c r="V2771">
        <f t="shared" si="51"/>
        <v>4.2853409967401924E-2</v>
      </c>
      <c r="W2771" t="str">
        <f t="shared" si="52"/>
        <v/>
      </c>
      <c r="X2771">
        <f t="shared" si="53"/>
        <v>0.29606432283004153</v>
      </c>
      <c r="Y2771" t="str">
        <f t="shared" si="54"/>
        <v/>
      </c>
      <c r="AA2771">
        <v>9745.8570999999993</v>
      </c>
      <c r="AB2771">
        <v>61575.428599999999</v>
      </c>
      <c r="AD2771">
        <v>61575.428599999999</v>
      </c>
      <c r="AF2771">
        <v>0</v>
      </c>
      <c r="AG2771">
        <v>2042.59</v>
      </c>
      <c r="AH2771">
        <v>16428.429599999999</v>
      </c>
      <c r="AI2771">
        <v>127612.01300000001</v>
      </c>
      <c r="AJ2771">
        <v>14111.8559</v>
      </c>
      <c r="AK2771">
        <v>113500.15700000001</v>
      </c>
    </row>
    <row r="2772" spans="1:37" ht="19" customHeight="1">
      <c r="A2772" t="s">
        <v>1283</v>
      </c>
      <c r="B2772" t="s">
        <v>1284</v>
      </c>
      <c r="C2772" t="s">
        <v>1285</v>
      </c>
      <c r="D2772">
        <v>7</v>
      </c>
      <c r="E2772" t="s">
        <v>1203</v>
      </c>
      <c r="G2772" t="s">
        <v>1204</v>
      </c>
      <c r="H2772" t="s">
        <v>1071</v>
      </c>
      <c r="I2772" t="s">
        <v>1165</v>
      </c>
      <c r="J2772" t="s">
        <v>1032</v>
      </c>
      <c r="K2772">
        <v>12497</v>
      </c>
      <c r="L2772">
        <v>1715291.86</v>
      </c>
      <c r="M2772">
        <v>119368.6896</v>
      </c>
      <c r="N2772">
        <v>863.35670000000005</v>
      </c>
      <c r="O2772">
        <v>118505.3328</v>
      </c>
      <c r="P2772">
        <v>2854.5713999999998</v>
      </c>
      <c r="R2772">
        <v>0</v>
      </c>
      <c r="S2772">
        <v>23705.571400000001</v>
      </c>
      <c r="U2772">
        <f t="shared" si="50"/>
        <v>0</v>
      </c>
      <c r="V2772">
        <f t="shared" si="51"/>
        <v>10.41219280628688</v>
      </c>
      <c r="W2772" t="str">
        <f t="shared" si="52"/>
        <v/>
      </c>
      <c r="X2772">
        <f t="shared" si="53"/>
        <v>0.71935283293180352</v>
      </c>
      <c r="Y2772" t="str">
        <f t="shared" si="54"/>
        <v/>
      </c>
      <c r="AA2772">
        <v>2854.5713999999998</v>
      </c>
      <c r="AC2772">
        <v>0</v>
      </c>
      <c r="AD2772">
        <v>23705.571400000001</v>
      </c>
      <c r="AF2772">
        <v>0</v>
      </c>
      <c r="AG2772">
        <v>12497</v>
      </c>
      <c r="AH2772">
        <v>1715291.86</v>
      </c>
      <c r="AI2772">
        <v>119368.6896</v>
      </c>
      <c r="AJ2772">
        <v>863.35670000000005</v>
      </c>
      <c r="AK2772">
        <v>118505.3328</v>
      </c>
    </row>
    <row r="2773" spans="1:37" ht="19" customHeight="1">
      <c r="A2773" t="s">
        <v>1283</v>
      </c>
      <c r="B2773" t="s">
        <v>1284</v>
      </c>
      <c r="C2773" t="s">
        <v>1285</v>
      </c>
      <c r="D2773">
        <v>7</v>
      </c>
      <c r="E2773" t="s">
        <v>1217</v>
      </c>
      <c r="G2773" t="s">
        <v>1218</v>
      </c>
      <c r="H2773" t="s">
        <v>1071</v>
      </c>
      <c r="I2773" t="s">
        <v>1165</v>
      </c>
      <c r="J2773" t="s">
        <v>1032</v>
      </c>
      <c r="K2773">
        <v>928511</v>
      </c>
      <c r="L2773">
        <v>213054.21</v>
      </c>
      <c r="M2773">
        <v>78867.736999999994</v>
      </c>
      <c r="N2773">
        <v>64148.4064</v>
      </c>
      <c r="O2773">
        <v>14719.330599999999</v>
      </c>
      <c r="P2773">
        <v>421.8571</v>
      </c>
      <c r="R2773">
        <v>0</v>
      </c>
      <c r="S2773">
        <v>5324.8571000000002</v>
      </c>
      <c r="U2773">
        <f t="shared" si="50"/>
        <v>0</v>
      </c>
      <c r="V2773">
        <f t="shared" si="51"/>
        <v>30.626313762619898</v>
      </c>
      <c r="W2773" t="str">
        <f t="shared" si="52"/>
        <v/>
      </c>
      <c r="X2773">
        <f t="shared" si="53"/>
        <v>2.1158914426884001</v>
      </c>
      <c r="Y2773" t="str">
        <f t="shared" si="54"/>
        <v/>
      </c>
      <c r="AA2773">
        <v>421.8571</v>
      </c>
      <c r="AC2773">
        <v>0</v>
      </c>
      <c r="AD2773">
        <v>5324.8571000000002</v>
      </c>
      <c r="AF2773">
        <v>0</v>
      </c>
      <c r="AG2773">
        <v>928511</v>
      </c>
      <c r="AH2773">
        <v>213054.21</v>
      </c>
      <c r="AI2773">
        <v>78867.736999999994</v>
      </c>
      <c r="AJ2773">
        <v>64148.4064</v>
      </c>
      <c r="AK2773">
        <v>14719.330599999999</v>
      </c>
    </row>
    <row r="2774" spans="1:37" ht="19" customHeight="1">
      <c r="A2774" t="s">
        <v>1283</v>
      </c>
      <c r="B2774" t="s">
        <v>1284</v>
      </c>
      <c r="C2774" t="s">
        <v>1285</v>
      </c>
      <c r="D2774">
        <v>7</v>
      </c>
      <c r="E2774" t="s">
        <v>1225</v>
      </c>
      <c r="G2774" t="s">
        <v>1226</v>
      </c>
      <c r="H2774" t="s">
        <v>1071</v>
      </c>
      <c r="I2774" t="s">
        <v>1165</v>
      </c>
      <c r="J2774" t="s">
        <v>1032</v>
      </c>
      <c r="K2774">
        <v>615401</v>
      </c>
      <c r="L2774">
        <v>301384.76</v>
      </c>
      <c r="M2774">
        <v>63338.407200000001</v>
      </c>
      <c r="N2774">
        <v>42516.453099999999</v>
      </c>
      <c r="O2774">
        <v>20821.954099999999</v>
      </c>
      <c r="P2774">
        <v>188.8571</v>
      </c>
      <c r="R2774">
        <v>0</v>
      </c>
      <c r="S2774">
        <v>3435.5713999999998</v>
      </c>
      <c r="U2774">
        <f t="shared" si="50"/>
        <v>0</v>
      </c>
      <c r="V2774">
        <f t="shared" si="51"/>
        <v>38.121575434501025</v>
      </c>
      <c r="W2774" t="str">
        <f t="shared" si="52"/>
        <v/>
      </c>
      <c r="X2774">
        <f t="shared" si="53"/>
        <v>2.6337231372092242</v>
      </c>
      <c r="Y2774" t="str">
        <f t="shared" si="54"/>
        <v/>
      </c>
      <c r="AA2774">
        <v>188.8571</v>
      </c>
      <c r="AC2774">
        <v>0</v>
      </c>
      <c r="AD2774">
        <v>3435.5713999999998</v>
      </c>
      <c r="AF2774">
        <v>0</v>
      </c>
      <c r="AG2774">
        <v>615401</v>
      </c>
      <c r="AH2774">
        <v>301384.76</v>
      </c>
      <c r="AI2774">
        <v>63338.407200000001</v>
      </c>
      <c r="AJ2774">
        <v>42516.453099999999</v>
      </c>
      <c r="AK2774">
        <v>20821.954099999999</v>
      </c>
    </row>
    <row r="2775" spans="1:37" ht="19" customHeight="1">
      <c r="A2775" t="s">
        <v>1283</v>
      </c>
      <c r="B2775" t="s">
        <v>1284</v>
      </c>
      <c r="C2775" t="s">
        <v>1285</v>
      </c>
      <c r="D2775">
        <v>7</v>
      </c>
      <c r="E2775" t="s">
        <v>1219</v>
      </c>
      <c r="G2775" t="s">
        <v>1220</v>
      </c>
      <c r="H2775" t="s">
        <v>1071</v>
      </c>
      <c r="I2775" t="s">
        <v>1165</v>
      </c>
      <c r="J2775" t="s">
        <v>1032</v>
      </c>
      <c r="K2775">
        <v>0</v>
      </c>
      <c r="L2775">
        <v>885642.46</v>
      </c>
      <c r="M2775">
        <v>61186.881399999998</v>
      </c>
      <c r="N2775">
        <v>0</v>
      </c>
      <c r="O2775">
        <v>61186.881399999998</v>
      </c>
      <c r="P2775">
        <v>287.8571</v>
      </c>
      <c r="R2775">
        <v>0</v>
      </c>
      <c r="S2775">
        <v>15808.857099999999</v>
      </c>
      <c r="U2775">
        <f t="shared" si="50"/>
        <v>0</v>
      </c>
      <c r="V2775">
        <f t="shared" si="51"/>
        <v>8.0031308163682127</v>
      </c>
      <c r="W2775" t="str">
        <f t="shared" si="52"/>
        <v/>
      </c>
      <c r="X2775">
        <f t="shared" si="53"/>
        <v>0.55291682389505925</v>
      </c>
      <c r="Y2775" t="str">
        <f t="shared" si="54"/>
        <v/>
      </c>
      <c r="AA2775">
        <v>287.8571</v>
      </c>
      <c r="AC2775">
        <v>0</v>
      </c>
      <c r="AD2775">
        <v>15808.857099999999</v>
      </c>
      <c r="AF2775">
        <v>0</v>
      </c>
      <c r="AG2775">
        <v>0</v>
      </c>
      <c r="AH2775">
        <v>885642.46</v>
      </c>
      <c r="AI2775">
        <v>61186.881399999998</v>
      </c>
      <c r="AJ2775">
        <v>0</v>
      </c>
      <c r="AK2775">
        <v>61186.881399999998</v>
      </c>
    </row>
    <row r="2776" spans="1:37" ht="19" customHeight="1">
      <c r="A2776" t="s">
        <v>1283</v>
      </c>
      <c r="B2776" t="s">
        <v>1284</v>
      </c>
      <c r="C2776" t="s">
        <v>1285</v>
      </c>
      <c r="D2776">
        <v>7</v>
      </c>
      <c r="E2776" t="s">
        <v>1221</v>
      </c>
      <c r="G2776" t="s">
        <v>1222</v>
      </c>
      <c r="H2776" t="s">
        <v>1168</v>
      </c>
      <c r="I2776" t="s">
        <v>1165</v>
      </c>
      <c r="J2776" t="s">
        <v>1032</v>
      </c>
      <c r="K2776">
        <v>126052</v>
      </c>
      <c r="L2776">
        <v>722266.71</v>
      </c>
      <c r="M2776">
        <v>58608.404300000002</v>
      </c>
      <c r="N2776">
        <v>8708.6854999999996</v>
      </c>
      <c r="O2776">
        <v>49899.718800000002</v>
      </c>
      <c r="P2776">
        <v>1967.4286</v>
      </c>
      <c r="R2776">
        <v>0</v>
      </c>
      <c r="S2776">
        <v>17364.142899999999</v>
      </c>
      <c r="U2776">
        <f t="shared" si="50"/>
        <v>0</v>
      </c>
      <c r="V2776">
        <f t="shared" si="51"/>
        <v>6.9792323088320787</v>
      </c>
      <c r="W2776" t="str">
        <f t="shared" si="52"/>
        <v/>
      </c>
      <c r="X2776">
        <f t="shared" si="53"/>
        <v>0.48217923763540821</v>
      </c>
      <c r="Y2776" t="str">
        <f t="shared" si="54"/>
        <v/>
      </c>
      <c r="AA2776">
        <v>1967.4286</v>
      </c>
      <c r="AC2776">
        <v>0</v>
      </c>
      <c r="AD2776">
        <v>17364.142899999999</v>
      </c>
      <c r="AF2776">
        <v>0</v>
      </c>
      <c r="AG2776">
        <v>126052</v>
      </c>
      <c r="AH2776">
        <v>722266.71</v>
      </c>
      <c r="AI2776">
        <v>58608.404300000002</v>
      </c>
      <c r="AJ2776">
        <v>8708.6854999999996</v>
      </c>
      <c r="AK2776">
        <v>49899.718800000002</v>
      </c>
    </row>
    <row r="2777" spans="1:37" ht="19" customHeight="1">
      <c r="A2777" t="s">
        <v>1283</v>
      </c>
      <c r="B2777" t="s">
        <v>1284</v>
      </c>
      <c r="C2777" t="s">
        <v>1285</v>
      </c>
      <c r="D2777">
        <v>7</v>
      </c>
      <c r="E2777" t="s">
        <v>1223</v>
      </c>
      <c r="G2777" t="s">
        <v>1224</v>
      </c>
      <c r="H2777" t="s">
        <v>1168</v>
      </c>
      <c r="I2777" t="s">
        <v>1165</v>
      </c>
      <c r="J2777" t="s">
        <v>1032</v>
      </c>
      <c r="K2777">
        <v>149806</v>
      </c>
      <c r="L2777">
        <v>536109.47</v>
      </c>
      <c r="M2777">
        <v>47388.222000000002</v>
      </c>
      <c r="N2777">
        <v>10349.7876</v>
      </c>
      <c r="O2777">
        <v>37038.434399999998</v>
      </c>
      <c r="P2777">
        <v>338.28570000000002</v>
      </c>
      <c r="R2777">
        <v>0</v>
      </c>
      <c r="S2777">
        <v>3250.2856999999999</v>
      </c>
      <c r="U2777">
        <f t="shared" si="50"/>
        <v>0</v>
      </c>
      <c r="V2777">
        <f t="shared" si="51"/>
        <v>30.147480354023735</v>
      </c>
      <c r="W2777" t="str">
        <f t="shared" si="52"/>
        <v/>
      </c>
      <c r="X2777">
        <f t="shared" si="53"/>
        <v>2.0828156737113912</v>
      </c>
      <c r="Y2777" t="str">
        <f t="shared" si="54"/>
        <v/>
      </c>
      <c r="AA2777">
        <v>338.28570000000002</v>
      </c>
      <c r="AC2777">
        <v>0</v>
      </c>
      <c r="AD2777">
        <v>3250.2856999999999</v>
      </c>
      <c r="AF2777">
        <v>0</v>
      </c>
      <c r="AG2777">
        <v>149806</v>
      </c>
      <c r="AH2777">
        <v>536109.47</v>
      </c>
      <c r="AI2777">
        <v>47388.222000000002</v>
      </c>
      <c r="AJ2777">
        <v>10349.7876</v>
      </c>
      <c r="AK2777">
        <v>37038.434399999998</v>
      </c>
    </row>
    <row r="2778" spans="1:37" ht="19" customHeight="1">
      <c r="A2778" t="s">
        <v>1283</v>
      </c>
      <c r="B2778" t="s">
        <v>1284</v>
      </c>
      <c r="C2778" t="s">
        <v>1285</v>
      </c>
      <c r="D2778">
        <v>7</v>
      </c>
      <c r="E2778" t="s">
        <v>1227</v>
      </c>
      <c r="G2778" t="s">
        <v>1228</v>
      </c>
      <c r="H2778" t="s">
        <v>1168</v>
      </c>
      <c r="I2778" t="s">
        <v>1165</v>
      </c>
      <c r="J2778" t="s">
        <v>1032</v>
      </c>
      <c r="K2778">
        <v>535922</v>
      </c>
      <c r="L2778">
        <v>120510</v>
      </c>
      <c r="M2778">
        <v>45350.998200000002</v>
      </c>
      <c r="N2778">
        <v>37025.290399999998</v>
      </c>
      <c r="O2778">
        <v>8325.7078000000001</v>
      </c>
      <c r="P2778">
        <v>671</v>
      </c>
      <c r="R2778">
        <v>0</v>
      </c>
      <c r="S2778">
        <v>4293.2857000000004</v>
      </c>
      <c r="U2778">
        <f t="shared" si="50"/>
        <v>0</v>
      </c>
      <c r="V2778">
        <f t="shared" si="51"/>
        <v>21.842478361037095</v>
      </c>
      <c r="W2778" t="str">
        <f t="shared" si="52"/>
        <v/>
      </c>
      <c r="X2778">
        <f t="shared" si="53"/>
        <v>1.5090339849899643</v>
      </c>
      <c r="Y2778" t="str">
        <f t="shared" si="54"/>
        <v/>
      </c>
      <c r="AA2778">
        <v>671</v>
      </c>
      <c r="AC2778">
        <v>0</v>
      </c>
      <c r="AD2778">
        <v>4293.2857000000004</v>
      </c>
      <c r="AF2778">
        <v>0</v>
      </c>
      <c r="AG2778">
        <v>535922</v>
      </c>
      <c r="AH2778">
        <v>120510</v>
      </c>
      <c r="AI2778">
        <v>45350.998200000002</v>
      </c>
      <c r="AJ2778">
        <v>37025.290399999998</v>
      </c>
      <c r="AK2778">
        <v>8325.7078000000001</v>
      </c>
    </row>
    <row r="2779" spans="1:37" ht="19" customHeight="1">
      <c r="A2779" t="s">
        <v>1283</v>
      </c>
      <c r="B2779" t="s">
        <v>1284</v>
      </c>
      <c r="C2779" t="s">
        <v>1285</v>
      </c>
      <c r="D2779">
        <v>7</v>
      </c>
      <c r="E2779" t="s">
        <v>1233</v>
      </c>
      <c r="G2779" t="s">
        <v>1234</v>
      </c>
      <c r="H2779" t="s">
        <v>1071</v>
      </c>
      <c r="I2779" t="s">
        <v>1165</v>
      </c>
      <c r="J2779" t="s">
        <v>1032</v>
      </c>
      <c r="K2779">
        <v>401475</v>
      </c>
      <c r="L2779">
        <v>157528.73000000001</v>
      </c>
      <c r="M2779">
        <v>38620.110399999998</v>
      </c>
      <c r="N2779">
        <v>27736.808099999998</v>
      </c>
      <c r="O2779">
        <v>10883.302299999999</v>
      </c>
      <c r="P2779">
        <v>62.857100000000003</v>
      </c>
      <c r="R2779">
        <v>0</v>
      </c>
      <c r="S2779">
        <v>1343.1429000000001</v>
      </c>
      <c r="U2779">
        <f t="shared" si="50"/>
        <v>0</v>
      </c>
      <c r="V2779">
        <f t="shared" si="51"/>
        <v>59.455829840805251</v>
      </c>
      <c r="W2779" t="str">
        <f t="shared" si="52"/>
        <v/>
      </c>
      <c r="X2779">
        <f t="shared" si="53"/>
        <v>4.1076482841635302</v>
      </c>
      <c r="Y2779" t="str">
        <f t="shared" si="54"/>
        <v/>
      </c>
      <c r="AA2779">
        <v>62.857100000000003</v>
      </c>
      <c r="AC2779">
        <v>0</v>
      </c>
      <c r="AD2779">
        <v>1343.1429000000001</v>
      </c>
      <c r="AF2779">
        <v>0</v>
      </c>
      <c r="AG2779">
        <v>401475</v>
      </c>
      <c r="AH2779">
        <v>157528.73000000001</v>
      </c>
      <c r="AI2779">
        <v>38620.110399999998</v>
      </c>
      <c r="AJ2779">
        <v>27736.808099999998</v>
      </c>
      <c r="AK2779">
        <v>10883.302299999999</v>
      </c>
    </row>
    <row r="2780" spans="1:37" ht="19" customHeight="1">
      <c r="A2780" t="s">
        <v>1283</v>
      </c>
      <c r="B2780" t="s">
        <v>1284</v>
      </c>
      <c r="C2780" t="s">
        <v>1285</v>
      </c>
      <c r="D2780">
        <v>7</v>
      </c>
      <c r="E2780" t="s">
        <v>1215</v>
      </c>
      <c r="G2780" t="s">
        <v>1216</v>
      </c>
      <c r="H2780" t="s">
        <v>1168</v>
      </c>
      <c r="I2780" t="s">
        <v>1165</v>
      </c>
      <c r="J2780" t="s">
        <v>1032</v>
      </c>
      <c r="K2780">
        <v>0</v>
      </c>
      <c r="L2780">
        <v>500072.09</v>
      </c>
      <c r="M2780">
        <v>34548.8462</v>
      </c>
      <c r="N2780">
        <v>0</v>
      </c>
      <c r="O2780">
        <v>34548.8462</v>
      </c>
      <c r="P2780">
        <v>17153.857100000001</v>
      </c>
      <c r="R2780">
        <v>0</v>
      </c>
      <c r="S2780">
        <v>39392.571400000001</v>
      </c>
      <c r="U2780">
        <f t="shared" si="50"/>
        <v>0</v>
      </c>
      <c r="V2780">
        <f t="shared" si="51"/>
        <v>1.8135112144519718</v>
      </c>
      <c r="W2780" t="str">
        <f t="shared" si="52"/>
        <v/>
      </c>
      <c r="X2780">
        <f t="shared" si="53"/>
        <v>0.12529137554962602</v>
      </c>
      <c r="Y2780" t="str">
        <f t="shared" si="54"/>
        <v/>
      </c>
      <c r="AA2780">
        <v>17153.857100000001</v>
      </c>
      <c r="AC2780">
        <v>0</v>
      </c>
      <c r="AD2780">
        <v>39392.571400000001</v>
      </c>
      <c r="AF2780">
        <v>0</v>
      </c>
      <c r="AG2780">
        <v>0</v>
      </c>
      <c r="AH2780">
        <v>500072.09</v>
      </c>
      <c r="AI2780">
        <v>34548.8462</v>
      </c>
      <c r="AJ2780">
        <v>0</v>
      </c>
      <c r="AK2780">
        <v>34548.8462</v>
      </c>
    </row>
    <row r="2781" spans="1:37" ht="19" customHeight="1">
      <c r="A2781" t="s">
        <v>1283</v>
      </c>
      <c r="B2781" t="s">
        <v>1284</v>
      </c>
      <c r="C2781" t="s">
        <v>1285</v>
      </c>
      <c r="D2781">
        <v>7</v>
      </c>
      <c r="E2781" t="s">
        <v>1229</v>
      </c>
      <c r="G2781" t="s">
        <v>1230</v>
      </c>
      <c r="H2781" t="s">
        <v>1071</v>
      </c>
      <c r="I2781" t="s">
        <v>1165</v>
      </c>
      <c r="J2781" t="s">
        <v>1032</v>
      </c>
      <c r="K2781">
        <v>177288</v>
      </c>
      <c r="L2781">
        <v>301887.62</v>
      </c>
      <c r="M2781">
        <v>33104.939700000003</v>
      </c>
      <c r="N2781">
        <v>12248.2685</v>
      </c>
      <c r="O2781">
        <v>20856.671200000001</v>
      </c>
      <c r="P2781">
        <v>119.8571</v>
      </c>
      <c r="R2781">
        <v>0</v>
      </c>
      <c r="S2781">
        <v>3367.5713999999998</v>
      </c>
      <c r="U2781">
        <f t="shared" si="50"/>
        <v>0</v>
      </c>
      <c r="V2781">
        <f t="shared" si="51"/>
        <v>20.327307685295107</v>
      </c>
      <c r="W2781" t="str">
        <f t="shared" si="52"/>
        <v/>
      </c>
      <c r="X2781">
        <f t="shared" si="53"/>
        <v>1.404358375296809</v>
      </c>
      <c r="Y2781" t="str">
        <f t="shared" si="54"/>
        <v/>
      </c>
      <c r="AA2781">
        <v>119.8571</v>
      </c>
      <c r="AC2781">
        <v>0</v>
      </c>
      <c r="AD2781">
        <v>3367.5713999999998</v>
      </c>
      <c r="AF2781">
        <v>0</v>
      </c>
      <c r="AG2781">
        <v>177288</v>
      </c>
      <c r="AH2781">
        <v>301887.62</v>
      </c>
      <c r="AI2781">
        <v>33104.939700000003</v>
      </c>
      <c r="AJ2781">
        <v>12248.2685</v>
      </c>
      <c r="AK2781">
        <v>20856.671200000001</v>
      </c>
    </row>
    <row r="2782" spans="1:37" ht="19" customHeight="1">
      <c r="A2782" t="s">
        <v>1283</v>
      </c>
      <c r="B2782" t="s">
        <v>1284</v>
      </c>
      <c r="C2782" t="s">
        <v>1285</v>
      </c>
      <c r="D2782">
        <v>7</v>
      </c>
      <c r="E2782" t="s">
        <v>1231</v>
      </c>
      <c r="G2782" t="s">
        <v>1232</v>
      </c>
      <c r="H2782" t="s">
        <v>1168</v>
      </c>
      <c r="I2782" t="s">
        <v>1165</v>
      </c>
      <c r="J2782" t="s">
        <v>1032</v>
      </c>
      <c r="K2782">
        <v>226456</v>
      </c>
      <c r="L2782">
        <v>229563.71</v>
      </c>
      <c r="M2782">
        <v>31505.333299999998</v>
      </c>
      <c r="N2782">
        <v>15645.3164</v>
      </c>
      <c r="O2782">
        <v>15860.016799999999</v>
      </c>
      <c r="P2782">
        <v>75.285700000000006</v>
      </c>
      <c r="R2782">
        <v>0</v>
      </c>
      <c r="S2782">
        <v>2670.5713999999998</v>
      </c>
      <c r="U2782">
        <f t="shared" si="50"/>
        <v>0</v>
      </c>
      <c r="V2782">
        <f t="shared" si="51"/>
        <v>24.393907931891601</v>
      </c>
      <c r="W2782" t="str">
        <f t="shared" si="52"/>
        <v/>
      </c>
      <c r="X2782">
        <f t="shared" si="53"/>
        <v>1.6853179435681815</v>
      </c>
      <c r="Y2782" t="str">
        <f t="shared" si="54"/>
        <v/>
      </c>
      <c r="AA2782">
        <v>75.285700000000006</v>
      </c>
      <c r="AC2782">
        <v>0</v>
      </c>
      <c r="AD2782">
        <v>2670.5713999999998</v>
      </c>
      <c r="AF2782">
        <v>0</v>
      </c>
      <c r="AG2782">
        <v>226456</v>
      </c>
      <c r="AH2782">
        <v>229563.71</v>
      </c>
      <c r="AI2782">
        <v>31505.333299999998</v>
      </c>
      <c r="AJ2782">
        <v>15645.3164</v>
      </c>
      <c r="AK2782">
        <v>15860.016799999999</v>
      </c>
    </row>
    <row r="2783" spans="1:37" ht="19" customHeight="1">
      <c r="A2783" t="s">
        <v>1283</v>
      </c>
      <c r="B2783" t="s">
        <v>1284</v>
      </c>
      <c r="C2783" t="s">
        <v>1285</v>
      </c>
      <c r="D2783">
        <v>7</v>
      </c>
      <c r="E2783" t="s">
        <v>1213</v>
      </c>
      <c r="G2783" t="s">
        <v>1214</v>
      </c>
      <c r="H2783" t="s">
        <v>1071</v>
      </c>
      <c r="I2783" t="s">
        <v>1165</v>
      </c>
      <c r="J2783" t="s">
        <v>1032</v>
      </c>
      <c r="K2783">
        <v>0</v>
      </c>
      <c r="L2783">
        <v>174650</v>
      </c>
      <c r="M2783">
        <v>12066.119699999999</v>
      </c>
      <c r="N2783">
        <v>0</v>
      </c>
      <c r="O2783">
        <v>12066.119699999999</v>
      </c>
      <c r="P2783">
        <v>2393.2856999999999</v>
      </c>
      <c r="R2783">
        <v>0</v>
      </c>
      <c r="S2783">
        <v>20530.2857</v>
      </c>
      <c r="U2783">
        <f t="shared" si="50"/>
        <v>0</v>
      </c>
      <c r="V2783">
        <f t="shared" si="51"/>
        <v>1.2152777786234119</v>
      </c>
      <c r="W2783" t="str">
        <f t="shared" si="52"/>
        <v/>
      </c>
      <c r="X2783">
        <f t="shared" si="53"/>
        <v>8.3960418812597706E-2</v>
      </c>
      <c r="Y2783" t="str">
        <f t="shared" si="54"/>
        <v/>
      </c>
      <c r="AA2783">
        <v>2393.2856999999999</v>
      </c>
      <c r="AC2783">
        <v>0</v>
      </c>
      <c r="AD2783">
        <v>20530.2857</v>
      </c>
      <c r="AF2783">
        <v>0</v>
      </c>
      <c r="AG2783">
        <v>0</v>
      </c>
      <c r="AH2783">
        <v>174650</v>
      </c>
      <c r="AI2783">
        <v>12066.119699999999</v>
      </c>
      <c r="AJ2783">
        <v>0</v>
      </c>
      <c r="AK2783">
        <v>12066.119699999999</v>
      </c>
    </row>
    <row r="2784" spans="1:37" ht="19" customHeight="1">
      <c r="A2784" t="s">
        <v>1283</v>
      </c>
      <c r="B2784" t="s">
        <v>1284</v>
      </c>
      <c r="C2784" t="s">
        <v>1285</v>
      </c>
      <c r="D2784">
        <v>7</v>
      </c>
      <c r="E2784" t="s">
        <v>1245</v>
      </c>
      <c r="G2784" t="s">
        <v>1311</v>
      </c>
      <c r="H2784" t="s">
        <v>1311</v>
      </c>
      <c r="I2784" t="s">
        <v>1031</v>
      </c>
      <c r="J2784" t="s">
        <v>1032</v>
      </c>
      <c r="K2784">
        <v>226949</v>
      </c>
      <c r="L2784">
        <v>390631.88</v>
      </c>
      <c r="M2784">
        <v>42667.102200000001</v>
      </c>
      <c r="N2784">
        <v>15679.347299999999</v>
      </c>
      <c r="O2784">
        <v>26987.7549</v>
      </c>
      <c r="P2784">
        <v>166.8571</v>
      </c>
      <c r="R2784">
        <v>0</v>
      </c>
      <c r="S2784">
        <v>806.71429999999998</v>
      </c>
      <c r="U2784">
        <f t="shared" si="50"/>
        <v>0</v>
      </c>
      <c r="V2784">
        <f t="shared" si="51"/>
        <v>109.3644181093604</v>
      </c>
      <c r="W2784" t="str">
        <f t="shared" si="52"/>
        <v/>
      </c>
      <c r="X2784">
        <f t="shared" si="53"/>
        <v>7.5557112527764962</v>
      </c>
      <c r="Y2784" t="str">
        <f t="shared" si="54"/>
        <v/>
      </c>
      <c r="AA2784">
        <v>166.8571</v>
      </c>
      <c r="AC2784">
        <v>0</v>
      </c>
      <c r="AD2784">
        <v>806.71429999999998</v>
      </c>
      <c r="AF2784">
        <v>0</v>
      </c>
      <c r="AG2784">
        <v>226949</v>
      </c>
      <c r="AH2784">
        <v>390631.88</v>
      </c>
      <c r="AI2784">
        <v>42667.102200000001</v>
      </c>
      <c r="AJ2784">
        <v>15679.347299999999</v>
      </c>
      <c r="AK2784">
        <v>26987.7549</v>
      </c>
    </row>
    <row r="2785" spans="1:37" ht="19" customHeight="1">
      <c r="A2785" t="s">
        <v>1283</v>
      </c>
      <c r="B2785" t="s">
        <v>1284</v>
      </c>
      <c r="C2785" t="s">
        <v>1285</v>
      </c>
      <c r="D2785">
        <v>7</v>
      </c>
      <c r="E2785" t="s">
        <v>1236</v>
      </c>
      <c r="G2785" t="s">
        <v>1311</v>
      </c>
      <c r="H2785" t="s">
        <v>1311</v>
      </c>
      <c r="I2785" t="s">
        <v>1031</v>
      </c>
      <c r="J2785" t="s">
        <v>1032</v>
      </c>
      <c r="K2785">
        <v>0</v>
      </c>
      <c r="L2785">
        <v>510256.32</v>
      </c>
      <c r="M2785">
        <v>35252.375899999999</v>
      </c>
      <c r="N2785">
        <v>0</v>
      </c>
      <c r="O2785">
        <v>35252.375899999999</v>
      </c>
      <c r="P2785">
        <v>17215.428599999999</v>
      </c>
      <c r="R2785">
        <v>0</v>
      </c>
      <c r="S2785">
        <v>44773.571400000001</v>
      </c>
      <c r="U2785">
        <f t="shared" si="50"/>
        <v>0</v>
      </c>
      <c r="V2785">
        <f t="shared" si="51"/>
        <v>1.6280532850234055</v>
      </c>
      <c r="W2785" t="str">
        <f t="shared" si="52"/>
        <v/>
      </c>
      <c r="X2785">
        <f t="shared" si="53"/>
        <v>0.11247826658741812</v>
      </c>
      <c r="Y2785" t="str">
        <f t="shared" si="54"/>
        <v/>
      </c>
      <c r="AA2785">
        <v>17215.428599999999</v>
      </c>
      <c r="AC2785">
        <v>0</v>
      </c>
      <c r="AD2785">
        <v>44773.571400000001</v>
      </c>
      <c r="AF2785">
        <v>0</v>
      </c>
      <c r="AG2785">
        <v>0</v>
      </c>
      <c r="AH2785">
        <v>510256.32</v>
      </c>
      <c r="AI2785">
        <v>35252.375899999999</v>
      </c>
      <c r="AJ2785">
        <v>0</v>
      </c>
      <c r="AK2785">
        <v>35252.375899999999</v>
      </c>
    </row>
    <row r="2786" spans="1:37" ht="19" customHeight="1">
      <c r="A2786" t="s">
        <v>1283</v>
      </c>
      <c r="B2786" t="s">
        <v>1284</v>
      </c>
      <c r="C2786" t="s">
        <v>1285</v>
      </c>
      <c r="D2786">
        <v>7</v>
      </c>
      <c r="E2786" t="s">
        <v>1237</v>
      </c>
      <c r="G2786" t="s">
        <v>1311</v>
      </c>
      <c r="H2786" t="s">
        <v>1311</v>
      </c>
      <c r="I2786" t="s">
        <v>1031</v>
      </c>
      <c r="J2786" t="s">
        <v>1032</v>
      </c>
      <c r="K2786">
        <v>0</v>
      </c>
      <c r="L2786">
        <v>508325.3</v>
      </c>
      <c r="M2786">
        <v>35118.957999999999</v>
      </c>
      <c r="N2786">
        <v>0</v>
      </c>
      <c r="O2786">
        <v>35118.957999999999</v>
      </c>
      <c r="P2786">
        <v>22931.7143</v>
      </c>
      <c r="R2786">
        <v>0</v>
      </c>
      <c r="S2786">
        <v>43316.142899999999</v>
      </c>
      <c r="U2786">
        <f t="shared" si="50"/>
        <v>0</v>
      </c>
      <c r="V2786">
        <f t="shared" si="51"/>
        <v>1.6764627489489605</v>
      </c>
      <c r="W2786" t="str">
        <f t="shared" si="52"/>
        <v/>
      </c>
      <c r="X2786">
        <f t="shared" si="53"/>
        <v>0.11582273176035718</v>
      </c>
      <c r="Y2786" t="str">
        <f t="shared" si="54"/>
        <v/>
      </c>
      <c r="AA2786">
        <v>22931.7143</v>
      </c>
      <c r="AC2786">
        <v>0</v>
      </c>
      <c r="AD2786">
        <v>43316.142899999999</v>
      </c>
      <c r="AF2786">
        <v>0</v>
      </c>
      <c r="AG2786">
        <v>0</v>
      </c>
      <c r="AH2786">
        <v>508325.3</v>
      </c>
      <c r="AI2786">
        <v>35118.957999999999</v>
      </c>
      <c r="AJ2786">
        <v>0</v>
      </c>
      <c r="AK2786">
        <v>35118.957999999999</v>
      </c>
    </row>
    <row r="2787" spans="1:37" ht="19" customHeight="1">
      <c r="A2787" t="s">
        <v>1283</v>
      </c>
      <c r="B2787" t="s">
        <v>1284</v>
      </c>
      <c r="C2787" t="s">
        <v>1285</v>
      </c>
      <c r="D2787">
        <v>7</v>
      </c>
      <c r="E2787" t="s">
        <v>1239</v>
      </c>
      <c r="G2787" t="s">
        <v>1311</v>
      </c>
      <c r="H2787" t="s">
        <v>1311</v>
      </c>
      <c r="I2787" t="s">
        <v>1031</v>
      </c>
      <c r="J2787" t="s">
        <v>1032</v>
      </c>
      <c r="K2787">
        <v>0</v>
      </c>
      <c r="L2787">
        <v>222980.06</v>
      </c>
      <c r="M2787">
        <v>15405.1651</v>
      </c>
      <c r="N2787">
        <v>0</v>
      </c>
      <c r="O2787">
        <v>15405.1651</v>
      </c>
      <c r="P2787">
        <v>1092.1429000000001</v>
      </c>
      <c r="R2787">
        <v>0</v>
      </c>
      <c r="S2787">
        <v>5448.2857000000004</v>
      </c>
      <c r="U2787">
        <f t="shared" si="50"/>
        <v>0</v>
      </c>
      <c r="V2787">
        <f t="shared" si="51"/>
        <v>5.8466637103326429</v>
      </c>
      <c r="W2787" t="str">
        <f t="shared" si="52"/>
        <v/>
      </c>
      <c r="X2787">
        <f t="shared" si="53"/>
        <v>0.40393217107329216</v>
      </c>
      <c r="Y2787" t="str">
        <f t="shared" si="54"/>
        <v/>
      </c>
      <c r="AA2787">
        <v>1092.1429000000001</v>
      </c>
      <c r="AC2787">
        <v>0</v>
      </c>
      <c r="AD2787">
        <v>5448.2857000000004</v>
      </c>
      <c r="AF2787">
        <v>0</v>
      </c>
      <c r="AG2787">
        <v>0</v>
      </c>
      <c r="AH2787">
        <v>222980.06</v>
      </c>
      <c r="AI2787">
        <v>15405.1651</v>
      </c>
      <c r="AJ2787">
        <v>0</v>
      </c>
      <c r="AK2787">
        <v>15405.1651</v>
      </c>
    </row>
    <row r="2788" spans="1:37" ht="19" customHeight="1">
      <c r="A2788" t="s">
        <v>1283</v>
      </c>
      <c r="B2788" t="s">
        <v>1284</v>
      </c>
      <c r="C2788" t="s">
        <v>1285</v>
      </c>
      <c r="D2788">
        <v>7</v>
      </c>
      <c r="E2788" t="s">
        <v>1242</v>
      </c>
      <c r="G2788" t="s">
        <v>1311</v>
      </c>
      <c r="H2788" t="s">
        <v>1311</v>
      </c>
      <c r="I2788" t="s">
        <v>1031</v>
      </c>
      <c r="J2788" t="s">
        <v>1032</v>
      </c>
      <c r="K2788">
        <v>1395</v>
      </c>
      <c r="L2788">
        <v>200243.03</v>
      </c>
      <c r="M2788">
        <v>13930.679099999999</v>
      </c>
      <c r="N2788">
        <v>96.373800000000003</v>
      </c>
      <c r="O2788">
        <v>13834.305399999999</v>
      </c>
      <c r="P2788">
        <v>667.85709999999995</v>
      </c>
      <c r="R2788">
        <v>0</v>
      </c>
      <c r="S2788">
        <v>11904.857099999999</v>
      </c>
      <c r="U2788">
        <f t="shared" si="50"/>
        <v>0</v>
      </c>
      <c r="V2788">
        <f t="shared" si="51"/>
        <v>2.4196370116146002</v>
      </c>
      <c r="W2788" t="str">
        <f t="shared" si="52"/>
        <v/>
      </c>
      <c r="X2788">
        <f t="shared" si="53"/>
        <v>0.16716681246730081</v>
      </c>
      <c r="Y2788" t="str">
        <f t="shared" si="54"/>
        <v/>
      </c>
      <c r="AA2788">
        <v>667.85709999999995</v>
      </c>
      <c r="AC2788">
        <v>0</v>
      </c>
      <c r="AD2788">
        <v>11904.857099999999</v>
      </c>
      <c r="AF2788">
        <v>0</v>
      </c>
      <c r="AG2788">
        <v>1395</v>
      </c>
      <c r="AH2788">
        <v>200243.03</v>
      </c>
      <c r="AI2788">
        <v>13930.679099999999</v>
      </c>
      <c r="AJ2788">
        <v>96.373800000000003</v>
      </c>
      <c r="AK2788">
        <v>13834.305399999999</v>
      </c>
    </row>
    <row r="2789" spans="1:37" ht="19" customHeight="1">
      <c r="A2789" t="s">
        <v>1283</v>
      </c>
      <c r="B2789" t="s">
        <v>1284</v>
      </c>
      <c r="C2789" t="s">
        <v>1285</v>
      </c>
      <c r="D2789">
        <v>7</v>
      </c>
      <c r="E2789" t="s">
        <v>1238</v>
      </c>
      <c r="G2789" t="s">
        <v>1311</v>
      </c>
      <c r="H2789" t="s">
        <v>1311</v>
      </c>
      <c r="I2789" t="s">
        <v>1031</v>
      </c>
      <c r="J2789" t="s">
        <v>1032</v>
      </c>
      <c r="K2789">
        <v>69627</v>
      </c>
      <c r="L2789">
        <v>113807.22</v>
      </c>
      <c r="M2789">
        <v>12673.124400000001</v>
      </c>
      <c r="N2789">
        <v>4810.4326000000001</v>
      </c>
      <c r="O2789">
        <v>7862.6917999999996</v>
      </c>
      <c r="P2789">
        <v>65</v>
      </c>
      <c r="R2789">
        <v>0</v>
      </c>
      <c r="S2789">
        <v>389.57139999999998</v>
      </c>
      <c r="U2789">
        <f t="shared" si="50"/>
        <v>0</v>
      </c>
      <c r="V2789">
        <f t="shared" si="51"/>
        <v>67.265945527388752</v>
      </c>
      <c r="W2789" t="str">
        <f t="shared" si="52"/>
        <v/>
      </c>
      <c r="X2789">
        <f t="shared" si="53"/>
        <v>4.6472773485351926</v>
      </c>
      <c r="Y2789" t="str">
        <f t="shared" si="54"/>
        <v/>
      </c>
      <c r="AA2789">
        <v>65</v>
      </c>
      <c r="AC2789">
        <v>0</v>
      </c>
      <c r="AD2789">
        <v>389.57139999999998</v>
      </c>
      <c r="AF2789">
        <v>0</v>
      </c>
      <c r="AG2789">
        <v>69627</v>
      </c>
      <c r="AH2789">
        <v>113807.22</v>
      </c>
      <c r="AI2789">
        <v>12673.124400000001</v>
      </c>
      <c r="AJ2789">
        <v>4810.4326000000001</v>
      </c>
      <c r="AK2789">
        <v>7862.6917999999996</v>
      </c>
    </row>
    <row r="2790" spans="1:37" ht="19" customHeight="1">
      <c r="A2790" t="s">
        <v>1283</v>
      </c>
      <c r="B2790" t="s">
        <v>1284</v>
      </c>
      <c r="C2790" t="s">
        <v>1285</v>
      </c>
      <c r="D2790">
        <v>7</v>
      </c>
      <c r="E2790" t="s">
        <v>1248</v>
      </c>
      <c r="G2790" t="s">
        <v>1311</v>
      </c>
      <c r="H2790" t="s">
        <v>1311</v>
      </c>
      <c r="I2790" t="s">
        <v>1031</v>
      </c>
      <c r="J2790" t="s">
        <v>1032</v>
      </c>
      <c r="K2790">
        <v>11840</v>
      </c>
      <c r="L2790">
        <v>95081.1</v>
      </c>
      <c r="M2790">
        <v>7386.9093999999996</v>
      </c>
      <c r="N2790">
        <v>818.01890000000003</v>
      </c>
      <c r="O2790">
        <v>6568.8905000000004</v>
      </c>
      <c r="P2790">
        <v>18.571400000000001</v>
      </c>
      <c r="R2790">
        <v>0</v>
      </c>
      <c r="S2790">
        <v>309.42860000000002</v>
      </c>
      <c r="U2790">
        <f t="shared" si="50"/>
        <v>0</v>
      </c>
      <c r="V2790">
        <f t="shared" si="51"/>
        <v>49.363384176972836</v>
      </c>
      <c r="W2790" t="str">
        <f t="shared" si="52"/>
        <v/>
      </c>
      <c r="X2790">
        <f t="shared" si="53"/>
        <v>3.4103918365289156</v>
      </c>
      <c r="Y2790" t="str">
        <f t="shared" si="54"/>
        <v/>
      </c>
      <c r="AA2790">
        <v>18.571400000000001</v>
      </c>
      <c r="AC2790">
        <v>0</v>
      </c>
      <c r="AD2790">
        <v>309.42860000000002</v>
      </c>
      <c r="AF2790">
        <v>0</v>
      </c>
      <c r="AG2790">
        <v>11840</v>
      </c>
      <c r="AH2790">
        <v>95081.1</v>
      </c>
      <c r="AI2790">
        <v>7386.9093999999996</v>
      </c>
      <c r="AJ2790">
        <v>818.01890000000003</v>
      </c>
      <c r="AK2790">
        <v>6568.8905000000004</v>
      </c>
    </row>
    <row r="2791" spans="1:37" ht="19" customHeight="1">
      <c r="A2791" t="s">
        <v>1283</v>
      </c>
      <c r="B2791" t="s">
        <v>1284</v>
      </c>
      <c r="C2791" t="s">
        <v>1285</v>
      </c>
      <c r="D2791">
        <v>7</v>
      </c>
      <c r="E2791" t="s">
        <v>1249</v>
      </c>
      <c r="G2791" t="s">
        <v>1311</v>
      </c>
      <c r="H2791" t="s">
        <v>1311</v>
      </c>
      <c r="I2791" t="s">
        <v>1031</v>
      </c>
      <c r="J2791" t="s">
        <v>1032</v>
      </c>
      <c r="K2791">
        <v>19685</v>
      </c>
      <c r="L2791">
        <v>82594.539999999994</v>
      </c>
      <c r="M2791">
        <v>7066.2816999999995</v>
      </c>
      <c r="N2791">
        <v>1359.9955</v>
      </c>
      <c r="O2791">
        <v>5706.2861999999996</v>
      </c>
      <c r="P2791">
        <v>66.714299999999994</v>
      </c>
      <c r="R2791">
        <v>0</v>
      </c>
      <c r="S2791">
        <v>387.1429</v>
      </c>
      <c r="U2791">
        <f t="shared" si="50"/>
        <v>0</v>
      </c>
      <c r="V2791">
        <f t="shared" si="51"/>
        <v>37.741523497248316</v>
      </c>
      <c r="W2791" t="str">
        <f t="shared" si="52"/>
        <v/>
      </c>
      <c r="X2791">
        <f t="shared" si="53"/>
        <v>2.6074837334888854</v>
      </c>
      <c r="Y2791" t="str">
        <f t="shared" si="54"/>
        <v/>
      </c>
      <c r="AA2791">
        <v>66.714299999999994</v>
      </c>
      <c r="AC2791">
        <v>0</v>
      </c>
      <c r="AD2791">
        <v>387.1429</v>
      </c>
      <c r="AF2791">
        <v>0</v>
      </c>
      <c r="AG2791">
        <v>19685</v>
      </c>
      <c r="AH2791">
        <v>82594.539999999994</v>
      </c>
      <c r="AI2791">
        <v>7066.2816999999995</v>
      </c>
      <c r="AJ2791">
        <v>1359.9955</v>
      </c>
      <c r="AK2791">
        <v>5706.2861999999996</v>
      </c>
    </row>
    <row r="2792" spans="1:37" ht="19" customHeight="1">
      <c r="A2792" t="s">
        <v>1283</v>
      </c>
      <c r="B2792" t="s">
        <v>1284</v>
      </c>
      <c r="C2792" t="s">
        <v>1285</v>
      </c>
      <c r="D2792">
        <v>7</v>
      </c>
      <c r="E2792" t="s">
        <v>1250</v>
      </c>
      <c r="F2792" t="s">
        <v>1250</v>
      </c>
      <c r="G2792" t="s">
        <v>1311</v>
      </c>
      <c r="H2792" t="s">
        <v>1311</v>
      </c>
      <c r="I2792" t="s">
        <v>1031</v>
      </c>
      <c r="J2792" t="s">
        <v>1042</v>
      </c>
      <c r="K2792">
        <v>6702</v>
      </c>
      <c r="L2792">
        <v>0</v>
      </c>
      <c r="M2792">
        <v>6702</v>
      </c>
      <c r="N2792">
        <v>6702</v>
      </c>
      <c r="O2792">
        <v>0</v>
      </c>
      <c r="Q2792">
        <v>1132.4286</v>
      </c>
      <c r="R2792">
        <v>779.28570000000002</v>
      </c>
      <c r="S2792">
        <v>1051.7143000000001</v>
      </c>
      <c r="T2792">
        <v>40</v>
      </c>
      <c r="U2792">
        <f t="shared" si="50"/>
        <v>3.8033142651003223E-2</v>
      </c>
      <c r="V2792">
        <f t="shared" si="51"/>
        <v>0.91035043588222708</v>
      </c>
      <c r="W2792">
        <f t="shared" si="52"/>
        <v>23.935714285714287</v>
      </c>
      <c r="X2792">
        <f t="shared" si="53"/>
        <v>0.91035043588222708</v>
      </c>
      <c r="Y2792">
        <f t="shared" si="54"/>
        <v>23.935714285714287</v>
      </c>
      <c r="AB2792">
        <v>1132.4286</v>
      </c>
      <c r="AC2792">
        <v>779.28570000000002</v>
      </c>
      <c r="AD2792">
        <v>1051.7143000000001</v>
      </c>
      <c r="AE2792">
        <v>40</v>
      </c>
      <c r="AF2792">
        <v>3.7963320000000002E-2</v>
      </c>
      <c r="AG2792">
        <v>6702</v>
      </c>
      <c r="AH2792">
        <v>0</v>
      </c>
      <c r="AI2792">
        <v>6702</v>
      </c>
      <c r="AJ2792">
        <v>6702</v>
      </c>
      <c r="AK2792">
        <v>0</v>
      </c>
    </row>
    <row r="2793" spans="1:37" ht="19" customHeight="1">
      <c r="A2793" t="s">
        <v>1283</v>
      </c>
      <c r="B2793" t="s">
        <v>1284</v>
      </c>
      <c r="C2793" t="s">
        <v>1285</v>
      </c>
      <c r="D2793">
        <v>7</v>
      </c>
      <c r="E2793" t="s">
        <v>1243</v>
      </c>
      <c r="G2793" t="s">
        <v>1311</v>
      </c>
      <c r="H2793" t="s">
        <v>1311</v>
      </c>
      <c r="I2793" t="s">
        <v>1031</v>
      </c>
      <c r="J2793" t="s">
        <v>1032</v>
      </c>
      <c r="K2793">
        <v>0</v>
      </c>
      <c r="L2793">
        <v>92214.26</v>
      </c>
      <c r="M2793">
        <v>6370.9359999999997</v>
      </c>
      <c r="N2793">
        <v>0</v>
      </c>
      <c r="O2793">
        <v>6370.9359999999997</v>
      </c>
      <c r="P2793">
        <v>76.428600000000003</v>
      </c>
      <c r="R2793">
        <v>0</v>
      </c>
      <c r="S2793">
        <v>643.85709999999995</v>
      </c>
      <c r="U2793">
        <f t="shared" si="50"/>
        <v>0</v>
      </c>
      <c r="V2793">
        <f t="shared" si="51"/>
        <v>20.460232114060272</v>
      </c>
      <c r="W2793" t="str">
        <f t="shared" si="52"/>
        <v/>
      </c>
      <c r="X2793">
        <f t="shared" si="53"/>
        <v>1.4135647712601358</v>
      </c>
      <c r="Y2793" t="str">
        <f t="shared" si="54"/>
        <v/>
      </c>
      <c r="AA2793">
        <v>76.428600000000003</v>
      </c>
      <c r="AC2793">
        <v>0</v>
      </c>
      <c r="AD2793">
        <v>643.85709999999995</v>
      </c>
      <c r="AF2793">
        <v>0</v>
      </c>
      <c r="AG2793">
        <v>0</v>
      </c>
      <c r="AH2793">
        <v>92214.26</v>
      </c>
      <c r="AI2793">
        <v>6370.9359999999997</v>
      </c>
      <c r="AJ2793">
        <v>0</v>
      </c>
      <c r="AK2793">
        <v>6370.9359999999997</v>
      </c>
    </row>
    <row r="2794" spans="1:37" ht="19" customHeight="1">
      <c r="A2794" t="s">
        <v>1283</v>
      </c>
      <c r="B2794" t="s">
        <v>1284</v>
      </c>
      <c r="C2794" t="s">
        <v>1285</v>
      </c>
      <c r="D2794">
        <v>7</v>
      </c>
      <c r="E2794" t="s">
        <v>1244</v>
      </c>
      <c r="G2794" t="s">
        <v>1311</v>
      </c>
      <c r="H2794" t="s">
        <v>1311</v>
      </c>
      <c r="I2794" t="s">
        <v>1031</v>
      </c>
      <c r="J2794" t="s">
        <v>1032</v>
      </c>
      <c r="K2794">
        <v>0</v>
      </c>
      <c r="L2794">
        <v>90415.56</v>
      </c>
      <c r="M2794">
        <v>6246.6057000000001</v>
      </c>
      <c r="N2794">
        <v>0</v>
      </c>
      <c r="O2794">
        <v>6246.6057000000001</v>
      </c>
      <c r="P2794">
        <v>2591.4286000000002</v>
      </c>
      <c r="R2794">
        <v>0</v>
      </c>
      <c r="S2794">
        <v>10662.7143</v>
      </c>
      <c r="U2794">
        <f t="shared" si="50"/>
        <v>0</v>
      </c>
      <c r="V2794">
        <f t="shared" si="51"/>
        <v>1.2113715333654369</v>
      </c>
      <c r="W2794" t="str">
        <f t="shared" si="52"/>
        <v/>
      </c>
      <c r="X2794">
        <f t="shared" si="53"/>
        <v>8.369090812619287E-2</v>
      </c>
      <c r="Y2794" t="str">
        <f t="shared" si="54"/>
        <v/>
      </c>
      <c r="AA2794">
        <v>2591.4286000000002</v>
      </c>
      <c r="AC2794">
        <v>0</v>
      </c>
      <c r="AD2794">
        <v>10662.7143</v>
      </c>
      <c r="AF2794">
        <v>0</v>
      </c>
      <c r="AG2794">
        <v>0</v>
      </c>
      <c r="AH2794">
        <v>90415.56</v>
      </c>
      <c r="AI2794">
        <v>6246.6057000000001</v>
      </c>
      <c r="AJ2794">
        <v>0</v>
      </c>
      <c r="AK2794">
        <v>6246.6057000000001</v>
      </c>
    </row>
    <row r="2795" spans="1:37" ht="19" customHeight="1">
      <c r="A2795" t="s">
        <v>1283</v>
      </c>
      <c r="B2795" t="s">
        <v>1284</v>
      </c>
      <c r="C2795" t="s">
        <v>1285</v>
      </c>
      <c r="D2795">
        <v>7</v>
      </c>
      <c r="E2795" t="s">
        <v>1256</v>
      </c>
      <c r="G2795" t="s">
        <v>1311</v>
      </c>
      <c r="H2795" t="s">
        <v>1311</v>
      </c>
      <c r="I2795" t="s">
        <v>1031</v>
      </c>
      <c r="J2795" t="s">
        <v>1032</v>
      </c>
      <c r="K2795">
        <v>0</v>
      </c>
      <c r="L2795">
        <v>76168.58</v>
      </c>
      <c r="M2795">
        <v>5262.2915000000003</v>
      </c>
      <c r="N2795">
        <v>0</v>
      </c>
      <c r="O2795">
        <v>5262.2915000000003</v>
      </c>
      <c r="P2795">
        <v>0</v>
      </c>
      <c r="R2795">
        <v>0</v>
      </c>
      <c r="S2795">
        <v>0</v>
      </c>
      <c r="U2795" t="str">
        <f t="shared" si="50"/>
        <v/>
      </c>
      <c r="V2795" t="str">
        <f t="shared" si="51"/>
        <v/>
      </c>
      <c r="W2795" t="str">
        <f t="shared" si="52"/>
        <v/>
      </c>
      <c r="X2795" t="str">
        <f t="shared" si="53"/>
        <v/>
      </c>
      <c r="Y2795" t="str">
        <f t="shared" si="54"/>
        <v/>
      </c>
      <c r="AA2795">
        <v>0</v>
      </c>
      <c r="AC2795">
        <v>0</v>
      </c>
      <c r="AD2795">
        <v>0</v>
      </c>
      <c r="AG2795">
        <v>0</v>
      </c>
      <c r="AH2795">
        <v>76168.58</v>
      </c>
      <c r="AI2795">
        <v>5262.2915000000003</v>
      </c>
      <c r="AJ2795">
        <v>0</v>
      </c>
      <c r="AK2795">
        <v>5262.2915000000003</v>
      </c>
    </row>
    <row r="2796" spans="1:37" ht="19" customHeight="1">
      <c r="A2796" t="s">
        <v>1283</v>
      </c>
      <c r="B2796" t="s">
        <v>1284</v>
      </c>
      <c r="C2796" t="s">
        <v>1285</v>
      </c>
      <c r="D2796">
        <v>7</v>
      </c>
      <c r="E2796" t="s">
        <v>1247</v>
      </c>
      <c r="G2796" t="s">
        <v>1311</v>
      </c>
      <c r="H2796" t="s">
        <v>1311</v>
      </c>
      <c r="I2796" t="s">
        <v>1031</v>
      </c>
      <c r="J2796" t="s">
        <v>1032</v>
      </c>
      <c r="K2796">
        <v>2141</v>
      </c>
      <c r="L2796">
        <v>59966.29</v>
      </c>
      <c r="M2796">
        <v>4290.8359</v>
      </c>
      <c r="N2796">
        <v>147.9119</v>
      </c>
      <c r="O2796">
        <v>4142.924</v>
      </c>
      <c r="P2796">
        <v>161.8571</v>
      </c>
      <c r="R2796">
        <v>0</v>
      </c>
      <c r="S2796">
        <v>2304.7143000000001</v>
      </c>
      <c r="U2796">
        <f t="shared" si="50"/>
        <v>0</v>
      </c>
      <c r="V2796">
        <f t="shared" si="51"/>
        <v>3.8497049287193641</v>
      </c>
      <c r="W2796" t="str">
        <f t="shared" si="52"/>
        <v/>
      </c>
      <c r="X2796">
        <f t="shared" si="53"/>
        <v>0.26596639641748965</v>
      </c>
      <c r="Y2796" t="str">
        <f t="shared" si="54"/>
        <v/>
      </c>
      <c r="AA2796">
        <v>161.8571</v>
      </c>
      <c r="AC2796">
        <v>0</v>
      </c>
      <c r="AD2796">
        <v>2304.7143000000001</v>
      </c>
      <c r="AF2796">
        <v>0</v>
      </c>
      <c r="AG2796">
        <v>2141</v>
      </c>
      <c r="AH2796">
        <v>59966.29</v>
      </c>
      <c r="AI2796">
        <v>4290.8359</v>
      </c>
      <c r="AJ2796">
        <v>147.9119</v>
      </c>
      <c r="AK2796">
        <v>4142.924</v>
      </c>
    </row>
    <row r="2797" spans="1:37" ht="19" customHeight="1">
      <c r="A2797" t="s">
        <v>1283</v>
      </c>
      <c r="B2797" t="s">
        <v>1284</v>
      </c>
      <c r="C2797" t="s">
        <v>1285</v>
      </c>
      <c r="D2797">
        <v>7</v>
      </c>
      <c r="E2797" t="s">
        <v>1254</v>
      </c>
      <c r="G2797" t="s">
        <v>1311</v>
      </c>
      <c r="H2797" t="s">
        <v>1311</v>
      </c>
      <c r="I2797" t="s">
        <v>1031</v>
      </c>
      <c r="J2797" t="s">
        <v>1032</v>
      </c>
      <c r="K2797">
        <v>1460</v>
      </c>
      <c r="L2797">
        <v>53108.3</v>
      </c>
      <c r="M2797">
        <v>3770.0034000000001</v>
      </c>
      <c r="N2797">
        <v>100.86839999999999</v>
      </c>
      <c r="O2797">
        <v>3669.1349</v>
      </c>
      <c r="P2797">
        <v>401</v>
      </c>
      <c r="R2797">
        <v>0</v>
      </c>
      <c r="S2797">
        <v>1593.8570999999999</v>
      </c>
      <c r="U2797">
        <f t="shared" si="50"/>
        <v>0</v>
      </c>
      <c r="V2797">
        <f t="shared" si="51"/>
        <v>4.8909475188029274</v>
      </c>
      <c r="W2797" t="str">
        <f t="shared" si="52"/>
        <v/>
      </c>
      <c r="X2797">
        <f t="shared" si="53"/>
        <v>0.33790476842981365</v>
      </c>
      <c r="Y2797" t="str">
        <f t="shared" si="54"/>
        <v/>
      </c>
      <c r="AA2797">
        <v>401</v>
      </c>
      <c r="AC2797">
        <v>0</v>
      </c>
      <c r="AD2797">
        <v>1593.8570999999999</v>
      </c>
      <c r="AF2797">
        <v>0</v>
      </c>
      <c r="AG2797">
        <v>1460</v>
      </c>
      <c r="AH2797">
        <v>53108.3</v>
      </c>
      <c r="AI2797">
        <v>3770.0034000000001</v>
      </c>
      <c r="AJ2797">
        <v>100.86839999999999</v>
      </c>
      <c r="AK2797">
        <v>3669.1349</v>
      </c>
    </row>
    <row r="2798" spans="1:37" ht="19" customHeight="1">
      <c r="A2798" t="s">
        <v>1283</v>
      </c>
      <c r="B2798" t="s">
        <v>1284</v>
      </c>
      <c r="C2798" t="s">
        <v>1285</v>
      </c>
      <c r="D2798">
        <v>7</v>
      </c>
      <c r="E2798" t="s">
        <v>1246</v>
      </c>
      <c r="G2798" t="s">
        <v>1311</v>
      </c>
      <c r="H2798" t="s">
        <v>1311</v>
      </c>
      <c r="I2798" t="s">
        <v>1031</v>
      </c>
      <c r="J2798" t="s">
        <v>1032</v>
      </c>
      <c r="K2798">
        <v>3736</v>
      </c>
      <c r="L2798">
        <v>41834.42</v>
      </c>
      <c r="M2798">
        <v>3148.3618000000001</v>
      </c>
      <c r="N2798">
        <v>258.11180000000002</v>
      </c>
      <c r="O2798">
        <v>2890.2501000000002</v>
      </c>
      <c r="P2798">
        <v>221.8571</v>
      </c>
      <c r="R2798">
        <v>0</v>
      </c>
      <c r="S2798">
        <v>1223.4286</v>
      </c>
      <c r="U2798">
        <f t="shared" si="50"/>
        <v>0</v>
      </c>
      <c r="V2798">
        <f t="shared" si="51"/>
        <v>5.3211605483147935</v>
      </c>
      <c r="W2798" t="str">
        <f t="shared" si="52"/>
        <v/>
      </c>
      <c r="X2798">
        <f t="shared" si="53"/>
        <v>0.36762747857011963</v>
      </c>
      <c r="Y2798" t="str">
        <f t="shared" si="54"/>
        <v/>
      </c>
      <c r="AA2798">
        <v>221.8571</v>
      </c>
      <c r="AC2798">
        <v>0</v>
      </c>
      <c r="AD2798">
        <v>1223.4286</v>
      </c>
      <c r="AF2798">
        <v>0</v>
      </c>
      <c r="AG2798">
        <v>3736</v>
      </c>
      <c r="AH2798">
        <v>41834.42</v>
      </c>
      <c r="AI2798">
        <v>3148.3618000000001</v>
      </c>
      <c r="AJ2798">
        <v>258.11180000000002</v>
      </c>
      <c r="AK2798">
        <v>2890.2501000000002</v>
      </c>
    </row>
    <row r="2799" spans="1:37" ht="19" customHeight="1">
      <c r="A2799" t="s">
        <v>1283</v>
      </c>
      <c r="B2799" t="s">
        <v>1284</v>
      </c>
      <c r="C2799" t="s">
        <v>1285</v>
      </c>
      <c r="D2799">
        <v>7</v>
      </c>
      <c r="E2799" t="s">
        <v>1251</v>
      </c>
      <c r="F2799" t="s">
        <v>1127</v>
      </c>
      <c r="G2799" t="s">
        <v>1311</v>
      </c>
      <c r="H2799" t="s">
        <v>1311</v>
      </c>
      <c r="I2799" t="s">
        <v>1031</v>
      </c>
      <c r="J2799" t="s">
        <v>1039</v>
      </c>
      <c r="K2799">
        <v>440</v>
      </c>
      <c r="L2799">
        <v>0</v>
      </c>
      <c r="M2799">
        <v>3039.8471</v>
      </c>
      <c r="N2799">
        <v>3039.8471</v>
      </c>
      <c r="O2799">
        <v>0</v>
      </c>
      <c r="P2799">
        <v>160.1429</v>
      </c>
      <c r="Q2799">
        <v>2423.4286000000002</v>
      </c>
      <c r="R2799">
        <v>785.28570000000002</v>
      </c>
      <c r="S2799">
        <v>4524.1428999999998</v>
      </c>
      <c r="T2799">
        <v>30.857099999999999</v>
      </c>
      <c r="U2799">
        <f t="shared" si="50"/>
        <v>6.8205405271349849E-3</v>
      </c>
      <c r="V2799">
        <f t="shared" si="51"/>
        <v>1.3893712963209641E-2</v>
      </c>
      <c r="W2799">
        <f t="shared" si="52"/>
        <v>2.0370398662590734</v>
      </c>
      <c r="X2799">
        <f t="shared" si="53"/>
        <v>9.5988097862375527E-2</v>
      </c>
      <c r="Y2799">
        <f t="shared" si="54"/>
        <v>14.0733857500728</v>
      </c>
      <c r="AA2799">
        <v>160.1429</v>
      </c>
      <c r="AB2799">
        <v>2423.4286000000002</v>
      </c>
      <c r="AC2799">
        <v>785.28570000000002</v>
      </c>
      <c r="AD2799">
        <v>4524.1428999999998</v>
      </c>
      <c r="AE2799">
        <v>30.857099999999999</v>
      </c>
      <c r="AF2799">
        <v>6.7330000000000003E-3</v>
      </c>
      <c r="AG2799">
        <v>440</v>
      </c>
      <c r="AH2799">
        <v>0</v>
      </c>
      <c r="AI2799">
        <v>3039.8471</v>
      </c>
      <c r="AJ2799">
        <v>3039.8471</v>
      </c>
      <c r="AK2799">
        <v>0</v>
      </c>
    </row>
    <row r="2800" spans="1:37" ht="19" customHeight="1">
      <c r="A2800" t="s">
        <v>1283</v>
      </c>
      <c r="B2800" t="s">
        <v>1284</v>
      </c>
      <c r="C2800" t="s">
        <v>1285</v>
      </c>
      <c r="D2800">
        <v>7</v>
      </c>
      <c r="E2800" t="s">
        <v>1240</v>
      </c>
      <c r="F2800" t="s">
        <v>1241</v>
      </c>
      <c r="G2800" t="s">
        <v>1311</v>
      </c>
      <c r="H2800" t="s">
        <v>1311</v>
      </c>
      <c r="I2800" t="s">
        <v>1031</v>
      </c>
      <c r="J2800" t="s">
        <v>1032</v>
      </c>
      <c r="K2800">
        <v>42568</v>
      </c>
      <c r="L2800">
        <v>0</v>
      </c>
      <c r="M2800">
        <v>2940.9616999999998</v>
      </c>
      <c r="N2800">
        <v>2940.9616999999998</v>
      </c>
      <c r="O2800">
        <v>0</v>
      </c>
      <c r="P2800">
        <v>18.857099999999999</v>
      </c>
      <c r="Q2800">
        <v>140.57140000000001</v>
      </c>
      <c r="R2800">
        <v>5.8571</v>
      </c>
      <c r="S2800">
        <v>151.42859999999999</v>
      </c>
      <c r="T2800">
        <v>1.8571</v>
      </c>
      <c r="U2800">
        <f t="shared" si="50"/>
        <v>1.2263865610591396E-2</v>
      </c>
      <c r="V2800">
        <f t="shared" si="51"/>
        <v>40.158482988965474</v>
      </c>
      <c r="W2800">
        <f t="shared" si="52"/>
        <v>3274.5371047024159</v>
      </c>
      <c r="X2800">
        <f t="shared" si="53"/>
        <v>2.774491646322331</v>
      </c>
      <c r="Y2800">
        <f t="shared" si="54"/>
        <v>226.23304383947323</v>
      </c>
      <c r="AA2800">
        <v>18.857099999999999</v>
      </c>
      <c r="AB2800">
        <v>140.57140000000001</v>
      </c>
      <c r="AC2800">
        <v>5.8571</v>
      </c>
      <c r="AD2800">
        <v>151.42859999999999</v>
      </c>
      <c r="AE2800">
        <v>1.8571</v>
      </c>
      <c r="AF2800">
        <v>1.208857E-2</v>
      </c>
      <c r="AG2800">
        <v>42568</v>
      </c>
      <c r="AH2800">
        <v>0</v>
      </c>
      <c r="AI2800">
        <v>2940.9616999999998</v>
      </c>
      <c r="AJ2800">
        <v>2940.9616999999998</v>
      </c>
      <c r="AK2800">
        <v>0</v>
      </c>
    </row>
    <row r="2801" spans="1:37" ht="19" customHeight="1">
      <c r="A2801" t="s">
        <v>1283</v>
      </c>
      <c r="B2801" t="s">
        <v>1284</v>
      </c>
      <c r="C2801" t="s">
        <v>1285</v>
      </c>
      <c r="D2801">
        <v>7</v>
      </c>
      <c r="E2801" t="s">
        <v>1266</v>
      </c>
      <c r="G2801" t="s">
        <v>1311</v>
      </c>
      <c r="H2801" t="s">
        <v>1311</v>
      </c>
      <c r="I2801" t="s">
        <v>1031</v>
      </c>
      <c r="J2801" t="s">
        <v>1042</v>
      </c>
      <c r="K2801">
        <v>2725</v>
      </c>
      <c r="L2801">
        <v>0</v>
      </c>
      <c r="M2801">
        <v>2725</v>
      </c>
      <c r="N2801">
        <v>2725</v>
      </c>
      <c r="O2801">
        <v>0</v>
      </c>
      <c r="R2801">
        <v>38.714300000000001</v>
      </c>
      <c r="S2801">
        <v>353.8571</v>
      </c>
      <c r="T2801">
        <v>6.2857000000000003</v>
      </c>
      <c r="U2801">
        <f t="shared" si="50"/>
        <v>1.7763385276146786E-2</v>
      </c>
      <c r="V2801">
        <f t="shared" si="51"/>
        <v>1.1001212474914712</v>
      </c>
      <c r="W2801">
        <f t="shared" si="52"/>
        <v>61.931958936270306</v>
      </c>
      <c r="X2801">
        <f t="shared" si="53"/>
        <v>1.1001212474914712</v>
      </c>
      <c r="Y2801">
        <f t="shared" si="54"/>
        <v>61.931958936270306</v>
      </c>
      <c r="AC2801">
        <v>38.714300000000001</v>
      </c>
      <c r="AD2801">
        <v>353.8571</v>
      </c>
      <c r="AE2801">
        <v>6.2857000000000003</v>
      </c>
      <c r="AF2801">
        <v>1.7708749999999999E-2</v>
      </c>
      <c r="AG2801">
        <v>2725</v>
      </c>
      <c r="AH2801">
        <v>0</v>
      </c>
      <c r="AI2801">
        <v>2725</v>
      </c>
      <c r="AJ2801">
        <v>2725</v>
      </c>
      <c r="AK2801">
        <v>0</v>
      </c>
    </row>
    <row r="2802" spans="1:37" ht="19" customHeight="1">
      <c r="A2802" t="s">
        <v>1283</v>
      </c>
      <c r="B2802" t="s">
        <v>1284</v>
      </c>
      <c r="C2802" t="s">
        <v>1285</v>
      </c>
      <c r="D2802">
        <v>7</v>
      </c>
      <c r="E2802" t="s">
        <v>1267</v>
      </c>
      <c r="G2802" t="s">
        <v>1311</v>
      </c>
      <c r="H2802" t="s">
        <v>1311</v>
      </c>
      <c r="I2802" t="s">
        <v>1031</v>
      </c>
      <c r="J2802" t="s">
        <v>1032</v>
      </c>
      <c r="K2802">
        <v>4133</v>
      </c>
      <c r="L2802">
        <v>32923.82</v>
      </c>
      <c r="M2802">
        <v>2560.1489999999999</v>
      </c>
      <c r="N2802">
        <v>285.53469999999999</v>
      </c>
      <c r="O2802">
        <v>2274.6143000000002</v>
      </c>
      <c r="P2802">
        <v>3.8571</v>
      </c>
      <c r="R2802">
        <v>0</v>
      </c>
      <c r="S2802">
        <v>233.57140000000001</v>
      </c>
      <c r="U2802">
        <f t="shared" si="50"/>
        <v>0</v>
      </c>
      <c r="V2802">
        <f t="shared" si="51"/>
        <v>22.664724484981587</v>
      </c>
      <c r="W2802" t="str">
        <f t="shared" si="52"/>
        <v/>
      </c>
      <c r="X2802">
        <f t="shared" si="53"/>
        <v>1.5658405585126063</v>
      </c>
      <c r="Y2802" t="str">
        <f t="shared" si="54"/>
        <v/>
      </c>
      <c r="AA2802">
        <v>3.8571</v>
      </c>
      <c r="AC2802">
        <v>0</v>
      </c>
      <c r="AD2802">
        <v>233.57140000000001</v>
      </c>
      <c r="AF2802">
        <v>0</v>
      </c>
      <c r="AG2802">
        <v>4133</v>
      </c>
      <c r="AH2802">
        <v>32923.82</v>
      </c>
      <c r="AI2802">
        <v>2560.1489999999999</v>
      </c>
      <c r="AJ2802">
        <v>285.53469999999999</v>
      </c>
      <c r="AK2802">
        <v>2274.6143000000002</v>
      </c>
    </row>
    <row r="2803" spans="1:37" ht="19" customHeight="1">
      <c r="A2803" t="s">
        <v>1283</v>
      </c>
      <c r="B2803" t="s">
        <v>1284</v>
      </c>
      <c r="C2803" t="s">
        <v>1285</v>
      </c>
      <c r="D2803">
        <v>7</v>
      </c>
      <c r="E2803" t="s">
        <v>1255</v>
      </c>
      <c r="G2803" t="s">
        <v>1311</v>
      </c>
      <c r="H2803" t="s">
        <v>1311</v>
      </c>
      <c r="I2803" t="s">
        <v>1031</v>
      </c>
      <c r="J2803" t="s">
        <v>1032</v>
      </c>
      <c r="K2803">
        <v>13576</v>
      </c>
      <c r="L2803">
        <v>20092.080000000002</v>
      </c>
      <c r="M2803">
        <v>2326.0441999999998</v>
      </c>
      <c r="N2803">
        <v>937.92370000000005</v>
      </c>
      <c r="O2803">
        <v>1388.1204</v>
      </c>
      <c r="P2803">
        <v>4.5713999999999997</v>
      </c>
      <c r="R2803">
        <v>0</v>
      </c>
      <c r="S2803">
        <v>182.71430000000001</v>
      </c>
      <c r="U2803">
        <f t="shared" si="50"/>
        <v>0</v>
      </c>
      <c r="V2803">
        <f t="shared" si="51"/>
        <v>26.323750873827141</v>
      </c>
      <c r="W2803" t="str">
        <f t="shared" si="52"/>
        <v/>
      </c>
      <c r="X2803">
        <f t="shared" si="53"/>
        <v>1.8186427037808675</v>
      </c>
      <c r="Y2803" t="str">
        <f t="shared" si="54"/>
        <v/>
      </c>
      <c r="AA2803">
        <v>4.5713999999999997</v>
      </c>
      <c r="AC2803">
        <v>0</v>
      </c>
      <c r="AD2803">
        <v>182.71430000000001</v>
      </c>
      <c r="AF2803">
        <v>0</v>
      </c>
      <c r="AG2803">
        <v>13576</v>
      </c>
      <c r="AH2803">
        <v>20092.080000000002</v>
      </c>
      <c r="AI2803">
        <v>2326.0441999999998</v>
      </c>
      <c r="AJ2803">
        <v>937.92370000000005</v>
      </c>
      <c r="AK2803">
        <v>1388.1204</v>
      </c>
    </row>
    <row r="2804" spans="1:37" ht="19" customHeight="1">
      <c r="A2804" t="s">
        <v>1283</v>
      </c>
      <c r="B2804" t="s">
        <v>1284</v>
      </c>
      <c r="C2804" t="s">
        <v>1285</v>
      </c>
      <c r="D2804">
        <v>7</v>
      </c>
      <c r="E2804" t="s">
        <v>1252</v>
      </c>
      <c r="G2804" t="s">
        <v>1311</v>
      </c>
      <c r="H2804" t="s">
        <v>1311</v>
      </c>
      <c r="I2804" t="s">
        <v>1031</v>
      </c>
      <c r="J2804" t="s">
        <v>1039</v>
      </c>
      <c r="K2804">
        <v>335</v>
      </c>
      <c r="L2804">
        <v>0</v>
      </c>
      <c r="M2804">
        <v>2314.4225000000001</v>
      </c>
      <c r="N2804">
        <v>2314.4225000000001</v>
      </c>
      <c r="O2804">
        <v>0</v>
      </c>
      <c r="P2804">
        <v>207.57140000000001</v>
      </c>
      <c r="Q2804">
        <v>1792.5714</v>
      </c>
      <c r="R2804">
        <v>870.14290000000005</v>
      </c>
      <c r="S2804">
        <v>3593.7143000000001</v>
      </c>
      <c r="T2804">
        <v>23.571400000000001</v>
      </c>
      <c r="U2804">
        <f t="shared" si="50"/>
        <v>6.5590634180352067E-3</v>
      </c>
      <c r="V2804">
        <f t="shared" si="51"/>
        <v>1.33169024752866E-2</v>
      </c>
      <c r="W2804">
        <f t="shared" si="52"/>
        <v>2.0303054912793832</v>
      </c>
      <c r="X2804">
        <f t="shared" si="53"/>
        <v>9.2002802146594051E-2</v>
      </c>
      <c r="Y2804">
        <f t="shared" si="54"/>
        <v>14.02682003250913</v>
      </c>
      <c r="AA2804">
        <v>207.57140000000001</v>
      </c>
      <c r="AB2804">
        <v>1792.5714</v>
      </c>
      <c r="AC2804">
        <v>870.14290000000005</v>
      </c>
      <c r="AD2804">
        <v>3593.7143000000001</v>
      </c>
      <c r="AE2804">
        <v>23.571400000000001</v>
      </c>
      <c r="AF2804">
        <v>6.5119699999999997E-3</v>
      </c>
      <c r="AG2804">
        <v>335</v>
      </c>
      <c r="AH2804">
        <v>0</v>
      </c>
      <c r="AI2804">
        <v>2314.4225000000001</v>
      </c>
      <c r="AJ2804">
        <v>2314.4225000000001</v>
      </c>
      <c r="AK2804">
        <v>0</v>
      </c>
    </row>
    <row r="2805" spans="1:37" ht="19" customHeight="1">
      <c r="A2805" t="s">
        <v>1283</v>
      </c>
      <c r="B2805" t="s">
        <v>1284</v>
      </c>
      <c r="C2805" t="s">
        <v>1285</v>
      </c>
      <c r="D2805">
        <v>7</v>
      </c>
      <c r="E2805" t="s">
        <v>1257</v>
      </c>
      <c r="F2805" t="s">
        <v>1127</v>
      </c>
      <c r="G2805" t="s">
        <v>1311</v>
      </c>
      <c r="H2805" t="s">
        <v>1311</v>
      </c>
      <c r="I2805" t="s">
        <v>1031</v>
      </c>
      <c r="J2805" t="s">
        <v>1039</v>
      </c>
      <c r="K2805">
        <v>304</v>
      </c>
      <c r="L2805">
        <v>0</v>
      </c>
      <c r="M2805">
        <v>2100.2606999999998</v>
      </c>
      <c r="N2805">
        <v>2100.2606999999998</v>
      </c>
      <c r="O2805">
        <v>0</v>
      </c>
      <c r="P2805">
        <v>158.28569999999999</v>
      </c>
      <c r="Q2805">
        <v>2203.8571000000002</v>
      </c>
      <c r="R2805">
        <v>973.14290000000005</v>
      </c>
      <c r="S2805">
        <v>4315.1428999999998</v>
      </c>
      <c r="T2805">
        <v>22.714300000000001</v>
      </c>
      <c r="U2805">
        <f t="shared" si="50"/>
        <v>5.2638581215931467E-3</v>
      </c>
      <c r="V2805">
        <f t="shared" si="51"/>
        <v>1.0064225550577116E-2</v>
      </c>
      <c r="W2805">
        <f t="shared" si="52"/>
        <v>1.9119484830512685</v>
      </c>
      <c r="X2805">
        <f t="shared" si="53"/>
        <v>6.9531241446753211E-2</v>
      </c>
      <c r="Y2805">
        <f t="shared" si="54"/>
        <v>13.209178484793403</v>
      </c>
      <c r="AA2805">
        <v>158.28569999999999</v>
      </c>
      <c r="AB2805">
        <v>2203.8571000000002</v>
      </c>
      <c r="AC2805">
        <v>973.14290000000005</v>
      </c>
      <c r="AD2805">
        <v>4315.1428999999998</v>
      </c>
      <c r="AE2805">
        <v>22.714300000000001</v>
      </c>
      <c r="AF2805">
        <v>5.2222600000000003E-3</v>
      </c>
      <c r="AG2805">
        <v>304</v>
      </c>
      <c r="AH2805">
        <v>0</v>
      </c>
      <c r="AI2805">
        <v>2100.2606999999998</v>
      </c>
      <c r="AJ2805">
        <v>2100.2606999999998</v>
      </c>
      <c r="AK2805">
        <v>0</v>
      </c>
    </row>
    <row r="2806" spans="1:37" ht="19" customHeight="1">
      <c r="A2806" t="s">
        <v>1283</v>
      </c>
      <c r="B2806" t="s">
        <v>1284</v>
      </c>
      <c r="C2806" t="s">
        <v>1285</v>
      </c>
      <c r="D2806">
        <v>7</v>
      </c>
      <c r="E2806" t="s">
        <v>1261</v>
      </c>
      <c r="G2806" t="s">
        <v>1311</v>
      </c>
      <c r="H2806" t="s">
        <v>1311</v>
      </c>
      <c r="I2806" t="s">
        <v>1031</v>
      </c>
      <c r="J2806" t="s">
        <v>1032</v>
      </c>
      <c r="K2806">
        <v>13082</v>
      </c>
      <c r="L2806">
        <v>8151.96</v>
      </c>
      <c r="M2806">
        <v>1467.0025000000001</v>
      </c>
      <c r="N2806">
        <v>903.80769999999995</v>
      </c>
      <c r="O2806">
        <v>563.19479999999999</v>
      </c>
      <c r="P2806">
        <v>22</v>
      </c>
      <c r="R2806">
        <v>0</v>
      </c>
      <c r="S2806">
        <v>102.5714</v>
      </c>
      <c r="U2806">
        <f t="shared" si="50"/>
        <v>0</v>
      </c>
      <c r="V2806">
        <f t="shared" si="51"/>
        <v>29.573768683501026</v>
      </c>
      <c r="W2806" t="str">
        <f t="shared" si="52"/>
        <v/>
      </c>
      <c r="X2806">
        <f t="shared" si="53"/>
        <v>2.0431795384901221</v>
      </c>
      <c r="Y2806" t="str">
        <f t="shared" si="54"/>
        <v/>
      </c>
      <c r="AA2806">
        <v>22</v>
      </c>
      <c r="AC2806">
        <v>0</v>
      </c>
      <c r="AD2806">
        <v>102.5714</v>
      </c>
      <c r="AF2806">
        <v>0</v>
      </c>
      <c r="AG2806">
        <v>13082</v>
      </c>
      <c r="AH2806">
        <v>8151.96</v>
      </c>
      <c r="AI2806">
        <v>1467.0025000000001</v>
      </c>
      <c r="AJ2806">
        <v>903.80769999999995</v>
      </c>
      <c r="AK2806">
        <v>563.19479999999999</v>
      </c>
    </row>
    <row r="2807" spans="1:37" ht="19" customHeight="1">
      <c r="A2807" t="s">
        <v>1283</v>
      </c>
      <c r="B2807" t="s">
        <v>1284</v>
      </c>
      <c r="C2807" t="s">
        <v>1285</v>
      </c>
      <c r="D2807">
        <v>7</v>
      </c>
      <c r="E2807" t="s">
        <v>1262</v>
      </c>
      <c r="F2807" t="s">
        <v>1263</v>
      </c>
      <c r="G2807" t="s">
        <v>1311</v>
      </c>
      <c r="H2807" t="s">
        <v>1311</v>
      </c>
      <c r="I2807" t="s">
        <v>1031</v>
      </c>
      <c r="J2807" t="s">
        <v>1039</v>
      </c>
      <c r="K2807">
        <v>210.29</v>
      </c>
      <c r="L2807">
        <v>0</v>
      </c>
      <c r="M2807">
        <v>1452.8320000000001</v>
      </c>
      <c r="N2807">
        <v>1452.8320000000001</v>
      </c>
      <c r="O2807">
        <v>0</v>
      </c>
      <c r="Q2807">
        <v>261.71429999999998</v>
      </c>
      <c r="R2807">
        <v>7.7142999999999997</v>
      </c>
      <c r="S2807">
        <v>264.8571</v>
      </c>
      <c r="T2807">
        <v>6.7142999999999997</v>
      </c>
      <c r="U2807">
        <f t="shared" si="50"/>
        <v>2.5350651351238082E-2</v>
      </c>
      <c r="V2807">
        <f t="shared" si="51"/>
        <v>0.11342504532228349</v>
      </c>
      <c r="W2807">
        <f t="shared" si="52"/>
        <v>4.4742457994770231</v>
      </c>
      <c r="X2807">
        <f t="shared" si="53"/>
        <v>0.78362040727406812</v>
      </c>
      <c r="Y2807">
        <f t="shared" si="54"/>
        <v>30.911253380311958</v>
      </c>
      <c r="AB2807">
        <v>261.71429999999998</v>
      </c>
      <c r="AC2807">
        <v>7.7142999999999997</v>
      </c>
      <c r="AD2807">
        <v>264.8571</v>
      </c>
      <c r="AE2807">
        <v>6.7142999999999997</v>
      </c>
      <c r="AF2807">
        <v>2.5240749999999999E-2</v>
      </c>
      <c r="AG2807">
        <v>210.29</v>
      </c>
      <c r="AH2807">
        <v>0</v>
      </c>
      <c r="AI2807">
        <v>1452.8320000000001</v>
      </c>
      <c r="AJ2807">
        <v>1452.8320000000001</v>
      </c>
      <c r="AK2807">
        <v>0</v>
      </c>
    </row>
    <row r="2808" spans="1:37" ht="19" customHeight="1">
      <c r="A2808" t="s">
        <v>1283</v>
      </c>
      <c r="B2808" t="s">
        <v>1284</v>
      </c>
      <c r="C2808" t="s">
        <v>1285</v>
      </c>
      <c r="D2808">
        <v>7</v>
      </c>
      <c r="E2808" t="s">
        <v>1260</v>
      </c>
      <c r="G2808" t="s">
        <v>1311</v>
      </c>
      <c r="H2808" t="s">
        <v>1311</v>
      </c>
      <c r="I2808" t="s">
        <v>1031</v>
      </c>
      <c r="J2808" t="s">
        <v>1039</v>
      </c>
      <c r="K2808">
        <v>208</v>
      </c>
      <c r="L2808">
        <v>0</v>
      </c>
      <c r="M2808">
        <v>1437.0101999999999</v>
      </c>
      <c r="N2808">
        <v>1437.0101999999999</v>
      </c>
      <c r="O2808">
        <v>0</v>
      </c>
      <c r="P2808">
        <v>170.71430000000001</v>
      </c>
      <c r="Q2808">
        <v>1594</v>
      </c>
      <c r="R2808">
        <v>787.57140000000004</v>
      </c>
      <c r="S2808">
        <v>3256.4286000000002</v>
      </c>
      <c r="T2808">
        <v>17.714300000000001</v>
      </c>
      <c r="U2808">
        <f t="shared" si="50"/>
        <v>5.4397937667050337E-3</v>
      </c>
      <c r="V2808">
        <f t="shared" si="51"/>
        <v>9.124807991885869E-3</v>
      </c>
      <c r="W2808">
        <f t="shared" si="52"/>
        <v>1.6774180020822562</v>
      </c>
      <c r="X2808">
        <f t="shared" si="53"/>
        <v>6.3040587295103409E-2</v>
      </c>
      <c r="Y2808">
        <f t="shared" si="54"/>
        <v>11.588782589691458</v>
      </c>
      <c r="AA2808">
        <v>170.71430000000001</v>
      </c>
      <c r="AB2808">
        <v>1594</v>
      </c>
      <c r="AC2808">
        <v>787.57140000000004</v>
      </c>
      <c r="AD2808">
        <v>3256.4286000000002</v>
      </c>
      <c r="AE2808">
        <v>17.714300000000001</v>
      </c>
      <c r="AF2808">
        <v>5.34587E-3</v>
      </c>
      <c r="AG2808">
        <v>208</v>
      </c>
      <c r="AH2808">
        <v>0</v>
      </c>
      <c r="AI2808">
        <v>1437.0101999999999</v>
      </c>
      <c r="AJ2808">
        <v>1437.0101999999999</v>
      </c>
      <c r="AK2808">
        <v>0</v>
      </c>
    </row>
    <row r="2809" spans="1:37" ht="19" customHeight="1">
      <c r="A2809" t="s">
        <v>1283</v>
      </c>
      <c r="B2809" t="s">
        <v>1284</v>
      </c>
      <c r="C2809" t="s">
        <v>1285</v>
      </c>
      <c r="D2809">
        <v>7</v>
      </c>
      <c r="E2809" t="s">
        <v>1264</v>
      </c>
      <c r="F2809" t="s">
        <v>1265</v>
      </c>
      <c r="G2809" t="s">
        <v>1311</v>
      </c>
      <c r="H2809" t="s">
        <v>1311</v>
      </c>
      <c r="I2809" t="s">
        <v>1031</v>
      </c>
      <c r="J2809" t="s">
        <v>1042</v>
      </c>
      <c r="K2809">
        <v>1127.8699999999999</v>
      </c>
      <c r="L2809">
        <v>183.11</v>
      </c>
      <c r="M2809">
        <v>1310.98</v>
      </c>
      <c r="N2809">
        <v>1127.8699999999999</v>
      </c>
      <c r="O2809">
        <v>183.11</v>
      </c>
      <c r="P2809">
        <v>1210.4286</v>
      </c>
      <c r="Q2809">
        <v>8649.4285999999993</v>
      </c>
      <c r="R2809">
        <v>0.1429</v>
      </c>
      <c r="S2809">
        <v>8695.2857000000004</v>
      </c>
      <c r="T2809">
        <v>7.1429</v>
      </c>
      <c r="U2809">
        <f t="shared" si="50"/>
        <v>8.2146812036319858E-4</v>
      </c>
      <c r="V2809">
        <f t="shared" si="51"/>
        <v>2.1538436298057136E-2</v>
      </c>
      <c r="W2809">
        <f t="shared" si="52"/>
        <v>26.2194426833439</v>
      </c>
      <c r="X2809">
        <f t="shared" si="53"/>
        <v>2.1538436298057136E-2</v>
      </c>
      <c r="Y2809">
        <f t="shared" si="54"/>
        <v>26.2194426833439</v>
      </c>
      <c r="AA2809">
        <v>1210.4286</v>
      </c>
      <c r="AB2809">
        <v>8649.4285999999993</v>
      </c>
      <c r="AC2809">
        <v>0.1429</v>
      </c>
      <c r="AD2809">
        <v>8695.2857000000004</v>
      </c>
      <c r="AE2809">
        <v>7.1429</v>
      </c>
      <c r="AF2809">
        <v>8.6852000000000001E-4</v>
      </c>
      <c r="AG2809">
        <v>1127.8699999999999</v>
      </c>
      <c r="AH2809">
        <v>183.11</v>
      </c>
      <c r="AI2809">
        <v>1310.98</v>
      </c>
      <c r="AJ2809">
        <v>1127.8699999999999</v>
      </c>
      <c r="AK2809">
        <v>183.11</v>
      </c>
    </row>
    <row r="2810" spans="1:37" ht="19" customHeight="1">
      <c r="A2810" t="s">
        <v>1283</v>
      </c>
      <c r="B2810" t="s">
        <v>1284</v>
      </c>
      <c r="C2810" t="s">
        <v>1285</v>
      </c>
      <c r="D2810">
        <v>7</v>
      </c>
      <c r="E2810" t="s">
        <v>1258</v>
      </c>
      <c r="G2810" t="s">
        <v>1311</v>
      </c>
      <c r="H2810" t="s">
        <v>1311</v>
      </c>
      <c r="I2810" t="s">
        <v>1031</v>
      </c>
      <c r="J2810" t="s">
        <v>1032</v>
      </c>
      <c r="K2810">
        <v>0</v>
      </c>
      <c r="L2810">
        <v>16289.25</v>
      </c>
      <c r="M2810">
        <v>1125.384</v>
      </c>
      <c r="N2810">
        <v>0</v>
      </c>
      <c r="O2810">
        <v>1125.384</v>
      </c>
      <c r="P2810">
        <v>470.1429</v>
      </c>
      <c r="R2810">
        <v>0</v>
      </c>
      <c r="S2810">
        <v>1830.2856999999999</v>
      </c>
      <c r="U2810">
        <f t="shared" si="50"/>
        <v>0</v>
      </c>
      <c r="V2810">
        <f t="shared" si="51"/>
        <v>1.2714057233172473</v>
      </c>
      <c r="W2810" t="str">
        <f t="shared" si="52"/>
        <v/>
      </c>
      <c r="X2810">
        <f t="shared" si="53"/>
        <v>8.7838277301266615E-2</v>
      </c>
      <c r="Y2810" t="str">
        <f t="shared" si="54"/>
        <v/>
      </c>
      <c r="AA2810">
        <v>470.1429</v>
      </c>
      <c r="AC2810">
        <v>0</v>
      </c>
      <c r="AD2810">
        <v>1830.2856999999999</v>
      </c>
      <c r="AF2810">
        <v>0</v>
      </c>
      <c r="AG2810">
        <v>0</v>
      </c>
      <c r="AH2810">
        <v>16289.25</v>
      </c>
      <c r="AI2810">
        <v>1125.384</v>
      </c>
      <c r="AJ2810">
        <v>0</v>
      </c>
      <c r="AK2810">
        <v>1125.384</v>
      </c>
    </row>
    <row r="2811" spans="1:37" ht="19" customHeight="1">
      <c r="A2811" t="s">
        <v>1283</v>
      </c>
      <c r="B2811" t="s">
        <v>1284</v>
      </c>
      <c r="C2811" t="s">
        <v>1285</v>
      </c>
      <c r="D2811">
        <v>7</v>
      </c>
      <c r="E2811" t="s">
        <v>1041</v>
      </c>
      <c r="F2811" t="s">
        <v>1041</v>
      </c>
      <c r="G2811" t="s">
        <v>1311</v>
      </c>
      <c r="H2811" t="s">
        <v>1311</v>
      </c>
      <c r="I2811" t="s">
        <v>1031</v>
      </c>
      <c r="J2811" t="s">
        <v>1042</v>
      </c>
      <c r="K2811">
        <v>793</v>
      </c>
      <c r="L2811">
        <v>0</v>
      </c>
      <c r="M2811">
        <v>793</v>
      </c>
      <c r="N2811">
        <v>793</v>
      </c>
      <c r="O2811">
        <v>0</v>
      </c>
      <c r="Q2811">
        <v>238.8571</v>
      </c>
      <c r="R2811">
        <v>9.5714000000000006</v>
      </c>
      <c r="S2811">
        <v>241.71430000000001</v>
      </c>
      <c r="T2811">
        <v>2</v>
      </c>
      <c r="U2811">
        <f t="shared" si="50"/>
        <v>8.2742311894662413E-3</v>
      </c>
      <c r="V2811">
        <f t="shared" si="51"/>
        <v>0.46867609523190928</v>
      </c>
      <c r="W2811">
        <f t="shared" si="52"/>
        <v>56.642857142857146</v>
      </c>
      <c r="X2811">
        <f t="shared" si="53"/>
        <v>0.46867609523190928</v>
      </c>
      <c r="Y2811">
        <f t="shared" si="54"/>
        <v>56.642857142857146</v>
      </c>
      <c r="AB2811">
        <v>238.8571</v>
      </c>
      <c r="AC2811">
        <v>9.5714000000000006</v>
      </c>
      <c r="AD2811">
        <v>241.71430000000001</v>
      </c>
      <c r="AE2811">
        <v>2</v>
      </c>
      <c r="AF2811">
        <v>8.2288399999999994E-3</v>
      </c>
      <c r="AG2811">
        <v>793</v>
      </c>
      <c r="AH2811">
        <v>0</v>
      </c>
      <c r="AI2811">
        <v>793</v>
      </c>
      <c r="AJ2811">
        <v>793</v>
      </c>
      <c r="AK2811">
        <v>0</v>
      </c>
    </row>
    <row r="2812" spans="1:37" ht="19" customHeight="1">
      <c r="A2812" t="s">
        <v>1283</v>
      </c>
      <c r="B2812" t="s">
        <v>1284</v>
      </c>
      <c r="C2812" t="s">
        <v>1285</v>
      </c>
      <c r="D2812">
        <v>7</v>
      </c>
      <c r="E2812" t="s">
        <v>1036</v>
      </c>
      <c r="G2812" t="s">
        <v>1311</v>
      </c>
      <c r="H2812" t="s">
        <v>1311</v>
      </c>
      <c r="I2812" t="s">
        <v>1031</v>
      </c>
      <c r="J2812" t="s">
        <v>1032</v>
      </c>
      <c r="K2812">
        <v>0</v>
      </c>
      <c r="L2812">
        <v>10325.24</v>
      </c>
      <c r="M2812">
        <v>713.3433</v>
      </c>
      <c r="N2812">
        <v>0</v>
      </c>
      <c r="O2812">
        <v>713.3433</v>
      </c>
      <c r="P2812">
        <v>1.1429</v>
      </c>
      <c r="R2812">
        <v>0</v>
      </c>
      <c r="S2812">
        <v>87.857100000000003</v>
      </c>
      <c r="U2812">
        <f t="shared" si="50"/>
        <v>0</v>
      </c>
      <c r="V2812">
        <f t="shared" si="51"/>
        <v>16.789016319845359</v>
      </c>
      <c r="W2812" t="str">
        <f t="shared" si="52"/>
        <v/>
      </c>
      <c r="X2812">
        <f t="shared" si="53"/>
        <v>1.1599083706870101</v>
      </c>
      <c r="Y2812" t="str">
        <f t="shared" si="54"/>
        <v/>
      </c>
      <c r="AA2812">
        <v>1.1429</v>
      </c>
      <c r="AC2812">
        <v>0</v>
      </c>
      <c r="AD2812">
        <v>87.857100000000003</v>
      </c>
      <c r="AF2812">
        <v>0</v>
      </c>
      <c r="AG2812">
        <v>0</v>
      </c>
      <c r="AH2812">
        <v>10325.24</v>
      </c>
      <c r="AI2812">
        <v>713.3433</v>
      </c>
      <c r="AJ2812">
        <v>0</v>
      </c>
      <c r="AK2812">
        <v>713.3433</v>
      </c>
    </row>
    <row r="2813" spans="1:37" ht="19" customHeight="1">
      <c r="A2813" t="s">
        <v>1283</v>
      </c>
      <c r="B2813" t="s">
        <v>1284</v>
      </c>
      <c r="C2813" t="s">
        <v>1285</v>
      </c>
      <c r="D2813">
        <v>7</v>
      </c>
      <c r="E2813" t="s">
        <v>1034</v>
      </c>
      <c r="G2813" t="s">
        <v>1311</v>
      </c>
      <c r="H2813" t="s">
        <v>1311</v>
      </c>
      <c r="I2813" t="s">
        <v>1031</v>
      </c>
      <c r="J2813" t="s">
        <v>1032</v>
      </c>
      <c r="K2813">
        <v>3993</v>
      </c>
      <c r="L2813">
        <v>5546.27</v>
      </c>
      <c r="M2813">
        <v>659.04960000000005</v>
      </c>
      <c r="N2813">
        <v>275.86950000000002</v>
      </c>
      <c r="O2813">
        <v>383.18020000000001</v>
      </c>
      <c r="P2813">
        <v>11.2857</v>
      </c>
      <c r="R2813">
        <v>0</v>
      </c>
      <c r="S2813">
        <v>54.714300000000001</v>
      </c>
      <c r="U2813">
        <f t="shared" si="50"/>
        <v>0</v>
      </c>
      <c r="V2813">
        <f t="shared" si="51"/>
        <v>24.906703679711836</v>
      </c>
      <c r="W2813" t="str">
        <f t="shared" si="52"/>
        <v/>
      </c>
      <c r="X2813">
        <f t="shared" si="53"/>
        <v>1.7207556864867659</v>
      </c>
      <c r="Y2813" t="str">
        <f t="shared" si="54"/>
        <v/>
      </c>
      <c r="AA2813">
        <v>11.2857</v>
      </c>
      <c r="AC2813">
        <v>0</v>
      </c>
      <c r="AD2813">
        <v>54.714300000000001</v>
      </c>
      <c r="AF2813">
        <v>0</v>
      </c>
      <c r="AG2813">
        <v>3993</v>
      </c>
      <c r="AH2813">
        <v>5546.27</v>
      </c>
      <c r="AI2813">
        <v>659.04960000000005</v>
      </c>
      <c r="AJ2813">
        <v>275.86950000000002</v>
      </c>
      <c r="AK2813">
        <v>383.18020000000001</v>
      </c>
    </row>
    <row r="2814" spans="1:37" ht="19" customHeight="1">
      <c r="A2814" t="s">
        <v>1283</v>
      </c>
      <c r="B2814" t="s">
        <v>1284</v>
      </c>
      <c r="C2814" t="s">
        <v>1285</v>
      </c>
      <c r="D2814">
        <v>7</v>
      </c>
      <c r="E2814" t="s">
        <v>1030</v>
      </c>
      <c r="G2814" t="s">
        <v>1311</v>
      </c>
      <c r="H2814" t="s">
        <v>1311</v>
      </c>
      <c r="I2814" t="s">
        <v>1031</v>
      </c>
      <c r="J2814" t="s">
        <v>1032</v>
      </c>
      <c r="K2814">
        <v>0</v>
      </c>
      <c r="L2814">
        <v>9298.75</v>
      </c>
      <c r="M2814">
        <v>642.42780000000005</v>
      </c>
      <c r="N2814">
        <v>0</v>
      </c>
      <c r="O2814">
        <v>642.42780000000005</v>
      </c>
      <c r="P2814">
        <v>0</v>
      </c>
      <c r="R2814">
        <v>0</v>
      </c>
      <c r="S2814">
        <v>0</v>
      </c>
      <c r="U2814" t="str">
        <f t="shared" si="50"/>
        <v/>
      </c>
      <c r="V2814" t="str">
        <f t="shared" si="51"/>
        <v/>
      </c>
      <c r="W2814" t="str">
        <f t="shared" si="52"/>
        <v/>
      </c>
      <c r="X2814" t="str">
        <f t="shared" si="53"/>
        <v/>
      </c>
      <c r="Y2814" t="str">
        <f t="shared" si="54"/>
        <v/>
      </c>
      <c r="AA2814">
        <v>0</v>
      </c>
      <c r="AC2814">
        <v>0</v>
      </c>
      <c r="AD2814">
        <v>0</v>
      </c>
      <c r="AG2814">
        <v>0</v>
      </c>
      <c r="AH2814">
        <v>9298.75</v>
      </c>
      <c r="AI2814">
        <v>642.42780000000005</v>
      </c>
      <c r="AJ2814">
        <v>0</v>
      </c>
      <c r="AK2814">
        <v>642.42780000000005</v>
      </c>
    </row>
    <row r="2815" spans="1:37" ht="19" customHeight="1">
      <c r="A2815" t="s">
        <v>1283</v>
      </c>
      <c r="B2815" t="s">
        <v>1284</v>
      </c>
      <c r="C2815" t="s">
        <v>1285</v>
      </c>
      <c r="D2815">
        <v>7</v>
      </c>
      <c r="E2815" t="s">
        <v>1268</v>
      </c>
      <c r="G2815" t="s">
        <v>1311</v>
      </c>
      <c r="H2815" t="s">
        <v>1311</v>
      </c>
      <c r="I2815" t="s">
        <v>1031</v>
      </c>
      <c r="J2815" t="s">
        <v>1032</v>
      </c>
      <c r="K2815">
        <v>0</v>
      </c>
      <c r="L2815">
        <v>6589</v>
      </c>
      <c r="M2815">
        <v>455.22190000000001</v>
      </c>
      <c r="N2815">
        <v>0</v>
      </c>
      <c r="O2815">
        <v>455.22190000000001</v>
      </c>
      <c r="P2815">
        <v>46.714300000000001</v>
      </c>
      <c r="R2815">
        <v>0</v>
      </c>
      <c r="S2815">
        <v>183.71430000000001</v>
      </c>
      <c r="U2815">
        <f t="shared" si="50"/>
        <v>0</v>
      </c>
      <c r="V2815">
        <f t="shared" si="51"/>
        <v>5.1236387928741216</v>
      </c>
      <c r="W2815" t="str">
        <f t="shared" si="52"/>
        <v/>
      </c>
      <c r="X2815">
        <f t="shared" si="53"/>
        <v>0.3539827874041378</v>
      </c>
      <c r="Y2815" t="str">
        <f t="shared" si="54"/>
        <v/>
      </c>
      <c r="AA2815">
        <v>46.714300000000001</v>
      </c>
      <c r="AC2815">
        <v>0</v>
      </c>
      <c r="AD2815">
        <v>183.71430000000001</v>
      </c>
      <c r="AF2815">
        <v>0</v>
      </c>
      <c r="AG2815">
        <v>0</v>
      </c>
      <c r="AH2815">
        <v>6589</v>
      </c>
      <c r="AI2815">
        <v>455.22190000000001</v>
      </c>
      <c r="AJ2815">
        <v>0</v>
      </c>
      <c r="AK2815">
        <v>455.22190000000001</v>
      </c>
    </row>
    <row r="2816" spans="1:37" ht="19" customHeight="1">
      <c r="A2816" t="s">
        <v>1283</v>
      </c>
      <c r="B2816" t="s">
        <v>1284</v>
      </c>
      <c r="C2816" t="s">
        <v>1285</v>
      </c>
      <c r="D2816">
        <v>7</v>
      </c>
      <c r="E2816" t="s">
        <v>1033</v>
      </c>
      <c r="G2816" t="s">
        <v>1311</v>
      </c>
      <c r="H2816" t="s">
        <v>1311</v>
      </c>
      <c r="I2816" t="s">
        <v>1031</v>
      </c>
      <c r="J2816" t="s">
        <v>1032</v>
      </c>
      <c r="K2816">
        <v>0</v>
      </c>
      <c r="L2816">
        <v>6587.66</v>
      </c>
      <c r="M2816">
        <v>455.12569999999999</v>
      </c>
      <c r="N2816">
        <v>0</v>
      </c>
      <c r="O2816">
        <v>455.12569999999999</v>
      </c>
      <c r="P2816">
        <v>1.4286000000000001</v>
      </c>
      <c r="R2816">
        <v>0</v>
      </c>
      <c r="S2816">
        <v>74.714299999999994</v>
      </c>
      <c r="U2816">
        <f t="shared" si="50"/>
        <v>0</v>
      </c>
      <c r="V2816">
        <f t="shared" si="51"/>
        <v>12.595905813402331</v>
      </c>
      <c r="W2816" t="str">
        <f t="shared" si="52"/>
        <v/>
      </c>
      <c r="X2816">
        <f t="shared" si="53"/>
        <v>0.87022105731910959</v>
      </c>
      <c r="Y2816" t="str">
        <f t="shared" si="54"/>
        <v/>
      </c>
      <c r="AA2816">
        <v>1.4286000000000001</v>
      </c>
      <c r="AC2816">
        <v>0</v>
      </c>
      <c r="AD2816">
        <v>74.714299999999994</v>
      </c>
      <c r="AF2816">
        <v>0</v>
      </c>
      <c r="AG2816">
        <v>0</v>
      </c>
      <c r="AH2816">
        <v>6587.66</v>
      </c>
      <c r="AI2816">
        <v>455.12569999999999</v>
      </c>
      <c r="AJ2816">
        <v>0</v>
      </c>
      <c r="AK2816">
        <v>455.12569999999999</v>
      </c>
    </row>
    <row r="2817" spans="1:37" ht="19" customHeight="1">
      <c r="A2817" t="s">
        <v>1283</v>
      </c>
      <c r="B2817" t="s">
        <v>1284</v>
      </c>
      <c r="C2817" t="s">
        <v>1285</v>
      </c>
      <c r="D2817">
        <v>7</v>
      </c>
      <c r="E2817" t="s">
        <v>1035</v>
      </c>
      <c r="G2817" t="s">
        <v>1311</v>
      </c>
      <c r="H2817" t="s">
        <v>1311</v>
      </c>
      <c r="I2817" t="s">
        <v>1031</v>
      </c>
      <c r="J2817" t="s">
        <v>1032</v>
      </c>
      <c r="K2817">
        <v>0</v>
      </c>
      <c r="L2817">
        <v>5928</v>
      </c>
      <c r="M2817">
        <v>409.55130000000003</v>
      </c>
      <c r="N2817">
        <v>0</v>
      </c>
      <c r="O2817">
        <v>409.55130000000003</v>
      </c>
      <c r="P2817">
        <v>0</v>
      </c>
      <c r="R2817">
        <v>0</v>
      </c>
      <c r="S2817">
        <v>0</v>
      </c>
      <c r="U2817" t="str">
        <f t="shared" si="50"/>
        <v/>
      </c>
      <c r="V2817" t="str">
        <f t="shared" si="51"/>
        <v/>
      </c>
      <c r="W2817" t="str">
        <f t="shared" si="52"/>
        <v/>
      </c>
      <c r="X2817" t="str">
        <f t="shared" si="53"/>
        <v/>
      </c>
      <c r="Y2817" t="str">
        <f t="shared" si="54"/>
        <v/>
      </c>
      <c r="AA2817">
        <v>0</v>
      </c>
      <c r="AC2817">
        <v>0</v>
      </c>
      <c r="AD2817">
        <v>0</v>
      </c>
      <c r="AG2817">
        <v>0</v>
      </c>
      <c r="AH2817">
        <v>5928</v>
      </c>
      <c r="AI2817">
        <v>409.55130000000003</v>
      </c>
      <c r="AJ2817">
        <v>0</v>
      </c>
      <c r="AK2817">
        <v>409.55130000000003</v>
      </c>
    </row>
    <row r="2818" spans="1:37" ht="19" customHeight="1">
      <c r="A2818" t="s">
        <v>1283</v>
      </c>
      <c r="B2818" t="s">
        <v>1284</v>
      </c>
      <c r="C2818" t="s">
        <v>1285</v>
      </c>
      <c r="D2818">
        <v>7</v>
      </c>
      <c r="E2818" t="s">
        <v>1062</v>
      </c>
      <c r="G2818" t="s">
        <v>1311</v>
      </c>
      <c r="H2818" t="s">
        <v>1311</v>
      </c>
      <c r="I2818" t="s">
        <v>1031</v>
      </c>
      <c r="J2818" t="s">
        <v>1039</v>
      </c>
      <c r="K2818">
        <v>39.92</v>
      </c>
      <c r="L2818">
        <v>0</v>
      </c>
      <c r="M2818">
        <v>275.7953</v>
      </c>
      <c r="N2818">
        <v>275.7953</v>
      </c>
      <c r="O2818">
        <v>0</v>
      </c>
      <c r="Q2818">
        <v>58.571399999999997</v>
      </c>
      <c r="R2818">
        <v>1.5713999999999999</v>
      </c>
      <c r="S2818">
        <v>61.857100000000003</v>
      </c>
      <c r="T2818">
        <v>0.57140000000000002</v>
      </c>
      <c r="U2818">
        <f t="shared" si="50"/>
        <v>9.2374197949790723E-3</v>
      </c>
      <c r="V2818">
        <f t="shared" si="51"/>
        <v>9.2194059256853991E-2</v>
      </c>
      <c r="W2818">
        <f t="shared" si="52"/>
        <v>9.9804990249512464</v>
      </c>
      <c r="X2818">
        <f t="shared" si="53"/>
        <v>0.63694108794994542</v>
      </c>
      <c r="Y2818">
        <f t="shared" si="54"/>
        <v>68.952272613630669</v>
      </c>
      <c r="AB2818">
        <v>58.571399999999997</v>
      </c>
      <c r="AC2818">
        <v>1.5713999999999999</v>
      </c>
      <c r="AD2818">
        <v>61.857100000000003</v>
      </c>
      <c r="AE2818">
        <v>0.57140000000000002</v>
      </c>
      <c r="AF2818">
        <v>8.6667700000000007E-3</v>
      </c>
      <c r="AG2818">
        <v>39.92</v>
      </c>
      <c r="AH2818">
        <v>0</v>
      </c>
      <c r="AI2818">
        <v>275.7953</v>
      </c>
      <c r="AJ2818">
        <v>275.7953</v>
      </c>
      <c r="AK2818">
        <v>0</v>
      </c>
    </row>
    <row r="2819" spans="1:37" ht="19" customHeight="1">
      <c r="A2819" t="s">
        <v>1283</v>
      </c>
      <c r="B2819" t="s">
        <v>1284</v>
      </c>
      <c r="C2819" t="s">
        <v>1285</v>
      </c>
      <c r="D2819">
        <v>7</v>
      </c>
      <c r="E2819" t="s">
        <v>1050</v>
      </c>
      <c r="F2819" t="s">
        <v>1050</v>
      </c>
      <c r="G2819" t="s">
        <v>1311</v>
      </c>
      <c r="H2819" t="s">
        <v>1311</v>
      </c>
      <c r="I2819" t="s">
        <v>1031</v>
      </c>
      <c r="J2819" t="s">
        <v>1042</v>
      </c>
      <c r="K2819">
        <v>238</v>
      </c>
      <c r="L2819">
        <v>0</v>
      </c>
      <c r="M2819">
        <v>238</v>
      </c>
      <c r="N2819">
        <v>238</v>
      </c>
      <c r="O2819">
        <v>0</v>
      </c>
      <c r="Q2819">
        <v>54</v>
      </c>
      <c r="R2819">
        <v>0.42859999999999998</v>
      </c>
      <c r="S2819">
        <v>53.285699999999999</v>
      </c>
      <c r="T2819">
        <v>0.71430000000000005</v>
      </c>
      <c r="U2819">
        <f t="shared" si="50"/>
        <v>1.3405097427640062E-2</v>
      </c>
      <c r="V2819">
        <f t="shared" si="51"/>
        <v>0.63806987615814381</v>
      </c>
      <c r="W2819">
        <f t="shared" si="52"/>
        <v>47.599048019039614</v>
      </c>
      <c r="X2819">
        <f t="shared" si="53"/>
        <v>0.63806987615814381</v>
      </c>
      <c r="Y2819">
        <f t="shared" si="54"/>
        <v>47.599048019039614</v>
      </c>
      <c r="AB2819">
        <v>54</v>
      </c>
      <c r="AC2819">
        <v>0.42859999999999998</v>
      </c>
      <c r="AD2819">
        <v>53.285699999999999</v>
      </c>
      <c r="AE2819">
        <v>0.71430000000000005</v>
      </c>
      <c r="AF2819">
        <v>1.383647E-2</v>
      </c>
      <c r="AG2819">
        <v>238</v>
      </c>
      <c r="AH2819">
        <v>0</v>
      </c>
      <c r="AI2819">
        <v>238</v>
      </c>
      <c r="AJ2819">
        <v>238</v>
      </c>
      <c r="AK2819">
        <v>0</v>
      </c>
    </row>
    <row r="2820" spans="1:37" ht="19" customHeight="1">
      <c r="A2820" t="s">
        <v>1283</v>
      </c>
      <c r="B2820" t="s">
        <v>1284</v>
      </c>
      <c r="C2820" t="s">
        <v>1285</v>
      </c>
      <c r="D2820">
        <v>7</v>
      </c>
      <c r="E2820" t="s">
        <v>1269</v>
      </c>
      <c r="F2820" t="s">
        <v>1269</v>
      </c>
      <c r="G2820" t="s">
        <v>1311</v>
      </c>
      <c r="H2820" t="s">
        <v>1311</v>
      </c>
      <c r="I2820" t="s">
        <v>1031</v>
      </c>
      <c r="J2820" t="s">
        <v>1032</v>
      </c>
      <c r="K2820">
        <v>2931</v>
      </c>
      <c r="L2820">
        <v>0</v>
      </c>
      <c r="M2820">
        <v>202.49340000000001</v>
      </c>
      <c r="N2820">
        <v>202.49340000000001</v>
      </c>
      <c r="O2820">
        <v>0</v>
      </c>
      <c r="P2820">
        <v>641.71429999999998</v>
      </c>
      <c r="Q2820">
        <v>35.285699999999999</v>
      </c>
      <c r="R2820">
        <v>35.285699999999999</v>
      </c>
      <c r="S2820">
        <v>639.28570000000002</v>
      </c>
      <c r="T2820">
        <v>1.8571</v>
      </c>
      <c r="U2820">
        <f t="shared" si="50"/>
        <v>2.9049609587700771E-3</v>
      </c>
      <c r="V2820">
        <f t="shared" si="51"/>
        <v>0.65497208167535381</v>
      </c>
      <c r="W2820">
        <f t="shared" si="52"/>
        <v>225.46674154018939</v>
      </c>
      <c r="X2820">
        <f t="shared" si="53"/>
        <v>4.5249922798880959E-2</v>
      </c>
      <c r="Y2820">
        <f t="shared" si="54"/>
        <v>15.576774848650356</v>
      </c>
      <c r="AA2820">
        <v>641.71429999999998</v>
      </c>
      <c r="AB2820">
        <v>35.285699999999999</v>
      </c>
      <c r="AC2820">
        <v>35.285699999999999</v>
      </c>
      <c r="AD2820">
        <v>639.28570000000002</v>
      </c>
      <c r="AE2820">
        <v>1.8571</v>
      </c>
      <c r="AF2820">
        <v>2.9362500000000001E-3</v>
      </c>
      <c r="AG2820">
        <v>2931</v>
      </c>
      <c r="AH2820">
        <v>0</v>
      </c>
      <c r="AI2820">
        <v>202.49340000000001</v>
      </c>
      <c r="AJ2820">
        <v>202.49340000000001</v>
      </c>
      <c r="AK2820">
        <v>0</v>
      </c>
    </row>
    <row r="2821" spans="1:37" ht="19" customHeight="1">
      <c r="A2821" t="s">
        <v>1283</v>
      </c>
      <c r="B2821" t="s">
        <v>1284</v>
      </c>
      <c r="C2821" t="s">
        <v>1285</v>
      </c>
      <c r="D2821">
        <v>7</v>
      </c>
      <c r="E2821" t="s">
        <v>1038</v>
      </c>
      <c r="F2821" t="s">
        <v>1038</v>
      </c>
      <c r="G2821" t="s">
        <v>1311</v>
      </c>
      <c r="H2821" t="s">
        <v>1311</v>
      </c>
      <c r="I2821" t="s">
        <v>1031</v>
      </c>
      <c r="J2821" t="s">
        <v>1039</v>
      </c>
      <c r="K2821">
        <v>28.75</v>
      </c>
      <c r="L2821">
        <v>0</v>
      </c>
      <c r="M2821">
        <v>198.62719999999999</v>
      </c>
      <c r="N2821">
        <v>198.62719999999999</v>
      </c>
      <c r="O2821">
        <v>0</v>
      </c>
      <c r="R2821">
        <v>3</v>
      </c>
      <c r="S2821">
        <v>143.71430000000001</v>
      </c>
      <c r="T2821">
        <v>11.142899999999999</v>
      </c>
      <c r="U2821">
        <f t="shared" si="50"/>
        <v>7.7535081755956081E-2</v>
      </c>
      <c r="V2821">
        <f t="shared" si="51"/>
        <v>2.8578525986230018E-2</v>
      </c>
      <c r="W2821">
        <f t="shared" si="52"/>
        <v>0.36858832594233609</v>
      </c>
      <c r="X2821">
        <f t="shared" si="53"/>
        <v>0.19744252510511678</v>
      </c>
      <c r="Y2821">
        <f t="shared" si="54"/>
        <v>2.5464927698996029</v>
      </c>
      <c r="AC2821">
        <v>3</v>
      </c>
      <c r="AD2821">
        <v>143.71430000000001</v>
      </c>
      <c r="AE2821">
        <v>11.142899999999999</v>
      </c>
      <c r="AF2821">
        <v>7.6959799999999995E-2</v>
      </c>
      <c r="AG2821">
        <v>28.75</v>
      </c>
      <c r="AH2821">
        <v>0</v>
      </c>
      <c r="AI2821">
        <v>198.62719999999999</v>
      </c>
      <c r="AJ2821">
        <v>198.62719999999999</v>
      </c>
      <c r="AK2821">
        <v>0</v>
      </c>
    </row>
    <row r="2822" spans="1:37" ht="19" customHeight="1">
      <c r="A2822" t="s">
        <v>1283</v>
      </c>
      <c r="B2822" t="s">
        <v>1284</v>
      </c>
      <c r="C2822" t="s">
        <v>1285</v>
      </c>
      <c r="D2822">
        <v>7</v>
      </c>
      <c r="E2822" t="s">
        <v>1040</v>
      </c>
      <c r="G2822" t="s">
        <v>1311</v>
      </c>
      <c r="H2822" t="s">
        <v>1311</v>
      </c>
      <c r="I2822" t="s">
        <v>1031</v>
      </c>
      <c r="J2822" t="s">
        <v>1032</v>
      </c>
      <c r="K2822">
        <v>0</v>
      </c>
      <c r="L2822">
        <v>2592</v>
      </c>
      <c r="M2822">
        <v>179.07759999999999</v>
      </c>
      <c r="N2822">
        <v>0</v>
      </c>
      <c r="O2822">
        <v>179.07759999999999</v>
      </c>
      <c r="P2822">
        <v>2.2856999999999998</v>
      </c>
      <c r="R2822">
        <v>0</v>
      </c>
      <c r="S2822">
        <v>82.571399999999997</v>
      </c>
      <c r="U2822">
        <f t="shared" si="50"/>
        <v>0</v>
      </c>
      <c r="V2822">
        <f t="shared" si="51"/>
        <v>4.484430617450041</v>
      </c>
      <c r="W2822" t="str">
        <f t="shared" si="52"/>
        <v/>
      </c>
      <c r="X2822">
        <f t="shared" si="53"/>
        <v>0.30982294457541337</v>
      </c>
      <c r="Y2822" t="str">
        <f t="shared" si="54"/>
        <v/>
      </c>
      <c r="AA2822">
        <v>2.2856999999999998</v>
      </c>
      <c r="AC2822">
        <v>0</v>
      </c>
      <c r="AD2822">
        <v>82.571399999999997</v>
      </c>
      <c r="AF2822">
        <v>0</v>
      </c>
      <c r="AG2822">
        <v>0</v>
      </c>
      <c r="AH2822">
        <v>2592</v>
      </c>
      <c r="AI2822">
        <v>179.07759999999999</v>
      </c>
      <c r="AJ2822">
        <v>0</v>
      </c>
      <c r="AK2822">
        <v>179.07759999999999</v>
      </c>
    </row>
    <row r="2823" spans="1:37" ht="19" customHeight="1">
      <c r="A2823" t="s">
        <v>1283</v>
      </c>
      <c r="B2823" t="s">
        <v>1284</v>
      </c>
      <c r="C2823" t="s">
        <v>1285</v>
      </c>
      <c r="D2823">
        <v>7</v>
      </c>
      <c r="E2823" t="s">
        <v>1048</v>
      </c>
      <c r="G2823" t="s">
        <v>1311</v>
      </c>
      <c r="H2823" t="s">
        <v>1311</v>
      </c>
      <c r="I2823" t="s">
        <v>1031</v>
      </c>
      <c r="J2823" t="s">
        <v>1032</v>
      </c>
      <c r="K2823">
        <v>0</v>
      </c>
      <c r="L2823">
        <v>1760</v>
      </c>
      <c r="M2823">
        <v>121.5955</v>
      </c>
      <c r="N2823">
        <v>0</v>
      </c>
      <c r="O2823">
        <v>121.5955</v>
      </c>
      <c r="P2823">
        <v>6.7142999999999997</v>
      </c>
      <c r="R2823">
        <v>0</v>
      </c>
      <c r="S2823">
        <v>77.571399999999997</v>
      </c>
      <c r="U2823">
        <f t="shared" si="50"/>
        <v>0</v>
      </c>
      <c r="V2823">
        <f t="shared" si="51"/>
        <v>3.2412534958576411</v>
      </c>
      <c r="W2823" t="str">
        <f t="shared" si="52"/>
        <v/>
      </c>
      <c r="X2823">
        <f t="shared" si="53"/>
        <v>0.22393286332702148</v>
      </c>
      <c r="Y2823" t="str">
        <f t="shared" si="54"/>
        <v/>
      </c>
      <c r="AA2823">
        <v>6.7142999999999997</v>
      </c>
      <c r="AC2823">
        <v>0</v>
      </c>
      <c r="AD2823">
        <v>77.571399999999997</v>
      </c>
      <c r="AF2823">
        <v>0</v>
      </c>
      <c r="AG2823">
        <v>0</v>
      </c>
      <c r="AH2823">
        <v>1760</v>
      </c>
      <c r="AI2823">
        <v>121.5955</v>
      </c>
      <c r="AJ2823">
        <v>0</v>
      </c>
      <c r="AK2823">
        <v>121.5955</v>
      </c>
    </row>
    <row r="2824" spans="1:37" ht="19" customHeight="1">
      <c r="A2824" t="s">
        <v>1283</v>
      </c>
      <c r="B2824" t="s">
        <v>1284</v>
      </c>
      <c r="C2824" t="s">
        <v>1285</v>
      </c>
      <c r="D2824">
        <v>7</v>
      </c>
      <c r="E2824" t="s">
        <v>1051</v>
      </c>
      <c r="G2824" t="s">
        <v>1311</v>
      </c>
      <c r="H2824" t="s">
        <v>1311</v>
      </c>
      <c r="I2824" t="s">
        <v>1031</v>
      </c>
      <c r="J2824" t="s">
        <v>1032</v>
      </c>
      <c r="K2824">
        <v>0</v>
      </c>
      <c r="L2824">
        <v>1568.47</v>
      </c>
      <c r="M2824">
        <v>108.3625</v>
      </c>
      <c r="N2824">
        <v>0</v>
      </c>
      <c r="O2824">
        <v>108.3625</v>
      </c>
      <c r="P2824">
        <v>0</v>
      </c>
      <c r="R2824">
        <v>0</v>
      </c>
      <c r="S2824">
        <v>0</v>
      </c>
      <c r="U2824" t="str">
        <f t="shared" si="50"/>
        <v/>
      </c>
      <c r="V2824" t="str">
        <f t="shared" si="51"/>
        <v/>
      </c>
      <c r="W2824" t="str">
        <f t="shared" si="52"/>
        <v/>
      </c>
      <c r="X2824" t="str">
        <f t="shared" si="53"/>
        <v/>
      </c>
      <c r="Y2824" t="str">
        <f t="shared" si="54"/>
        <v/>
      </c>
      <c r="AA2824">
        <v>0</v>
      </c>
      <c r="AC2824">
        <v>0</v>
      </c>
      <c r="AD2824">
        <v>0</v>
      </c>
      <c r="AG2824">
        <v>0</v>
      </c>
      <c r="AH2824">
        <v>1568.47</v>
      </c>
      <c r="AI2824">
        <v>108.3625</v>
      </c>
      <c r="AJ2824">
        <v>0</v>
      </c>
      <c r="AK2824">
        <v>108.3625</v>
      </c>
    </row>
    <row r="2825" spans="1:37" ht="19" customHeight="1">
      <c r="A2825" t="s">
        <v>1283</v>
      </c>
      <c r="B2825" t="s">
        <v>1284</v>
      </c>
      <c r="C2825" t="s">
        <v>1285</v>
      </c>
      <c r="D2825">
        <v>7</v>
      </c>
      <c r="E2825" t="s">
        <v>1043</v>
      </c>
      <c r="G2825" t="s">
        <v>1311</v>
      </c>
      <c r="H2825" t="s">
        <v>1311</v>
      </c>
      <c r="I2825" t="s">
        <v>1031</v>
      </c>
      <c r="J2825" t="s">
        <v>1032</v>
      </c>
      <c r="K2825">
        <v>0</v>
      </c>
      <c r="L2825">
        <v>1377.06</v>
      </c>
      <c r="M2825">
        <v>95.138400000000004</v>
      </c>
      <c r="N2825">
        <v>0</v>
      </c>
      <c r="O2825">
        <v>95.138400000000004</v>
      </c>
      <c r="P2825">
        <v>49.285699999999999</v>
      </c>
      <c r="R2825">
        <v>0</v>
      </c>
      <c r="S2825">
        <v>187.8571</v>
      </c>
      <c r="U2825">
        <f t="shared" si="50"/>
        <v>0</v>
      </c>
      <c r="V2825">
        <f t="shared" si="51"/>
        <v>1.0471941552534194</v>
      </c>
      <c r="W2825" t="str">
        <f t="shared" si="52"/>
        <v/>
      </c>
      <c r="X2825">
        <f t="shared" si="53"/>
        <v>7.2348609661279775E-2</v>
      </c>
      <c r="Y2825" t="str">
        <f t="shared" si="54"/>
        <v/>
      </c>
      <c r="AA2825">
        <v>49.285699999999999</v>
      </c>
      <c r="AC2825">
        <v>0</v>
      </c>
      <c r="AD2825">
        <v>187.8571</v>
      </c>
      <c r="AF2825">
        <v>0</v>
      </c>
      <c r="AG2825">
        <v>0</v>
      </c>
      <c r="AH2825">
        <v>1377.06</v>
      </c>
      <c r="AI2825">
        <v>95.138400000000004</v>
      </c>
      <c r="AJ2825">
        <v>0</v>
      </c>
      <c r="AK2825">
        <v>95.138400000000004</v>
      </c>
    </row>
    <row r="2826" spans="1:37" ht="19" customHeight="1">
      <c r="A2826" t="s">
        <v>1283</v>
      </c>
      <c r="B2826" t="s">
        <v>1284</v>
      </c>
      <c r="C2826" t="s">
        <v>1285</v>
      </c>
      <c r="D2826">
        <v>7</v>
      </c>
      <c r="E2826" t="s">
        <v>1047</v>
      </c>
      <c r="G2826" t="s">
        <v>1311</v>
      </c>
      <c r="H2826" t="s">
        <v>1311</v>
      </c>
      <c r="I2826" t="s">
        <v>1031</v>
      </c>
      <c r="J2826" t="s">
        <v>1032</v>
      </c>
      <c r="K2826">
        <v>0</v>
      </c>
      <c r="L2826">
        <v>1343.57</v>
      </c>
      <c r="M2826">
        <v>92.824399999999997</v>
      </c>
      <c r="N2826">
        <v>0</v>
      </c>
      <c r="O2826">
        <v>92.824399999999997</v>
      </c>
      <c r="P2826">
        <v>0</v>
      </c>
      <c r="R2826">
        <v>0</v>
      </c>
      <c r="S2826">
        <v>0</v>
      </c>
      <c r="U2826" t="str">
        <f t="shared" si="50"/>
        <v/>
      </c>
      <c r="V2826" t="str">
        <f t="shared" si="51"/>
        <v/>
      </c>
      <c r="W2826" t="str">
        <f t="shared" si="52"/>
        <v/>
      </c>
      <c r="X2826" t="str">
        <f t="shared" si="53"/>
        <v/>
      </c>
      <c r="Y2826" t="str">
        <f t="shared" si="54"/>
        <v/>
      </c>
      <c r="AA2826">
        <v>0</v>
      </c>
      <c r="AC2826">
        <v>0</v>
      </c>
      <c r="AD2826">
        <v>0</v>
      </c>
      <c r="AG2826">
        <v>0</v>
      </c>
      <c r="AH2826">
        <v>1343.57</v>
      </c>
      <c r="AI2826">
        <v>92.824399999999997</v>
      </c>
      <c r="AJ2826">
        <v>0</v>
      </c>
      <c r="AK2826">
        <v>92.824399999999997</v>
      </c>
    </row>
    <row r="2827" spans="1:37" ht="19" customHeight="1">
      <c r="A2827" t="s">
        <v>1283</v>
      </c>
      <c r="B2827" t="s">
        <v>1284</v>
      </c>
      <c r="C2827" t="s">
        <v>1285</v>
      </c>
      <c r="D2827">
        <v>5</v>
      </c>
      <c r="E2827" t="s">
        <v>1037</v>
      </c>
      <c r="G2827" t="s">
        <v>1311</v>
      </c>
      <c r="H2827" t="s">
        <v>1311</v>
      </c>
      <c r="I2827" t="s">
        <v>1031</v>
      </c>
      <c r="J2827" t="s">
        <v>1032</v>
      </c>
      <c r="K2827">
        <v>0</v>
      </c>
      <c r="L2827">
        <v>1092.3499999999999</v>
      </c>
      <c r="M2827">
        <v>75.468000000000004</v>
      </c>
      <c r="N2827">
        <v>0</v>
      </c>
      <c r="O2827">
        <v>75.468000000000004</v>
      </c>
      <c r="P2827">
        <v>0.2</v>
      </c>
      <c r="R2827">
        <v>0</v>
      </c>
      <c r="S2827">
        <v>12.4</v>
      </c>
      <c r="U2827">
        <f t="shared" si="50"/>
        <v>0</v>
      </c>
      <c r="V2827">
        <f t="shared" si="51"/>
        <v>17.618548387096773</v>
      </c>
      <c r="W2827" t="str">
        <f t="shared" si="52"/>
        <v/>
      </c>
      <c r="X2827">
        <f t="shared" si="53"/>
        <v>1.2172258064516128</v>
      </c>
      <c r="Y2827" t="str">
        <f t="shared" si="54"/>
        <v/>
      </c>
      <c r="AA2827">
        <v>0.2</v>
      </c>
      <c r="AC2827">
        <v>0</v>
      </c>
      <c r="AD2827">
        <v>12.4</v>
      </c>
      <c r="AF2827">
        <v>0</v>
      </c>
      <c r="AG2827">
        <v>0</v>
      </c>
      <c r="AH2827">
        <v>1092.3499999999999</v>
      </c>
      <c r="AI2827">
        <v>75.468000000000004</v>
      </c>
      <c r="AJ2827">
        <v>0</v>
      </c>
      <c r="AK2827">
        <v>75.468000000000004</v>
      </c>
    </row>
    <row r="2828" spans="1:37" ht="19" customHeight="1">
      <c r="A2828" t="s">
        <v>1283</v>
      </c>
      <c r="B2828" t="s">
        <v>1284</v>
      </c>
      <c r="C2828" t="s">
        <v>1285</v>
      </c>
      <c r="D2828">
        <v>6</v>
      </c>
      <c r="E2828" t="s">
        <v>1286</v>
      </c>
      <c r="F2828" t="s">
        <v>1286</v>
      </c>
      <c r="G2828" t="s">
        <v>1311</v>
      </c>
      <c r="H2828" t="s">
        <v>1311</v>
      </c>
      <c r="I2828" t="s">
        <v>1031</v>
      </c>
      <c r="J2828" t="s">
        <v>1042</v>
      </c>
      <c r="K2828">
        <v>60</v>
      </c>
      <c r="L2828">
        <v>0</v>
      </c>
      <c r="M2828">
        <v>60</v>
      </c>
      <c r="N2828">
        <v>60</v>
      </c>
      <c r="O2828">
        <v>0</v>
      </c>
      <c r="R2828">
        <v>24.666699999999999</v>
      </c>
      <c r="S2828">
        <v>107</v>
      </c>
      <c r="T2828">
        <v>0.33329999999999999</v>
      </c>
      <c r="U2828">
        <f t="shared" si="50"/>
        <v>3.1149532710280374E-3</v>
      </c>
      <c r="V2828">
        <f t="shared" si="51"/>
        <v>9.3457943925233641E-2</v>
      </c>
      <c r="W2828">
        <f t="shared" si="52"/>
        <v>30.003000300030003</v>
      </c>
      <c r="X2828">
        <f t="shared" si="53"/>
        <v>9.3457943925233641E-2</v>
      </c>
      <c r="Y2828">
        <f t="shared" si="54"/>
        <v>30.003000300030003</v>
      </c>
      <c r="AC2828">
        <v>24.666699999999999</v>
      </c>
      <c r="AD2828">
        <v>107</v>
      </c>
      <c r="AE2828">
        <v>0.33329999999999999</v>
      </c>
      <c r="AF2828">
        <v>3.2682800000000001E-3</v>
      </c>
      <c r="AG2828">
        <v>60</v>
      </c>
      <c r="AH2828">
        <v>0</v>
      </c>
      <c r="AI2828">
        <v>60</v>
      </c>
      <c r="AJ2828">
        <v>60</v>
      </c>
      <c r="AK2828">
        <v>0</v>
      </c>
    </row>
    <row r="2829" spans="1:37" ht="19" customHeight="1">
      <c r="A2829" t="s">
        <v>1283</v>
      </c>
      <c r="B2829" t="s">
        <v>1284</v>
      </c>
      <c r="C2829" t="s">
        <v>1285</v>
      </c>
      <c r="D2829">
        <v>7</v>
      </c>
      <c r="E2829" t="s">
        <v>1045</v>
      </c>
      <c r="F2829" t="s">
        <v>1046</v>
      </c>
      <c r="G2829" t="s">
        <v>1311</v>
      </c>
      <c r="H2829" t="s">
        <v>1311</v>
      </c>
      <c r="I2829" t="s">
        <v>1031</v>
      </c>
      <c r="J2829" t="s">
        <v>1032</v>
      </c>
      <c r="K2829">
        <v>743</v>
      </c>
      <c r="L2829">
        <v>0</v>
      </c>
      <c r="M2829">
        <v>51.330100000000002</v>
      </c>
      <c r="N2829">
        <v>51.330100000000002</v>
      </c>
      <c r="O2829">
        <v>0</v>
      </c>
      <c r="Q2829">
        <v>612.85709999999995</v>
      </c>
      <c r="R2829">
        <v>288.1429</v>
      </c>
      <c r="S2829">
        <v>619.85709999999995</v>
      </c>
      <c r="T2829">
        <v>0.71430000000000005</v>
      </c>
      <c r="U2829">
        <f t="shared" si="50"/>
        <v>1.152362375134527E-3</v>
      </c>
      <c r="V2829">
        <f t="shared" si="51"/>
        <v>0.17123762419250688</v>
      </c>
      <c r="W2829">
        <f t="shared" si="52"/>
        <v>148.5970280594388</v>
      </c>
      <c r="X2829">
        <f t="shared" si="53"/>
        <v>1.1829938591606725E-2</v>
      </c>
      <c r="Y2829">
        <f t="shared" si="54"/>
        <v>10.265814683706326</v>
      </c>
      <c r="AB2829">
        <v>612.85709999999995</v>
      </c>
      <c r="AC2829">
        <v>288.1429</v>
      </c>
      <c r="AD2829">
        <v>619.85709999999995</v>
      </c>
      <c r="AE2829">
        <v>0.71430000000000005</v>
      </c>
      <c r="AF2829">
        <v>1.1783E-3</v>
      </c>
      <c r="AG2829">
        <v>743</v>
      </c>
      <c r="AH2829">
        <v>0</v>
      </c>
      <c r="AI2829">
        <v>51.330100000000002</v>
      </c>
      <c r="AJ2829">
        <v>51.330100000000002</v>
      </c>
      <c r="AK2829">
        <v>0</v>
      </c>
    </row>
    <row r="2830" spans="1:37" ht="19" customHeight="1">
      <c r="A2830" t="s">
        <v>1283</v>
      </c>
      <c r="B2830" t="s">
        <v>1284</v>
      </c>
      <c r="C2830" t="s">
        <v>1285</v>
      </c>
      <c r="D2830">
        <v>3</v>
      </c>
      <c r="E2830" t="s">
        <v>1049</v>
      </c>
      <c r="G2830" t="s">
        <v>1311</v>
      </c>
      <c r="H2830" t="s">
        <v>1311</v>
      </c>
      <c r="I2830" t="s">
        <v>1031</v>
      </c>
      <c r="J2830" t="s">
        <v>1032</v>
      </c>
      <c r="K2830">
        <v>0</v>
      </c>
      <c r="L2830">
        <v>623.12</v>
      </c>
      <c r="M2830">
        <v>43.050699999999999</v>
      </c>
      <c r="N2830">
        <v>0</v>
      </c>
      <c r="O2830">
        <v>43.050699999999999</v>
      </c>
      <c r="P2830">
        <v>0.33329999999999999</v>
      </c>
      <c r="R2830">
        <v>0</v>
      </c>
      <c r="S2830">
        <v>17.666699999999999</v>
      </c>
      <c r="U2830">
        <f t="shared" si="50"/>
        <v>0</v>
      </c>
      <c r="V2830">
        <f t="shared" si="51"/>
        <v>11.756958949134059</v>
      </c>
      <c r="W2830" t="str">
        <f t="shared" si="52"/>
        <v/>
      </c>
      <c r="X2830">
        <f t="shared" si="53"/>
        <v>0.81227582589466818</v>
      </c>
      <c r="Y2830" t="str">
        <f t="shared" si="54"/>
        <v/>
      </c>
      <c r="AA2830">
        <v>0.33329999999999999</v>
      </c>
      <c r="AC2830">
        <v>0</v>
      </c>
      <c r="AD2830">
        <v>17.666699999999999</v>
      </c>
      <c r="AF2830">
        <v>0</v>
      </c>
      <c r="AG2830">
        <v>0</v>
      </c>
      <c r="AH2830">
        <v>623.12</v>
      </c>
      <c r="AI2830">
        <v>43.050699999999999</v>
      </c>
      <c r="AJ2830">
        <v>0</v>
      </c>
      <c r="AK2830">
        <v>43.050699999999999</v>
      </c>
    </row>
    <row r="2831" spans="1:37" ht="19" customHeight="1">
      <c r="A2831" t="s">
        <v>1283</v>
      </c>
      <c r="B2831" t="s">
        <v>1284</v>
      </c>
      <c r="C2831" t="s">
        <v>1285</v>
      </c>
      <c r="D2831">
        <v>2</v>
      </c>
      <c r="E2831" t="s">
        <v>1044</v>
      </c>
      <c r="G2831" t="s">
        <v>1311</v>
      </c>
      <c r="H2831" t="s">
        <v>1311</v>
      </c>
      <c r="I2831" t="s">
        <v>1031</v>
      </c>
      <c r="J2831" t="s">
        <v>1032</v>
      </c>
      <c r="K2831">
        <v>0</v>
      </c>
      <c r="L2831">
        <v>456.36</v>
      </c>
      <c r="M2831">
        <v>31.5288</v>
      </c>
      <c r="N2831">
        <v>0</v>
      </c>
      <c r="O2831">
        <v>31.5288</v>
      </c>
      <c r="P2831">
        <v>0</v>
      </c>
      <c r="R2831">
        <v>0</v>
      </c>
      <c r="S2831">
        <v>0</v>
      </c>
      <c r="U2831" t="str">
        <f t="shared" si="50"/>
        <v/>
      </c>
      <c r="V2831" t="str">
        <f t="shared" si="51"/>
        <v/>
      </c>
      <c r="W2831" t="str">
        <f t="shared" si="52"/>
        <v/>
      </c>
      <c r="X2831" t="str">
        <f t="shared" si="53"/>
        <v/>
      </c>
      <c r="Y2831" t="str">
        <f t="shared" si="54"/>
        <v/>
      </c>
      <c r="AA2831">
        <v>0</v>
      </c>
      <c r="AC2831">
        <v>0</v>
      </c>
      <c r="AD2831">
        <v>0</v>
      </c>
      <c r="AG2831">
        <v>0</v>
      </c>
      <c r="AH2831">
        <v>456.36</v>
      </c>
      <c r="AI2831">
        <v>31.5288</v>
      </c>
      <c r="AJ2831">
        <v>0</v>
      </c>
      <c r="AK2831">
        <v>31.5288</v>
      </c>
    </row>
    <row r="2832" spans="1:37" ht="19" customHeight="1">
      <c r="A2832" t="s">
        <v>1283</v>
      </c>
      <c r="B2832" t="s">
        <v>1284</v>
      </c>
      <c r="C2832" t="s">
        <v>1285</v>
      </c>
      <c r="D2832">
        <v>3</v>
      </c>
      <c r="E2832" t="s">
        <v>1052</v>
      </c>
      <c r="G2832" t="s">
        <v>1311</v>
      </c>
      <c r="H2832" t="s">
        <v>1311</v>
      </c>
      <c r="I2832" t="s">
        <v>1031</v>
      </c>
      <c r="J2832" t="s">
        <v>1032</v>
      </c>
      <c r="K2832">
        <v>0</v>
      </c>
      <c r="L2832">
        <v>433.96</v>
      </c>
      <c r="M2832">
        <v>29.981300000000001</v>
      </c>
      <c r="N2832">
        <v>0</v>
      </c>
      <c r="O2832">
        <v>29.981300000000001</v>
      </c>
      <c r="P2832">
        <v>1</v>
      </c>
      <c r="R2832">
        <v>0</v>
      </c>
      <c r="S2832">
        <v>18.333300000000001</v>
      </c>
      <c r="U2832">
        <f t="shared" si="50"/>
        <v>0</v>
      </c>
      <c r="V2832">
        <f t="shared" si="51"/>
        <v>7.8901961639930249</v>
      </c>
      <c r="W2832" t="str">
        <f t="shared" si="52"/>
        <v/>
      </c>
      <c r="X2832">
        <f t="shared" si="53"/>
        <v>0.54511553657370282</v>
      </c>
      <c r="Y2832" t="str">
        <f t="shared" si="54"/>
        <v/>
      </c>
      <c r="AA2832">
        <v>1</v>
      </c>
      <c r="AC2832">
        <v>0</v>
      </c>
      <c r="AD2832">
        <v>18.333300000000001</v>
      </c>
      <c r="AF2832">
        <v>0</v>
      </c>
      <c r="AG2832">
        <v>0</v>
      </c>
      <c r="AH2832">
        <v>433.96</v>
      </c>
      <c r="AI2832">
        <v>29.981300000000001</v>
      </c>
      <c r="AJ2832">
        <v>0</v>
      </c>
      <c r="AK2832">
        <v>29.981300000000001</v>
      </c>
    </row>
    <row r="2833" spans="1:37" ht="19" customHeight="1">
      <c r="A2833" t="s">
        <v>1283</v>
      </c>
      <c r="B2833" t="s">
        <v>1284</v>
      </c>
      <c r="C2833" t="s">
        <v>1285</v>
      </c>
      <c r="D2833">
        <v>2</v>
      </c>
      <c r="E2833" t="s">
        <v>1270</v>
      </c>
      <c r="G2833" t="s">
        <v>1311</v>
      </c>
      <c r="H2833" t="s">
        <v>1311</v>
      </c>
      <c r="I2833" t="s">
        <v>1031</v>
      </c>
      <c r="J2833" t="s">
        <v>1032</v>
      </c>
      <c r="K2833">
        <v>0</v>
      </c>
      <c r="L2833">
        <v>424.11</v>
      </c>
      <c r="M2833">
        <v>29.298999999999999</v>
      </c>
      <c r="N2833">
        <v>0</v>
      </c>
      <c r="O2833">
        <v>29.298999999999999</v>
      </c>
      <c r="P2833">
        <v>0.5</v>
      </c>
      <c r="R2833">
        <v>0</v>
      </c>
      <c r="S2833">
        <v>2.5</v>
      </c>
      <c r="U2833">
        <f t="shared" si="50"/>
        <v>0</v>
      </c>
      <c r="V2833">
        <f t="shared" si="51"/>
        <v>84.822000000000003</v>
      </c>
      <c r="W2833" t="str">
        <f t="shared" si="52"/>
        <v/>
      </c>
      <c r="X2833">
        <f t="shared" si="53"/>
        <v>5.8597999999999999</v>
      </c>
      <c r="Y2833" t="str">
        <f t="shared" si="54"/>
        <v/>
      </c>
      <c r="AA2833">
        <v>0.5</v>
      </c>
      <c r="AC2833">
        <v>0</v>
      </c>
      <c r="AD2833">
        <v>2.5</v>
      </c>
      <c r="AF2833">
        <v>0</v>
      </c>
      <c r="AG2833">
        <v>0</v>
      </c>
      <c r="AH2833">
        <v>424.11</v>
      </c>
      <c r="AI2833">
        <v>29.298999999999999</v>
      </c>
      <c r="AJ2833">
        <v>0</v>
      </c>
      <c r="AK2833">
        <v>29.298999999999999</v>
      </c>
    </row>
    <row r="2834" spans="1:37" ht="19" customHeight="1">
      <c r="A2834" t="s">
        <v>1283</v>
      </c>
      <c r="B2834" t="s">
        <v>1284</v>
      </c>
      <c r="C2834" t="s">
        <v>1285</v>
      </c>
      <c r="D2834">
        <v>1</v>
      </c>
      <c r="E2834" t="s">
        <v>1282</v>
      </c>
      <c r="G2834" t="s">
        <v>1311</v>
      </c>
      <c r="H2834" t="s">
        <v>1311</v>
      </c>
      <c r="I2834" t="s">
        <v>1031</v>
      </c>
      <c r="J2834" t="s">
        <v>1032</v>
      </c>
      <c r="K2834">
        <v>0</v>
      </c>
      <c r="L2834">
        <v>388.54</v>
      </c>
      <c r="M2834">
        <v>26.845400000000001</v>
      </c>
      <c r="N2834">
        <v>0</v>
      </c>
      <c r="O2834">
        <v>26.845400000000001</v>
      </c>
      <c r="P2834">
        <v>3</v>
      </c>
      <c r="R2834">
        <v>0</v>
      </c>
      <c r="S2834">
        <v>13</v>
      </c>
      <c r="U2834">
        <f t="shared" si="50"/>
        <v>0</v>
      </c>
      <c r="V2834">
        <f t="shared" si="51"/>
        <v>29.887692307692308</v>
      </c>
      <c r="W2834" t="str">
        <f t="shared" si="52"/>
        <v/>
      </c>
      <c r="X2834">
        <f t="shared" si="53"/>
        <v>2.0650307692307694</v>
      </c>
      <c r="Y2834" t="str">
        <f t="shared" si="54"/>
        <v/>
      </c>
      <c r="AA2834">
        <v>3</v>
      </c>
      <c r="AC2834">
        <v>0</v>
      </c>
      <c r="AD2834">
        <v>13</v>
      </c>
      <c r="AF2834">
        <v>0</v>
      </c>
      <c r="AG2834">
        <v>0</v>
      </c>
      <c r="AH2834">
        <v>388.54</v>
      </c>
      <c r="AI2834">
        <v>26.845400000000001</v>
      </c>
      <c r="AJ2834">
        <v>0</v>
      </c>
      <c r="AK2834">
        <v>26.845400000000001</v>
      </c>
    </row>
    <row r="2835" spans="1:37" ht="19" customHeight="1">
      <c r="A2835" t="s">
        <v>1283</v>
      </c>
      <c r="B2835" t="s">
        <v>1284</v>
      </c>
      <c r="C2835" t="s">
        <v>1285</v>
      </c>
      <c r="D2835">
        <v>7</v>
      </c>
      <c r="E2835" t="s">
        <v>1053</v>
      </c>
      <c r="F2835" t="s">
        <v>1053</v>
      </c>
      <c r="G2835" t="s">
        <v>1311</v>
      </c>
      <c r="H2835" t="s">
        <v>1311</v>
      </c>
      <c r="I2835" t="s">
        <v>1031</v>
      </c>
      <c r="J2835" t="s">
        <v>1032</v>
      </c>
      <c r="K2835">
        <v>43</v>
      </c>
      <c r="L2835">
        <v>0</v>
      </c>
      <c r="M2835">
        <v>2.9710000000000001</v>
      </c>
      <c r="N2835">
        <v>2.9710000000000001</v>
      </c>
      <c r="O2835">
        <v>0</v>
      </c>
      <c r="R2835">
        <v>15.7143</v>
      </c>
      <c r="S2835">
        <v>70.857100000000003</v>
      </c>
      <c r="T2835">
        <v>0.28570000000000001</v>
      </c>
      <c r="U2835">
        <f t="shared" si="50"/>
        <v>4.0320588903582002E-3</v>
      </c>
      <c r="V2835">
        <f t="shared" si="51"/>
        <v>8.6693600822742439E-2</v>
      </c>
      <c r="W2835">
        <f t="shared" si="52"/>
        <v>21.50107505375269</v>
      </c>
      <c r="X2835">
        <f t="shared" si="53"/>
        <v>5.9899229777759947E-3</v>
      </c>
      <c r="Y2835">
        <f t="shared" si="54"/>
        <v>1.4855742787139357</v>
      </c>
      <c r="AC2835">
        <v>15.7143</v>
      </c>
      <c r="AD2835">
        <v>70.857100000000003</v>
      </c>
      <c r="AE2835">
        <v>0.28570000000000001</v>
      </c>
      <c r="AF2835">
        <v>3.4423399999999999E-3</v>
      </c>
      <c r="AG2835">
        <v>43</v>
      </c>
      <c r="AH2835">
        <v>0</v>
      </c>
      <c r="AI2835">
        <v>2.9710000000000001</v>
      </c>
      <c r="AJ2835">
        <v>2.9710000000000001</v>
      </c>
      <c r="AK2835">
        <v>0</v>
      </c>
    </row>
    <row r="2836" spans="1:37" ht="19" customHeight="1">
      <c r="A2836" t="s">
        <v>1283</v>
      </c>
      <c r="B2836" t="s">
        <v>1284</v>
      </c>
      <c r="C2836" t="s">
        <v>1285</v>
      </c>
      <c r="D2836">
        <v>7</v>
      </c>
      <c r="E2836" t="s">
        <v>1054</v>
      </c>
      <c r="F2836" t="s">
        <v>1055</v>
      </c>
      <c r="G2836" t="s">
        <v>1311</v>
      </c>
      <c r="H2836" t="s">
        <v>1311</v>
      </c>
      <c r="I2836" t="s">
        <v>1031</v>
      </c>
      <c r="J2836" t="s">
        <v>1032</v>
      </c>
      <c r="K2836">
        <v>0</v>
      </c>
      <c r="L2836">
        <v>0</v>
      </c>
      <c r="M2836">
        <v>0</v>
      </c>
      <c r="N2836">
        <v>0</v>
      </c>
      <c r="O2836">
        <v>0</v>
      </c>
      <c r="Q2836">
        <v>27927.571400000001</v>
      </c>
      <c r="R2836">
        <v>3337</v>
      </c>
      <c r="S2836">
        <v>28561.2857</v>
      </c>
      <c r="T2836">
        <v>0</v>
      </c>
      <c r="U2836">
        <f t="shared" si="50"/>
        <v>0</v>
      </c>
      <c r="V2836">
        <f t="shared" si="51"/>
        <v>0</v>
      </c>
      <c r="W2836" t="str">
        <f t="shared" si="52"/>
        <v/>
      </c>
      <c r="X2836">
        <f t="shared" si="53"/>
        <v>0</v>
      </c>
      <c r="Y2836" t="str">
        <f t="shared" si="54"/>
        <v/>
      </c>
      <c r="AB2836">
        <v>27927.571400000001</v>
      </c>
      <c r="AC2836">
        <v>3337</v>
      </c>
      <c r="AD2836">
        <v>28561.2857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</row>
    <row r="2837" spans="1:37" ht="19" customHeight="1">
      <c r="A2837" t="s">
        <v>1283</v>
      </c>
      <c r="B2837" t="s">
        <v>1284</v>
      </c>
      <c r="C2837" t="s">
        <v>1285</v>
      </c>
      <c r="D2837">
        <v>1</v>
      </c>
      <c r="E2837" t="s">
        <v>1271</v>
      </c>
      <c r="F2837" t="s">
        <v>1271</v>
      </c>
      <c r="G2837" t="s">
        <v>1311</v>
      </c>
      <c r="H2837" t="s">
        <v>1311</v>
      </c>
      <c r="I2837" t="s">
        <v>1031</v>
      </c>
      <c r="J2837" t="s">
        <v>1042</v>
      </c>
      <c r="K2837">
        <v>0</v>
      </c>
      <c r="L2837">
        <v>0</v>
      </c>
      <c r="M2837">
        <v>0</v>
      </c>
      <c r="N2837">
        <v>0</v>
      </c>
      <c r="O2837">
        <v>0</v>
      </c>
      <c r="Q2837">
        <v>31</v>
      </c>
      <c r="R2837">
        <v>0</v>
      </c>
      <c r="S2837">
        <v>28</v>
      </c>
      <c r="T2837">
        <v>0</v>
      </c>
      <c r="U2837">
        <f t="shared" si="50"/>
        <v>0</v>
      </c>
      <c r="V2837">
        <f t="shared" si="51"/>
        <v>0</v>
      </c>
      <c r="W2837" t="str">
        <f t="shared" si="52"/>
        <v/>
      </c>
      <c r="X2837">
        <f t="shared" si="53"/>
        <v>0</v>
      </c>
      <c r="Y2837" t="str">
        <f t="shared" si="54"/>
        <v/>
      </c>
      <c r="AB2837">
        <v>31</v>
      </c>
      <c r="AC2837">
        <v>0</v>
      </c>
      <c r="AD2837">
        <v>28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</row>
    <row r="2838" spans="1:37" ht="19" customHeight="1">
      <c r="A2838" t="s">
        <v>1283</v>
      </c>
      <c r="B2838" t="s">
        <v>1284</v>
      </c>
      <c r="C2838" t="s">
        <v>1285</v>
      </c>
      <c r="D2838">
        <v>2</v>
      </c>
      <c r="E2838" t="s">
        <v>1056</v>
      </c>
      <c r="F2838" t="s">
        <v>1056</v>
      </c>
      <c r="G2838" t="s">
        <v>1311</v>
      </c>
      <c r="H2838" t="s">
        <v>1311</v>
      </c>
      <c r="I2838" t="s">
        <v>1031</v>
      </c>
      <c r="J2838" t="s">
        <v>1042</v>
      </c>
      <c r="K2838">
        <v>0</v>
      </c>
      <c r="L2838">
        <v>0</v>
      </c>
      <c r="M2838">
        <v>0</v>
      </c>
      <c r="N2838">
        <v>0</v>
      </c>
      <c r="O2838">
        <v>0</v>
      </c>
      <c r="Q2838">
        <v>41.5</v>
      </c>
      <c r="R2838">
        <v>10.5</v>
      </c>
      <c r="S2838">
        <v>41</v>
      </c>
      <c r="T2838">
        <v>0</v>
      </c>
      <c r="U2838">
        <f t="shared" si="50"/>
        <v>0</v>
      </c>
      <c r="V2838">
        <f t="shared" si="51"/>
        <v>0</v>
      </c>
      <c r="W2838" t="str">
        <f t="shared" si="52"/>
        <v/>
      </c>
      <c r="X2838">
        <f t="shared" si="53"/>
        <v>0</v>
      </c>
      <c r="Y2838" t="str">
        <f t="shared" si="54"/>
        <v/>
      </c>
      <c r="AB2838">
        <v>41.5</v>
      </c>
      <c r="AC2838">
        <v>10.5</v>
      </c>
      <c r="AD2838">
        <v>41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</row>
    <row r="2839" spans="1:37" ht="19" customHeight="1">
      <c r="A2839" t="s">
        <v>1283</v>
      </c>
      <c r="B2839" t="s">
        <v>1284</v>
      </c>
      <c r="C2839" t="s">
        <v>1285</v>
      </c>
      <c r="D2839">
        <v>6</v>
      </c>
      <c r="E2839" t="s">
        <v>1057</v>
      </c>
      <c r="F2839" t="s">
        <v>1058</v>
      </c>
      <c r="G2839" t="s">
        <v>1311</v>
      </c>
      <c r="H2839" t="s">
        <v>1311</v>
      </c>
      <c r="I2839" t="s">
        <v>1031</v>
      </c>
      <c r="J2839" t="s">
        <v>1039</v>
      </c>
      <c r="K2839">
        <v>0</v>
      </c>
      <c r="L2839">
        <v>0</v>
      </c>
      <c r="M2839">
        <v>0</v>
      </c>
      <c r="N2839">
        <v>0</v>
      </c>
      <c r="O2839">
        <v>0</v>
      </c>
      <c r="R2839">
        <v>0</v>
      </c>
      <c r="S2839">
        <v>0</v>
      </c>
      <c r="T2839">
        <v>0</v>
      </c>
      <c r="U2839" t="str">
        <f t="shared" si="50"/>
        <v/>
      </c>
      <c r="V2839" t="str">
        <f t="shared" si="51"/>
        <v/>
      </c>
      <c r="W2839" t="str">
        <f t="shared" si="52"/>
        <v/>
      </c>
      <c r="X2839" t="str">
        <f t="shared" si="53"/>
        <v/>
      </c>
      <c r="Y2839" t="str">
        <f t="shared" si="54"/>
        <v/>
      </c>
      <c r="AC2839">
        <v>0</v>
      </c>
      <c r="AD2839">
        <v>0</v>
      </c>
      <c r="AE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</row>
    <row r="2840" spans="1:37" ht="19" customHeight="1">
      <c r="A2840" t="s">
        <v>1283</v>
      </c>
      <c r="B2840" t="s">
        <v>1284</v>
      </c>
      <c r="C2840" t="s">
        <v>1285</v>
      </c>
      <c r="D2840">
        <v>7</v>
      </c>
      <c r="E2840" t="s">
        <v>1059</v>
      </c>
      <c r="G2840" t="s">
        <v>1311</v>
      </c>
      <c r="H2840" t="s">
        <v>1311</v>
      </c>
      <c r="I2840" t="s">
        <v>1031</v>
      </c>
      <c r="J2840" t="s">
        <v>1039</v>
      </c>
      <c r="K2840">
        <v>0</v>
      </c>
      <c r="L2840">
        <v>0</v>
      </c>
      <c r="M2840">
        <v>0</v>
      </c>
      <c r="N2840">
        <v>0</v>
      </c>
      <c r="O2840">
        <v>0</v>
      </c>
      <c r="R2840">
        <v>0</v>
      </c>
      <c r="S2840">
        <v>0</v>
      </c>
      <c r="T2840">
        <v>0</v>
      </c>
      <c r="U2840" t="str">
        <f t="shared" si="50"/>
        <v/>
      </c>
      <c r="V2840" t="str">
        <f t="shared" si="51"/>
        <v/>
      </c>
      <c r="W2840" t="str">
        <f t="shared" si="52"/>
        <v/>
      </c>
      <c r="X2840" t="str">
        <f t="shared" si="53"/>
        <v/>
      </c>
      <c r="Y2840" t="str">
        <f t="shared" si="54"/>
        <v/>
      </c>
      <c r="AC2840">
        <v>0</v>
      </c>
      <c r="AD2840">
        <v>0</v>
      </c>
      <c r="AE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</row>
    <row r="2841" spans="1:37" ht="19" customHeight="1">
      <c r="A2841" t="s">
        <v>1283</v>
      </c>
      <c r="B2841" t="s">
        <v>1284</v>
      </c>
      <c r="C2841" t="s">
        <v>1285</v>
      </c>
      <c r="D2841">
        <v>7</v>
      </c>
      <c r="E2841" t="s">
        <v>1060</v>
      </c>
      <c r="F2841" t="s">
        <v>1061</v>
      </c>
      <c r="G2841" t="s">
        <v>1311</v>
      </c>
      <c r="H2841" t="s">
        <v>1311</v>
      </c>
      <c r="I2841" t="s">
        <v>1031</v>
      </c>
      <c r="J2841" t="s">
        <v>1042</v>
      </c>
      <c r="K2841">
        <v>0</v>
      </c>
      <c r="L2841">
        <v>0</v>
      </c>
      <c r="M2841">
        <v>0</v>
      </c>
      <c r="N2841">
        <v>0</v>
      </c>
      <c r="O2841">
        <v>0</v>
      </c>
      <c r="R2841">
        <v>0.1429</v>
      </c>
      <c r="S2841">
        <v>0.1429</v>
      </c>
      <c r="T2841">
        <v>0</v>
      </c>
      <c r="U2841">
        <f t="shared" si="50"/>
        <v>0</v>
      </c>
      <c r="V2841">
        <f t="shared" si="51"/>
        <v>0</v>
      </c>
      <c r="W2841" t="str">
        <f t="shared" si="52"/>
        <v/>
      </c>
      <c r="X2841">
        <f t="shared" si="53"/>
        <v>0</v>
      </c>
      <c r="Y2841" t="str">
        <f t="shared" si="54"/>
        <v/>
      </c>
      <c r="AC2841">
        <v>0.1429</v>
      </c>
      <c r="AD2841">
        <v>0.1429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</row>
    <row r="2842" spans="1:37" ht="19" customHeight="1">
      <c r="A2842" t="s">
        <v>1283</v>
      </c>
      <c r="B2842" t="s">
        <v>1284</v>
      </c>
      <c r="C2842" t="s">
        <v>1285</v>
      </c>
      <c r="D2842">
        <v>6</v>
      </c>
      <c r="E2842" t="s">
        <v>1063</v>
      </c>
      <c r="G2842" t="s">
        <v>1311</v>
      </c>
      <c r="H2842" t="s">
        <v>1311</v>
      </c>
      <c r="I2842" t="s">
        <v>1031</v>
      </c>
      <c r="J2842" t="s">
        <v>1039</v>
      </c>
      <c r="K2842">
        <v>0</v>
      </c>
      <c r="L2842">
        <v>0</v>
      </c>
      <c r="M2842">
        <v>0</v>
      </c>
      <c r="N2842">
        <v>0</v>
      </c>
      <c r="O2842">
        <v>0</v>
      </c>
      <c r="Q2842">
        <v>0</v>
      </c>
      <c r="R2842">
        <v>0</v>
      </c>
      <c r="S2842">
        <v>0</v>
      </c>
      <c r="T2842">
        <v>0</v>
      </c>
      <c r="U2842" t="str">
        <f t="shared" si="50"/>
        <v/>
      </c>
      <c r="V2842" t="str">
        <f t="shared" si="51"/>
        <v/>
      </c>
      <c r="W2842" t="str">
        <f t="shared" si="52"/>
        <v/>
      </c>
      <c r="X2842" t="str">
        <f t="shared" si="53"/>
        <v/>
      </c>
      <c r="Y2842" t="str">
        <f t="shared" si="54"/>
        <v/>
      </c>
      <c r="AB2842">
        <v>0</v>
      </c>
      <c r="AC2842">
        <v>0</v>
      </c>
      <c r="AD2842">
        <v>0</v>
      </c>
      <c r="AE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</row>
    <row r="2843" spans="1:37" ht="19" customHeight="1">
      <c r="A2843" t="s">
        <v>1283</v>
      </c>
      <c r="B2843" t="s">
        <v>1284</v>
      </c>
      <c r="C2843" t="s">
        <v>1285</v>
      </c>
      <c r="D2843">
        <v>7</v>
      </c>
      <c r="E2843" t="s">
        <v>1064</v>
      </c>
      <c r="F2843" t="s">
        <v>1064</v>
      </c>
      <c r="G2843" t="s">
        <v>1064</v>
      </c>
      <c r="H2843" t="s">
        <v>1065</v>
      </c>
      <c r="I2843" t="s">
        <v>1066</v>
      </c>
      <c r="J2843" t="s">
        <v>1039</v>
      </c>
      <c r="K2843">
        <v>28822.25</v>
      </c>
      <c r="L2843">
        <v>0</v>
      </c>
      <c r="M2843">
        <v>199125.9504</v>
      </c>
      <c r="N2843">
        <v>199125.9504</v>
      </c>
      <c r="O2843">
        <v>0</v>
      </c>
      <c r="Q2843">
        <v>41512.857100000001</v>
      </c>
      <c r="R2843">
        <v>4912</v>
      </c>
      <c r="S2843">
        <v>42013.142899999999</v>
      </c>
      <c r="T2843">
        <v>3204.4286000000002</v>
      </c>
      <c r="U2843">
        <f t="shared" si="50"/>
        <v>7.6272051525095502E-2</v>
      </c>
      <c r="V2843">
        <f t="shared" si="51"/>
        <v>9.8004195865915217E-2</v>
      </c>
      <c r="W2843">
        <f t="shared" si="52"/>
        <v>1.2849293274046689</v>
      </c>
      <c r="X2843">
        <f t="shared" si="53"/>
        <v>0.6770872726795486</v>
      </c>
      <c r="Y2843">
        <f t="shared" si="54"/>
        <v>8.8772657761377936</v>
      </c>
      <c r="AB2843">
        <v>41512.857100000001</v>
      </c>
      <c r="AC2843">
        <v>4912</v>
      </c>
      <c r="AD2843">
        <v>42013.142899999999</v>
      </c>
      <c r="AE2843">
        <v>3204.4286000000002</v>
      </c>
      <c r="AF2843">
        <v>7.6203629999999994E-2</v>
      </c>
      <c r="AG2843">
        <v>28822.25</v>
      </c>
      <c r="AH2843">
        <v>0</v>
      </c>
      <c r="AI2843">
        <v>199125.9504</v>
      </c>
      <c r="AJ2843">
        <v>199125.9504</v>
      </c>
      <c r="AK2843">
        <v>0</v>
      </c>
    </row>
    <row r="2844" spans="1:37" ht="19" customHeight="1">
      <c r="A2844" t="s">
        <v>1283</v>
      </c>
      <c r="B2844" t="s">
        <v>1284</v>
      </c>
      <c r="C2844" t="s">
        <v>1285</v>
      </c>
      <c r="D2844">
        <v>7</v>
      </c>
      <c r="E2844" t="s">
        <v>1067</v>
      </c>
      <c r="F2844" t="s">
        <v>1067</v>
      </c>
      <c r="G2844" t="s">
        <v>1067</v>
      </c>
      <c r="H2844" t="s">
        <v>1066</v>
      </c>
      <c r="I2844" t="s">
        <v>1066</v>
      </c>
      <c r="J2844" t="s">
        <v>1032</v>
      </c>
      <c r="K2844">
        <v>339116</v>
      </c>
      <c r="L2844">
        <v>0</v>
      </c>
      <c r="M2844">
        <v>23428.839599999999</v>
      </c>
      <c r="N2844">
        <v>23428.839599999999</v>
      </c>
      <c r="O2844">
        <v>0</v>
      </c>
      <c r="P2844">
        <v>595.85709999999995</v>
      </c>
      <c r="Q2844">
        <v>6634.4286000000002</v>
      </c>
      <c r="R2844">
        <v>561.85709999999995</v>
      </c>
      <c r="S2844">
        <v>6956.1428999999998</v>
      </c>
      <c r="T2844">
        <v>46.714300000000001</v>
      </c>
      <c r="U2844">
        <f t="shared" si="50"/>
        <v>6.715546341062085E-3</v>
      </c>
      <c r="V2844">
        <f t="shared" si="51"/>
        <v>6.9643685521674454</v>
      </c>
      <c r="W2844">
        <f t="shared" si="52"/>
        <v>1037.0516706264004</v>
      </c>
      <c r="X2844">
        <f t="shared" si="53"/>
        <v>0.48115415882475415</v>
      </c>
      <c r="Y2844">
        <f t="shared" si="54"/>
        <v>71.647805612291862</v>
      </c>
      <c r="AA2844">
        <v>595.85709999999995</v>
      </c>
      <c r="AB2844">
        <v>6634.4286000000002</v>
      </c>
      <c r="AC2844">
        <v>561.85709999999995</v>
      </c>
      <c r="AD2844">
        <v>6956.1428999999998</v>
      </c>
      <c r="AE2844">
        <v>46.714300000000001</v>
      </c>
      <c r="AF2844">
        <v>6.70398E-3</v>
      </c>
      <c r="AG2844">
        <v>339116</v>
      </c>
      <c r="AH2844">
        <v>0</v>
      </c>
      <c r="AI2844">
        <v>23428.839599999999</v>
      </c>
      <c r="AJ2844">
        <v>23428.839599999999</v>
      </c>
      <c r="AK2844">
        <v>0</v>
      </c>
    </row>
    <row r="2845" spans="1:37" ht="19" customHeight="1">
      <c r="A2845" t="s">
        <v>1283</v>
      </c>
      <c r="B2845" t="s">
        <v>1284</v>
      </c>
      <c r="C2845" t="s">
        <v>1285</v>
      </c>
      <c r="D2845">
        <v>7</v>
      </c>
      <c r="E2845" t="s">
        <v>1068</v>
      </c>
      <c r="F2845" t="s">
        <v>1068</v>
      </c>
      <c r="G2845" t="s">
        <v>1068</v>
      </c>
      <c r="H2845" t="s">
        <v>1065</v>
      </c>
      <c r="I2845" t="s">
        <v>1066</v>
      </c>
      <c r="J2845" t="s">
        <v>1032</v>
      </c>
      <c r="K2845">
        <v>67785</v>
      </c>
      <c r="L2845">
        <v>0</v>
      </c>
      <c r="M2845">
        <v>4683.1215000000002</v>
      </c>
      <c r="N2845">
        <v>4683.1215000000002</v>
      </c>
      <c r="O2845">
        <v>0</v>
      </c>
      <c r="Q2845">
        <v>596.42859999999996</v>
      </c>
      <c r="R2845">
        <v>80.142899999999997</v>
      </c>
      <c r="S2845">
        <v>601.57140000000004</v>
      </c>
      <c r="T2845">
        <v>14</v>
      </c>
      <c r="U2845">
        <f t="shared" si="50"/>
        <v>2.3272382962354923E-2</v>
      </c>
      <c r="V2845">
        <f t="shared" si="51"/>
        <v>16.097127337788049</v>
      </c>
      <c r="W2845">
        <f t="shared" si="52"/>
        <v>691.68367346938783</v>
      </c>
      <c r="X2845">
        <f t="shared" si="53"/>
        <v>1.1121162959922248</v>
      </c>
      <c r="Y2845">
        <f t="shared" si="54"/>
        <v>47.786954081632651</v>
      </c>
      <c r="AB2845">
        <v>596.42859999999996</v>
      </c>
      <c r="AC2845">
        <v>80.142899999999997</v>
      </c>
      <c r="AD2845">
        <v>601.57140000000004</v>
      </c>
      <c r="AE2845">
        <v>14</v>
      </c>
      <c r="AF2845">
        <v>2.3187300000000001E-2</v>
      </c>
      <c r="AG2845">
        <v>67785</v>
      </c>
      <c r="AH2845">
        <v>0</v>
      </c>
      <c r="AI2845">
        <v>4683.1215000000002</v>
      </c>
      <c r="AJ2845">
        <v>4683.1215000000002</v>
      </c>
      <c r="AK2845">
        <v>0</v>
      </c>
    </row>
    <row r="2846" spans="1:37" ht="19" customHeight="1">
      <c r="A2846" t="s">
        <v>1283</v>
      </c>
      <c r="B2846" t="s">
        <v>1284</v>
      </c>
      <c r="C2846" t="s">
        <v>1285</v>
      </c>
      <c r="D2846">
        <v>7</v>
      </c>
      <c r="E2846" t="s">
        <v>1069</v>
      </c>
      <c r="G2846" t="s">
        <v>1070</v>
      </c>
      <c r="H2846" t="s">
        <v>1071</v>
      </c>
      <c r="I2846" t="s">
        <v>1072</v>
      </c>
      <c r="J2846" t="s">
        <v>1032</v>
      </c>
      <c r="K2846">
        <v>4111318</v>
      </c>
      <c r="L2846">
        <v>8748894.1899999995</v>
      </c>
      <c r="M2846">
        <v>888482.71230000001</v>
      </c>
      <c r="N2846">
        <v>284041.6667</v>
      </c>
      <c r="O2846">
        <v>604441.04579999996</v>
      </c>
      <c r="P2846">
        <v>2716.5</v>
      </c>
      <c r="R2846">
        <v>0</v>
      </c>
      <c r="S2846">
        <v>21279</v>
      </c>
      <c r="U2846">
        <f t="shared" si="50"/>
        <v>0</v>
      </c>
      <c r="V2846">
        <f t="shared" si="51"/>
        <v>86.337382865736174</v>
      </c>
      <c r="W2846" t="str">
        <f t="shared" si="52"/>
        <v/>
      </c>
      <c r="X2846">
        <f t="shared" si="53"/>
        <v>5.9648527542244869</v>
      </c>
      <c r="Y2846" t="str">
        <f t="shared" si="54"/>
        <v/>
      </c>
      <c r="AA2846">
        <v>2716.5</v>
      </c>
      <c r="AC2846">
        <v>0</v>
      </c>
      <c r="AD2846">
        <v>21279</v>
      </c>
      <c r="AF2846">
        <v>0</v>
      </c>
      <c r="AG2846">
        <v>4111318</v>
      </c>
      <c r="AH2846">
        <v>8748894.1899999995</v>
      </c>
      <c r="AI2846">
        <v>888482.71230000001</v>
      </c>
      <c r="AJ2846">
        <v>284041.6667</v>
      </c>
      <c r="AK2846">
        <v>604441.04579999996</v>
      </c>
    </row>
    <row r="2847" spans="1:37" ht="19" customHeight="1">
      <c r="A2847" t="s">
        <v>1287</v>
      </c>
      <c r="B2847" t="s">
        <v>1288</v>
      </c>
      <c r="C2847" t="s">
        <v>1289</v>
      </c>
      <c r="D2847">
        <v>7</v>
      </c>
      <c r="E2847" t="s">
        <v>1079</v>
      </c>
      <c r="F2847" t="s">
        <v>1079</v>
      </c>
      <c r="G2847" t="s">
        <v>1079</v>
      </c>
      <c r="H2847" t="s">
        <v>1080</v>
      </c>
      <c r="I2847" t="s">
        <v>1078</v>
      </c>
      <c r="J2847" t="s">
        <v>1042</v>
      </c>
      <c r="K2847">
        <v>43189226</v>
      </c>
      <c r="L2847">
        <v>0</v>
      </c>
      <c r="M2847">
        <v>43189226</v>
      </c>
      <c r="N2847">
        <v>43189226</v>
      </c>
      <c r="O2847">
        <v>0</v>
      </c>
      <c r="P2847">
        <v>855500.57140000002</v>
      </c>
      <c r="Q2847">
        <v>1211293.7139999999</v>
      </c>
      <c r="R2847">
        <v>439787.85710000002</v>
      </c>
      <c r="S2847">
        <v>1190484.8570000001</v>
      </c>
      <c r="T2847">
        <v>15894.428599999999</v>
      </c>
      <c r="U2847">
        <f t="shared" si="50"/>
        <v>1.3351222828699952E-2</v>
      </c>
      <c r="V2847">
        <f t="shared" si="51"/>
        <v>5.1826693907887549</v>
      </c>
      <c r="W2847">
        <f t="shared" si="52"/>
        <v>388.17937931857637</v>
      </c>
      <c r="X2847">
        <f t="shared" si="53"/>
        <v>5.1826693907887549</v>
      </c>
      <c r="Y2847">
        <f t="shared" si="54"/>
        <v>388.17937931857637</v>
      </c>
      <c r="AA2847">
        <v>855500.57140000002</v>
      </c>
      <c r="AB2847">
        <v>1211293.7139999999</v>
      </c>
      <c r="AC2847">
        <v>439787.85710000002</v>
      </c>
      <c r="AD2847">
        <v>1190484.8570000001</v>
      </c>
      <c r="AE2847">
        <v>15894.428599999999</v>
      </c>
      <c r="AF2847">
        <v>1.340976E-2</v>
      </c>
      <c r="AG2847">
        <v>43189226</v>
      </c>
      <c r="AH2847">
        <v>0</v>
      </c>
      <c r="AI2847">
        <v>43189226</v>
      </c>
      <c r="AJ2847">
        <v>43189226</v>
      </c>
      <c r="AK2847">
        <v>0</v>
      </c>
    </row>
    <row r="2848" spans="1:37" ht="19" customHeight="1">
      <c r="A2848" t="s">
        <v>1287</v>
      </c>
      <c r="B2848" t="s">
        <v>1288</v>
      </c>
      <c r="C2848" t="s">
        <v>1289</v>
      </c>
      <c r="D2848">
        <v>7</v>
      </c>
      <c r="E2848" t="s">
        <v>1076</v>
      </c>
      <c r="F2848" t="s">
        <v>1076</v>
      </c>
      <c r="G2848" t="s">
        <v>1076</v>
      </c>
      <c r="H2848" t="s">
        <v>1077</v>
      </c>
      <c r="I2848" t="s">
        <v>1078</v>
      </c>
      <c r="J2848" t="s">
        <v>1042</v>
      </c>
      <c r="K2848">
        <v>36259634</v>
      </c>
      <c r="L2848">
        <v>0</v>
      </c>
      <c r="M2848">
        <v>36259634</v>
      </c>
      <c r="N2848">
        <v>36259634</v>
      </c>
      <c r="O2848">
        <v>0</v>
      </c>
      <c r="P2848">
        <v>507366.85710000002</v>
      </c>
      <c r="Q2848">
        <v>657789.71429999999</v>
      </c>
      <c r="R2848">
        <v>266977.57140000002</v>
      </c>
      <c r="S2848">
        <v>642907.71429999999</v>
      </c>
      <c r="T2848">
        <v>15906.428599999999</v>
      </c>
      <c r="U2848">
        <f t="shared" si="50"/>
        <v>2.474138705477966E-2</v>
      </c>
      <c r="V2848">
        <f t="shared" si="51"/>
        <v>8.0570626220058017</v>
      </c>
      <c r="W2848">
        <f t="shared" si="52"/>
        <v>325.65120961758282</v>
      </c>
      <c r="X2848">
        <f t="shared" si="53"/>
        <v>8.0570626220058017</v>
      </c>
      <c r="Y2848">
        <f t="shared" si="54"/>
        <v>325.65120961758282</v>
      </c>
      <c r="AA2848">
        <v>507366.85710000002</v>
      </c>
      <c r="AB2848">
        <v>657789.71429999999</v>
      </c>
      <c r="AC2848">
        <v>266977.57140000002</v>
      </c>
      <c r="AD2848">
        <v>642907.71429999999</v>
      </c>
      <c r="AE2848">
        <v>15906.428599999999</v>
      </c>
      <c r="AF2848">
        <v>2.659098E-2</v>
      </c>
      <c r="AG2848">
        <v>36259634</v>
      </c>
      <c r="AH2848">
        <v>0</v>
      </c>
      <c r="AI2848">
        <v>36259634</v>
      </c>
      <c r="AJ2848">
        <v>36259634</v>
      </c>
      <c r="AK2848">
        <v>0</v>
      </c>
    </row>
    <row r="2849" spans="1:37" ht="19" customHeight="1">
      <c r="A2849" t="s">
        <v>1287</v>
      </c>
      <c r="B2849" t="s">
        <v>1288</v>
      </c>
      <c r="C2849" t="s">
        <v>1289</v>
      </c>
      <c r="D2849">
        <v>7</v>
      </c>
      <c r="E2849" t="s">
        <v>1081</v>
      </c>
      <c r="F2849" t="s">
        <v>1081</v>
      </c>
      <c r="G2849" t="s">
        <v>1081</v>
      </c>
      <c r="H2849" t="s">
        <v>1082</v>
      </c>
      <c r="I2849" t="s">
        <v>1078</v>
      </c>
      <c r="J2849" t="s">
        <v>1042</v>
      </c>
      <c r="K2849">
        <v>16854074</v>
      </c>
      <c r="L2849">
        <v>0</v>
      </c>
      <c r="M2849">
        <v>16854074</v>
      </c>
      <c r="N2849">
        <v>16854074</v>
      </c>
      <c r="O2849">
        <v>0</v>
      </c>
      <c r="Q2849">
        <v>1316485.429</v>
      </c>
      <c r="R2849">
        <v>555469</v>
      </c>
      <c r="S2849">
        <v>1241383.7139999999</v>
      </c>
      <c r="T2849">
        <v>17707.7143</v>
      </c>
      <c r="U2849">
        <f t="shared" si="50"/>
        <v>1.4264497028837291E-2</v>
      </c>
      <c r="V2849">
        <f t="shared" si="51"/>
        <v>1.93954925458516</v>
      </c>
      <c r="W2849">
        <f t="shared" si="52"/>
        <v>135.97039213258921</v>
      </c>
      <c r="X2849">
        <f t="shared" si="53"/>
        <v>1.93954925458516</v>
      </c>
      <c r="Y2849">
        <f t="shared" si="54"/>
        <v>135.97039213258921</v>
      </c>
      <c r="AB2849">
        <v>1316485.429</v>
      </c>
      <c r="AC2849">
        <v>555469</v>
      </c>
      <c r="AD2849">
        <v>1241383.7139999999</v>
      </c>
      <c r="AE2849">
        <v>17707.7143</v>
      </c>
      <c r="AF2849">
        <v>1.4364480000000001E-2</v>
      </c>
      <c r="AG2849">
        <v>16854074</v>
      </c>
      <c r="AH2849">
        <v>0</v>
      </c>
      <c r="AI2849">
        <v>16854074</v>
      </c>
      <c r="AJ2849">
        <v>16854074</v>
      </c>
      <c r="AK2849">
        <v>0</v>
      </c>
    </row>
    <row r="2850" spans="1:37" ht="19" customHeight="1">
      <c r="A2850" t="s">
        <v>1287</v>
      </c>
      <c r="B2850" t="s">
        <v>1288</v>
      </c>
      <c r="C2850" t="s">
        <v>1289</v>
      </c>
      <c r="D2850">
        <v>7</v>
      </c>
      <c r="E2850" t="s">
        <v>1083</v>
      </c>
      <c r="F2850" t="s">
        <v>1083</v>
      </c>
      <c r="G2850" t="s">
        <v>1083</v>
      </c>
      <c r="H2850" t="s">
        <v>1084</v>
      </c>
      <c r="I2850" t="s">
        <v>1078</v>
      </c>
      <c r="J2850" t="s">
        <v>1042</v>
      </c>
      <c r="K2850">
        <v>7785520</v>
      </c>
      <c r="L2850">
        <v>0</v>
      </c>
      <c r="M2850">
        <v>7785520</v>
      </c>
      <c r="N2850">
        <v>7785520</v>
      </c>
      <c r="O2850">
        <v>0</v>
      </c>
      <c r="Q2850">
        <v>96981.142900000006</v>
      </c>
      <c r="R2850">
        <v>33785.142899999999</v>
      </c>
      <c r="S2850">
        <v>102990.14290000001</v>
      </c>
      <c r="T2850">
        <v>5423.2857000000004</v>
      </c>
      <c r="U2850">
        <f t="shared" si="50"/>
        <v>5.2658298622479144E-2</v>
      </c>
      <c r="V2850">
        <f t="shared" si="51"/>
        <v>10.79925817694096</v>
      </c>
      <c r="W2850">
        <f t="shared" si="52"/>
        <v>205.08179070432209</v>
      </c>
      <c r="X2850">
        <f t="shared" si="53"/>
        <v>10.79925817694096</v>
      </c>
      <c r="Y2850">
        <f t="shared" si="54"/>
        <v>205.08179070432209</v>
      </c>
      <c r="AB2850">
        <v>96981.142900000006</v>
      </c>
      <c r="AC2850">
        <v>33785.142899999999</v>
      </c>
      <c r="AD2850">
        <v>102990.14290000001</v>
      </c>
      <c r="AE2850">
        <v>5423.2857000000004</v>
      </c>
      <c r="AF2850">
        <v>5.3088080000000003E-2</v>
      </c>
      <c r="AG2850">
        <v>7785520</v>
      </c>
      <c r="AH2850">
        <v>0</v>
      </c>
      <c r="AI2850">
        <v>7785520</v>
      </c>
      <c r="AJ2850">
        <v>7785520</v>
      </c>
      <c r="AK2850">
        <v>0</v>
      </c>
    </row>
    <row r="2851" spans="1:37" ht="19" customHeight="1">
      <c r="A2851" t="s">
        <v>1287</v>
      </c>
      <c r="B2851" t="s">
        <v>1288</v>
      </c>
      <c r="C2851" t="s">
        <v>1289</v>
      </c>
      <c r="D2851">
        <v>7</v>
      </c>
      <c r="E2851" t="s">
        <v>1085</v>
      </c>
      <c r="F2851" t="s">
        <v>1085</v>
      </c>
      <c r="G2851" t="s">
        <v>1085</v>
      </c>
      <c r="H2851" t="s">
        <v>1082</v>
      </c>
      <c r="I2851" t="s">
        <v>1078</v>
      </c>
      <c r="J2851" t="s">
        <v>1042</v>
      </c>
      <c r="K2851">
        <v>624736</v>
      </c>
      <c r="L2851">
        <v>0</v>
      </c>
      <c r="M2851">
        <v>624736</v>
      </c>
      <c r="N2851">
        <v>624736</v>
      </c>
      <c r="O2851">
        <v>0</v>
      </c>
      <c r="Q2851">
        <v>6800</v>
      </c>
      <c r="R2851">
        <v>3109.2856999999999</v>
      </c>
      <c r="S2851">
        <v>6640.5713999999998</v>
      </c>
      <c r="T2851">
        <v>535.71429999999998</v>
      </c>
      <c r="U2851">
        <f t="shared" si="50"/>
        <v>8.0672922212687903E-2</v>
      </c>
      <c r="V2851">
        <f t="shared" si="51"/>
        <v>13.439807303329349</v>
      </c>
      <c r="W2851">
        <f t="shared" si="52"/>
        <v>166.59626222409969</v>
      </c>
      <c r="X2851">
        <f t="shared" si="53"/>
        <v>13.439807303329349</v>
      </c>
      <c r="Y2851">
        <f t="shared" si="54"/>
        <v>166.59626222409969</v>
      </c>
      <c r="AB2851">
        <v>6800</v>
      </c>
      <c r="AC2851">
        <v>3109.2856999999999</v>
      </c>
      <c r="AD2851">
        <v>6640.5713999999998</v>
      </c>
      <c r="AE2851">
        <v>535.71429999999998</v>
      </c>
      <c r="AF2851">
        <v>8.1301890000000002E-2</v>
      </c>
      <c r="AG2851">
        <v>624736</v>
      </c>
      <c r="AH2851">
        <v>0</v>
      </c>
      <c r="AI2851">
        <v>624736</v>
      </c>
      <c r="AJ2851">
        <v>624736</v>
      </c>
      <c r="AK2851">
        <v>0</v>
      </c>
    </row>
    <row r="2852" spans="1:37" ht="19" customHeight="1">
      <c r="A2852" t="s">
        <v>1287</v>
      </c>
      <c r="B2852" t="s">
        <v>1288</v>
      </c>
      <c r="C2852" t="s">
        <v>1289</v>
      </c>
      <c r="D2852">
        <v>7</v>
      </c>
      <c r="E2852" t="s">
        <v>1090</v>
      </c>
      <c r="F2852" t="s">
        <v>1090</v>
      </c>
      <c r="G2852" t="s">
        <v>1090</v>
      </c>
      <c r="H2852" t="s">
        <v>1091</v>
      </c>
      <c r="I2852" t="s">
        <v>1078</v>
      </c>
      <c r="J2852" t="s">
        <v>1042</v>
      </c>
      <c r="K2852">
        <v>239619</v>
      </c>
      <c r="L2852">
        <v>0</v>
      </c>
      <c r="M2852">
        <v>239619</v>
      </c>
      <c r="N2852">
        <v>239619</v>
      </c>
      <c r="O2852">
        <v>0</v>
      </c>
      <c r="P2852">
        <v>412.42860000000002</v>
      </c>
      <c r="Q2852">
        <v>28223.142899999999</v>
      </c>
      <c r="R2852">
        <v>437.8571</v>
      </c>
      <c r="S2852">
        <v>30505.428599999999</v>
      </c>
      <c r="T2852">
        <v>427.28570000000002</v>
      </c>
      <c r="U2852">
        <f t="shared" si="50"/>
        <v>1.4006874173208634E-2</v>
      </c>
      <c r="V2852">
        <f t="shared" si="51"/>
        <v>1.1221375107735978</v>
      </c>
      <c r="W2852">
        <f t="shared" si="52"/>
        <v>80.113342698540379</v>
      </c>
      <c r="X2852">
        <f t="shared" si="53"/>
        <v>1.1221375107735978</v>
      </c>
      <c r="Y2852">
        <f t="shared" si="54"/>
        <v>80.113342698540379</v>
      </c>
      <c r="AA2852">
        <v>412.42860000000002</v>
      </c>
      <c r="AB2852">
        <v>28223.142899999999</v>
      </c>
      <c r="AC2852">
        <v>437.8571</v>
      </c>
      <c r="AD2852">
        <v>30505.428599999999</v>
      </c>
      <c r="AE2852">
        <v>427.28570000000002</v>
      </c>
      <c r="AF2852">
        <v>1.398376E-2</v>
      </c>
      <c r="AG2852">
        <v>239619</v>
      </c>
      <c r="AH2852">
        <v>0</v>
      </c>
      <c r="AI2852">
        <v>239619</v>
      </c>
      <c r="AJ2852">
        <v>239619</v>
      </c>
      <c r="AK2852">
        <v>0</v>
      </c>
    </row>
    <row r="2853" spans="1:37" ht="19" customHeight="1">
      <c r="A2853" t="s">
        <v>1287</v>
      </c>
      <c r="B2853" t="s">
        <v>1288</v>
      </c>
      <c r="C2853" t="s">
        <v>1289</v>
      </c>
      <c r="D2853">
        <v>7</v>
      </c>
      <c r="E2853" t="s">
        <v>1086</v>
      </c>
      <c r="F2853" t="s">
        <v>1087</v>
      </c>
      <c r="G2853" t="s">
        <v>1088</v>
      </c>
      <c r="H2853" t="s">
        <v>1089</v>
      </c>
      <c r="I2853" t="s">
        <v>1078</v>
      </c>
      <c r="J2853" t="s">
        <v>1039</v>
      </c>
      <c r="K2853">
        <v>23658.58</v>
      </c>
      <c r="L2853">
        <v>0</v>
      </c>
      <c r="M2853">
        <v>163732.63879999999</v>
      </c>
      <c r="N2853">
        <v>163732.63879999999</v>
      </c>
      <c r="O2853">
        <v>0</v>
      </c>
      <c r="Q2853">
        <v>1613.8570999999999</v>
      </c>
      <c r="R2853">
        <v>14.2857</v>
      </c>
      <c r="S2853">
        <v>1654.8570999999999</v>
      </c>
      <c r="T2853">
        <v>128.1429</v>
      </c>
      <c r="U2853">
        <f t="shared" si="50"/>
        <v>7.7434420168363785E-2</v>
      </c>
      <c r="V2853">
        <f t="shared" si="51"/>
        <v>2.0423498457100275</v>
      </c>
      <c r="W2853">
        <f t="shared" si="52"/>
        <v>26.37521971843265</v>
      </c>
      <c r="X2853">
        <f t="shared" si="53"/>
        <v>14.134378715496686</v>
      </c>
      <c r="Y2853">
        <f t="shared" si="54"/>
        <v>182.53353850606291</v>
      </c>
      <c r="AB2853">
        <v>1613.8570999999999</v>
      </c>
      <c r="AC2853">
        <v>14.2857</v>
      </c>
      <c r="AD2853">
        <v>1654.8570999999999</v>
      </c>
      <c r="AE2853">
        <v>128.1429</v>
      </c>
      <c r="AF2853">
        <v>7.7187210000000006E-2</v>
      </c>
      <c r="AG2853">
        <v>23658.58</v>
      </c>
      <c r="AH2853">
        <v>0</v>
      </c>
      <c r="AI2853">
        <v>163732.63879999999</v>
      </c>
      <c r="AJ2853">
        <v>163732.63879999999</v>
      </c>
      <c r="AK2853">
        <v>0</v>
      </c>
    </row>
    <row r="2854" spans="1:37" ht="19" customHeight="1">
      <c r="A2854" t="s">
        <v>1287</v>
      </c>
      <c r="B2854" t="s">
        <v>1288</v>
      </c>
      <c r="C2854" t="s">
        <v>1289</v>
      </c>
      <c r="D2854">
        <v>7</v>
      </c>
      <c r="E2854" t="s">
        <v>1099</v>
      </c>
      <c r="F2854" t="s">
        <v>1099</v>
      </c>
      <c r="G2854" t="s">
        <v>1099</v>
      </c>
      <c r="H2854" t="s">
        <v>1089</v>
      </c>
      <c r="I2854" t="s">
        <v>1078</v>
      </c>
      <c r="J2854" t="s">
        <v>1100</v>
      </c>
      <c r="K2854">
        <v>26295500</v>
      </c>
      <c r="L2854">
        <v>0</v>
      </c>
      <c r="M2854">
        <v>125708.6</v>
      </c>
      <c r="N2854">
        <v>125708.6</v>
      </c>
      <c r="O2854">
        <v>0</v>
      </c>
      <c r="Q2854">
        <v>1005.4286</v>
      </c>
      <c r="R2854">
        <v>5.4286000000000003</v>
      </c>
      <c r="S2854">
        <v>1057.4286</v>
      </c>
      <c r="T2854">
        <v>48.428600000000003</v>
      </c>
      <c r="U2854">
        <f t="shared" si="50"/>
        <v>4.5798458638247545E-2</v>
      </c>
      <c r="V2854">
        <f t="shared" si="51"/>
        <v>3552.4857186575059</v>
      </c>
      <c r="W2854">
        <f t="shared" si="52"/>
        <v>77567.800844955244</v>
      </c>
      <c r="X2854">
        <f t="shared" si="53"/>
        <v>16.983058173924398</v>
      </c>
      <c r="Y2854">
        <f t="shared" si="54"/>
        <v>370.82161013474331</v>
      </c>
      <c r="AB2854">
        <v>1005.4286</v>
      </c>
      <c r="AC2854">
        <v>5.4286000000000003</v>
      </c>
      <c r="AD2854">
        <v>1057.4286</v>
      </c>
      <c r="AE2854">
        <v>48.428600000000003</v>
      </c>
      <c r="AF2854">
        <v>4.6499699999999998E-2</v>
      </c>
      <c r="AG2854">
        <v>26295500</v>
      </c>
      <c r="AH2854">
        <v>0</v>
      </c>
      <c r="AI2854">
        <v>125708.6</v>
      </c>
      <c r="AJ2854">
        <v>125708.6</v>
      </c>
      <c r="AK2854">
        <v>0</v>
      </c>
    </row>
    <row r="2855" spans="1:37" ht="19" customHeight="1">
      <c r="A2855" t="s">
        <v>1287</v>
      </c>
      <c r="B2855" t="s">
        <v>1288</v>
      </c>
      <c r="C2855" t="s">
        <v>1289</v>
      </c>
      <c r="D2855">
        <v>7</v>
      </c>
      <c r="E2855" t="s">
        <v>1092</v>
      </c>
      <c r="F2855" t="s">
        <v>1093</v>
      </c>
      <c r="G2855" t="s">
        <v>1094</v>
      </c>
      <c r="H2855" t="s">
        <v>1089</v>
      </c>
      <c r="I2855" t="s">
        <v>1078</v>
      </c>
      <c r="J2855" t="s">
        <v>1039</v>
      </c>
      <c r="K2855">
        <v>8064.55</v>
      </c>
      <c r="L2855">
        <v>0</v>
      </c>
      <c r="M2855">
        <v>55790.458400000003</v>
      </c>
      <c r="N2855">
        <v>55790.458400000003</v>
      </c>
      <c r="O2855">
        <v>0</v>
      </c>
      <c r="Q2855">
        <v>726.28570000000002</v>
      </c>
      <c r="R2855">
        <v>7</v>
      </c>
      <c r="S2855">
        <v>790.71429999999998</v>
      </c>
      <c r="T2855">
        <v>63.285699999999999</v>
      </c>
      <c r="U2855">
        <f t="shared" si="50"/>
        <v>8.0036114181822687E-2</v>
      </c>
      <c r="V2855">
        <f t="shared" si="51"/>
        <v>1.4570099104424588</v>
      </c>
      <c r="W2855">
        <f t="shared" si="52"/>
        <v>18.204405915215784</v>
      </c>
      <c r="X2855">
        <f t="shared" si="53"/>
        <v>10.079576764596627</v>
      </c>
      <c r="Y2855">
        <f t="shared" si="54"/>
        <v>125.93785777378281</v>
      </c>
      <c r="AB2855">
        <v>726.28570000000002</v>
      </c>
      <c r="AC2855">
        <v>7</v>
      </c>
      <c r="AD2855">
        <v>790.71429999999998</v>
      </c>
      <c r="AE2855">
        <v>63.285699999999999</v>
      </c>
      <c r="AF2855">
        <v>8.0078339999999998E-2</v>
      </c>
      <c r="AG2855">
        <v>8064.55</v>
      </c>
      <c r="AH2855">
        <v>0</v>
      </c>
      <c r="AI2855">
        <v>55790.458400000003</v>
      </c>
      <c r="AJ2855">
        <v>55790.458400000003</v>
      </c>
      <c r="AK2855">
        <v>0</v>
      </c>
    </row>
    <row r="2856" spans="1:37" ht="19" customHeight="1">
      <c r="A2856" t="s">
        <v>1287</v>
      </c>
      <c r="B2856" t="s">
        <v>1288</v>
      </c>
      <c r="C2856" t="s">
        <v>1289</v>
      </c>
      <c r="D2856">
        <v>7</v>
      </c>
      <c r="E2856" t="s">
        <v>1097</v>
      </c>
      <c r="F2856" t="s">
        <v>1097</v>
      </c>
      <c r="G2856" t="s">
        <v>1097</v>
      </c>
      <c r="H2856" t="s">
        <v>1082</v>
      </c>
      <c r="I2856" t="s">
        <v>1078</v>
      </c>
      <c r="J2856" t="s">
        <v>1042</v>
      </c>
      <c r="K2856">
        <v>49316</v>
      </c>
      <c r="L2856">
        <v>0</v>
      </c>
      <c r="M2856">
        <v>49316</v>
      </c>
      <c r="N2856">
        <v>49316</v>
      </c>
      <c r="O2856">
        <v>0</v>
      </c>
      <c r="Q2856">
        <v>31148</v>
      </c>
      <c r="R2856">
        <v>1019.8570999999999</v>
      </c>
      <c r="S2856">
        <v>31655.7143</v>
      </c>
      <c r="T2856">
        <v>315</v>
      </c>
      <c r="U2856">
        <f t="shared" si="50"/>
        <v>9.9508100501147119E-3</v>
      </c>
      <c r="V2856">
        <f t="shared" si="51"/>
        <v>0.22255516935666989</v>
      </c>
      <c r="W2856">
        <f t="shared" si="52"/>
        <v>22.365532879818595</v>
      </c>
      <c r="X2856">
        <f t="shared" si="53"/>
        <v>0.22255516935666989</v>
      </c>
      <c r="Y2856">
        <f t="shared" si="54"/>
        <v>22.365532879818595</v>
      </c>
      <c r="AB2856">
        <v>31148</v>
      </c>
      <c r="AC2856">
        <v>1019.8570999999999</v>
      </c>
      <c r="AD2856">
        <v>31655.7143</v>
      </c>
      <c r="AE2856">
        <v>315</v>
      </c>
      <c r="AF2856">
        <v>9.8479299999999995E-3</v>
      </c>
      <c r="AG2856">
        <v>49316</v>
      </c>
      <c r="AH2856">
        <v>0</v>
      </c>
      <c r="AI2856">
        <v>49316</v>
      </c>
      <c r="AJ2856">
        <v>49316</v>
      </c>
      <c r="AK2856">
        <v>0</v>
      </c>
    </row>
    <row r="2857" spans="1:37" ht="19" customHeight="1">
      <c r="A2857" t="s">
        <v>1287</v>
      </c>
      <c r="B2857" t="s">
        <v>1288</v>
      </c>
      <c r="C2857" t="s">
        <v>1289</v>
      </c>
      <c r="D2857">
        <v>7</v>
      </c>
      <c r="E2857" t="s">
        <v>1098</v>
      </c>
      <c r="F2857" t="s">
        <v>1098</v>
      </c>
      <c r="G2857" t="s">
        <v>1098</v>
      </c>
      <c r="H2857" t="s">
        <v>1077</v>
      </c>
      <c r="I2857" t="s">
        <v>1078</v>
      </c>
      <c r="J2857" t="s">
        <v>1032</v>
      </c>
      <c r="K2857">
        <v>688380</v>
      </c>
      <c r="L2857">
        <v>0</v>
      </c>
      <c r="M2857">
        <v>47580.271000000001</v>
      </c>
      <c r="N2857">
        <v>47580.271000000001</v>
      </c>
      <c r="O2857">
        <v>0</v>
      </c>
      <c r="P2857">
        <v>3189.8571000000002</v>
      </c>
      <c r="Q2857">
        <v>10895.7143</v>
      </c>
      <c r="R2857">
        <v>2516.4286000000002</v>
      </c>
      <c r="S2857">
        <v>12299</v>
      </c>
      <c r="T2857">
        <v>51.142899999999997</v>
      </c>
      <c r="U2857">
        <f t="shared" si="50"/>
        <v>4.1582974225546788E-3</v>
      </c>
      <c r="V2857">
        <f t="shared" si="51"/>
        <v>7.9957720139848769</v>
      </c>
      <c r="W2857">
        <f t="shared" si="52"/>
        <v>1922.8475506864102</v>
      </c>
      <c r="X2857">
        <f t="shared" si="53"/>
        <v>0.5526613197356347</v>
      </c>
      <c r="Y2857">
        <f t="shared" si="54"/>
        <v>132.90567354273168</v>
      </c>
      <c r="AA2857">
        <v>3189.8571000000002</v>
      </c>
      <c r="AB2857">
        <v>10895.7143</v>
      </c>
      <c r="AC2857">
        <v>2516.4286000000002</v>
      </c>
      <c r="AD2857">
        <v>12299</v>
      </c>
      <c r="AE2857">
        <v>51.142899999999997</v>
      </c>
      <c r="AF2857">
        <v>4.1637699999999998E-3</v>
      </c>
      <c r="AG2857">
        <v>688380</v>
      </c>
      <c r="AH2857">
        <v>0</v>
      </c>
      <c r="AI2857">
        <v>47580.271000000001</v>
      </c>
      <c r="AJ2857">
        <v>47580.271000000001</v>
      </c>
      <c r="AK2857">
        <v>0</v>
      </c>
    </row>
    <row r="2858" spans="1:37" ht="19" customHeight="1">
      <c r="A2858" t="s">
        <v>1287</v>
      </c>
      <c r="B2858" t="s">
        <v>1288</v>
      </c>
      <c r="C2858" t="s">
        <v>1289</v>
      </c>
      <c r="D2858">
        <v>7</v>
      </c>
      <c r="E2858" t="s">
        <v>1101</v>
      </c>
      <c r="F2858" t="s">
        <v>1102</v>
      </c>
      <c r="G2858" t="s">
        <v>1102</v>
      </c>
      <c r="H2858" t="s">
        <v>1103</v>
      </c>
      <c r="I2858" t="s">
        <v>1078</v>
      </c>
      <c r="J2858" t="s">
        <v>1042</v>
      </c>
      <c r="K2858">
        <v>20539</v>
      </c>
      <c r="L2858">
        <v>0</v>
      </c>
      <c r="M2858">
        <v>20539</v>
      </c>
      <c r="N2858">
        <v>20539</v>
      </c>
      <c r="O2858">
        <v>0</v>
      </c>
      <c r="R2858">
        <v>98.857100000000003</v>
      </c>
      <c r="S2858">
        <v>1211</v>
      </c>
      <c r="T2858">
        <v>35.285699999999999</v>
      </c>
      <c r="U2858">
        <f t="shared" si="50"/>
        <v>2.9137654830718413E-2</v>
      </c>
      <c r="V2858">
        <f t="shared" si="51"/>
        <v>2.4229090480122686</v>
      </c>
      <c r="W2858">
        <f t="shared" si="52"/>
        <v>83.153879819384557</v>
      </c>
      <c r="X2858">
        <f t="shared" si="53"/>
        <v>2.4229090480122686</v>
      </c>
      <c r="Y2858">
        <f t="shared" si="54"/>
        <v>83.153879819384557</v>
      </c>
      <c r="AC2858">
        <v>98.857100000000003</v>
      </c>
      <c r="AD2858">
        <v>1211</v>
      </c>
      <c r="AE2858">
        <v>35.285699999999999</v>
      </c>
      <c r="AF2858">
        <v>2.9179730000000001E-2</v>
      </c>
      <c r="AG2858">
        <v>20539</v>
      </c>
      <c r="AH2858">
        <v>0</v>
      </c>
      <c r="AI2858">
        <v>20539</v>
      </c>
      <c r="AJ2858">
        <v>20539</v>
      </c>
      <c r="AK2858">
        <v>0</v>
      </c>
    </row>
    <row r="2859" spans="1:37" ht="19" customHeight="1">
      <c r="A2859" t="s">
        <v>1287</v>
      </c>
      <c r="B2859" t="s">
        <v>1288</v>
      </c>
      <c r="C2859" t="s">
        <v>1289</v>
      </c>
      <c r="D2859">
        <v>7</v>
      </c>
      <c r="E2859" t="s">
        <v>1095</v>
      </c>
      <c r="F2859" t="s">
        <v>1095</v>
      </c>
      <c r="G2859" t="s">
        <v>1095</v>
      </c>
      <c r="H2859" t="s">
        <v>1096</v>
      </c>
      <c r="I2859" t="s">
        <v>1078</v>
      </c>
      <c r="J2859" t="s">
        <v>1042</v>
      </c>
      <c r="K2859">
        <v>8170</v>
      </c>
      <c r="L2859">
        <v>0</v>
      </c>
      <c r="M2859">
        <v>8170</v>
      </c>
      <c r="N2859">
        <v>8170</v>
      </c>
      <c r="O2859">
        <v>0</v>
      </c>
      <c r="Q2859">
        <v>3042.4286000000002</v>
      </c>
      <c r="R2859">
        <v>44.714300000000001</v>
      </c>
      <c r="S2859">
        <v>2881.8571000000002</v>
      </c>
      <c r="T2859">
        <v>91.857100000000003</v>
      </c>
      <c r="U2859">
        <f t="shared" si="50"/>
        <v>3.1874273016521189E-2</v>
      </c>
      <c r="V2859">
        <f t="shared" si="51"/>
        <v>0.4049967838942663</v>
      </c>
      <c r="W2859">
        <f t="shared" si="52"/>
        <v>12.706071247000581</v>
      </c>
      <c r="X2859">
        <f t="shared" si="53"/>
        <v>0.4049967838942663</v>
      </c>
      <c r="Y2859">
        <f t="shared" si="54"/>
        <v>12.706071247000581</v>
      </c>
      <c r="AB2859">
        <v>3042.4286000000002</v>
      </c>
      <c r="AC2859">
        <v>44.714300000000001</v>
      </c>
      <c r="AD2859">
        <v>2881.8571000000002</v>
      </c>
      <c r="AE2859">
        <v>91.857100000000003</v>
      </c>
      <c r="AF2859">
        <v>3.4206029999999998E-2</v>
      </c>
      <c r="AG2859">
        <v>8170</v>
      </c>
      <c r="AH2859">
        <v>0</v>
      </c>
      <c r="AI2859">
        <v>8170</v>
      </c>
      <c r="AJ2859">
        <v>8170</v>
      </c>
      <c r="AK2859">
        <v>0</v>
      </c>
    </row>
    <row r="2860" spans="1:37" ht="19" customHeight="1">
      <c r="A2860" t="s">
        <v>1287</v>
      </c>
      <c r="B2860" t="s">
        <v>1288</v>
      </c>
      <c r="C2860" t="s">
        <v>1289</v>
      </c>
      <c r="D2860">
        <v>7</v>
      </c>
      <c r="E2860" t="s">
        <v>1104</v>
      </c>
      <c r="F2860" t="s">
        <v>1104</v>
      </c>
      <c r="G2860" t="s">
        <v>1104</v>
      </c>
      <c r="H2860" t="s">
        <v>1077</v>
      </c>
      <c r="I2860" t="s">
        <v>1078</v>
      </c>
      <c r="J2860" t="s">
        <v>1042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1</v>
      </c>
      <c r="R2860">
        <v>0.71430000000000005</v>
      </c>
      <c r="S2860">
        <v>19.571400000000001</v>
      </c>
      <c r="T2860">
        <v>0</v>
      </c>
      <c r="U2860">
        <f t="shared" si="50"/>
        <v>0</v>
      </c>
      <c r="V2860">
        <f t="shared" si="51"/>
        <v>0</v>
      </c>
      <c r="W2860" t="str">
        <f t="shared" si="52"/>
        <v/>
      </c>
      <c r="X2860">
        <f t="shared" si="53"/>
        <v>0</v>
      </c>
      <c r="Y2860" t="str">
        <f t="shared" si="54"/>
        <v/>
      </c>
      <c r="AA2860">
        <v>0</v>
      </c>
      <c r="AB2860">
        <v>1</v>
      </c>
      <c r="AC2860">
        <v>0.71430000000000005</v>
      </c>
      <c r="AD2860">
        <v>19.571400000000001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</row>
    <row r="2861" spans="1:37" ht="19" customHeight="1">
      <c r="A2861" t="s">
        <v>1287</v>
      </c>
      <c r="B2861" t="s">
        <v>1288</v>
      </c>
      <c r="C2861" t="s">
        <v>1289</v>
      </c>
      <c r="D2861">
        <v>7</v>
      </c>
      <c r="E2861" t="s">
        <v>1105</v>
      </c>
      <c r="F2861" t="s">
        <v>1105</v>
      </c>
      <c r="G2861" t="s">
        <v>1105</v>
      </c>
      <c r="H2861" t="s">
        <v>1106</v>
      </c>
      <c r="I2861" t="s">
        <v>1107</v>
      </c>
      <c r="J2861" t="s">
        <v>1042</v>
      </c>
      <c r="K2861">
        <v>18218480</v>
      </c>
      <c r="L2861">
        <v>0</v>
      </c>
      <c r="M2861">
        <v>18218480</v>
      </c>
      <c r="N2861">
        <v>18218480</v>
      </c>
      <c r="O2861">
        <v>0</v>
      </c>
      <c r="P2861">
        <v>811</v>
      </c>
      <c r="Q2861">
        <v>975501.85710000002</v>
      </c>
      <c r="R2861">
        <v>737.28570000000002</v>
      </c>
      <c r="S2861">
        <v>1007434.143</v>
      </c>
      <c r="T2861">
        <v>8946</v>
      </c>
      <c r="U2861">
        <f t="shared" si="50"/>
        <v>8.8799849222501483E-3</v>
      </c>
      <c r="V2861">
        <f t="shared" si="51"/>
        <v>2.5834343793924801</v>
      </c>
      <c r="W2861">
        <f t="shared" si="52"/>
        <v>290.92778895595796</v>
      </c>
      <c r="X2861">
        <f t="shared" si="53"/>
        <v>2.5834343793924801</v>
      </c>
      <c r="Y2861">
        <f t="shared" si="54"/>
        <v>290.92778895595796</v>
      </c>
      <c r="AA2861">
        <v>811</v>
      </c>
      <c r="AB2861">
        <v>975501.85710000002</v>
      </c>
      <c r="AC2861">
        <v>737.28570000000002</v>
      </c>
      <c r="AD2861">
        <v>1007434.143</v>
      </c>
      <c r="AE2861">
        <v>8946</v>
      </c>
      <c r="AF2861">
        <v>8.8771300000000004E-3</v>
      </c>
      <c r="AG2861">
        <v>18218480</v>
      </c>
      <c r="AH2861">
        <v>0</v>
      </c>
      <c r="AI2861">
        <v>18218480</v>
      </c>
      <c r="AJ2861">
        <v>18218480</v>
      </c>
      <c r="AK2861">
        <v>0</v>
      </c>
    </row>
    <row r="2862" spans="1:37" ht="19" customHeight="1">
      <c r="A2862" t="s">
        <v>1287</v>
      </c>
      <c r="B2862" t="s">
        <v>1288</v>
      </c>
      <c r="C2862" t="s">
        <v>1289</v>
      </c>
      <c r="D2862">
        <v>6</v>
      </c>
      <c r="E2862" t="s">
        <v>1108</v>
      </c>
      <c r="F2862" t="s">
        <v>1109</v>
      </c>
      <c r="G2862" t="s">
        <v>1109</v>
      </c>
      <c r="H2862" t="s">
        <v>1110</v>
      </c>
      <c r="I2862" t="s">
        <v>1107</v>
      </c>
      <c r="J2862" t="s">
        <v>1042</v>
      </c>
      <c r="K2862">
        <v>9515355</v>
      </c>
      <c r="L2862">
        <v>0</v>
      </c>
      <c r="M2862">
        <v>9515355</v>
      </c>
      <c r="N2862">
        <v>9515355</v>
      </c>
      <c r="O2862">
        <v>0</v>
      </c>
      <c r="Q2862">
        <v>19122.833299999998</v>
      </c>
      <c r="R2862">
        <v>1299.5</v>
      </c>
      <c r="S2862">
        <v>47838.833299999998</v>
      </c>
      <c r="T2862">
        <v>2099.6667000000002</v>
      </c>
      <c r="U2862">
        <f t="shared" si="50"/>
        <v>4.3890424476551781E-2</v>
      </c>
      <c r="V2862">
        <f t="shared" si="51"/>
        <v>33.150735304408023</v>
      </c>
      <c r="W2862">
        <f t="shared" si="52"/>
        <v>755.30678273842216</v>
      </c>
      <c r="X2862">
        <f t="shared" si="53"/>
        <v>33.150735304408023</v>
      </c>
      <c r="Y2862">
        <f t="shared" si="54"/>
        <v>755.30678273842216</v>
      </c>
      <c r="AB2862">
        <v>19122.833299999998</v>
      </c>
      <c r="AC2862">
        <v>1299.5</v>
      </c>
      <c r="AD2862">
        <v>47838.833299999998</v>
      </c>
      <c r="AE2862">
        <v>2099.6667000000002</v>
      </c>
      <c r="AF2862">
        <v>4.3889560000000001E-2</v>
      </c>
      <c r="AG2862">
        <v>9515355</v>
      </c>
      <c r="AH2862">
        <v>0</v>
      </c>
      <c r="AI2862">
        <v>9515355</v>
      </c>
      <c r="AJ2862">
        <v>9515355</v>
      </c>
      <c r="AK2862">
        <v>0</v>
      </c>
    </row>
    <row r="2863" spans="1:37" ht="19" customHeight="1">
      <c r="A2863" t="s">
        <v>1287</v>
      </c>
      <c r="B2863" t="s">
        <v>1288</v>
      </c>
      <c r="C2863" t="s">
        <v>1289</v>
      </c>
      <c r="D2863">
        <v>7</v>
      </c>
      <c r="E2863" t="s">
        <v>1111</v>
      </c>
      <c r="F2863" t="s">
        <v>1111</v>
      </c>
      <c r="G2863" t="s">
        <v>1111</v>
      </c>
      <c r="H2863" t="s">
        <v>1112</v>
      </c>
      <c r="I2863" t="s">
        <v>1107</v>
      </c>
      <c r="J2863" t="s">
        <v>1042</v>
      </c>
      <c r="K2863">
        <v>8064209</v>
      </c>
      <c r="L2863">
        <v>0</v>
      </c>
      <c r="M2863">
        <v>8064209</v>
      </c>
      <c r="N2863">
        <v>8064209</v>
      </c>
      <c r="O2863">
        <v>0</v>
      </c>
      <c r="Q2863">
        <v>29469.2857</v>
      </c>
      <c r="R2863">
        <v>5603.1428999999998</v>
      </c>
      <c r="S2863">
        <v>38520.7143</v>
      </c>
      <c r="T2863">
        <v>3905</v>
      </c>
      <c r="U2863">
        <f t="shared" si="50"/>
        <v>0.10137402877806967</v>
      </c>
      <c r="V2863">
        <f t="shared" si="51"/>
        <v>29.906762584172981</v>
      </c>
      <c r="W2863">
        <f t="shared" si="52"/>
        <v>295.01404792390707</v>
      </c>
      <c r="X2863">
        <f t="shared" si="53"/>
        <v>29.906762584172981</v>
      </c>
      <c r="Y2863">
        <f t="shared" si="54"/>
        <v>295.01404792390707</v>
      </c>
    </row>
    <row r="2864" spans="1:37" ht="19" customHeight="1">
      <c r="A2864" t="s">
        <v>1287</v>
      </c>
      <c r="B2864" t="s">
        <v>1288</v>
      </c>
      <c r="C2864" t="s">
        <v>1289</v>
      </c>
      <c r="D2864">
        <v>7</v>
      </c>
      <c r="E2864" t="s">
        <v>1113</v>
      </c>
      <c r="F2864" t="s">
        <v>1113</v>
      </c>
      <c r="G2864" t="s">
        <v>1114</v>
      </c>
      <c r="H2864" t="s">
        <v>1115</v>
      </c>
      <c r="I2864" t="s">
        <v>1107</v>
      </c>
      <c r="J2864" t="s">
        <v>1042</v>
      </c>
      <c r="K2864">
        <v>5263375</v>
      </c>
      <c r="L2864">
        <v>0</v>
      </c>
      <c r="M2864">
        <v>5263375</v>
      </c>
      <c r="N2864">
        <v>5263375</v>
      </c>
      <c r="O2864">
        <v>0</v>
      </c>
      <c r="R2864">
        <v>13528.571400000001</v>
      </c>
      <c r="S2864">
        <v>653567.71429999999</v>
      </c>
      <c r="T2864">
        <v>3483.8571000000002</v>
      </c>
      <c r="U2864">
        <f t="shared" si="50"/>
        <v>5.3305220312655222E-3</v>
      </c>
      <c r="V2864">
        <f t="shared" si="51"/>
        <v>1.1504710190451253</v>
      </c>
      <c r="W2864">
        <f t="shared" si="52"/>
        <v>215.82708265666645</v>
      </c>
      <c r="X2864">
        <f t="shared" si="53"/>
        <v>1.1504710190451253</v>
      </c>
      <c r="Y2864">
        <f t="shared" si="54"/>
        <v>215.82708265666645</v>
      </c>
      <c r="AC2864">
        <v>13528.571400000001</v>
      </c>
      <c r="AD2864">
        <v>653567.71429999999</v>
      </c>
      <c r="AE2864">
        <v>3483.8571000000002</v>
      </c>
      <c r="AF2864">
        <v>2.189938E-2</v>
      </c>
      <c r="AG2864">
        <v>5263375</v>
      </c>
      <c r="AH2864">
        <v>0</v>
      </c>
      <c r="AI2864">
        <v>5263375</v>
      </c>
      <c r="AJ2864">
        <v>5263375</v>
      </c>
      <c r="AK2864">
        <v>0</v>
      </c>
    </row>
    <row r="2865" spans="1:37" ht="19" customHeight="1">
      <c r="A2865" t="s">
        <v>1287</v>
      </c>
      <c r="B2865" t="s">
        <v>1288</v>
      </c>
      <c r="C2865" t="s">
        <v>1289</v>
      </c>
      <c r="D2865">
        <v>7</v>
      </c>
      <c r="E2865" t="s">
        <v>1116</v>
      </c>
      <c r="F2865" t="s">
        <v>1116</v>
      </c>
      <c r="G2865" t="s">
        <v>1116</v>
      </c>
      <c r="H2865" t="s">
        <v>1096</v>
      </c>
      <c r="I2865" t="s">
        <v>1107</v>
      </c>
      <c r="J2865" t="s">
        <v>1042</v>
      </c>
      <c r="K2865">
        <v>5057496</v>
      </c>
      <c r="L2865">
        <v>0</v>
      </c>
      <c r="M2865">
        <v>5057496</v>
      </c>
      <c r="N2865">
        <v>5057496</v>
      </c>
      <c r="O2865">
        <v>0</v>
      </c>
      <c r="P2865">
        <v>969.42859999999996</v>
      </c>
      <c r="Q2865">
        <v>13169</v>
      </c>
      <c r="R2865">
        <v>1249</v>
      </c>
      <c r="S2865">
        <v>129718</v>
      </c>
      <c r="T2865">
        <v>2235.1428999999998</v>
      </c>
      <c r="U2865">
        <f t="shared" si="50"/>
        <v>1.7230784470929246E-2</v>
      </c>
      <c r="V2865">
        <f t="shared" si="51"/>
        <v>5.569770028611515</v>
      </c>
      <c r="W2865">
        <f t="shared" si="52"/>
        <v>323.2452961157108</v>
      </c>
      <c r="X2865">
        <f t="shared" si="53"/>
        <v>5.569770028611515</v>
      </c>
      <c r="Y2865">
        <f t="shared" si="54"/>
        <v>323.2452961157108</v>
      </c>
      <c r="AA2865">
        <v>969.42859999999996</v>
      </c>
      <c r="AB2865">
        <v>13169</v>
      </c>
      <c r="AC2865">
        <v>1249</v>
      </c>
      <c r="AD2865">
        <v>129718</v>
      </c>
      <c r="AE2865">
        <v>2235.1428999999998</v>
      </c>
      <c r="AF2865">
        <v>1.7288069999999999E-2</v>
      </c>
      <c r="AG2865">
        <v>5057496</v>
      </c>
      <c r="AH2865">
        <v>0</v>
      </c>
      <c r="AI2865">
        <v>5057496</v>
      </c>
      <c r="AJ2865">
        <v>5057496</v>
      </c>
      <c r="AK2865">
        <v>0</v>
      </c>
    </row>
    <row r="2866" spans="1:37" ht="19" customHeight="1">
      <c r="A2866" t="s">
        <v>1287</v>
      </c>
      <c r="B2866" t="s">
        <v>1288</v>
      </c>
      <c r="C2866" t="s">
        <v>1289</v>
      </c>
      <c r="D2866">
        <v>7</v>
      </c>
      <c r="E2866" t="s">
        <v>1117</v>
      </c>
      <c r="F2866" t="s">
        <v>1118</v>
      </c>
      <c r="G2866" t="s">
        <v>1118</v>
      </c>
      <c r="H2866" t="s">
        <v>1119</v>
      </c>
      <c r="I2866" t="s">
        <v>1107</v>
      </c>
      <c r="J2866" t="s">
        <v>1042</v>
      </c>
      <c r="K2866">
        <v>2303656</v>
      </c>
      <c r="L2866">
        <v>0</v>
      </c>
      <c r="M2866">
        <v>2303656</v>
      </c>
      <c r="N2866">
        <v>2303656</v>
      </c>
      <c r="O2866">
        <v>0</v>
      </c>
      <c r="Q2866">
        <v>9831.8570999999993</v>
      </c>
      <c r="R2866">
        <v>319.28570000000002</v>
      </c>
      <c r="S2866">
        <v>28512.142899999999</v>
      </c>
      <c r="T2866">
        <v>1214.4286</v>
      </c>
      <c r="U2866">
        <f t="shared" si="50"/>
        <v>4.2593382204183607E-2</v>
      </c>
      <c r="V2866">
        <f t="shared" si="51"/>
        <v>11.542230110165248</v>
      </c>
      <c r="W2866">
        <f t="shared" si="52"/>
        <v>270.98646580434144</v>
      </c>
      <c r="X2866">
        <f t="shared" si="53"/>
        <v>11.542230110165248</v>
      </c>
      <c r="Y2866">
        <f t="shared" si="54"/>
        <v>270.98646580434144</v>
      </c>
      <c r="AB2866">
        <v>9831.8570999999993</v>
      </c>
      <c r="AC2866">
        <v>319.28570000000002</v>
      </c>
      <c r="AD2866">
        <v>28512.142899999999</v>
      </c>
      <c r="AE2866">
        <v>1214.4286</v>
      </c>
      <c r="AF2866">
        <v>4.2523279999999997E-2</v>
      </c>
      <c r="AG2866">
        <v>2303656</v>
      </c>
      <c r="AH2866">
        <v>0</v>
      </c>
      <c r="AI2866">
        <v>2303656</v>
      </c>
      <c r="AJ2866">
        <v>2303656</v>
      </c>
      <c r="AK2866">
        <v>0</v>
      </c>
    </row>
    <row r="2867" spans="1:37" ht="19" customHeight="1">
      <c r="A2867" t="s">
        <v>1287</v>
      </c>
      <c r="B2867" t="s">
        <v>1288</v>
      </c>
      <c r="C2867" t="s">
        <v>1289</v>
      </c>
      <c r="D2867">
        <v>7</v>
      </c>
      <c r="E2867" t="s">
        <v>1120</v>
      </c>
      <c r="F2867" t="s">
        <v>1120</v>
      </c>
      <c r="G2867" t="s">
        <v>1114</v>
      </c>
      <c r="H2867" t="s">
        <v>1115</v>
      </c>
      <c r="I2867" t="s">
        <v>1107</v>
      </c>
      <c r="J2867" t="s">
        <v>1042</v>
      </c>
      <c r="K2867">
        <v>1870016</v>
      </c>
      <c r="L2867">
        <v>0</v>
      </c>
      <c r="M2867">
        <v>1870016</v>
      </c>
      <c r="N2867">
        <v>1870016</v>
      </c>
      <c r="O2867">
        <v>0</v>
      </c>
      <c r="R2867">
        <v>202.28569999999999</v>
      </c>
      <c r="S2867">
        <v>7534.5713999999998</v>
      </c>
      <c r="T2867">
        <v>1184.8570999999999</v>
      </c>
      <c r="U2867">
        <f t="shared" si="50"/>
        <v>0.157256071659232</v>
      </c>
      <c r="V2867">
        <f t="shared" si="51"/>
        <v>35.455917619566634</v>
      </c>
      <c r="W2867">
        <f t="shared" si="52"/>
        <v>225.46612824208324</v>
      </c>
      <c r="X2867">
        <f t="shared" si="53"/>
        <v>35.455917619566634</v>
      </c>
      <c r="Y2867">
        <f t="shared" si="54"/>
        <v>225.46612824208324</v>
      </c>
      <c r="AC2867">
        <v>202.28569999999999</v>
      </c>
      <c r="AD2867">
        <v>7534.5713999999998</v>
      </c>
      <c r="AE2867">
        <v>1184.8570999999999</v>
      </c>
      <c r="AF2867">
        <v>0.15737785000000001</v>
      </c>
      <c r="AG2867">
        <v>1870016</v>
      </c>
      <c r="AH2867">
        <v>0</v>
      </c>
      <c r="AI2867">
        <v>1870016</v>
      </c>
      <c r="AJ2867">
        <v>1870016</v>
      </c>
      <c r="AK2867">
        <v>0</v>
      </c>
    </row>
    <row r="2868" spans="1:37" ht="19" customHeight="1">
      <c r="A2868" t="s">
        <v>1287</v>
      </c>
      <c r="B2868" t="s">
        <v>1288</v>
      </c>
      <c r="C2868" t="s">
        <v>1289</v>
      </c>
      <c r="D2868">
        <v>7</v>
      </c>
      <c r="E2868" t="s">
        <v>1121</v>
      </c>
      <c r="F2868" t="s">
        <v>1122</v>
      </c>
      <c r="G2868" t="s">
        <v>1122</v>
      </c>
      <c r="H2868" t="s">
        <v>1112</v>
      </c>
      <c r="I2868" t="s">
        <v>1107</v>
      </c>
      <c r="J2868" t="s">
        <v>1039</v>
      </c>
      <c r="K2868">
        <v>15973.62</v>
      </c>
      <c r="L2868">
        <v>0</v>
      </c>
      <c r="M2868">
        <v>110495.0168</v>
      </c>
      <c r="N2868">
        <v>110495.0168</v>
      </c>
      <c r="O2868">
        <v>0</v>
      </c>
      <c r="R2868">
        <v>1156.5714</v>
      </c>
      <c r="S2868">
        <v>8614.1429000000007</v>
      </c>
      <c r="T2868">
        <v>811.14290000000005</v>
      </c>
      <c r="U2868">
        <f t="shared" si="50"/>
        <v>9.4164086829811006E-2</v>
      </c>
      <c r="V2868">
        <f t="shared" si="51"/>
        <v>0.26490687939315638</v>
      </c>
      <c r="W2868">
        <f t="shared" si="52"/>
        <v>2.8132474737629023</v>
      </c>
      <c r="X2868">
        <f t="shared" si="53"/>
        <v>1.8324518856077949</v>
      </c>
      <c r="Y2868">
        <f t="shared" si="54"/>
        <v>19.460199183152561</v>
      </c>
      <c r="AC2868">
        <v>1156.5714</v>
      </c>
      <c r="AD2868">
        <v>8614.1429000000007</v>
      </c>
      <c r="AE2868">
        <v>811.14290000000005</v>
      </c>
      <c r="AF2868">
        <v>9.4419550000000005E-2</v>
      </c>
      <c r="AG2868">
        <v>15973.62</v>
      </c>
      <c r="AH2868">
        <v>0</v>
      </c>
      <c r="AI2868">
        <v>110495.0168</v>
      </c>
      <c r="AJ2868">
        <v>110495.0168</v>
      </c>
      <c r="AK2868">
        <v>0</v>
      </c>
    </row>
    <row r="2869" spans="1:37" ht="19" customHeight="1">
      <c r="A2869" t="s">
        <v>1287</v>
      </c>
      <c r="B2869" t="s">
        <v>1288</v>
      </c>
      <c r="C2869" t="s">
        <v>1289</v>
      </c>
      <c r="D2869">
        <v>7</v>
      </c>
      <c r="E2869" t="s">
        <v>1123</v>
      </c>
      <c r="F2869" t="s">
        <v>1123</v>
      </c>
      <c r="G2869" t="s">
        <v>1122</v>
      </c>
      <c r="H2869" t="s">
        <v>1112</v>
      </c>
      <c r="I2869" t="s">
        <v>1107</v>
      </c>
      <c r="J2869" t="s">
        <v>1039</v>
      </c>
      <c r="K2869">
        <v>12336.78</v>
      </c>
      <c r="L2869">
        <v>0</v>
      </c>
      <c r="M2869">
        <v>85354.171600000001</v>
      </c>
      <c r="N2869">
        <v>85354.171600000001</v>
      </c>
      <c r="O2869">
        <v>0</v>
      </c>
      <c r="R2869">
        <v>2684.7143000000001</v>
      </c>
      <c r="S2869">
        <v>13895</v>
      </c>
      <c r="T2869">
        <v>549.42859999999996</v>
      </c>
      <c r="U2869">
        <f t="shared" si="50"/>
        <v>3.9541460957178837E-2</v>
      </c>
      <c r="V2869">
        <f t="shared" si="51"/>
        <v>0.12683678609983037</v>
      </c>
      <c r="W2869">
        <f t="shared" si="52"/>
        <v>3.207690940837705</v>
      </c>
      <c r="X2869">
        <f t="shared" si="53"/>
        <v>0.87754250346990181</v>
      </c>
      <c r="Y2869">
        <f t="shared" si="54"/>
        <v>22.192971180812734</v>
      </c>
      <c r="AC2869">
        <v>2684.7143000000001</v>
      </c>
      <c r="AD2869">
        <v>13895</v>
      </c>
      <c r="AE2869">
        <v>549.42859999999996</v>
      </c>
      <c r="AF2869">
        <v>4.003719E-2</v>
      </c>
      <c r="AG2869">
        <v>12336.78</v>
      </c>
      <c r="AH2869">
        <v>0</v>
      </c>
      <c r="AI2869">
        <v>85354.171600000001</v>
      </c>
      <c r="AJ2869">
        <v>85354.171600000001</v>
      </c>
      <c r="AK2869">
        <v>0</v>
      </c>
    </row>
    <row r="2870" spans="1:37" ht="19" customHeight="1">
      <c r="A2870" t="s">
        <v>1287</v>
      </c>
      <c r="B2870" t="s">
        <v>1288</v>
      </c>
      <c r="C2870" t="s">
        <v>1289</v>
      </c>
      <c r="D2870">
        <v>7</v>
      </c>
      <c r="E2870" t="s">
        <v>1124</v>
      </c>
      <c r="F2870" t="s">
        <v>1124</v>
      </c>
      <c r="G2870" t="s">
        <v>1124</v>
      </c>
      <c r="H2870" t="s">
        <v>1125</v>
      </c>
      <c r="I2870" t="s">
        <v>1107</v>
      </c>
      <c r="J2870" t="s">
        <v>1042</v>
      </c>
      <c r="K2870">
        <v>54916</v>
      </c>
      <c r="L2870">
        <v>0</v>
      </c>
      <c r="M2870">
        <v>54916</v>
      </c>
      <c r="N2870">
        <v>54916</v>
      </c>
      <c r="O2870">
        <v>0</v>
      </c>
      <c r="Q2870">
        <v>475.42860000000002</v>
      </c>
      <c r="R2870">
        <v>101.71429999999999</v>
      </c>
      <c r="S2870">
        <v>460.57139999999998</v>
      </c>
      <c r="T2870">
        <v>48.714300000000001</v>
      </c>
      <c r="U2870">
        <f t="shared" si="50"/>
        <v>0.10576926834796951</v>
      </c>
      <c r="V2870">
        <f t="shared" si="51"/>
        <v>17.033499815973933</v>
      </c>
      <c r="W2870">
        <f t="shared" si="52"/>
        <v>161.04394104283253</v>
      </c>
      <c r="X2870">
        <f t="shared" si="53"/>
        <v>17.033499815973933</v>
      </c>
      <c r="Y2870">
        <f t="shared" si="54"/>
        <v>161.04394104283253</v>
      </c>
      <c r="AB2870">
        <v>475.42860000000002</v>
      </c>
      <c r="AC2870">
        <v>101.71429999999999</v>
      </c>
      <c r="AD2870">
        <v>460.57139999999998</v>
      </c>
      <c r="AE2870">
        <v>48.714300000000001</v>
      </c>
      <c r="AF2870">
        <v>0.10023781</v>
      </c>
      <c r="AG2870">
        <v>54916</v>
      </c>
      <c r="AH2870">
        <v>0</v>
      </c>
      <c r="AI2870">
        <v>54916</v>
      </c>
      <c r="AJ2870">
        <v>54916</v>
      </c>
      <c r="AK2870">
        <v>0</v>
      </c>
    </row>
    <row r="2871" spans="1:37" ht="19" customHeight="1">
      <c r="A2871" t="s">
        <v>1287</v>
      </c>
      <c r="B2871" t="s">
        <v>1288</v>
      </c>
      <c r="C2871" t="s">
        <v>1289</v>
      </c>
      <c r="D2871">
        <v>7</v>
      </c>
      <c r="E2871" t="s">
        <v>1126</v>
      </c>
      <c r="F2871" t="s">
        <v>1127</v>
      </c>
      <c r="G2871" t="s">
        <v>1127</v>
      </c>
      <c r="H2871" t="s">
        <v>1128</v>
      </c>
      <c r="I2871" t="s">
        <v>1129</v>
      </c>
      <c r="J2871" t="s">
        <v>1039</v>
      </c>
      <c r="K2871">
        <v>3722807</v>
      </c>
      <c r="L2871">
        <v>0</v>
      </c>
      <c r="M2871">
        <v>25756167.059999999</v>
      </c>
      <c r="N2871">
        <v>25756167.059999999</v>
      </c>
      <c r="O2871">
        <v>0</v>
      </c>
      <c r="P2871">
        <v>883932.42859999998</v>
      </c>
      <c r="Q2871">
        <v>4896067.2860000003</v>
      </c>
      <c r="R2871">
        <v>253878.14290000001</v>
      </c>
      <c r="S2871">
        <v>19601258.140000001</v>
      </c>
      <c r="T2871">
        <v>140658.28570000001</v>
      </c>
      <c r="U2871">
        <f t="shared" si="50"/>
        <v>7.1759825157835504E-3</v>
      </c>
      <c r="V2871">
        <f t="shared" si="51"/>
        <v>2.713242015538149E-2</v>
      </c>
      <c r="W2871">
        <f t="shared" si="52"/>
        <v>3.7810042172906382</v>
      </c>
      <c r="X2871">
        <f t="shared" si="53"/>
        <v>0.18771511557384432</v>
      </c>
      <c r="Y2871">
        <f t="shared" si="54"/>
        <v>26.15880336399448</v>
      </c>
      <c r="AA2871">
        <v>883932.42859999998</v>
      </c>
      <c r="AB2871">
        <v>4896067.2860000003</v>
      </c>
      <c r="AC2871">
        <v>253878.14290000001</v>
      </c>
      <c r="AD2871">
        <v>19601258.140000001</v>
      </c>
      <c r="AE2871">
        <v>140658.28570000001</v>
      </c>
      <c r="AF2871">
        <v>7.1785599999999996E-3</v>
      </c>
      <c r="AG2871">
        <v>3722807</v>
      </c>
      <c r="AH2871">
        <v>0</v>
      </c>
      <c r="AI2871">
        <v>25756167.059999999</v>
      </c>
      <c r="AJ2871">
        <v>25756167.059999999</v>
      </c>
      <c r="AK2871">
        <v>0</v>
      </c>
    </row>
    <row r="2872" spans="1:37" ht="19" customHeight="1">
      <c r="A2872" t="s">
        <v>1287</v>
      </c>
      <c r="B2872" t="s">
        <v>1288</v>
      </c>
      <c r="C2872" t="s">
        <v>1289</v>
      </c>
      <c r="D2872">
        <v>7</v>
      </c>
      <c r="E2872" t="s">
        <v>1132</v>
      </c>
      <c r="F2872" t="s">
        <v>1133</v>
      </c>
      <c r="G2872" t="s">
        <v>1133</v>
      </c>
      <c r="H2872" t="s">
        <v>1134</v>
      </c>
      <c r="I2872" t="s">
        <v>1129</v>
      </c>
      <c r="J2872" t="s">
        <v>1135</v>
      </c>
      <c r="K2872">
        <v>37129502</v>
      </c>
      <c r="L2872">
        <v>0</v>
      </c>
      <c r="M2872">
        <v>8156832.9500000002</v>
      </c>
      <c r="N2872">
        <v>8156832.9500000002</v>
      </c>
      <c r="O2872">
        <v>0</v>
      </c>
      <c r="P2872">
        <v>535.28570000000002</v>
      </c>
      <c r="Q2872">
        <v>22067.857100000001</v>
      </c>
      <c r="R2872">
        <v>602.71429999999998</v>
      </c>
      <c r="S2872">
        <v>26775.571400000001</v>
      </c>
      <c r="T2872">
        <v>2499.5713999999998</v>
      </c>
      <c r="U2872">
        <f t="shared" si="50"/>
        <v>9.335268191512805E-2</v>
      </c>
      <c r="V2872">
        <f t="shared" si="51"/>
        <v>198.09902437520239</v>
      </c>
      <c r="W2872">
        <f t="shared" si="52"/>
        <v>2122.0496327604692</v>
      </c>
      <c r="X2872">
        <f t="shared" si="53"/>
        <v>43.519588530611152</v>
      </c>
      <c r="Y2872">
        <f t="shared" si="54"/>
        <v>466.18466269857311</v>
      </c>
      <c r="AA2872">
        <v>535.28570000000002</v>
      </c>
      <c r="AB2872">
        <v>22067.857100000001</v>
      </c>
      <c r="AC2872">
        <v>602.71429999999998</v>
      </c>
      <c r="AD2872">
        <v>26775.571400000001</v>
      </c>
      <c r="AE2872">
        <v>2499.5713999999998</v>
      </c>
      <c r="AF2872">
        <v>9.3336189999999999E-2</v>
      </c>
      <c r="AG2872">
        <v>37129502</v>
      </c>
      <c r="AH2872">
        <v>0</v>
      </c>
      <c r="AI2872">
        <v>8156832.9500000002</v>
      </c>
      <c r="AJ2872">
        <v>8156832.9500000002</v>
      </c>
      <c r="AK2872">
        <v>0</v>
      </c>
    </row>
    <row r="2873" spans="1:37" ht="19" customHeight="1">
      <c r="A2873" t="s">
        <v>1287</v>
      </c>
      <c r="B2873" t="s">
        <v>1288</v>
      </c>
      <c r="C2873" t="s">
        <v>1289</v>
      </c>
      <c r="D2873">
        <v>7</v>
      </c>
      <c r="E2873" t="s">
        <v>1130</v>
      </c>
      <c r="F2873" t="s">
        <v>1130</v>
      </c>
      <c r="G2873" t="s">
        <v>1130</v>
      </c>
      <c r="H2873" t="s">
        <v>1131</v>
      </c>
      <c r="I2873" t="s">
        <v>1129</v>
      </c>
      <c r="J2873" t="s">
        <v>1042</v>
      </c>
      <c r="K2873">
        <v>7964565</v>
      </c>
      <c r="L2873">
        <v>0</v>
      </c>
      <c r="M2873">
        <v>7964565</v>
      </c>
      <c r="N2873">
        <v>7964565</v>
      </c>
      <c r="O2873">
        <v>0</v>
      </c>
      <c r="P2873">
        <v>15337</v>
      </c>
      <c r="Q2873">
        <v>489415.14289999998</v>
      </c>
      <c r="R2873">
        <v>10159</v>
      </c>
      <c r="S2873">
        <v>523297.14289999998</v>
      </c>
      <c r="T2873">
        <v>7365.2857000000004</v>
      </c>
      <c r="U2873">
        <f t="shared" si="50"/>
        <v>1.4074767653389381E-2</v>
      </c>
      <c r="V2873">
        <f t="shared" si="51"/>
        <v>2.174280932807287</v>
      </c>
      <c r="W2873">
        <f t="shared" si="52"/>
        <v>154.48076915740009</v>
      </c>
      <c r="X2873">
        <f t="shared" si="53"/>
        <v>2.174280932807287</v>
      </c>
      <c r="Y2873">
        <f t="shared" si="54"/>
        <v>154.48076915740009</v>
      </c>
      <c r="AA2873">
        <v>15337</v>
      </c>
      <c r="AB2873">
        <v>489415.14289999998</v>
      </c>
      <c r="AC2873">
        <v>10159</v>
      </c>
      <c r="AD2873">
        <v>523297.14289999998</v>
      </c>
      <c r="AE2873">
        <v>7365.2857000000004</v>
      </c>
      <c r="AF2873">
        <v>1.408013E-2</v>
      </c>
      <c r="AG2873">
        <v>7964565</v>
      </c>
      <c r="AH2873">
        <v>0</v>
      </c>
      <c r="AI2873">
        <v>7964565</v>
      </c>
      <c r="AJ2873">
        <v>7964565</v>
      </c>
      <c r="AK2873">
        <v>0</v>
      </c>
    </row>
    <row r="2874" spans="1:37" ht="19" customHeight="1">
      <c r="A2874" t="s">
        <v>1287</v>
      </c>
      <c r="B2874" t="s">
        <v>1288</v>
      </c>
      <c r="C2874" t="s">
        <v>1289</v>
      </c>
      <c r="D2874">
        <v>7</v>
      </c>
      <c r="E2874" t="s">
        <v>1136</v>
      </c>
      <c r="F2874" t="s">
        <v>1136</v>
      </c>
      <c r="G2874" t="s">
        <v>1136</v>
      </c>
      <c r="H2874" t="s">
        <v>1137</v>
      </c>
      <c r="I2874" t="s">
        <v>1129</v>
      </c>
      <c r="J2874" t="s">
        <v>1135</v>
      </c>
      <c r="K2874">
        <v>28815187</v>
      </c>
      <c r="L2874">
        <v>0</v>
      </c>
      <c r="M2874">
        <v>6329550.3870000001</v>
      </c>
      <c r="N2874">
        <v>6329550.3870000001</v>
      </c>
      <c r="O2874">
        <v>0</v>
      </c>
      <c r="P2874">
        <v>765.42859999999996</v>
      </c>
      <c r="Q2874">
        <v>24678</v>
      </c>
      <c r="R2874">
        <v>977.14290000000005</v>
      </c>
      <c r="S2874">
        <v>25592.142899999999</v>
      </c>
      <c r="T2874">
        <v>2887.1428999999998</v>
      </c>
      <c r="U2874">
        <f t="shared" si="50"/>
        <v>0.11281364406573394</v>
      </c>
      <c r="V2874">
        <f t="shared" si="51"/>
        <v>160.84840186299078</v>
      </c>
      <c r="W2874">
        <f t="shared" si="52"/>
        <v>1425.7885488502443</v>
      </c>
      <c r="X2874">
        <f t="shared" si="53"/>
        <v>35.33199573753329</v>
      </c>
      <c r="Y2874">
        <f t="shared" si="54"/>
        <v>313.18902983885658</v>
      </c>
      <c r="AA2874">
        <v>765.42859999999996</v>
      </c>
      <c r="AB2874">
        <v>24678</v>
      </c>
      <c r="AC2874">
        <v>977.14290000000005</v>
      </c>
      <c r="AD2874">
        <v>25592.142899999999</v>
      </c>
      <c r="AE2874">
        <v>2887.1428999999998</v>
      </c>
      <c r="AF2874">
        <v>0.11278388</v>
      </c>
      <c r="AG2874">
        <v>28815187</v>
      </c>
      <c r="AH2874">
        <v>0</v>
      </c>
      <c r="AI2874">
        <v>6329550.3870000001</v>
      </c>
      <c r="AJ2874">
        <v>6329550.3870000001</v>
      </c>
      <c r="AK2874">
        <v>0</v>
      </c>
    </row>
    <row r="2875" spans="1:37" ht="19" customHeight="1">
      <c r="A2875" t="s">
        <v>1287</v>
      </c>
      <c r="B2875" t="s">
        <v>1288</v>
      </c>
      <c r="C2875" t="s">
        <v>1289</v>
      </c>
      <c r="D2875">
        <v>7</v>
      </c>
      <c r="E2875" t="s">
        <v>1138</v>
      </c>
      <c r="F2875" t="s">
        <v>1138</v>
      </c>
      <c r="G2875" t="s">
        <v>1139</v>
      </c>
      <c r="H2875" t="s">
        <v>1140</v>
      </c>
      <c r="I2875" t="s">
        <v>1129</v>
      </c>
      <c r="J2875" t="s">
        <v>1042</v>
      </c>
      <c r="K2875">
        <v>2482353</v>
      </c>
      <c r="L2875">
        <v>0</v>
      </c>
      <c r="M2875">
        <v>2482353</v>
      </c>
      <c r="N2875">
        <v>2482353</v>
      </c>
      <c r="O2875">
        <v>0</v>
      </c>
      <c r="P2875">
        <v>4559.4286000000002</v>
      </c>
      <c r="Q2875">
        <v>343173.42859999998</v>
      </c>
      <c r="R2875">
        <v>1712.1429000000001</v>
      </c>
      <c r="S2875">
        <v>346716.71429999999</v>
      </c>
      <c r="T2875">
        <v>3884.4286000000002</v>
      </c>
      <c r="U2875">
        <f t="shared" si="50"/>
        <v>1.1203465076214817E-2</v>
      </c>
      <c r="V2875">
        <f t="shared" si="51"/>
        <v>1.0228000050670103</v>
      </c>
      <c r="W2875">
        <f t="shared" si="52"/>
        <v>91.29318457362227</v>
      </c>
      <c r="X2875">
        <f t="shared" si="53"/>
        <v>1.0228000050670103</v>
      </c>
      <c r="Y2875">
        <f t="shared" si="54"/>
        <v>91.29318457362227</v>
      </c>
      <c r="AA2875">
        <v>4559.4286000000002</v>
      </c>
      <c r="AB2875">
        <v>343173.42859999998</v>
      </c>
      <c r="AC2875">
        <v>1712.1429000000001</v>
      </c>
      <c r="AD2875">
        <v>346716.71429999999</v>
      </c>
      <c r="AE2875">
        <v>3884.4286000000002</v>
      </c>
      <c r="AF2875">
        <v>1.1196589999999999E-2</v>
      </c>
      <c r="AG2875">
        <v>2482353</v>
      </c>
      <c r="AH2875">
        <v>0</v>
      </c>
      <c r="AI2875">
        <v>2482353</v>
      </c>
      <c r="AJ2875">
        <v>2482353</v>
      </c>
      <c r="AK2875">
        <v>0</v>
      </c>
    </row>
    <row r="2876" spans="1:37" ht="19" customHeight="1">
      <c r="A2876" t="s">
        <v>1287</v>
      </c>
      <c r="B2876" t="s">
        <v>1288</v>
      </c>
      <c r="C2876" t="s">
        <v>1289</v>
      </c>
      <c r="D2876">
        <v>7</v>
      </c>
      <c r="E2876" t="s">
        <v>1141</v>
      </c>
      <c r="F2876" t="s">
        <v>1141</v>
      </c>
      <c r="G2876" t="s">
        <v>1141</v>
      </c>
      <c r="H2876" t="s">
        <v>1142</v>
      </c>
      <c r="I2876" t="s">
        <v>1129</v>
      </c>
      <c r="J2876" t="s">
        <v>1039</v>
      </c>
      <c r="K2876">
        <v>230217.27910000001</v>
      </c>
      <c r="L2876">
        <v>0</v>
      </c>
      <c r="M2876">
        <v>1593160.4790000001</v>
      </c>
      <c r="N2876">
        <v>1593160.4790000001</v>
      </c>
      <c r="O2876">
        <v>0</v>
      </c>
      <c r="P2876">
        <v>27164.142899999999</v>
      </c>
      <c r="Q2876">
        <v>275094.57140000002</v>
      </c>
      <c r="R2876">
        <v>37247.7143</v>
      </c>
      <c r="S2876">
        <v>349685.71429999999</v>
      </c>
      <c r="T2876">
        <v>1354.8570999999999</v>
      </c>
      <c r="U2876">
        <f t="shared" si="50"/>
        <v>3.874499427899563E-3</v>
      </c>
      <c r="V2876">
        <f t="shared" si="51"/>
        <v>9.405069004436431E-2</v>
      </c>
      <c r="W2876">
        <f t="shared" si="52"/>
        <v>24.274281567090309</v>
      </c>
      <c r="X2876">
        <f t="shared" si="53"/>
        <v>0.65085402358645106</v>
      </c>
      <c r="Y2876">
        <f t="shared" si="54"/>
        <v>167.98402882699375</v>
      </c>
      <c r="AA2876">
        <v>27164.142899999999</v>
      </c>
      <c r="AB2876">
        <v>275094.57140000002</v>
      </c>
      <c r="AC2876">
        <v>37247.7143</v>
      </c>
      <c r="AD2876">
        <v>349685.71429999999</v>
      </c>
      <c r="AE2876">
        <v>1354.8570999999999</v>
      </c>
      <c r="AF2876">
        <v>3.87325E-3</v>
      </c>
      <c r="AG2876">
        <v>230217.27910000001</v>
      </c>
      <c r="AH2876">
        <v>0</v>
      </c>
      <c r="AI2876">
        <v>1593160.4790000001</v>
      </c>
      <c r="AJ2876">
        <v>1593160.4790000001</v>
      </c>
      <c r="AK2876">
        <v>0</v>
      </c>
    </row>
    <row r="2877" spans="1:37" ht="19" customHeight="1">
      <c r="A2877" t="s">
        <v>1287</v>
      </c>
      <c r="B2877" t="s">
        <v>1288</v>
      </c>
      <c r="C2877" t="s">
        <v>1289</v>
      </c>
      <c r="D2877">
        <v>7</v>
      </c>
      <c r="E2877" t="s">
        <v>1143</v>
      </c>
      <c r="F2877" t="s">
        <v>1143</v>
      </c>
      <c r="G2877" t="s">
        <v>1143</v>
      </c>
      <c r="H2877" t="s">
        <v>1144</v>
      </c>
      <c r="I2877" t="s">
        <v>1129</v>
      </c>
      <c r="J2877" t="s">
        <v>1039</v>
      </c>
      <c r="K2877">
        <v>81108.78</v>
      </c>
      <c r="L2877">
        <v>0</v>
      </c>
      <c r="M2877">
        <v>561139.58620000002</v>
      </c>
      <c r="N2877">
        <v>561139.58620000002</v>
      </c>
      <c r="O2877">
        <v>0</v>
      </c>
      <c r="P2877">
        <v>14549.857099999999</v>
      </c>
      <c r="Q2877">
        <v>226586.42860000001</v>
      </c>
      <c r="R2877">
        <v>88319.142900000006</v>
      </c>
      <c r="S2877">
        <v>685624.14289999998</v>
      </c>
      <c r="T2877">
        <v>7222.5713999999998</v>
      </c>
      <c r="U2877">
        <f t="shared" si="50"/>
        <v>1.0534301446052535E-2</v>
      </c>
      <c r="V2877">
        <f t="shared" si="51"/>
        <v>1.6899884129544955E-2</v>
      </c>
      <c r="W2877">
        <f t="shared" si="52"/>
        <v>1.6042719316597649</v>
      </c>
      <c r="X2877">
        <f t="shared" si="53"/>
        <v>0.11691945048712116</v>
      </c>
      <c r="Y2877">
        <f t="shared" si="54"/>
        <v>11.098927734874511</v>
      </c>
      <c r="AA2877">
        <v>14549.857099999999</v>
      </c>
      <c r="AB2877">
        <v>226586.42860000001</v>
      </c>
      <c r="AC2877">
        <v>88319.142900000006</v>
      </c>
      <c r="AD2877">
        <v>685624.14289999998</v>
      </c>
      <c r="AE2877">
        <v>7222.5713999999998</v>
      </c>
      <c r="AF2877">
        <v>1.0535589999999999E-2</v>
      </c>
      <c r="AG2877">
        <v>81108.78</v>
      </c>
      <c r="AH2877">
        <v>0</v>
      </c>
      <c r="AI2877">
        <v>561139.58620000002</v>
      </c>
      <c r="AJ2877">
        <v>561139.58620000002</v>
      </c>
      <c r="AK2877">
        <v>0</v>
      </c>
    </row>
    <row r="2878" spans="1:37" ht="19" customHeight="1">
      <c r="A2878" t="s">
        <v>1287</v>
      </c>
      <c r="B2878" t="s">
        <v>1288</v>
      </c>
      <c r="C2878" t="s">
        <v>1289</v>
      </c>
      <c r="D2878">
        <v>7</v>
      </c>
      <c r="E2878" t="s">
        <v>1147</v>
      </c>
      <c r="F2878" t="s">
        <v>1148</v>
      </c>
      <c r="G2878" t="s">
        <v>1139</v>
      </c>
      <c r="H2878" t="s">
        <v>1140</v>
      </c>
      <c r="I2878" t="s">
        <v>1129</v>
      </c>
      <c r="J2878" t="s">
        <v>1042</v>
      </c>
      <c r="K2878">
        <v>358590</v>
      </c>
      <c r="L2878">
        <v>0</v>
      </c>
      <c r="M2878">
        <v>358590</v>
      </c>
      <c r="N2878">
        <v>358590</v>
      </c>
      <c r="O2878">
        <v>0</v>
      </c>
      <c r="P2878">
        <v>2244</v>
      </c>
      <c r="Q2878">
        <v>170684.85709999999</v>
      </c>
      <c r="R2878">
        <v>2005.1429000000001</v>
      </c>
      <c r="S2878">
        <v>178079.42860000001</v>
      </c>
      <c r="T2878">
        <v>1762.4286</v>
      </c>
      <c r="U2878">
        <f t="shared" si="50"/>
        <v>9.8968680091553254E-3</v>
      </c>
      <c r="V2878">
        <f t="shared" si="51"/>
        <v>0.28766457338656831</v>
      </c>
      <c r="W2878">
        <f t="shared" si="52"/>
        <v>29.066223083955204</v>
      </c>
      <c r="X2878">
        <f t="shared" si="53"/>
        <v>0.28766457338656831</v>
      </c>
      <c r="Y2878">
        <f t="shared" si="54"/>
        <v>29.066223083955204</v>
      </c>
      <c r="AA2878">
        <v>2244</v>
      </c>
      <c r="AB2878">
        <v>170684.85709999999</v>
      </c>
      <c r="AC2878">
        <v>2005.1429000000001</v>
      </c>
      <c r="AD2878">
        <v>178079.42860000001</v>
      </c>
      <c r="AE2878">
        <v>1762.4286</v>
      </c>
      <c r="AF2878">
        <v>9.8928899999999997E-3</v>
      </c>
      <c r="AG2878">
        <v>358590</v>
      </c>
      <c r="AH2878">
        <v>0</v>
      </c>
      <c r="AI2878">
        <v>358590</v>
      </c>
      <c r="AJ2878">
        <v>358590</v>
      </c>
      <c r="AK2878">
        <v>0</v>
      </c>
    </row>
    <row r="2879" spans="1:37" ht="19" customHeight="1">
      <c r="A2879" t="s">
        <v>1287</v>
      </c>
      <c r="B2879" t="s">
        <v>1288</v>
      </c>
      <c r="C2879" t="s">
        <v>1289</v>
      </c>
      <c r="D2879">
        <v>7</v>
      </c>
      <c r="E2879" t="s">
        <v>1145</v>
      </c>
      <c r="F2879" t="s">
        <v>1146</v>
      </c>
      <c r="G2879" t="s">
        <v>1146</v>
      </c>
      <c r="H2879" t="s">
        <v>1134</v>
      </c>
      <c r="I2879" t="s">
        <v>1129</v>
      </c>
      <c r="J2879" t="s">
        <v>1039</v>
      </c>
      <c r="K2879">
        <v>46183.59</v>
      </c>
      <c r="L2879">
        <v>0</v>
      </c>
      <c r="M2879">
        <v>319461.2291</v>
      </c>
      <c r="N2879">
        <v>319461.2291</v>
      </c>
      <c r="O2879">
        <v>0</v>
      </c>
      <c r="P2879">
        <v>1015.1429000000001</v>
      </c>
      <c r="Q2879">
        <v>15577.428599999999</v>
      </c>
      <c r="R2879">
        <v>935.42859999999996</v>
      </c>
      <c r="S2879">
        <v>15548.857099999999</v>
      </c>
      <c r="T2879">
        <v>222</v>
      </c>
      <c r="U2879">
        <f t="shared" si="50"/>
        <v>1.4277576710123602E-2</v>
      </c>
      <c r="V2879">
        <f t="shared" si="51"/>
        <v>0.42431772778243065</v>
      </c>
      <c r="W2879">
        <f t="shared" si="52"/>
        <v>29.719169884169883</v>
      </c>
      <c r="X2879">
        <f t="shared" si="53"/>
        <v>2.9350915086136551</v>
      </c>
      <c r="Y2879">
        <f t="shared" si="54"/>
        <v>205.57350649935648</v>
      </c>
      <c r="AA2879">
        <v>1015.1429000000001</v>
      </c>
      <c r="AB2879">
        <v>15577.428599999999</v>
      </c>
      <c r="AC2879">
        <v>935.42859999999996</v>
      </c>
      <c r="AD2879">
        <v>15548.857099999999</v>
      </c>
      <c r="AE2879">
        <v>222</v>
      </c>
      <c r="AF2879">
        <v>1.428134E-2</v>
      </c>
      <c r="AG2879">
        <v>46183.59</v>
      </c>
      <c r="AH2879">
        <v>0</v>
      </c>
      <c r="AI2879">
        <v>319461.2291</v>
      </c>
      <c r="AJ2879">
        <v>319461.2291</v>
      </c>
      <c r="AK2879">
        <v>0</v>
      </c>
    </row>
    <row r="2880" spans="1:37" ht="19" customHeight="1">
      <c r="A2880" t="s">
        <v>1287</v>
      </c>
      <c r="B2880" t="s">
        <v>1288</v>
      </c>
      <c r="C2880" t="s">
        <v>1289</v>
      </c>
      <c r="D2880">
        <v>7</v>
      </c>
      <c r="E2880" t="s">
        <v>1149</v>
      </c>
      <c r="F2880" t="s">
        <v>1149</v>
      </c>
      <c r="G2880" t="s">
        <v>1149</v>
      </c>
      <c r="H2880" t="s">
        <v>1144</v>
      </c>
      <c r="I2880" t="s">
        <v>1129</v>
      </c>
      <c r="J2880" t="s">
        <v>1039</v>
      </c>
      <c r="K2880">
        <v>44506.81</v>
      </c>
      <c r="L2880">
        <v>0</v>
      </c>
      <c r="M2880">
        <v>307935.47080000001</v>
      </c>
      <c r="N2880">
        <v>307935.47080000001</v>
      </c>
      <c r="O2880">
        <v>0</v>
      </c>
      <c r="P2880">
        <v>3997.7143000000001</v>
      </c>
      <c r="Q2880">
        <v>179017.28570000001</v>
      </c>
      <c r="R2880">
        <v>14717.857099999999</v>
      </c>
      <c r="S2880">
        <v>289223</v>
      </c>
      <c r="T2880">
        <v>4852.5713999999998</v>
      </c>
      <c r="U2880">
        <f t="shared" si="50"/>
        <v>1.6777958184515062E-2</v>
      </c>
      <c r="V2880">
        <f t="shared" si="51"/>
        <v>2.1983437397045578E-2</v>
      </c>
      <c r="W2880">
        <f t="shared" si="52"/>
        <v>1.3102570143090968</v>
      </c>
      <c r="X2880">
        <f t="shared" si="53"/>
        <v>0.15209987291071989</v>
      </c>
      <c r="Y2880">
        <f t="shared" si="54"/>
        <v>9.0654578607245515</v>
      </c>
      <c r="AA2880">
        <v>3997.7143000000001</v>
      </c>
      <c r="AB2880">
        <v>179017.28570000001</v>
      </c>
      <c r="AC2880">
        <v>14717.857099999999</v>
      </c>
      <c r="AD2880">
        <v>289223</v>
      </c>
      <c r="AE2880">
        <v>4852.5713999999998</v>
      </c>
      <c r="AF2880">
        <v>1.677122E-2</v>
      </c>
      <c r="AG2880">
        <v>44506.81</v>
      </c>
      <c r="AH2880">
        <v>0</v>
      </c>
      <c r="AI2880">
        <v>307935.47080000001</v>
      </c>
      <c r="AJ2880">
        <v>307935.47080000001</v>
      </c>
      <c r="AK2880">
        <v>0</v>
      </c>
    </row>
    <row r="2881" spans="1:37" ht="19" customHeight="1">
      <c r="A2881" t="s">
        <v>1287</v>
      </c>
      <c r="B2881" t="s">
        <v>1288</v>
      </c>
      <c r="C2881" t="s">
        <v>1289</v>
      </c>
      <c r="D2881">
        <v>7</v>
      </c>
      <c r="E2881" t="s">
        <v>1150</v>
      </c>
      <c r="F2881" t="s">
        <v>1151</v>
      </c>
      <c r="G2881" t="s">
        <v>1151</v>
      </c>
      <c r="H2881" t="s">
        <v>1152</v>
      </c>
      <c r="I2881" t="s">
        <v>1129</v>
      </c>
      <c r="J2881" t="s">
        <v>1153</v>
      </c>
      <c r="K2881">
        <v>952605</v>
      </c>
      <c r="L2881">
        <v>0</v>
      </c>
      <c r="M2881">
        <v>150923.99110000001</v>
      </c>
      <c r="N2881">
        <v>150923.99110000001</v>
      </c>
      <c r="O2881">
        <v>0</v>
      </c>
      <c r="R2881">
        <v>804.14290000000005</v>
      </c>
      <c r="S2881">
        <v>14226</v>
      </c>
      <c r="T2881">
        <v>370.42860000000002</v>
      </c>
      <c r="U2881">
        <f t="shared" si="50"/>
        <v>2.6038844369464364E-2</v>
      </c>
      <c r="V2881">
        <f t="shared" si="51"/>
        <v>9.5660360306079415</v>
      </c>
      <c r="W2881">
        <f t="shared" si="52"/>
        <v>367.37559835128434</v>
      </c>
      <c r="X2881">
        <f t="shared" si="53"/>
        <v>1.5155750145608644</v>
      </c>
      <c r="Y2881">
        <f t="shared" si="54"/>
        <v>58.204388530320976</v>
      </c>
      <c r="AC2881">
        <v>804.14290000000005</v>
      </c>
      <c r="AD2881">
        <v>14226</v>
      </c>
      <c r="AE2881">
        <v>370.42860000000002</v>
      </c>
      <c r="AF2881">
        <v>2.6030009999999999E-2</v>
      </c>
      <c r="AG2881">
        <v>952605</v>
      </c>
      <c r="AH2881">
        <v>0</v>
      </c>
      <c r="AI2881">
        <v>150923.99110000001</v>
      </c>
      <c r="AJ2881">
        <v>150923.99110000001</v>
      </c>
      <c r="AK2881">
        <v>0</v>
      </c>
    </row>
    <row r="2882" spans="1:37" ht="19" customHeight="1">
      <c r="A2882" t="s">
        <v>1287</v>
      </c>
      <c r="B2882" t="s">
        <v>1288</v>
      </c>
      <c r="C2882" t="s">
        <v>1289</v>
      </c>
      <c r="D2882">
        <v>7</v>
      </c>
      <c r="E2882" t="s">
        <v>1155</v>
      </c>
      <c r="F2882" t="s">
        <v>1155</v>
      </c>
      <c r="G2882" t="s">
        <v>1155</v>
      </c>
      <c r="H2882" t="s">
        <v>1144</v>
      </c>
      <c r="I2882" t="s">
        <v>1129</v>
      </c>
      <c r="J2882" t="s">
        <v>1039</v>
      </c>
      <c r="K2882">
        <v>11765.22</v>
      </c>
      <c r="L2882">
        <v>0</v>
      </c>
      <c r="M2882">
        <v>81418.625899999999</v>
      </c>
      <c r="N2882">
        <v>81418.625899999999</v>
      </c>
      <c r="O2882">
        <v>0</v>
      </c>
      <c r="P2882">
        <v>354.28570000000002</v>
      </c>
      <c r="Q2882">
        <v>2460.7143000000001</v>
      </c>
      <c r="R2882">
        <v>532.57140000000004</v>
      </c>
      <c r="S2882">
        <v>3263.1428999999998</v>
      </c>
      <c r="T2882">
        <v>350</v>
      </c>
      <c r="U2882">
        <f t="shared" si="50"/>
        <v>0.1072585573865</v>
      </c>
      <c r="V2882">
        <f t="shared" si="51"/>
        <v>0.51506960185093775</v>
      </c>
      <c r="W2882">
        <f t="shared" si="52"/>
        <v>4.8021306122448975</v>
      </c>
      <c r="X2882">
        <f t="shared" si="53"/>
        <v>3.5644262687449486</v>
      </c>
      <c r="Y2882">
        <f t="shared" si="54"/>
        <v>33.232092204081631</v>
      </c>
      <c r="AA2882">
        <v>354.28570000000002</v>
      </c>
      <c r="AB2882">
        <v>2460.7143000000001</v>
      </c>
      <c r="AC2882">
        <v>532.57140000000004</v>
      </c>
      <c r="AD2882">
        <v>3263.1428999999998</v>
      </c>
      <c r="AE2882">
        <v>350</v>
      </c>
      <c r="AF2882">
        <v>0.10725846</v>
      </c>
      <c r="AG2882">
        <v>11765.22</v>
      </c>
      <c r="AH2882">
        <v>0</v>
      </c>
      <c r="AI2882">
        <v>81418.625899999999</v>
      </c>
      <c r="AJ2882">
        <v>81418.625899999999</v>
      </c>
      <c r="AK2882">
        <v>0</v>
      </c>
    </row>
    <row r="2883" spans="1:37" ht="19" customHeight="1">
      <c r="A2883" t="s">
        <v>1287</v>
      </c>
      <c r="B2883" t="s">
        <v>1288</v>
      </c>
      <c r="C2883" t="s">
        <v>1289</v>
      </c>
      <c r="D2883">
        <v>7</v>
      </c>
      <c r="E2883" t="s">
        <v>1156</v>
      </c>
      <c r="F2883" t="s">
        <v>1157</v>
      </c>
      <c r="G2883" t="s">
        <v>1157</v>
      </c>
      <c r="H2883" t="s">
        <v>1140</v>
      </c>
      <c r="I2883" t="s">
        <v>1129</v>
      </c>
      <c r="J2883" t="s">
        <v>1032</v>
      </c>
      <c r="K2883">
        <v>1113624</v>
      </c>
      <c r="L2883">
        <v>0</v>
      </c>
      <c r="M2883">
        <v>77042.792600000001</v>
      </c>
      <c r="N2883">
        <v>77042.792600000001</v>
      </c>
      <c r="O2883">
        <v>0</v>
      </c>
      <c r="P2883">
        <v>2012.1429000000001</v>
      </c>
      <c r="Q2883">
        <v>123843</v>
      </c>
      <c r="R2883">
        <v>27509.571400000001</v>
      </c>
      <c r="S2883">
        <v>166141.57139999999</v>
      </c>
      <c r="T2883">
        <v>1092.8570999999999</v>
      </c>
      <c r="U2883">
        <f t="shared" si="50"/>
        <v>6.5778666398240175E-3</v>
      </c>
      <c r="V2883">
        <f t="shared" si="51"/>
        <v>0.95755169231018167</v>
      </c>
      <c r="W2883">
        <f t="shared" si="52"/>
        <v>145.57177041457925</v>
      </c>
      <c r="X2883">
        <f t="shared" si="53"/>
        <v>6.6245390216475519E-2</v>
      </c>
      <c r="Y2883">
        <f t="shared" si="54"/>
        <v>10.070953675985113</v>
      </c>
      <c r="AA2883">
        <v>2012.1429000000001</v>
      </c>
      <c r="AB2883">
        <v>123843</v>
      </c>
      <c r="AC2883">
        <v>27509.571400000001</v>
      </c>
      <c r="AD2883">
        <v>166141.57139999999</v>
      </c>
      <c r="AE2883">
        <v>1092.8570999999999</v>
      </c>
      <c r="AF2883">
        <v>6.5887799999999998E-3</v>
      </c>
      <c r="AG2883">
        <v>1113624</v>
      </c>
      <c r="AH2883">
        <v>0</v>
      </c>
      <c r="AI2883">
        <v>77042.792600000001</v>
      </c>
      <c r="AJ2883">
        <v>77042.792600000001</v>
      </c>
      <c r="AK2883">
        <v>0</v>
      </c>
    </row>
    <row r="2884" spans="1:37" ht="19" customHeight="1">
      <c r="A2884" t="s">
        <v>1287</v>
      </c>
      <c r="B2884" t="s">
        <v>1288</v>
      </c>
      <c r="C2884" t="s">
        <v>1289</v>
      </c>
      <c r="D2884">
        <v>7</v>
      </c>
      <c r="E2884" t="s">
        <v>1154</v>
      </c>
      <c r="F2884" t="s">
        <v>1154</v>
      </c>
      <c r="G2884" t="s">
        <v>1154</v>
      </c>
      <c r="H2884" t="s">
        <v>1142</v>
      </c>
      <c r="I2884" t="s">
        <v>1129</v>
      </c>
      <c r="J2884" t="s">
        <v>1039</v>
      </c>
      <c r="K2884">
        <v>6379.0601999999999</v>
      </c>
      <c r="L2884">
        <v>0</v>
      </c>
      <c r="M2884">
        <v>44119.654600000002</v>
      </c>
      <c r="N2884">
        <v>44119.654600000002</v>
      </c>
      <c r="O2884">
        <v>0</v>
      </c>
      <c r="Q2884">
        <v>1617.4286</v>
      </c>
      <c r="R2884">
        <v>1675</v>
      </c>
      <c r="S2884">
        <v>5901.2857000000004</v>
      </c>
      <c r="T2884">
        <v>8.8571000000000009</v>
      </c>
      <c r="U2884">
        <f t="shared" si="50"/>
        <v>1.500876325984353E-3</v>
      </c>
      <c r="V2884">
        <f t="shared" si="51"/>
        <v>0.15442301230826938</v>
      </c>
      <c r="W2884">
        <f t="shared" si="52"/>
        <v>102.88856558983348</v>
      </c>
      <c r="X2884">
        <f t="shared" si="53"/>
        <v>1.0680397663173637</v>
      </c>
      <c r="Y2884">
        <f t="shared" si="54"/>
        <v>711.61077553601069</v>
      </c>
      <c r="AB2884">
        <v>1617.4286</v>
      </c>
      <c r="AC2884">
        <v>1675</v>
      </c>
      <c r="AD2884">
        <v>5901.2857000000004</v>
      </c>
      <c r="AE2884">
        <v>8.8571000000000009</v>
      </c>
      <c r="AF2884">
        <v>1.49669E-3</v>
      </c>
      <c r="AG2884">
        <v>6379.0601999999999</v>
      </c>
      <c r="AH2884">
        <v>0</v>
      </c>
      <c r="AI2884">
        <v>44119.654600000002</v>
      </c>
      <c r="AJ2884">
        <v>44119.654600000002</v>
      </c>
      <c r="AK2884">
        <v>0</v>
      </c>
    </row>
    <row r="2885" spans="1:37" ht="19" customHeight="1">
      <c r="A2885" t="s">
        <v>1287</v>
      </c>
      <c r="B2885" t="s">
        <v>1288</v>
      </c>
      <c r="C2885" t="s">
        <v>1289</v>
      </c>
      <c r="D2885">
        <v>7</v>
      </c>
      <c r="E2885" t="s">
        <v>1158</v>
      </c>
      <c r="F2885" t="s">
        <v>1159</v>
      </c>
      <c r="G2885" t="s">
        <v>1159</v>
      </c>
      <c r="H2885" t="s">
        <v>1128</v>
      </c>
      <c r="I2885" t="s">
        <v>1129</v>
      </c>
      <c r="J2885" t="s">
        <v>1039</v>
      </c>
      <c r="K2885">
        <v>4099.2</v>
      </c>
      <c r="L2885">
        <v>0</v>
      </c>
      <c r="M2885">
        <v>28359.949100000002</v>
      </c>
      <c r="N2885">
        <v>28359.949100000002</v>
      </c>
      <c r="O2885">
        <v>0</v>
      </c>
      <c r="P2885">
        <v>556.71429999999998</v>
      </c>
      <c r="Q2885">
        <v>33145.2857</v>
      </c>
      <c r="R2885">
        <v>3629.4286000000002</v>
      </c>
      <c r="S2885">
        <v>38188.857100000001</v>
      </c>
      <c r="T2885">
        <v>336.42860000000002</v>
      </c>
      <c r="U2885">
        <f t="shared" si="50"/>
        <v>8.8096011650476962E-3</v>
      </c>
      <c r="V2885">
        <f t="shared" si="51"/>
        <v>1.5334315935838783E-2</v>
      </c>
      <c r="W2885">
        <f t="shared" si="52"/>
        <v>1.7406367948503783</v>
      </c>
      <c r="X2885">
        <f t="shared" si="53"/>
        <v>0.10608909529266851</v>
      </c>
      <c r="Y2885">
        <f t="shared" si="54"/>
        <v>12.042440208709962</v>
      </c>
      <c r="AA2885">
        <v>556.71429999999998</v>
      </c>
      <c r="AB2885">
        <v>33145.2857</v>
      </c>
      <c r="AC2885">
        <v>3629.4286000000002</v>
      </c>
      <c r="AD2885">
        <v>38188.857100000001</v>
      </c>
      <c r="AE2885">
        <v>336.42860000000002</v>
      </c>
      <c r="AF2885">
        <v>8.8105600000000003E-3</v>
      </c>
      <c r="AG2885">
        <v>4099.2</v>
      </c>
      <c r="AH2885">
        <v>0</v>
      </c>
      <c r="AI2885">
        <v>28359.949100000002</v>
      </c>
      <c r="AJ2885">
        <v>28359.949100000002</v>
      </c>
      <c r="AK2885">
        <v>0</v>
      </c>
    </row>
    <row r="2886" spans="1:37" ht="19" customHeight="1">
      <c r="A2886" t="s">
        <v>1287</v>
      </c>
      <c r="B2886" t="s">
        <v>1288</v>
      </c>
      <c r="C2886" t="s">
        <v>1289</v>
      </c>
      <c r="D2886">
        <v>7</v>
      </c>
      <c r="E2886" t="s">
        <v>1160</v>
      </c>
      <c r="F2886" t="s">
        <v>1161</v>
      </c>
      <c r="G2886" t="s">
        <v>1161</v>
      </c>
      <c r="H2886" t="s">
        <v>1140</v>
      </c>
      <c r="I2886" t="s">
        <v>1129</v>
      </c>
      <c r="J2886" t="s">
        <v>1032</v>
      </c>
      <c r="K2886">
        <v>393090</v>
      </c>
      <c r="L2886">
        <v>0</v>
      </c>
      <c r="M2886">
        <v>27196.186000000002</v>
      </c>
      <c r="N2886">
        <v>27196.186000000002</v>
      </c>
      <c r="O2886">
        <v>0</v>
      </c>
      <c r="P2886">
        <v>1140.1429000000001</v>
      </c>
      <c r="Q2886">
        <v>36923.571400000001</v>
      </c>
      <c r="R2886">
        <v>7879</v>
      </c>
      <c r="S2886">
        <v>678142.28570000001</v>
      </c>
      <c r="U2886">
        <f t="shared" si="50"/>
        <v>0</v>
      </c>
      <c r="V2886">
        <f t="shared" si="51"/>
        <v>8.280815909857113E-2</v>
      </c>
      <c r="W2886" t="str">
        <f t="shared" si="52"/>
        <v/>
      </c>
      <c r="X2886">
        <f t="shared" si="53"/>
        <v>5.7291360684889802E-3</v>
      </c>
      <c r="Y2886" t="str">
        <f t="shared" si="54"/>
        <v/>
      </c>
      <c r="AA2886">
        <v>1140.1429000000001</v>
      </c>
      <c r="AB2886">
        <v>36923.571400000001</v>
      </c>
      <c r="AC2886">
        <v>7879</v>
      </c>
      <c r="AD2886">
        <v>678142.28570000001</v>
      </c>
      <c r="AF2886">
        <v>0</v>
      </c>
      <c r="AG2886">
        <v>393090</v>
      </c>
      <c r="AH2886">
        <v>0</v>
      </c>
      <c r="AI2886">
        <v>27196.186000000002</v>
      </c>
      <c r="AJ2886">
        <v>27196.186000000002</v>
      </c>
      <c r="AK2886">
        <v>0</v>
      </c>
    </row>
    <row r="2887" spans="1:37" ht="19" customHeight="1">
      <c r="A2887" t="s">
        <v>1287</v>
      </c>
      <c r="B2887" t="s">
        <v>1288</v>
      </c>
      <c r="C2887" t="s">
        <v>1289</v>
      </c>
      <c r="D2887">
        <v>7</v>
      </c>
      <c r="E2887" t="s">
        <v>1162</v>
      </c>
      <c r="F2887" t="s">
        <v>1162</v>
      </c>
      <c r="G2887" t="s">
        <v>1162</v>
      </c>
      <c r="H2887" t="s">
        <v>1131</v>
      </c>
      <c r="I2887" t="s">
        <v>1129</v>
      </c>
      <c r="J2887" t="s">
        <v>1163</v>
      </c>
      <c r="K2887">
        <v>184988</v>
      </c>
      <c r="L2887">
        <v>0</v>
      </c>
      <c r="M2887">
        <v>16605.218400000002</v>
      </c>
      <c r="N2887">
        <v>16605.218400000002</v>
      </c>
      <c r="O2887">
        <v>0</v>
      </c>
      <c r="P2887">
        <v>148.8571</v>
      </c>
      <c r="Q2887">
        <v>11207.857099999999</v>
      </c>
      <c r="R2887">
        <v>195.57140000000001</v>
      </c>
      <c r="S2887">
        <v>11852</v>
      </c>
      <c r="T2887">
        <v>164.71430000000001</v>
      </c>
      <c r="U2887">
        <f t="shared" ref="U2887:U3141" si="55">IFERROR(T2887/S2887,"")</f>
        <v>1.3897595342558218E-2</v>
      </c>
      <c r="V2887">
        <f t="shared" ref="V2887:V3141" si="56">IFERROR((K2887+L2887)/D2887/S2887,"")</f>
        <v>2.229738199701075</v>
      </c>
      <c r="W2887">
        <f t="shared" ref="W2887:W3141" si="57">IFERROR((K2887+L2887)/D2887/T2887,"")</f>
        <v>160.44057585077397</v>
      </c>
      <c r="X2887">
        <f t="shared" ref="X2887:X3141" si="58">IFERROR(M2887/D2887/S2887,"")</f>
        <v>0.20014968420037607</v>
      </c>
      <c r="Y2887">
        <f t="shared" ref="Y2887:Y3141" si="59">IFERROR(M2887/D2887/T2887,"")</f>
        <v>14.401749314679158</v>
      </c>
      <c r="AA2887">
        <v>148.8571</v>
      </c>
      <c r="AB2887">
        <v>11207.857099999999</v>
      </c>
      <c r="AC2887">
        <v>195.57140000000001</v>
      </c>
      <c r="AD2887">
        <v>11852</v>
      </c>
      <c r="AE2887">
        <v>164.71430000000001</v>
      </c>
      <c r="AF2887">
        <v>1.391234E-2</v>
      </c>
      <c r="AG2887">
        <v>184988</v>
      </c>
      <c r="AH2887">
        <v>0</v>
      </c>
      <c r="AI2887">
        <v>16605.218400000002</v>
      </c>
      <c r="AJ2887">
        <v>16605.218400000002</v>
      </c>
      <c r="AK2887">
        <v>0</v>
      </c>
    </row>
    <row r="2888" spans="1:37" ht="19" customHeight="1">
      <c r="A2888" t="s">
        <v>1287</v>
      </c>
      <c r="B2888" t="s">
        <v>1288</v>
      </c>
      <c r="C2888" t="s">
        <v>1289</v>
      </c>
      <c r="D2888">
        <v>7</v>
      </c>
      <c r="E2888" t="s">
        <v>1164</v>
      </c>
      <c r="F2888" t="s">
        <v>1164</v>
      </c>
      <c r="G2888" t="s">
        <v>1164</v>
      </c>
      <c r="H2888" t="s">
        <v>1096</v>
      </c>
      <c r="I2888" t="s">
        <v>1165</v>
      </c>
      <c r="J2888" t="s">
        <v>1039</v>
      </c>
      <c r="K2888">
        <v>647818.4</v>
      </c>
      <c r="L2888">
        <v>304674.86</v>
      </c>
      <c r="M2888">
        <v>6589351.6040000003</v>
      </c>
      <c r="N2888">
        <v>4481628.3059999999</v>
      </c>
      <c r="O2888">
        <v>2107723.2969999998</v>
      </c>
      <c r="Q2888">
        <v>472119.14289999998</v>
      </c>
      <c r="R2888">
        <v>19882.2857</v>
      </c>
      <c r="S2888">
        <v>472966.42859999998</v>
      </c>
      <c r="T2888">
        <v>14846.857099999999</v>
      </c>
      <c r="U2888">
        <f t="shared" si="55"/>
        <v>3.1390932214676009E-2</v>
      </c>
      <c r="V2888">
        <f t="shared" si="56"/>
        <v>0.28769582254930831</v>
      </c>
      <c r="W2888">
        <f t="shared" si="57"/>
        <v>9.1649340192198459</v>
      </c>
      <c r="X2888">
        <f t="shared" si="58"/>
        <v>1.9902806764001504</v>
      </c>
      <c r="Y2888">
        <f t="shared" si="59"/>
        <v>63.403044636872778</v>
      </c>
      <c r="AB2888">
        <v>472119.14289999998</v>
      </c>
      <c r="AC2888">
        <v>19882.2857</v>
      </c>
      <c r="AD2888">
        <v>472966.42859999998</v>
      </c>
      <c r="AE2888">
        <v>14846.857099999999</v>
      </c>
      <c r="AF2888">
        <v>3.1378459999999997E-2</v>
      </c>
      <c r="AG2888">
        <v>647818.4</v>
      </c>
      <c r="AH2888">
        <v>304674.86</v>
      </c>
      <c r="AI2888">
        <v>6589351.6040000003</v>
      </c>
      <c r="AJ2888">
        <v>4481628.3059999999</v>
      </c>
      <c r="AK2888">
        <v>2107723.2969999998</v>
      </c>
    </row>
    <row r="2889" spans="1:37" ht="19" customHeight="1">
      <c r="A2889" t="s">
        <v>1287</v>
      </c>
      <c r="B2889" t="s">
        <v>1288</v>
      </c>
      <c r="C2889" t="s">
        <v>1289</v>
      </c>
      <c r="D2889">
        <v>7</v>
      </c>
      <c r="E2889" t="s">
        <v>1166</v>
      </c>
      <c r="G2889" t="s">
        <v>1167</v>
      </c>
      <c r="H2889" t="s">
        <v>1168</v>
      </c>
      <c r="I2889" t="s">
        <v>1165</v>
      </c>
      <c r="J2889" t="s">
        <v>1032</v>
      </c>
      <c r="K2889">
        <v>15483641</v>
      </c>
      <c r="L2889">
        <v>31828349.25</v>
      </c>
      <c r="M2889">
        <v>3273354.4610000001</v>
      </c>
      <c r="N2889">
        <v>1071229.2579999999</v>
      </c>
      <c r="O2889">
        <v>2202125.202</v>
      </c>
      <c r="P2889">
        <v>19989.857100000001</v>
      </c>
      <c r="R2889">
        <v>0</v>
      </c>
      <c r="S2889">
        <v>232566.57139999999</v>
      </c>
      <c r="U2889">
        <f t="shared" si="55"/>
        <v>0</v>
      </c>
      <c r="V2889">
        <f t="shared" si="56"/>
        <v>29.062026022541261</v>
      </c>
      <c r="W2889" t="str">
        <f t="shared" si="57"/>
        <v/>
      </c>
      <c r="X2889">
        <f t="shared" si="58"/>
        <v>2.0107019811237707</v>
      </c>
      <c r="Y2889" t="str">
        <f t="shared" si="59"/>
        <v/>
      </c>
      <c r="AA2889">
        <v>19989.857100000001</v>
      </c>
      <c r="AC2889">
        <v>0</v>
      </c>
      <c r="AD2889">
        <v>232566.57139999999</v>
      </c>
      <c r="AF2889">
        <v>0</v>
      </c>
      <c r="AG2889">
        <v>15483641</v>
      </c>
      <c r="AH2889">
        <v>31828349.25</v>
      </c>
      <c r="AI2889">
        <v>3273354.4610000001</v>
      </c>
      <c r="AJ2889">
        <v>1071229.2579999999</v>
      </c>
      <c r="AK2889">
        <v>2202125.202</v>
      </c>
    </row>
    <row r="2890" spans="1:37" ht="19" customHeight="1">
      <c r="A2890" t="s">
        <v>1287</v>
      </c>
      <c r="B2890" t="s">
        <v>1288</v>
      </c>
      <c r="C2890" t="s">
        <v>1289</v>
      </c>
      <c r="D2890">
        <v>7</v>
      </c>
      <c r="E2890" t="s">
        <v>1173</v>
      </c>
      <c r="G2890" t="s">
        <v>1174</v>
      </c>
      <c r="H2890" t="s">
        <v>1168</v>
      </c>
      <c r="I2890" t="s">
        <v>1165</v>
      </c>
      <c r="J2890" t="s">
        <v>1032</v>
      </c>
      <c r="K2890">
        <v>31124195</v>
      </c>
      <c r="L2890">
        <v>3328654.13</v>
      </c>
      <c r="M2890">
        <v>2382629.148</v>
      </c>
      <c r="N2890">
        <v>2152336.4180000001</v>
      </c>
      <c r="O2890">
        <v>230292.72990000001</v>
      </c>
      <c r="P2890">
        <v>2064</v>
      </c>
      <c r="R2890">
        <v>0</v>
      </c>
      <c r="S2890">
        <v>44459.571400000001</v>
      </c>
      <c r="U2890">
        <f t="shared" si="55"/>
        <v>0</v>
      </c>
      <c r="V2890">
        <f t="shared" si="56"/>
        <v>110.70362207765234</v>
      </c>
      <c r="W2890" t="str">
        <f t="shared" si="57"/>
        <v/>
      </c>
      <c r="X2890">
        <f t="shared" si="58"/>
        <v>7.6558451162088481</v>
      </c>
      <c r="Y2890" t="str">
        <f t="shared" si="59"/>
        <v/>
      </c>
      <c r="AA2890">
        <v>2064</v>
      </c>
      <c r="AC2890">
        <v>0</v>
      </c>
      <c r="AD2890">
        <v>44459.571400000001</v>
      </c>
      <c r="AF2890">
        <v>0</v>
      </c>
      <c r="AG2890">
        <v>31124195</v>
      </c>
      <c r="AH2890">
        <v>3328654.13</v>
      </c>
      <c r="AI2890">
        <v>2382629.148</v>
      </c>
      <c r="AJ2890">
        <v>2152336.4180000001</v>
      </c>
      <c r="AK2890">
        <v>230292.72990000001</v>
      </c>
    </row>
    <row r="2891" spans="1:37" ht="19" customHeight="1">
      <c r="A2891" t="s">
        <v>1287</v>
      </c>
      <c r="B2891" t="s">
        <v>1288</v>
      </c>
      <c r="C2891" t="s">
        <v>1289</v>
      </c>
      <c r="D2891">
        <v>7</v>
      </c>
      <c r="E2891" t="s">
        <v>1169</v>
      </c>
      <c r="G2891" t="s">
        <v>1170</v>
      </c>
      <c r="H2891" t="s">
        <v>1071</v>
      </c>
      <c r="I2891" t="s">
        <v>1165</v>
      </c>
      <c r="J2891" t="s">
        <v>1032</v>
      </c>
      <c r="K2891">
        <v>23213983</v>
      </c>
      <c r="L2891">
        <v>2340039.63</v>
      </c>
      <c r="M2891">
        <v>1767791.605</v>
      </c>
      <c r="N2891">
        <v>1605897.0209999999</v>
      </c>
      <c r="O2891">
        <v>161894.584</v>
      </c>
      <c r="P2891">
        <v>4481.4286000000002</v>
      </c>
      <c r="R2891">
        <v>0</v>
      </c>
      <c r="S2891">
        <v>42624.857100000001</v>
      </c>
      <c r="U2891">
        <f t="shared" si="55"/>
        <v>0</v>
      </c>
      <c r="V2891">
        <f t="shared" si="56"/>
        <v>85.644267448548732</v>
      </c>
      <c r="W2891" t="str">
        <f t="shared" si="57"/>
        <v/>
      </c>
      <c r="X2891">
        <f t="shared" si="58"/>
        <v>5.9247508388044041</v>
      </c>
      <c r="Y2891" t="str">
        <f t="shared" si="59"/>
        <v/>
      </c>
      <c r="AA2891">
        <v>4481.4286000000002</v>
      </c>
      <c r="AC2891">
        <v>0</v>
      </c>
      <c r="AD2891">
        <v>42624.857100000001</v>
      </c>
      <c r="AF2891">
        <v>0</v>
      </c>
      <c r="AG2891">
        <v>23213983</v>
      </c>
      <c r="AH2891">
        <v>2340039.63</v>
      </c>
      <c r="AI2891">
        <v>1767791.605</v>
      </c>
      <c r="AJ2891">
        <v>1605897.0209999999</v>
      </c>
      <c r="AK2891">
        <v>161894.584</v>
      </c>
    </row>
    <row r="2892" spans="1:37" ht="19" customHeight="1">
      <c r="A2892" t="s">
        <v>1287</v>
      </c>
      <c r="B2892" t="s">
        <v>1288</v>
      </c>
      <c r="C2892" t="s">
        <v>1289</v>
      </c>
      <c r="D2892">
        <v>7</v>
      </c>
      <c r="E2892" t="s">
        <v>1171</v>
      </c>
      <c r="G2892" t="s">
        <v>1172</v>
      </c>
      <c r="H2892" t="s">
        <v>1168</v>
      </c>
      <c r="I2892" t="s">
        <v>1165</v>
      </c>
      <c r="J2892" t="s">
        <v>1032</v>
      </c>
      <c r="K2892">
        <v>2424035</v>
      </c>
      <c r="L2892">
        <v>15897002.35</v>
      </c>
      <c r="M2892">
        <v>1267590.504</v>
      </c>
      <c r="N2892">
        <v>167699.72589999999</v>
      </c>
      <c r="O2892">
        <v>1099890.7779999999</v>
      </c>
      <c r="P2892">
        <v>12809.428599999999</v>
      </c>
      <c r="R2892">
        <v>0</v>
      </c>
      <c r="S2892">
        <v>182675</v>
      </c>
      <c r="U2892">
        <f t="shared" si="55"/>
        <v>0</v>
      </c>
      <c r="V2892">
        <f t="shared" si="56"/>
        <v>14.327582044614754</v>
      </c>
      <c r="W2892" t="str">
        <f t="shared" si="57"/>
        <v/>
      </c>
      <c r="X2892">
        <f t="shared" si="58"/>
        <v>0.991292501515181</v>
      </c>
      <c r="Y2892" t="str">
        <f t="shared" si="59"/>
        <v/>
      </c>
      <c r="AA2892">
        <v>12809.428599999999</v>
      </c>
      <c r="AC2892">
        <v>0</v>
      </c>
      <c r="AD2892">
        <v>182675</v>
      </c>
      <c r="AF2892">
        <v>0</v>
      </c>
      <c r="AG2892">
        <v>2424035</v>
      </c>
      <c r="AH2892">
        <v>15897002.35</v>
      </c>
      <c r="AI2892">
        <v>1267590.504</v>
      </c>
      <c r="AJ2892">
        <v>167699.72589999999</v>
      </c>
      <c r="AK2892">
        <v>1099890.7779999999</v>
      </c>
    </row>
    <row r="2893" spans="1:37" ht="19" customHeight="1">
      <c r="A2893" t="s">
        <v>1287</v>
      </c>
      <c r="B2893" t="s">
        <v>1288</v>
      </c>
      <c r="C2893" t="s">
        <v>1289</v>
      </c>
      <c r="D2893">
        <v>7</v>
      </c>
      <c r="E2893" t="s">
        <v>1175</v>
      </c>
      <c r="G2893" t="s">
        <v>1176</v>
      </c>
      <c r="H2893" t="s">
        <v>1168</v>
      </c>
      <c r="I2893" t="s">
        <v>1165</v>
      </c>
      <c r="J2893" t="s">
        <v>1032</v>
      </c>
      <c r="K2893">
        <v>0</v>
      </c>
      <c r="L2893">
        <v>17486695.629999999</v>
      </c>
      <c r="M2893">
        <v>1209529.102</v>
      </c>
      <c r="N2893">
        <v>0</v>
      </c>
      <c r="O2893">
        <v>1209529.102</v>
      </c>
      <c r="P2893">
        <v>101359.14290000001</v>
      </c>
      <c r="R2893">
        <v>0</v>
      </c>
      <c r="S2893">
        <v>353815</v>
      </c>
      <c r="U2893">
        <f t="shared" si="55"/>
        <v>0</v>
      </c>
      <c r="V2893">
        <f t="shared" si="56"/>
        <v>7.0604676899348124</v>
      </c>
      <c r="W2893" t="str">
        <f t="shared" si="57"/>
        <v/>
      </c>
      <c r="X2893">
        <f t="shared" si="58"/>
        <v>0.48836219977752704</v>
      </c>
      <c r="Y2893" t="str">
        <f t="shared" si="59"/>
        <v/>
      </c>
      <c r="AA2893">
        <v>101359.14290000001</v>
      </c>
      <c r="AC2893">
        <v>0</v>
      </c>
      <c r="AD2893">
        <v>353815</v>
      </c>
      <c r="AF2893">
        <v>0</v>
      </c>
      <c r="AG2893">
        <v>0</v>
      </c>
      <c r="AH2893">
        <v>17486695.629999999</v>
      </c>
      <c r="AI2893">
        <v>1209529.102</v>
      </c>
      <c r="AJ2893">
        <v>0</v>
      </c>
      <c r="AK2893">
        <v>1209529.102</v>
      </c>
    </row>
    <row r="2894" spans="1:37" ht="19" customHeight="1">
      <c r="A2894" t="s">
        <v>1287</v>
      </c>
      <c r="B2894" t="s">
        <v>1288</v>
      </c>
      <c r="C2894" t="s">
        <v>1289</v>
      </c>
      <c r="D2894">
        <v>7</v>
      </c>
      <c r="E2894" t="s">
        <v>1179</v>
      </c>
      <c r="G2894" t="s">
        <v>1180</v>
      </c>
      <c r="H2894" t="s">
        <v>1071</v>
      </c>
      <c r="I2894" t="s">
        <v>1165</v>
      </c>
      <c r="J2894" t="s">
        <v>1032</v>
      </c>
      <c r="K2894">
        <v>45166</v>
      </c>
      <c r="L2894">
        <v>13205622.98</v>
      </c>
      <c r="M2894">
        <v>916842.23820000002</v>
      </c>
      <c r="N2894">
        <v>3123.9515000000001</v>
      </c>
      <c r="O2894">
        <v>913718.28650000005</v>
      </c>
      <c r="P2894">
        <v>10384.428599999999</v>
      </c>
      <c r="R2894">
        <v>0</v>
      </c>
      <c r="S2894">
        <v>96057</v>
      </c>
      <c r="U2894">
        <f t="shared" si="55"/>
        <v>0</v>
      </c>
      <c r="V2894">
        <f t="shared" si="56"/>
        <v>19.706735108172381</v>
      </c>
      <c r="W2894" t="str">
        <f t="shared" si="57"/>
        <v/>
      </c>
      <c r="X2894">
        <f t="shared" si="58"/>
        <v>1.363538967488054</v>
      </c>
      <c r="Y2894" t="str">
        <f t="shared" si="59"/>
        <v/>
      </c>
      <c r="AA2894">
        <v>10384.428599999999</v>
      </c>
      <c r="AC2894">
        <v>0</v>
      </c>
      <c r="AD2894">
        <v>96057</v>
      </c>
      <c r="AF2894">
        <v>0</v>
      </c>
      <c r="AG2894">
        <v>45166</v>
      </c>
      <c r="AH2894">
        <v>13205622.98</v>
      </c>
      <c r="AI2894">
        <v>916842.23820000002</v>
      </c>
      <c r="AJ2894">
        <v>3123.9515000000001</v>
      </c>
      <c r="AK2894">
        <v>913718.28650000005</v>
      </c>
    </row>
    <row r="2895" spans="1:37" ht="19" customHeight="1">
      <c r="A2895" t="s">
        <v>1287</v>
      </c>
      <c r="B2895" t="s">
        <v>1288</v>
      </c>
      <c r="C2895" t="s">
        <v>1289</v>
      </c>
      <c r="D2895">
        <v>7</v>
      </c>
      <c r="E2895" t="s">
        <v>1181</v>
      </c>
      <c r="G2895" t="s">
        <v>1182</v>
      </c>
      <c r="H2895" t="s">
        <v>1071</v>
      </c>
      <c r="I2895" t="s">
        <v>1165</v>
      </c>
      <c r="J2895" t="s">
        <v>1032</v>
      </c>
      <c r="K2895">
        <v>2058390</v>
      </c>
      <c r="L2895">
        <v>10102047.76</v>
      </c>
      <c r="M2895">
        <v>841354.58539999998</v>
      </c>
      <c r="N2895">
        <v>142413.18909999999</v>
      </c>
      <c r="O2895">
        <v>698941.39639999997</v>
      </c>
      <c r="P2895">
        <v>7987.4286000000002</v>
      </c>
      <c r="R2895">
        <v>0</v>
      </c>
      <c r="S2895">
        <v>59230.571400000001</v>
      </c>
      <c r="U2895">
        <f t="shared" si="55"/>
        <v>0</v>
      </c>
      <c r="V2895">
        <f t="shared" si="56"/>
        <v>29.329539682369404</v>
      </c>
      <c r="W2895" t="str">
        <f t="shared" si="57"/>
        <v/>
      </c>
      <c r="X2895">
        <f t="shared" si="58"/>
        <v>2.0292478927528967</v>
      </c>
      <c r="Y2895" t="str">
        <f t="shared" si="59"/>
        <v/>
      </c>
      <c r="AA2895">
        <v>7987.4286000000002</v>
      </c>
      <c r="AC2895">
        <v>0</v>
      </c>
      <c r="AD2895">
        <v>59230.571400000001</v>
      </c>
      <c r="AF2895">
        <v>0</v>
      </c>
      <c r="AG2895">
        <v>2058390</v>
      </c>
      <c r="AH2895">
        <v>10102047.76</v>
      </c>
      <c r="AI2895">
        <v>841354.58539999998</v>
      </c>
      <c r="AJ2895">
        <v>142413.18909999999</v>
      </c>
      <c r="AK2895">
        <v>698941.39639999997</v>
      </c>
    </row>
    <row r="2896" spans="1:37" ht="19" customHeight="1">
      <c r="A2896" t="s">
        <v>1287</v>
      </c>
      <c r="B2896" t="s">
        <v>1288</v>
      </c>
      <c r="C2896" t="s">
        <v>1289</v>
      </c>
      <c r="D2896">
        <v>7</v>
      </c>
      <c r="E2896" t="s">
        <v>1185</v>
      </c>
      <c r="F2896" t="s">
        <v>1186</v>
      </c>
      <c r="G2896" t="s">
        <v>1186</v>
      </c>
      <c r="H2896" t="s">
        <v>1168</v>
      </c>
      <c r="I2896" t="s">
        <v>1165</v>
      </c>
      <c r="J2896" t="s">
        <v>1039</v>
      </c>
      <c r="K2896">
        <v>19184.419999999998</v>
      </c>
      <c r="L2896">
        <v>64950.731599999999</v>
      </c>
      <c r="M2896">
        <v>582115.40090000001</v>
      </c>
      <c r="N2896">
        <v>132729.85269999999</v>
      </c>
      <c r="O2896">
        <v>449385.54820000002</v>
      </c>
      <c r="P2896">
        <v>32073.2857</v>
      </c>
      <c r="Q2896">
        <v>229597.71429999999</v>
      </c>
      <c r="S2896">
        <v>229597.71429999999</v>
      </c>
      <c r="U2896">
        <f t="shared" si="55"/>
        <v>0</v>
      </c>
      <c r="V2896">
        <f t="shared" si="56"/>
        <v>5.2349420847124573E-2</v>
      </c>
      <c r="W2896" t="str">
        <f t="shared" si="57"/>
        <v/>
      </c>
      <c r="X2896">
        <f t="shared" si="58"/>
        <v>0.36219586610106902</v>
      </c>
      <c r="Y2896" t="str">
        <f t="shared" si="59"/>
        <v/>
      </c>
      <c r="AA2896">
        <v>32073.2857</v>
      </c>
      <c r="AB2896">
        <v>229597.71429999999</v>
      </c>
      <c r="AD2896">
        <v>229597.71429999999</v>
      </c>
      <c r="AF2896">
        <v>0</v>
      </c>
      <c r="AG2896">
        <v>19184.419999999998</v>
      </c>
      <c r="AH2896">
        <v>64950.731599999999</v>
      </c>
      <c r="AI2896">
        <v>582115.40090000001</v>
      </c>
      <c r="AJ2896">
        <v>132729.85269999999</v>
      </c>
      <c r="AK2896">
        <v>449385.54820000002</v>
      </c>
    </row>
    <row r="2897" spans="1:37" ht="19" customHeight="1">
      <c r="A2897" t="s">
        <v>1287</v>
      </c>
      <c r="B2897" t="s">
        <v>1288</v>
      </c>
      <c r="C2897" t="s">
        <v>1289</v>
      </c>
      <c r="D2897">
        <v>7</v>
      </c>
      <c r="E2897" t="s">
        <v>1183</v>
      </c>
      <c r="G2897" t="s">
        <v>1184</v>
      </c>
      <c r="H2897" t="s">
        <v>1168</v>
      </c>
      <c r="I2897" t="s">
        <v>1165</v>
      </c>
      <c r="J2897" t="s">
        <v>1032</v>
      </c>
      <c r="K2897">
        <v>3249292</v>
      </c>
      <c r="L2897">
        <v>5052762.12</v>
      </c>
      <c r="M2897">
        <v>574377.50800000003</v>
      </c>
      <c r="N2897">
        <v>224799.86720000001</v>
      </c>
      <c r="O2897">
        <v>349577.64069999999</v>
      </c>
      <c r="P2897">
        <v>15392.428599999999</v>
      </c>
      <c r="R2897">
        <v>0</v>
      </c>
      <c r="S2897">
        <v>133866.85709999999</v>
      </c>
      <c r="U2897">
        <f t="shared" si="55"/>
        <v>0</v>
      </c>
      <c r="V2897">
        <f t="shared" si="56"/>
        <v>8.8596069043632717</v>
      </c>
      <c r="W2897" t="str">
        <f t="shared" si="57"/>
        <v/>
      </c>
      <c r="X2897">
        <f t="shared" si="58"/>
        <v>0.61295179024775748</v>
      </c>
      <c r="Y2897" t="str">
        <f t="shared" si="59"/>
        <v/>
      </c>
      <c r="AA2897">
        <v>15392.428599999999</v>
      </c>
      <c r="AC2897">
        <v>0</v>
      </c>
      <c r="AD2897">
        <v>133866.85709999999</v>
      </c>
      <c r="AF2897">
        <v>0</v>
      </c>
      <c r="AG2897">
        <v>3249292</v>
      </c>
      <c r="AH2897">
        <v>5052762.12</v>
      </c>
      <c r="AI2897">
        <v>574377.50800000003</v>
      </c>
      <c r="AJ2897">
        <v>224799.86720000001</v>
      </c>
      <c r="AK2897">
        <v>349577.64069999999</v>
      </c>
    </row>
    <row r="2898" spans="1:37" ht="19" customHeight="1">
      <c r="A2898" t="s">
        <v>1287</v>
      </c>
      <c r="B2898" t="s">
        <v>1288</v>
      </c>
      <c r="C2898" t="s">
        <v>1289</v>
      </c>
      <c r="D2898">
        <v>7</v>
      </c>
      <c r="E2898" t="s">
        <v>1187</v>
      </c>
      <c r="G2898" t="s">
        <v>1188</v>
      </c>
      <c r="H2898" t="s">
        <v>1071</v>
      </c>
      <c r="I2898" t="s">
        <v>1165</v>
      </c>
      <c r="J2898" t="s">
        <v>1032</v>
      </c>
      <c r="K2898">
        <v>94944</v>
      </c>
      <c r="L2898">
        <v>7702823.1299999999</v>
      </c>
      <c r="M2898">
        <v>539524.46010000003</v>
      </c>
      <c r="N2898">
        <v>6569.7921999999999</v>
      </c>
      <c r="O2898">
        <v>532954.66780000005</v>
      </c>
      <c r="P2898">
        <v>12978.142900000001</v>
      </c>
      <c r="R2898">
        <v>0</v>
      </c>
      <c r="S2898">
        <v>104785.5714</v>
      </c>
      <c r="U2898">
        <f t="shared" si="55"/>
        <v>0</v>
      </c>
      <c r="V2898">
        <f t="shared" si="56"/>
        <v>10.630917195696494</v>
      </c>
      <c r="W2898" t="str">
        <f t="shared" si="57"/>
        <v/>
      </c>
      <c r="X2898">
        <f t="shared" si="58"/>
        <v>0.73554900585700833</v>
      </c>
      <c r="Y2898" t="str">
        <f t="shared" si="59"/>
        <v/>
      </c>
      <c r="AA2898">
        <v>12978.142900000001</v>
      </c>
      <c r="AC2898">
        <v>0</v>
      </c>
      <c r="AD2898">
        <v>104785.5714</v>
      </c>
      <c r="AF2898">
        <v>0</v>
      </c>
      <c r="AG2898">
        <v>94944</v>
      </c>
      <c r="AH2898">
        <v>7702823.1299999999</v>
      </c>
      <c r="AI2898">
        <v>539524.46010000003</v>
      </c>
      <c r="AJ2898">
        <v>6569.7921999999999</v>
      </c>
      <c r="AK2898">
        <v>532954.66780000005</v>
      </c>
    </row>
    <row r="2899" spans="1:37" ht="19" customHeight="1">
      <c r="A2899" t="s">
        <v>1287</v>
      </c>
      <c r="B2899" t="s">
        <v>1288</v>
      </c>
      <c r="C2899" t="s">
        <v>1289</v>
      </c>
      <c r="D2899">
        <v>7</v>
      </c>
      <c r="E2899" t="s">
        <v>1191</v>
      </c>
      <c r="G2899" t="s">
        <v>1192</v>
      </c>
      <c r="H2899" t="s">
        <v>1071</v>
      </c>
      <c r="I2899" t="s">
        <v>1165</v>
      </c>
      <c r="J2899" t="s">
        <v>1032</v>
      </c>
      <c r="K2899">
        <v>518103</v>
      </c>
      <c r="L2899">
        <v>7094403.6799999997</v>
      </c>
      <c r="M2899">
        <v>526690.49289999995</v>
      </c>
      <c r="N2899">
        <v>35848.370600000002</v>
      </c>
      <c r="O2899">
        <v>490842.12239999999</v>
      </c>
      <c r="P2899">
        <v>7857</v>
      </c>
      <c r="R2899">
        <v>0</v>
      </c>
      <c r="S2899">
        <v>62337.571400000001</v>
      </c>
      <c r="U2899">
        <f t="shared" si="55"/>
        <v>0</v>
      </c>
      <c r="V2899">
        <f t="shared" si="56"/>
        <v>17.445353257469289</v>
      </c>
      <c r="W2899" t="str">
        <f t="shared" si="57"/>
        <v/>
      </c>
      <c r="X2899">
        <f t="shared" si="58"/>
        <v>1.2070008069918854</v>
      </c>
      <c r="Y2899" t="str">
        <f t="shared" si="59"/>
        <v/>
      </c>
      <c r="AA2899">
        <v>7857</v>
      </c>
      <c r="AC2899">
        <v>0</v>
      </c>
      <c r="AD2899">
        <v>62337.571400000001</v>
      </c>
      <c r="AF2899">
        <v>0</v>
      </c>
      <c r="AG2899">
        <v>518103</v>
      </c>
      <c r="AH2899">
        <v>7094403.6799999997</v>
      </c>
      <c r="AI2899">
        <v>526690.49289999995</v>
      </c>
      <c r="AJ2899">
        <v>35848.370600000002</v>
      </c>
      <c r="AK2899">
        <v>490842.12239999999</v>
      </c>
    </row>
    <row r="2900" spans="1:37" ht="19" customHeight="1">
      <c r="A2900" t="s">
        <v>1287</v>
      </c>
      <c r="B2900" t="s">
        <v>1288</v>
      </c>
      <c r="C2900" t="s">
        <v>1289</v>
      </c>
      <c r="D2900">
        <v>7</v>
      </c>
      <c r="E2900" t="s">
        <v>1189</v>
      </c>
      <c r="G2900" t="s">
        <v>1190</v>
      </c>
      <c r="H2900" t="s">
        <v>1071</v>
      </c>
      <c r="I2900" t="s">
        <v>1165</v>
      </c>
      <c r="J2900" t="s">
        <v>1032</v>
      </c>
      <c r="K2900">
        <v>1005273</v>
      </c>
      <c r="L2900">
        <v>6411455.9199999999</v>
      </c>
      <c r="M2900">
        <v>513149.42879999999</v>
      </c>
      <c r="N2900">
        <v>69553.123399999997</v>
      </c>
      <c r="O2900">
        <v>443596.30540000001</v>
      </c>
      <c r="P2900">
        <v>3748.2856999999999</v>
      </c>
      <c r="R2900">
        <v>0</v>
      </c>
      <c r="S2900">
        <v>60528.857100000001</v>
      </c>
      <c r="U2900">
        <f t="shared" si="55"/>
        <v>0</v>
      </c>
      <c r="V2900">
        <f t="shared" si="56"/>
        <v>17.504587953918971</v>
      </c>
      <c r="W2900" t="str">
        <f t="shared" si="57"/>
        <v/>
      </c>
      <c r="X2900">
        <f t="shared" si="58"/>
        <v>1.2111092918214517</v>
      </c>
      <c r="Y2900" t="str">
        <f t="shared" si="59"/>
        <v/>
      </c>
      <c r="AA2900">
        <v>3748.2856999999999</v>
      </c>
      <c r="AC2900">
        <v>0</v>
      </c>
      <c r="AD2900">
        <v>60528.857100000001</v>
      </c>
      <c r="AF2900">
        <v>0</v>
      </c>
      <c r="AG2900">
        <v>1005273</v>
      </c>
      <c r="AH2900">
        <v>6411455.9199999999</v>
      </c>
      <c r="AI2900">
        <v>513149.42879999999</v>
      </c>
      <c r="AJ2900">
        <v>69553.123399999997</v>
      </c>
      <c r="AK2900">
        <v>443596.30540000001</v>
      </c>
    </row>
    <row r="2901" spans="1:37" ht="19" customHeight="1">
      <c r="A2901" t="s">
        <v>1287</v>
      </c>
      <c r="B2901" t="s">
        <v>1288</v>
      </c>
      <c r="C2901" t="s">
        <v>1289</v>
      </c>
      <c r="D2901">
        <v>7</v>
      </c>
      <c r="E2901" t="s">
        <v>1177</v>
      </c>
      <c r="G2901" t="s">
        <v>1178</v>
      </c>
      <c r="H2901" t="s">
        <v>1168</v>
      </c>
      <c r="I2901" t="s">
        <v>1165</v>
      </c>
      <c r="J2901" t="s">
        <v>1032</v>
      </c>
      <c r="K2901">
        <v>0</v>
      </c>
      <c r="L2901">
        <v>7186220.5099999998</v>
      </c>
      <c r="M2901">
        <v>496930.76929999999</v>
      </c>
      <c r="N2901">
        <v>0</v>
      </c>
      <c r="O2901">
        <v>496930.76929999999</v>
      </c>
      <c r="P2901">
        <v>70852</v>
      </c>
      <c r="R2901">
        <v>0</v>
      </c>
      <c r="S2901">
        <v>199299.28570000001</v>
      </c>
      <c r="U2901">
        <f t="shared" si="55"/>
        <v>0</v>
      </c>
      <c r="V2901">
        <f t="shared" si="56"/>
        <v>5.1510617631882454</v>
      </c>
      <c r="W2901" t="str">
        <f t="shared" si="57"/>
        <v/>
      </c>
      <c r="X2901">
        <f t="shared" si="58"/>
        <v>0.35619851647064882</v>
      </c>
      <c r="Y2901" t="str">
        <f t="shared" si="59"/>
        <v/>
      </c>
      <c r="AA2901">
        <v>70852</v>
      </c>
      <c r="AC2901">
        <v>0</v>
      </c>
      <c r="AD2901">
        <v>199299.28570000001</v>
      </c>
      <c r="AF2901">
        <v>0</v>
      </c>
      <c r="AG2901">
        <v>0</v>
      </c>
      <c r="AH2901">
        <v>7186220.5099999998</v>
      </c>
      <c r="AI2901">
        <v>496930.76929999999</v>
      </c>
      <c r="AJ2901">
        <v>0</v>
      </c>
      <c r="AK2901">
        <v>496930.76929999999</v>
      </c>
    </row>
    <row r="2902" spans="1:37" ht="19" customHeight="1">
      <c r="A2902" t="s">
        <v>1287</v>
      </c>
      <c r="B2902" t="s">
        <v>1288</v>
      </c>
      <c r="C2902" t="s">
        <v>1289</v>
      </c>
      <c r="D2902">
        <v>7</v>
      </c>
      <c r="E2902" t="s">
        <v>1193</v>
      </c>
      <c r="G2902" t="s">
        <v>1194</v>
      </c>
      <c r="H2902" t="s">
        <v>1071</v>
      </c>
      <c r="I2902" t="s">
        <v>1165</v>
      </c>
      <c r="J2902" t="s">
        <v>1032</v>
      </c>
      <c r="K2902">
        <v>167</v>
      </c>
      <c r="L2902">
        <v>6051017.3300000001</v>
      </c>
      <c r="M2902">
        <v>418403.35259999998</v>
      </c>
      <c r="N2902">
        <v>11.5467</v>
      </c>
      <c r="O2902">
        <v>418391.80579999997</v>
      </c>
      <c r="P2902">
        <v>38102.571400000001</v>
      </c>
      <c r="R2902">
        <v>0</v>
      </c>
      <c r="S2902">
        <v>86542.428599999999</v>
      </c>
      <c r="U2902">
        <f t="shared" si="55"/>
        <v>0</v>
      </c>
      <c r="V2902">
        <f t="shared" si="56"/>
        <v>9.9887987692283726</v>
      </c>
      <c r="W2902" t="str">
        <f t="shared" si="57"/>
        <v/>
      </c>
      <c r="X2902">
        <f t="shared" si="58"/>
        <v>0.69066593671125276</v>
      </c>
      <c r="Y2902" t="str">
        <f t="shared" si="59"/>
        <v/>
      </c>
      <c r="AA2902">
        <v>38102.571400000001</v>
      </c>
      <c r="AC2902">
        <v>0</v>
      </c>
      <c r="AD2902">
        <v>86542.428599999999</v>
      </c>
      <c r="AF2902">
        <v>0</v>
      </c>
      <c r="AG2902">
        <v>167</v>
      </c>
      <c r="AH2902">
        <v>6051017.3300000001</v>
      </c>
      <c r="AI2902">
        <v>418403.35259999998</v>
      </c>
      <c r="AJ2902">
        <v>11.5467</v>
      </c>
      <c r="AK2902">
        <v>418391.80579999997</v>
      </c>
    </row>
    <row r="2903" spans="1:37" ht="19" customHeight="1">
      <c r="A2903" t="s">
        <v>1287</v>
      </c>
      <c r="B2903" t="s">
        <v>1288</v>
      </c>
      <c r="C2903" t="s">
        <v>1289</v>
      </c>
      <c r="D2903">
        <v>7</v>
      </c>
      <c r="E2903" t="s">
        <v>1195</v>
      </c>
      <c r="F2903" t="s">
        <v>1196</v>
      </c>
      <c r="G2903" t="s">
        <v>1196</v>
      </c>
      <c r="H2903" t="s">
        <v>1168</v>
      </c>
      <c r="I2903" t="s">
        <v>1165</v>
      </c>
      <c r="J2903" t="s">
        <v>1039</v>
      </c>
      <c r="K2903">
        <v>3757.25</v>
      </c>
      <c r="L2903">
        <v>38313.127</v>
      </c>
      <c r="M2903">
        <v>291013.67210000003</v>
      </c>
      <c r="N2903">
        <v>25997.897799999999</v>
      </c>
      <c r="O2903">
        <v>265015.77429999999</v>
      </c>
      <c r="P2903">
        <v>3645.5713999999998</v>
      </c>
      <c r="Q2903">
        <v>62096</v>
      </c>
      <c r="S2903">
        <v>62096</v>
      </c>
      <c r="U2903">
        <f t="shared" si="55"/>
        <v>0</v>
      </c>
      <c r="V2903">
        <f t="shared" si="56"/>
        <v>9.67864895829499E-2</v>
      </c>
      <c r="W2903" t="str">
        <f t="shared" si="57"/>
        <v/>
      </c>
      <c r="X2903">
        <f t="shared" si="58"/>
        <v>0.66950176707954512</v>
      </c>
      <c r="Y2903" t="str">
        <f t="shared" si="59"/>
        <v/>
      </c>
      <c r="AA2903">
        <v>3645.5713999999998</v>
      </c>
      <c r="AB2903">
        <v>62096</v>
      </c>
      <c r="AD2903">
        <v>62096</v>
      </c>
      <c r="AF2903">
        <v>0</v>
      </c>
      <c r="AG2903">
        <v>3757.25</v>
      </c>
      <c r="AH2903">
        <v>38313.127</v>
      </c>
      <c r="AI2903">
        <v>291013.67210000003</v>
      </c>
      <c r="AJ2903">
        <v>25997.897799999999</v>
      </c>
      <c r="AK2903">
        <v>265015.77429999999</v>
      </c>
    </row>
    <row r="2904" spans="1:37" ht="19" customHeight="1">
      <c r="A2904" t="s">
        <v>1287</v>
      </c>
      <c r="B2904" t="s">
        <v>1288</v>
      </c>
      <c r="C2904" t="s">
        <v>1289</v>
      </c>
      <c r="D2904">
        <v>7</v>
      </c>
      <c r="E2904" t="s">
        <v>1199</v>
      </c>
      <c r="G2904" t="s">
        <v>1200</v>
      </c>
      <c r="H2904" t="s">
        <v>1168</v>
      </c>
      <c r="I2904" t="s">
        <v>1165</v>
      </c>
      <c r="J2904" t="s">
        <v>1032</v>
      </c>
      <c r="K2904">
        <v>532672</v>
      </c>
      <c r="L2904">
        <v>3301680.33</v>
      </c>
      <c r="M2904">
        <v>265281.1274</v>
      </c>
      <c r="N2904">
        <v>36844.4274</v>
      </c>
      <c r="O2904">
        <v>228436.7</v>
      </c>
      <c r="P2904">
        <v>5608.5713999999998</v>
      </c>
      <c r="R2904">
        <v>0</v>
      </c>
      <c r="S2904">
        <v>71796.142900000006</v>
      </c>
      <c r="U2904">
        <f t="shared" si="55"/>
        <v>0</v>
      </c>
      <c r="V2904">
        <f t="shared" si="56"/>
        <v>7.62944353897079</v>
      </c>
      <c r="W2904" t="str">
        <f t="shared" si="57"/>
        <v/>
      </c>
      <c r="X2904">
        <f t="shared" si="58"/>
        <v>0.52784595917736565</v>
      </c>
      <c r="Y2904" t="str">
        <f t="shared" si="59"/>
        <v/>
      </c>
      <c r="AA2904">
        <v>5608.5713999999998</v>
      </c>
      <c r="AC2904">
        <v>0</v>
      </c>
      <c r="AD2904">
        <v>71796.142900000006</v>
      </c>
      <c r="AF2904">
        <v>0</v>
      </c>
      <c r="AG2904">
        <v>532672</v>
      </c>
      <c r="AH2904">
        <v>3301680.33</v>
      </c>
      <c r="AI2904">
        <v>265281.1274</v>
      </c>
      <c r="AJ2904">
        <v>36844.4274</v>
      </c>
      <c r="AK2904">
        <v>228436.7</v>
      </c>
    </row>
    <row r="2905" spans="1:37" ht="19" customHeight="1">
      <c r="A2905" t="s">
        <v>1287</v>
      </c>
      <c r="B2905" t="s">
        <v>1288</v>
      </c>
      <c r="C2905" t="s">
        <v>1289</v>
      </c>
      <c r="D2905">
        <v>7</v>
      </c>
      <c r="E2905" t="s">
        <v>1201</v>
      </c>
      <c r="G2905" t="s">
        <v>1202</v>
      </c>
      <c r="H2905" t="s">
        <v>1168</v>
      </c>
      <c r="I2905" t="s">
        <v>1165</v>
      </c>
      <c r="J2905" t="s">
        <v>1032</v>
      </c>
      <c r="K2905">
        <v>96</v>
      </c>
      <c r="L2905">
        <v>3334616.11</v>
      </c>
      <c r="M2905">
        <v>230644.99129999999</v>
      </c>
      <c r="N2905">
        <v>6.6428000000000003</v>
      </c>
      <c r="O2905">
        <v>230638.34849999999</v>
      </c>
      <c r="P2905">
        <v>27873.2857</v>
      </c>
      <c r="R2905">
        <v>0</v>
      </c>
      <c r="S2905">
        <v>87091</v>
      </c>
      <c r="U2905">
        <f t="shared" si="55"/>
        <v>0</v>
      </c>
      <c r="V2905">
        <f t="shared" si="56"/>
        <v>5.4699962600695162</v>
      </c>
      <c r="W2905" t="str">
        <f t="shared" si="57"/>
        <v/>
      </c>
      <c r="X2905">
        <f t="shared" si="58"/>
        <v>0.37833168147602586</v>
      </c>
      <c r="Y2905" t="str">
        <f t="shared" si="59"/>
        <v/>
      </c>
      <c r="AA2905">
        <v>27873.2857</v>
      </c>
      <c r="AC2905">
        <v>0</v>
      </c>
      <c r="AD2905">
        <v>87091</v>
      </c>
      <c r="AF2905">
        <v>0</v>
      </c>
      <c r="AG2905">
        <v>96</v>
      </c>
      <c r="AH2905">
        <v>3334616.11</v>
      </c>
      <c r="AI2905">
        <v>230644.99129999999</v>
      </c>
      <c r="AJ2905">
        <v>6.6428000000000003</v>
      </c>
      <c r="AK2905">
        <v>230638.34849999999</v>
      </c>
    </row>
    <row r="2906" spans="1:37" ht="19" customHeight="1">
      <c r="A2906" t="s">
        <v>1287</v>
      </c>
      <c r="B2906" t="s">
        <v>1288</v>
      </c>
      <c r="C2906" t="s">
        <v>1289</v>
      </c>
      <c r="D2906">
        <v>7</v>
      </c>
      <c r="E2906" t="s">
        <v>1211</v>
      </c>
      <c r="G2906" t="s">
        <v>1212</v>
      </c>
      <c r="H2906" t="s">
        <v>1168</v>
      </c>
      <c r="I2906" t="s">
        <v>1165</v>
      </c>
      <c r="J2906" t="s">
        <v>1032</v>
      </c>
      <c r="K2906">
        <v>415503</v>
      </c>
      <c r="L2906">
        <v>1764946.74</v>
      </c>
      <c r="M2906">
        <v>150869.33420000001</v>
      </c>
      <c r="N2906">
        <v>28747.177</v>
      </c>
      <c r="O2906">
        <v>122122.15730000001</v>
      </c>
      <c r="P2906">
        <v>606.85709999999995</v>
      </c>
      <c r="R2906">
        <v>0</v>
      </c>
      <c r="S2906">
        <v>16498.2857</v>
      </c>
      <c r="U2906">
        <f t="shared" si="55"/>
        <v>0</v>
      </c>
      <c r="V2906">
        <f t="shared" si="56"/>
        <v>18.880314334719031</v>
      </c>
      <c r="W2906" t="str">
        <f t="shared" si="57"/>
        <v/>
      </c>
      <c r="X2906">
        <f t="shared" si="58"/>
        <v>1.3063637289643633</v>
      </c>
      <c r="Y2906" t="str">
        <f t="shared" si="59"/>
        <v/>
      </c>
      <c r="AA2906">
        <v>606.85709999999995</v>
      </c>
      <c r="AC2906">
        <v>0</v>
      </c>
      <c r="AD2906">
        <v>16498.2857</v>
      </c>
      <c r="AF2906">
        <v>0</v>
      </c>
      <c r="AG2906">
        <v>415503</v>
      </c>
      <c r="AH2906">
        <v>1764946.74</v>
      </c>
      <c r="AI2906">
        <v>150869.33420000001</v>
      </c>
      <c r="AJ2906">
        <v>28747.177</v>
      </c>
      <c r="AK2906">
        <v>122122.15730000001</v>
      </c>
    </row>
    <row r="2907" spans="1:37" ht="19" customHeight="1">
      <c r="A2907" t="s">
        <v>1287</v>
      </c>
      <c r="B2907" t="s">
        <v>1288</v>
      </c>
      <c r="C2907" t="s">
        <v>1289</v>
      </c>
      <c r="D2907">
        <v>7</v>
      </c>
      <c r="E2907" t="s">
        <v>1197</v>
      </c>
      <c r="G2907" t="s">
        <v>1198</v>
      </c>
      <c r="H2907" t="s">
        <v>1071</v>
      </c>
      <c r="I2907" t="s">
        <v>1165</v>
      </c>
      <c r="J2907" t="s">
        <v>1032</v>
      </c>
      <c r="K2907">
        <v>0</v>
      </c>
      <c r="L2907">
        <v>2055679.53</v>
      </c>
      <c r="M2907">
        <v>142173.3334</v>
      </c>
      <c r="N2907">
        <v>0</v>
      </c>
      <c r="O2907">
        <v>142173.3334</v>
      </c>
      <c r="P2907">
        <v>4400</v>
      </c>
      <c r="R2907">
        <v>0</v>
      </c>
      <c r="S2907">
        <v>14589.571400000001</v>
      </c>
      <c r="U2907">
        <f t="shared" si="55"/>
        <v>0</v>
      </c>
      <c r="V2907">
        <f t="shared" si="56"/>
        <v>20.1286587682565</v>
      </c>
      <c r="W2907" t="str">
        <f t="shared" si="57"/>
        <v/>
      </c>
      <c r="X2907">
        <f t="shared" si="58"/>
        <v>1.3921228830615271</v>
      </c>
      <c r="Y2907" t="str">
        <f t="shared" si="59"/>
        <v/>
      </c>
      <c r="AA2907">
        <v>4400</v>
      </c>
      <c r="AC2907">
        <v>0</v>
      </c>
      <c r="AD2907">
        <v>14589.571400000001</v>
      </c>
      <c r="AF2907">
        <v>0</v>
      </c>
      <c r="AG2907">
        <v>0</v>
      </c>
      <c r="AH2907">
        <v>2055679.53</v>
      </c>
      <c r="AI2907">
        <v>142173.3334</v>
      </c>
      <c r="AJ2907">
        <v>0</v>
      </c>
      <c r="AK2907">
        <v>142173.3334</v>
      </c>
    </row>
    <row r="2908" spans="1:37" ht="19" customHeight="1">
      <c r="A2908" t="s">
        <v>1287</v>
      </c>
      <c r="B2908" t="s">
        <v>1288</v>
      </c>
      <c r="C2908" t="s">
        <v>1289</v>
      </c>
      <c r="D2908">
        <v>7</v>
      </c>
      <c r="E2908" t="s">
        <v>1203</v>
      </c>
      <c r="G2908" t="s">
        <v>1204</v>
      </c>
      <c r="H2908" t="s">
        <v>1071</v>
      </c>
      <c r="I2908" t="s">
        <v>1165</v>
      </c>
      <c r="J2908" t="s">
        <v>1032</v>
      </c>
      <c r="K2908">
        <v>3492</v>
      </c>
      <c r="L2908">
        <v>1811504.53</v>
      </c>
      <c r="M2908">
        <v>125585.6998</v>
      </c>
      <c r="N2908">
        <v>241.90969999999999</v>
      </c>
      <c r="O2908">
        <v>125343.7901</v>
      </c>
      <c r="P2908">
        <v>2897.1428999999998</v>
      </c>
      <c r="R2908">
        <v>0</v>
      </c>
      <c r="S2908">
        <v>24333.7143</v>
      </c>
      <c r="U2908">
        <f t="shared" si="55"/>
        <v>0</v>
      </c>
      <c r="V2908">
        <f t="shared" si="56"/>
        <v>10.6553901050539</v>
      </c>
      <c r="W2908" t="str">
        <f t="shared" si="57"/>
        <v/>
      </c>
      <c r="X2908">
        <f t="shared" si="58"/>
        <v>0.73728219358369218</v>
      </c>
      <c r="Y2908" t="str">
        <f t="shared" si="59"/>
        <v/>
      </c>
      <c r="AA2908">
        <v>2897.1428999999998</v>
      </c>
      <c r="AC2908">
        <v>0</v>
      </c>
      <c r="AD2908">
        <v>24333.7143</v>
      </c>
      <c r="AF2908">
        <v>0</v>
      </c>
      <c r="AG2908">
        <v>3492</v>
      </c>
      <c r="AH2908">
        <v>1811504.53</v>
      </c>
      <c r="AI2908">
        <v>125585.6998</v>
      </c>
      <c r="AJ2908">
        <v>241.90969999999999</v>
      </c>
      <c r="AK2908">
        <v>125343.7901</v>
      </c>
    </row>
    <row r="2909" spans="1:37" ht="19" customHeight="1">
      <c r="A2909" t="s">
        <v>1287</v>
      </c>
      <c r="B2909" t="s">
        <v>1288</v>
      </c>
      <c r="C2909" t="s">
        <v>1289</v>
      </c>
      <c r="D2909">
        <v>7</v>
      </c>
      <c r="E2909" t="s">
        <v>1207</v>
      </c>
      <c r="G2909" t="s">
        <v>1208</v>
      </c>
      <c r="H2909" t="s">
        <v>1168</v>
      </c>
      <c r="I2909" t="s">
        <v>1165</v>
      </c>
      <c r="J2909" t="s">
        <v>1032</v>
      </c>
      <c r="K2909">
        <v>0</v>
      </c>
      <c r="L2909">
        <v>1807245.76</v>
      </c>
      <c r="M2909">
        <v>125003.2108</v>
      </c>
      <c r="N2909">
        <v>0</v>
      </c>
      <c r="O2909">
        <v>125003.2108</v>
      </c>
      <c r="P2909">
        <v>3849.4286000000002</v>
      </c>
      <c r="R2909">
        <v>0</v>
      </c>
      <c r="S2909">
        <v>15029</v>
      </c>
      <c r="U2909">
        <f t="shared" si="55"/>
        <v>0</v>
      </c>
      <c r="V2909">
        <f t="shared" si="56"/>
        <v>17.178652319800765</v>
      </c>
      <c r="W2909" t="str">
        <f t="shared" si="57"/>
        <v/>
      </c>
      <c r="X2909">
        <f t="shared" si="58"/>
        <v>1.1882095643660353</v>
      </c>
      <c r="Y2909" t="str">
        <f t="shared" si="59"/>
        <v/>
      </c>
      <c r="AA2909">
        <v>3849.4286000000002</v>
      </c>
      <c r="AC2909">
        <v>0</v>
      </c>
      <c r="AD2909">
        <v>15029</v>
      </c>
      <c r="AF2909">
        <v>0</v>
      </c>
      <c r="AG2909">
        <v>0</v>
      </c>
      <c r="AH2909">
        <v>1807245.76</v>
      </c>
      <c r="AI2909">
        <v>125003.2108</v>
      </c>
      <c r="AJ2909">
        <v>0</v>
      </c>
      <c r="AK2909">
        <v>125003.2108</v>
      </c>
    </row>
    <row r="2910" spans="1:37" ht="19" customHeight="1">
      <c r="A2910" t="s">
        <v>1287</v>
      </c>
      <c r="B2910" t="s">
        <v>1288</v>
      </c>
      <c r="C2910" t="s">
        <v>1289</v>
      </c>
      <c r="D2910">
        <v>7</v>
      </c>
      <c r="E2910" t="s">
        <v>1205</v>
      </c>
      <c r="F2910" t="s">
        <v>1206</v>
      </c>
      <c r="G2910" t="s">
        <v>1206</v>
      </c>
      <c r="H2910" t="s">
        <v>1168</v>
      </c>
      <c r="I2910" t="s">
        <v>1165</v>
      </c>
      <c r="J2910" t="s">
        <v>1039</v>
      </c>
      <c r="K2910">
        <v>1711.48</v>
      </c>
      <c r="L2910">
        <v>16105.0823</v>
      </c>
      <c r="M2910">
        <v>123270.0377</v>
      </c>
      <c r="N2910">
        <v>11839.471600000001</v>
      </c>
      <c r="O2910">
        <v>111430.5661</v>
      </c>
      <c r="P2910">
        <v>7373</v>
      </c>
      <c r="Q2910">
        <v>58988.571400000001</v>
      </c>
      <c r="S2910">
        <v>58988.571400000001</v>
      </c>
      <c r="U2910">
        <f t="shared" si="55"/>
        <v>0</v>
      </c>
      <c r="V2910">
        <f t="shared" si="56"/>
        <v>4.3147733964519881E-2</v>
      </c>
      <c r="W2910" t="str">
        <f t="shared" si="57"/>
        <v/>
      </c>
      <c r="X2910">
        <f t="shared" si="58"/>
        <v>0.29853249481668725</v>
      </c>
      <c r="Y2910" t="str">
        <f t="shared" si="59"/>
        <v/>
      </c>
      <c r="AA2910">
        <v>7373</v>
      </c>
      <c r="AB2910">
        <v>58988.571400000001</v>
      </c>
      <c r="AD2910">
        <v>58988.571400000001</v>
      </c>
      <c r="AF2910">
        <v>0</v>
      </c>
      <c r="AG2910">
        <v>1711.48</v>
      </c>
      <c r="AH2910">
        <v>16105.0823</v>
      </c>
      <c r="AI2910">
        <v>123270.0377</v>
      </c>
      <c r="AJ2910">
        <v>11839.471600000001</v>
      </c>
      <c r="AK2910">
        <v>111430.5661</v>
      </c>
    </row>
    <row r="2911" spans="1:37" ht="19" customHeight="1">
      <c r="A2911" t="s">
        <v>1287</v>
      </c>
      <c r="B2911" t="s">
        <v>1288</v>
      </c>
      <c r="C2911" t="s">
        <v>1289</v>
      </c>
      <c r="D2911">
        <v>7</v>
      </c>
      <c r="E2911" t="s">
        <v>1209</v>
      </c>
      <c r="G2911" t="s">
        <v>1210</v>
      </c>
      <c r="H2911" t="s">
        <v>1168</v>
      </c>
      <c r="I2911" t="s">
        <v>1165</v>
      </c>
      <c r="J2911" t="s">
        <v>1032</v>
      </c>
      <c r="K2911">
        <v>0</v>
      </c>
      <c r="L2911">
        <v>1733600.51</v>
      </c>
      <c r="M2911">
        <v>119912.4595</v>
      </c>
      <c r="N2911">
        <v>0</v>
      </c>
      <c r="O2911">
        <v>119912.4595</v>
      </c>
      <c r="P2911">
        <v>3836.7143000000001</v>
      </c>
      <c r="R2911">
        <v>0</v>
      </c>
      <c r="S2911">
        <v>35088.428599999999</v>
      </c>
      <c r="U2911">
        <f t="shared" si="55"/>
        <v>0</v>
      </c>
      <c r="V2911">
        <f t="shared" si="56"/>
        <v>7.058087967903063</v>
      </c>
      <c r="W2911" t="str">
        <f t="shared" si="57"/>
        <v/>
      </c>
      <c r="X2911">
        <f t="shared" si="58"/>
        <v>0.48820514456275355</v>
      </c>
      <c r="Y2911" t="str">
        <f t="shared" si="59"/>
        <v/>
      </c>
      <c r="AA2911">
        <v>3836.7143000000001</v>
      </c>
      <c r="AC2911">
        <v>0</v>
      </c>
      <c r="AD2911">
        <v>35088.428599999999</v>
      </c>
      <c r="AF2911">
        <v>0</v>
      </c>
      <c r="AG2911">
        <v>0</v>
      </c>
      <c r="AH2911">
        <v>1733600.51</v>
      </c>
      <c r="AI2911">
        <v>119912.4595</v>
      </c>
      <c r="AJ2911">
        <v>0</v>
      </c>
      <c r="AK2911">
        <v>119912.4595</v>
      </c>
    </row>
    <row r="2912" spans="1:37" ht="19" customHeight="1">
      <c r="A2912" t="s">
        <v>1287</v>
      </c>
      <c r="B2912" t="s">
        <v>1288</v>
      </c>
      <c r="C2912" t="s">
        <v>1289</v>
      </c>
      <c r="D2912">
        <v>7</v>
      </c>
      <c r="E2912" t="s">
        <v>1217</v>
      </c>
      <c r="G2912" t="s">
        <v>1218</v>
      </c>
      <c r="H2912" t="s">
        <v>1071</v>
      </c>
      <c r="I2912" t="s">
        <v>1165</v>
      </c>
      <c r="J2912" t="s">
        <v>1032</v>
      </c>
      <c r="K2912">
        <v>988182</v>
      </c>
      <c r="L2912">
        <v>171786.91</v>
      </c>
      <c r="M2912">
        <v>80222.747499999998</v>
      </c>
      <c r="N2912">
        <v>68338.332899999994</v>
      </c>
      <c r="O2912">
        <v>11884.414699999999</v>
      </c>
      <c r="P2912">
        <v>401</v>
      </c>
      <c r="R2912">
        <v>0</v>
      </c>
      <c r="S2912">
        <v>5373.7142999999996</v>
      </c>
      <c r="U2912">
        <f t="shared" si="55"/>
        <v>0</v>
      </c>
      <c r="V2912">
        <f t="shared" si="56"/>
        <v>30.83711470959933</v>
      </c>
      <c r="W2912" t="str">
        <f t="shared" si="57"/>
        <v/>
      </c>
      <c r="X2912">
        <f t="shared" si="58"/>
        <v>2.1326761826545191</v>
      </c>
      <c r="Y2912" t="str">
        <f t="shared" si="59"/>
        <v/>
      </c>
      <c r="AA2912">
        <v>401</v>
      </c>
      <c r="AC2912">
        <v>0</v>
      </c>
      <c r="AD2912">
        <v>5373.7142999999996</v>
      </c>
      <c r="AF2912">
        <v>0</v>
      </c>
      <c r="AG2912">
        <v>988182</v>
      </c>
      <c r="AH2912">
        <v>171786.91</v>
      </c>
      <c r="AI2912">
        <v>80222.747499999998</v>
      </c>
      <c r="AJ2912">
        <v>68338.332899999994</v>
      </c>
      <c r="AK2912">
        <v>11884.414699999999</v>
      </c>
    </row>
    <row r="2913" spans="1:37" ht="19" customHeight="1">
      <c r="A2913" t="s">
        <v>1287</v>
      </c>
      <c r="B2913" t="s">
        <v>1288</v>
      </c>
      <c r="C2913" t="s">
        <v>1289</v>
      </c>
      <c r="D2913">
        <v>7</v>
      </c>
      <c r="E2913" t="s">
        <v>1221</v>
      </c>
      <c r="G2913" t="s">
        <v>1222</v>
      </c>
      <c r="H2913" t="s">
        <v>1168</v>
      </c>
      <c r="I2913" t="s">
        <v>1165</v>
      </c>
      <c r="J2913" t="s">
        <v>1032</v>
      </c>
      <c r="K2913">
        <v>160549</v>
      </c>
      <c r="L2913">
        <v>722462.2</v>
      </c>
      <c r="M2913">
        <v>61096.1538</v>
      </c>
      <c r="N2913">
        <v>11108.426600000001</v>
      </c>
      <c r="O2913">
        <v>49987.727200000001</v>
      </c>
      <c r="P2913">
        <v>1915.2856999999999</v>
      </c>
      <c r="R2913">
        <v>0</v>
      </c>
      <c r="S2913">
        <v>17329</v>
      </c>
      <c r="U2913">
        <f t="shared" si="55"/>
        <v>0</v>
      </c>
      <c r="V2913">
        <f t="shared" si="56"/>
        <v>7.2793846813351681</v>
      </c>
      <c r="W2913" t="str">
        <f t="shared" si="57"/>
        <v/>
      </c>
      <c r="X2913">
        <f t="shared" si="58"/>
        <v>0.50366564553226223</v>
      </c>
      <c r="Y2913" t="str">
        <f t="shared" si="59"/>
        <v/>
      </c>
      <c r="AA2913">
        <v>1915.2856999999999</v>
      </c>
      <c r="AC2913">
        <v>0</v>
      </c>
      <c r="AD2913">
        <v>17329</v>
      </c>
      <c r="AF2913">
        <v>0</v>
      </c>
      <c r="AG2913">
        <v>160549</v>
      </c>
      <c r="AH2913">
        <v>722462.2</v>
      </c>
      <c r="AI2913">
        <v>61096.1538</v>
      </c>
      <c r="AJ2913">
        <v>11108.426600000001</v>
      </c>
      <c r="AK2913">
        <v>49987.727200000001</v>
      </c>
    </row>
    <row r="2914" spans="1:37" ht="19" customHeight="1">
      <c r="A2914" t="s">
        <v>1287</v>
      </c>
      <c r="B2914" t="s">
        <v>1288</v>
      </c>
      <c r="C2914" t="s">
        <v>1289</v>
      </c>
      <c r="D2914">
        <v>7</v>
      </c>
      <c r="E2914" t="s">
        <v>1219</v>
      </c>
      <c r="G2914" t="s">
        <v>1220</v>
      </c>
      <c r="H2914" t="s">
        <v>1071</v>
      </c>
      <c r="I2914" t="s">
        <v>1165</v>
      </c>
      <c r="J2914" t="s">
        <v>1032</v>
      </c>
      <c r="K2914">
        <v>0</v>
      </c>
      <c r="L2914">
        <v>853329.02</v>
      </c>
      <c r="M2914">
        <v>59039.854399999997</v>
      </c>
      <c r="N2914">
        <v>0</v>
      </c>
      <c r="O2914">
        <v>59039.854399999997</v>
      </c>
      <c r="P2914">
        <v>248.42859999999999</v>
      </c>
      <c r="R2914">
        <v>0</v>
      </c>
      <c r="S2914">
        <v>15962.2857</v>
      </c>
      <c r="U2914">
        <f t="shared" si="55"/>
        <v>0</v>
      </c>
      <c r="V2914">
        <f t="shared" si="56"/>
        <v>7.6370106390393522</v>
      </c>
      <c r="W2914" t="str">
        <f t="shared" si="57"/>
        <v/>
      </c>
      <c r="X2914">
        <f t="shared" si="58"/>
        <v>0.52838704135496795</v>
      </c>
      <c r="Y2914" t="str">
        <f t="shared" si="59"/>
        <v/>
      </c>
      <c r="AA2914">
        <v>248.42859999999999</v>
      </c>
      <c r="AC2914">
        <v>0</v>
      </c>
      <c r="AD2914">
        <v>15962.2857</v>
      </c>
      <c r="AF2914">
        <v>0</v>
      </c>
      <c r="AG2914">
        <v>0</v>
      </c>
      <c r="AH2914">
        <v>853329.02</v>
      </c>
      <c r="AI2914">
        <v>59039.854399999997</v>
      </c>
      <c r="AJ2914">
        <v>0</v>
      </c>
      <c r="AK2914">
        <v>59039.854399999997</v>
      </c>
    </row>
    <row r="2915" spans="1:37" ht="19" customHeight="1">
      <c r="A2915" t="s">
        <v>1287</v>
      </c>
      <c r="B2915" t="s">
        <v>1288</v>
      </c>
      <c r="C2915" t="s">
        <v>1289</v>
      </c>
      <c r="D2915">
        <v>7</v>
      </c>
      <c r="E2915" t="s">
        <v>1225</v>
      </c>
      <c r="G2915" t="s">
        <v>1226</v>
      </c>
      <c r="H2915" t="s">
        <v>1071</v>
      </c>
      <c r="I2915" t="s">
        <v>1165</v>
      </c>
      <c r="J2915" t="s">
        <v>1032</v>
      </c>
      <c r="K2915">
        <v>567828</v>
      </c>
      <c r="L2915">
        <v>248216.66</v>
      </c>
      <c r="M2915">
        <v>56445.503100000002</v>
      </c>
      <c r="N2915">
        <v>39272.087599999999</v>
      </c>
      <c r="O2915">
        <v>17173.415499999999</v>
      </c>
      <c r="P2915">
        <v>157.28569999999999</v>
      </c>
      <c r="R2915">
        <v>0</v>
      </c>
      <c r="S2915">
        <v>3398.8571000000002</v>
      </c>
      <c r="U2915">
        <f t="shared" si="55"/>
        <v>0</v>
      </c>
      <c r="V2915">
        <f t="shared" si="56"/>
        <v>34.299120304713185</v>
      </c>
      <c r="W2915" t="str">
        <f t="shared" si="57"/>
        <v/>
      </c>
      <c r="X2915">
        <f t="shared" si="58"/>
        <v>2.3724572886574138</v>
      </c>
      <c r="Y2915" t="str">
        <f t="shared" si="59"/>
        <v/>
      </c>
      <c r="AA2915">
        <v>157.28569999999999</v>
      </c>
      <c r="AC2915">
        <v>0</v>
      </c>
      <c r="AD2915">
        <v>3398.8571000000002</v>
      </c>
      <c r="AF2915">
        <v>0</v>
      </c>
      <c r="AG2915">
        <v>567828</v>
      </c>
      <c r="AH2915">
        <v>248216.66</v>
      </c>
      <c r="AI2915">
        <v>56445.503100000002</v>
      </c>
      <c r="AJ2915">
        <v>39272.087599999999</v>
      </c>
      <c r="AK2915">
        <v>17173.415499999999</v>
      </c>
    </row>
    <row r="2916" spans="1:37" ht="19" customHeight="1">
      <c r="A2916" t="s">
        <v>1287</v>
      </c>
      <c r="B2916" t="s">
        <v>1288</v>
      </c>
      <c r="C2916" t="s">
        <v>1289</v>
      </c>
      <c r="D2916">
        <v>7</v>
      </c>
      <c r="E2916" t="s">
        <v>1223</v>
      </c>
      <c r="G2916" t="s">
        <v>1224</v>
      </c>
      <c r="H2916" t="s">
        <v>1168</v>
      </c>
      <c r="I2916" t="s">
        <v>1165</v>
      </c>
      <c r="J2916" t="s">
        <v>1032</v>
      </c>
      <c r="K2916">
        <v>187727</v>
      </c>
      <c r="L2916">
        <v>559147.05000000005</v>
      </c>
      <c r="M2916">
        <v>51668.462200000002</v>
      </c>
      <c r="N2916">
        <v>12980.8413</v>
      </c>
      <c r="O2916">
        <v>38687.620900000002</v>
      </c>
      <c r="P2916">
        <v>282.28570000000002</v>
      </c>
      <c r="R2916">
        <v>0</v>
      </c>
      <c r="S2916">
        <v>3245.1428999999998</v>
      </c>
      <c r="U2916">
        <f t="shared" si="55"/>
        <v>0</v>
      </c>
      <c r="V2916">
        <f t="shared" si="56"/>
        <v>32.878765633754639</v>
      </c>
      <c r="W2916" t="str">
        <f t="shared" si="57"/>
        <v/>
      </c>
      <c r="X2916">
        <f t="shared" si="58"/>
        <v>2.2745404788535772</v>
      </c>
      <c r="Y2916" t="str">
        <f t="shared" si="59"/>
        <v/>
      </c>
      <c r="AA2916">
        <v>282.28570000000002</v>
      </c>
      <c r="AC2916">
        <v>0</v>
      </c>
      <c r="AD2916">
        <v>3245.1428999999998</v>
      </c>
      <c r="AF2916">
        <v>0</v>
      </c>
      <c r="AG2916">
        <v>187727</v>
      </c>
      <c r="AH2916">
        <v>559147.05000000005</v>
      </c>
      <c r="AI2916">
        <v>51668.462200000002</v>
      </c>
      <c r="AJ2916">
        <v>12980.8413</v>
      </c>
      <c r="AK2916">
        <v>38687.620900000002</v>
      </c>
    </row>
    <row r="2917" spans="1:37" ht="19" customHeight="1">
      <c r="A2917" t="s">
        <v>1287</v>
      </c>
      <c r="B2917" t="s">
        <v>1288</v>
      </c>
      <c r="C2917" t="s">
        <v>1289</v>
      </c>
      <c r="D2917">
        <v>7</v>
      </c>
      <c r="E2917" t="s">
        <v>1233</v>
      </c>
      <c r="G2917" t="s">
        <v>1234</v>
      </c>
      <c r="H2917" t="s">
        <v>1071</v>
      </c>
      <c r="I2917" t="s">
        <v>1165</v>
      </c>
      <c r="J2917" t="s">
        <v>1032</v>
      </c>
      <c r="K2917">
        <v>417040</v>
      </c>
      <c r="L2917">
        <v>145021.64000000001</v>
      </c>
      <c r="M2917">
        <v>38890.436300000001</v>
      </c>
      <c r="N2917">
        <v>28857.352800000001</v>
      </c>
      <c r="O2917">
        <v>10033.0834</v>
      </c>
      <c r="P2917">
        <v>35</v>
      </c>
      <c r="R2917">
        <v>0</v>
      </c>
      <c r="S2917">
        <v>1342.2856999999999</v>
      </c>
      <c r="U2917">
        <f t="shared" si="55"/>
        <v>0</v>
      </c>
      <c r="V2917">
        <f t="shared" si="56"/>
        <v>59.819247124513069</v>
      </c>
      <c r="W2917" t="str">
        <f t="shared" si="57"/>
        <v/>
      </c>
      <c r="X2917">
        <f t="shared" si="58"/>
        <v>4.1390417958603853</v>
      </c>
      <c r="Y2917" t="str">
        <f t="shared" si="59"/>
        <v/>
      </c>
      <c r="AA2917">
        <v>35</v>
      </c>
      <c r="AC2917">
        <v>0</v>
      </c>
      <c r="AD2917">
        <v>1342.2856999999999</v>
      </c>
      <c r="AF2917">
        <v>0</v>
      </c>
      <c r="AG2917">
        <v>417040</v>
      </c>
      <c r="AH2917">
        <v>145021.64000000001</v>
      </c>
      <c r="AI2917">
        <v>38890.436300000001</v>
      </c>
      <c r="AJ2917">
        <v>28857.352800000001</v>
      </c>
      <c r="AK2917">
        <v>10033.0834</v>
      </c>
    </row>
    <row r="2918" spans="1:37" ht="19" customHeight="1">
      <c r="A2918" t="s">
        <v>1287</v>
      </c>
      <c r="B2918" t="s">
        <v>1288</v>
      </c>
      <c r="C2918" t="s">
        <v>1289</v>
      </c>
      <c r="D2918">
        <v>7</v>
      </c>
      <c r="E2918" t="s">
        <v>1227</v>
      </c>
      <c r="G2918" t="s">
        <v>1228</v>
      </c>
      <c r="H2918" t="s">
        <v>1168</v>
      </c>
      <c r="I2918" t="s">
        <v>1165</v>
      </c>
      <c r="J2918" t="s">
        <v>1032</v>
      </c>
      <c r="K2918">
        <v>433859</v>
      </c>
      <c r="L2918">
        <v>126834.29</v>
      </c>
      <c r="M2918">
        <v>38803.364099999999</v>
      </c>
      <c r="N2918">
        <v>30028.0488</v>
      </c>
      <c r="O2918">
        <v>8775.3153000000002</v>
      </c>
      <c r="P2918">
        <v>620.14290000000005</v>
      </c>
      <c r="R2918">
        <v>0</v>
      </c>
      <c r="S2918">
        <v>4163.1428999999998</v>
      </c>
      <c r="U2918">
        <f t="shared" si="55"/>
        <v>0</v>
      </c>
      <c r="V2918">
        <f t="shared" si="56"/>
        <v>19.240041322763972</v>
      </c>
      <c r="W2918" t="str">
        <f t="shared" si="57"/>
        <v/>
      </c>
      <c r="X2918">
        <f t="shared" si="58"/>
        <v>1.3315271326793583</v>
      </c>
      <c r="Y2918" t="str">
        <f t="shared" si="59"/>
        <v/>
      </c>
      <c r="AA2918">
        <v>620.14290000000005</v>
      </c>
      <c r="AC2918">
        <v>0</v>
      </c>
      <c r="AD2918">
        <v>4163.1428999999998</v>
      </c>
      <c r="AF2918">
        <v>0</v>
      </c>
      <c r="AG2918">
        <v>433859</v>
      </c>
      <c r="AH2918">
        <v>126834.29</v>
      </c>
      <c r="AI2918">
        <v>38803.364099999999</v>
      </c>
      <c r="AJ2918">
        <v>30028.0488</v>
      </c>
      <c r="AK2918">
        <v>8775.3153000000002</v>
      </c>
    </row>
    <row r="2919" spans="1:37" ht="19" customHeight="1">
      <c r="A2919" t="s">
        <v>1287</v>
      </c>
      <c r="B2919" t="s">
        <v>1288</v>
      </c>
      <c r="C2919" t="s">
        <v>1289</v>
      </c>
      <c r="D2919">
        <v>7</v>
      </c>
      <c r="E2919" t="s">
        <v>1215</v>
      </c>
      <c r="G2919" t="s">
        <v>1216</v>
      </c>
      <c r="H2919" t="s">
        <v>1168</v>
      </c>
      <c r="I2919" t="s">
        <v>1165</v>
      </c>
      <c r="J2919" t="s">
        <v>1032</v>
      </c>
      <c r="K2919">
        <v>0</v>
      </c>
      <c r="L2919">
        <v>449144.57</v>
      </c>
      <c r="M2919">
        <v>31067.531999999999</v>
      </c>
      <c r="N2919">
        <v>0</v>
      </c>
      <c r="O2919">
        <v>31067.531999999999</v>
      </c>
      <c r="P2919">
        <v>13549.571400000001</v>
      </c>
      <c r="R2919">
        <v>0</v>
      </c>
      <c r="S2919">
        <v>32107.428599999999</v>
      </c>
      <c r="U2919">
        <f t="shared" si="55"/>
        <v>0</v>
      </c>
      <c r="V2919">
        <f t="shared" si="56"/>
        <v>1.9984007688488639</v>
      </c>
      <c r="W2919" t="str">
        <f t="shared" si="57"/>
        <v/>
      </c>
      <c r="X2919">
        <f t="shared" si="58"/>
        <v>0.13823028036392976</v>
      </c>
      <c r="Y2919" t="str">
        <f t="shared" si="59"/>
        <v/>
      </c>
      <c r="AA2919">
        <v>13549.571400000001</v>
      </c>
      <c r="AC2919">
        <v>0</v>
      </c>
      <c r="AD2919">
        <v>32107.428599999999</v>
      </c>
      <c r="AF2919">
        <v>0</v>
      </c>
      <c r="AG2919">
        <v>0</v>
      </c>
      <c r="AH2919">
        <v>449144.57</v>
      </c>
      <c r="AI2919">
        <v>31067.531999999999</v>
      </c>
      <c r="AJ2919">
        <v>0</v>
      </c>
      <c r="AK2919">
        <v>31067.531999999999</v>
      </c>
    </row>
    <row r="2920" spans="1:37" ht="19" customHeight="1">
      <c r="A2920" t="s">
        <v>1287</v>
      </c>
      <c r="B2920" t="s">
        <v>1288</v>
      </c>
      <c r="C2920" t="s">
        <v>1289</v>
      </c>
      <c r="D2920">
        <v>7</v>
      </c>
      <c r="E2920" t="s">
        <v>1229</v>
      </c>
      <c r="G2920" t="s">
        <v>1230</v>
      </c>
      <c r="H2920" t="s">
        <v>1071</v>
      </c>
      <c r="I2920" t="s">
        <v>1165</v>
      </c>
      <c r="J2920" t="s">
        <v>1032</v>
      </c>
      <c r="K2920">
        <v>160419</v>
      </c>
      <c r="L2920">
        <v>270469.13</v>
      </c>
      <c r="M2920">
        <v>29810.946499999998</v>
      </c>
      <c r="N2920">
        <v>11095.628500000001</v>
      </c>
      <c r="O2920">
        <v>18715.317999999999</v>
      </c>
      <c r="P2920">
        <v>122.28570000000001</v>
      </c>
      <c r="R2920">
        <v>0</v>
      </c>
      <c r="S2920">
        <v>3480.8571000000002</v>
      </c>
      <c r="U2920">
        <f t="shared" si="55"/>
        <v>0</v>
      </c>
      <c r="V2920">
        <f t="shared" si="56"/>
        <v>17.683991434999484</v>
      </c>
      <c r="W2920" t="str">
        <f t="shared" si="57"/>
        <v/>
      </c>
      <c r="X2920">
        <f t="shared" si="58"/>
        <v>1.2234649457046491</v>
      </c>
      <c r="Y2920" t="str">
        <f t="shared" si="59"/>
        <v/>
      </c>
      <c r="AA2920">
        <v>122.28570000000001</v>
      </c>
      <c r="AC2920">
        <v>0</v>
      </c>
      <c r="AD2920">
        <v>3480.8571000000002</v>
      </c>
      <c r="AF2920">
        <v>0</v>
      </c>
      <c r="AG2920">
        <v>160419</v>
      </c>
      <c r="AH2920">
        <v>270469.13</v>
      </c>
      <c r="AI2920">
        <v>29810.946499999998</v>
      </c>
      <c r="AJ2920">
        <v>11095.628500000001</v>
      </c>
      <c r="AK2920">
        <v>18715.317999999999</v>
      </c>
    </row>
    <row r="2921" spans="1:37" ht="19" customHeight="1">
      <c r="A2921" t="s">
        <v>1287</v>
      </c>
      <c r="B2921" t="s">
        <v>1288</v>
      </c>
      <c r="C2921" t="s">
        <v>1289</v>
      </c>
      <c r="D2921">
        <v>7</v>
      </c>
      <c r="E2921" t="s">
        <v>1231</v>
      </c>
      <c r="G2921" t="s">
        <v>1232</v>
      </c>
      <c r="H2921" t="s">
        <v>1168</v>
      </c>
      <c r="I2921" t="s">
        <v>1165</v>
      </c>
      <c r="J2921" t="s">
        <v>1032</v>
      </c>
      <c r="K2921">
        <v>205678</v>
      </c>
      <c r="L2921">
        <v>224246.66</v>
      </c>
      <c r="M2921">
        <v>29744.089</v>
      </c>
      <c r="N2921">
        <v>14230.111800000001</v>
      </c>
      <c r="O2921">
        <v>15513.977199999999</v>
      </c>
      <c r="P2921">
        <v>87.571399999999997</v>
      </c>
      <c r="R2921">
        <v>0</v>
      </c>
      <c r="S2921">
        <v>2731.5713999999998</v>
      </c>
      <c r="U2921">
        <f t="shared" si="55"/>
        <v>0</v>
      </c>
      <c r="V2921">
        <f t="shared" si="56"/>
        <v>22.48442364399795</v>
      </c>
      <c r="W2921" t="str">
        <f t="shared" si="57"/>
        <v/>
      </c>
      <c r="X2921">
        <f t="shared" si="58"/>
        <v>1.555571848287975</v>
      </c>
      <c r="Y2921" t="str">
        <f t="shared" si="59"/>
        <v/>
      </c>
      <c r="AA2921">
        <v>87.571399999999997</v>
      </c>
      <c r="AC2921">
        <v>0</v>
      </c>
      <c r="AD2921">
        <v>2731.5713999999998</v>
      </c>
      <c r="AF2921">
        <v>0</v>
      </c>
      <c r="AG2921">
        <v>205678</v>
      </c>
      <c r="AH2921">
        <v>224246.66</v>
      </c>
      <c r="AI2921">
        <v>29744.089</v>
      </c>
      <c r="AJ2921">
        <v>14230.111800000001</v>
      </c>
      <c r="AK2921">
        <v>15513.977199999999</v>
      </c>
    </row>
    <row r="2922" spans="1:37" ht="19" customHeight="1">
      <c r="A2922" t="s">
        <v>1287</v>
      </c>
      <c r="B2922" t="s">
        <v>1288</v>
      </c>
      <c r="C2922" t="s">
        <v>1289</v>
      </c>
      <c r="D2922">
        <v>7</v>
      </c>
      <c r="E2922" t="s">
        <v>1213</v>
      </c>
      <c r="G2922" t="s">
        <v>1214</v>
      </c>
      <c r="H2922" t="s">
        <v>1071</v>
      </c>
      <c r="I2922" t="s">
        <v>1165</v>
      </c>
      <c r="J2922" t="s">
        <v>1032</v>
      </c>
      <c r="K2922">
        <v>0</v>
      </c>
      <c r="L2922">
        <v>419150</v>
      </c>
      <c r="M2922">
        <v>29024.3727</v>
      </c>
      <c r="N2922">
        <v>0</v>
      </c>
      <c r="O2922">
        <v>29024.3727</v>
      </c>
      <c r="P2922">
        <v>2602.7143000000001</v>
      </c>
      <c r="R2922">
        <v>0</v>
      </c>
      <c r="S2922">
        <v>21261.857100000001</v>
      </c>
      <c r="U2922">
        <f t="shared" si="55"/>
        <v>0</v>
      </c>
      <c r="V2922">
        <f t="shared" si="56"/>
        <v>2.8162437150690578</v>
      </c>
      <c r="W2922" t="str">
        <f t="shared" si="57"/>
        <v/>
      </c>
      <c r="X2922">
        <f t="shared" si="58"/>
        <v>0.19501301968316101</v>
      </c>
      <c r="Y2922" t="str">
        <f t="shared" si="59"/>
        <v/>
      </c>
      <c r="AA2922">
        <v>2602.7143000000001</v>
      </c>
      <c r="AC2922">
        <v>0</v>
      </c>
      <c r="AD2922">
        <v>21261.857100000001</v>
      </c>
      <c r="AF2922">
        <v>0</v>
      </c>
      <c r="AG2922">
        <v>0</v>
      </c>
      <c r="AH2922">
        <v>419150</v>
      </c>
      <c r="AI2922">
        <v>29024.3727</v>
      </c>
      <c r="AJ2922">
        <v>0</v>
      </c>
      <c r="AK2922">
        <v>29024.3727</v>
      </c>
    </row>
    <row r="2923" spans="1:37" ht="19" customHeight="1">
      <c r="A2923" t="s">
        <v>1287</v>
      </c>
      <c r="B2923" t="s">
        <v>1288</v>
      </c>
      <c r="C2923" t="s">
        <v>1289</v>
      </c>
      <c r="D2923">
        <v>7</v>
      </c>
      <c r="E2923" t="s">
        <v>1245</v>
      </c>
      <c r="G2923" t="s">
        <v>1311</v>
      </c>
      <c r="H2923" t="s">
        <v>1311</v>
      </c>
      <c r="I2923" t="s">
        <v>1031</v>
      </c>
      <c r="J2923" t="s">
        <v>1032</v>
      </c>
      <c r="K2923">
        <v>138442</v>
      </c>
      <c r="L2923">
        <v>340398.93</v>
      </c>
      <c r="M2923">
        <v>33126.967400000001</v>
      </c>
      <c r="N2923">
        <v>9575.8786999999993</v>
      </c>
      <c r="O2923">
        <v>23551.0887</v>
      </c>
      <c r="P2923">
        <v>255.71430000000001</v>
      </c>
      <c r="R2923">
        <v>0</v>
      </c>
      <c r="S2923">
        <v>914.28570000000002</v>
      </c>
      <c r="U2923">
        <f t="shared" si="55"/>
        <v>0</v>
      </c>
      <c r="V2923">
        <f t="shared" si="56"/>
        <v>74.818896481545252</v>
      </c>
      <c r="W2923" t="str">
        <f t="shared" si="57"/>
        <v/>
      </c>
      <c r="X2923">
        <f t="shared" si="58"/>
        <v>5.1760887371263866</v>
      </c>
      <c r="Y2923" t="str">
        <f t="shared" si="59"/>
        <v/>
      </c>
      <c r="AA2923">
        <v>255.71430000000001</v>
      </c>
      <c r="AC2923">
        <v>0</v>
      </c>
      <c r="AD2923">
        <v>914.28570000000002</v>
      </c>
      <c r="AF2923">
        <v>0</v>
      </c>
      <c r="AG2923">
        <v>138442</v>
      </c>
      <c r="AH2923">
        <v>340398.93</v>
      </c>
      <c r="AI2923">
        <v>33126.967400000001</v>
      </c>
      <c r="AJ2923">
        <v>9575.8786999999993</v>
      </c>
      <c r="AK2923">
        <v>23551.0887</v>
      </c>
    </row>
    <row r="2924" spans="1:37" ht="19" customHeight="1">
      <c r="A2924" t="s">
        <v>1287</v>
      </c>
      <c r="B2924" t="s">
        <v>1288</v>
      </c>
      <c r="C2924" t="s">
        <v>1289</v>
      </c>
      <c r="D2924">
        <v>7</v>
      </c>
      <c r="E2924" t="s">
        <v>1237</v>
      </c>
      <c r="G2924" t="s">
        <v>1311</v>
      </c>
      <c r="H2924" t="s">
        <v>1311</v>
      </c>
      <c r="I2924" t="s">
        <v>1031</v>
      </c>
      <c r="J2924" t="s">
        <v>1032</v>
      </c>
      <c r="K2924">
        <v>0</v>
      </c>
      <c r="L2924">
        <v>281589.48</v>
      </c>
      <c r="M2924">
        <v>19464.217199999999</v>
      </c>
      <c r="N2924">
        <v>0</v>
      </c>
      <c r="O2924">
        <v>19464.217199999999</v>
      </c>
      <c r="P2924">
        <v>10610.2857</v>
      </c>
      <c r="R2924">
        <v>0</v>
      </c>
      <c r="S2924">
        <v>17910.428599999999</v>
      </c>
      <c r="U2924">
        <f t="shared" si="55"/>
        <v>0</v>
      </c>
      <c r="V2924">
        <f t="shared" si="56"/>
        <v>2.2460137314317858</v>
      </c>
      <c r="W2924" t="str">
        <f t="shared" si="57"/>
        <v/>
      </c>
      <c r="X2924">
        <f t="shared" si="58"/>
        <v>0.15525046994927064</v>
      </c>
      <c r="Y2924" t="str">
        <f t="shared" si="59"/>
        <v/>
      </c>
      <c r="AA2924">
        <v>10610.2857</v>
      </c>
      <c r="AC2924">
        <v>0</v>
      </c>
      <c r="AD2924">
        <v>17910.428599999999</v>
      </c>
      <c r="AF2924">
        <v>0</v>
      </c>
      <c r="AG2924">
        <v>0</v>
      </c>
      <c r="AH2924">
        <v>281589.48</v>
      </c>
      <c r="AI2924">
        <v>19464.217199999999</v>
      </c>
      <c r="AJ2924">
        <v>0</v>
      </c>
      <c r="AK2924">
        <v>19464.217199999999</v>
      </c>
    </row>
    <row r="2925" spans="1:37" ht="19" customHeight="1">
      <c r="A2925" t="s">
        <v>1287</v>
      </c>
      <c r="B2925" t="s">
        <v>1288</v>
      </c>
      <c r="C2925" t="s">
        <v>1289</v>
      </c>
      <c r="D2925">
        <v>7</v>
      </c>
      <c r="E2925" t="s">
        <v>1236</v>
      </c>
      <c r="G2925" t="s">
        <v>1311</v>
      </c>
      <c r="H2925" t="s">
        <v>1311</v>
      </c>
      <c r="I2925" t="s">
        <v>1031</v>
      </c>
      <c r="J2925" t="s">
        <v>1032</v>
      </c>
      <c r="K2925">
        <v>0</v>
      </c>
      <c r="L2925">
        <v>275690.96000000002</v>
      </c>
      <c r="M2925">
        <v>19059.804</v>
      </c>
      <c r="N2925">
        <v>0</v>
      </c>
      <c r="O2925">
        <v>19059.804</v>
      </c>
      <c r="P2925">
        <v>11005.7143</v>
      </c>
      <c r="R2925">
        <v>0</v>
      </c>
      <c r="S2925">
        <v>33502.571400000001</v>
      </c>
      <c r="U2925">
        <f t="shared" si="55"/>
        <v>0</v>
      </c>
      <c r="V2925">
        <f t="shared" si="56"/>
        <v>1.1755641794451295</v>
      </c>
      <c r="W2925" t="str">
        <f t="shared" si="57"/>
        <v/>
      </c>
      <c r="X2925">
        <f t="shared" si="58"/>
        <v>8.1272243564478833E-2</v>
      </c>
      <c r="Y2925" t="str">
        <f t="shared" si="59"/>
        <v/>
      </c>
      <c r="AA2925">
        <v>11005.7143</v>
      </c>
      <c r="AC2925">
        <v>0</v>
      </c>
      <c r="AD2925">
        <v>33502.571400000001</v>
      </c>
      <c r="AF2925">
        <v>0</v>
      </c>
      <c r="AG2925">
        <v>0</v>
      </c>
      <c r="AH2925">
        <v>275690.96000000002</v>
      </c>
      <c r="AI2925">
        <v>19059.804</v>
      </c>
      <c r="AJ2925">
        <v>0</v>
      </c>
      <c r="AK2925">
        <v>19059.804</v>
      </c>
    </row>
    <row r="2926" spans="1:37" ht="19" customHeight="1">
      <c r="A2926" t="s">
        <v>1287</v>
      </c>
      <c r="B2926" t="s">
        <v>1288</v>
      </c>
      <c r="C2926" t="s">
        <v>1289</v>
      </c>
      <c r="D2926">
        <v>7</v>
      </c>
      <c r="E2926" t="s">
        <v>1262</v>
      </c>
      <c r="F2926" t="s">
        <v>1263</v>
      </c>
      <c r="G2926" t="s">
        <v>1311</v>
      </c>
      <c r="H2926" t="s">
        <v>1311</v>
      </c>
      <c r="I2926" t="s">
        <v>1031</v>
      </c>
      <c r="J2926" t="s">
        <v>1039</v>
      </c>
      <c r="K2926">
        <v>2741.36</v>
      </c>
      <c r="L2926">
        <v>0</v>
      </c>
      <c r="M2926">
        <v>18984.125700000001</v>
      </c>
      <c r="N2926">
        <v>18984.125700000001</v>
      </c>
      <c r="O2926">
        <v>0</v>
      </c>
      <c r="Q2926">
        <v>539.42859999999996</v>
      </c>
      <c r="R2926">
        <v>62.285699999999999</v>
      </c>
      <c r="S2926">
        <v>556.85709999999995</v>
      </c>
      <c r="T2926">
        <v>19.285699999999999</v>
      </c>
      <c r="U2926">
        <f t="shared" si="55"/>
        <v>3.4633122213939625E-2</v>
      </c>
      <c r="V2926">
        <f t="shared" si="56"/>
        <v>0.70327352770191354</v>
      </c>
      <c r="W2926">
        <f t="shared" si="57"/>
        <v>20.306385412137345</v>
      </c>
      <c r="X2926">
        <f t="shared" si="58"/>
        <v>4.8702224630751001</v>
      </c>
      <c r="Y2926">
        <f t="shared" si="59"/>
        <v>140.62325749870928</v>
      </c>
      <c r="AB2926">
        <v>539.42859999999996</v>
      </c>
      <c r="AC2926">
        <v>62.285699999999999</v>
      </c>
      <c r="AD2926">
        <v>556.85709999999995</v>
      </c>
      <c r="AE2926">
        <v>19.285699999999999</v>
      </c>
      <c r="AF2926">
        <v>3.5900170000000002E-2</v>
      </c>
      <c r="AG2926">
        <v>2741.36</v>
      </c>
      <c r="AH2926">
        <v>0</v>
      </c>
      <c r="AI2926">
        <v>18984.125700000001</v>
      </c>
      <c r="AJ2926">
        <v>18984.125700000001</v>
      </c>
      <c r="AK2926">
        <v>0</v>
      </c>
    </row>
    <row r="2927" spans="1:37" ht="19" customHeight="1">
      <c r="A2927" t="s">
        <v>1287</v>
      </c>
      <c r="B2927" t="s">
        <v>1288</v>
      </c>
      <c r="C2927" t="s">
        <v>1289</v>
      </c>
      <c r="D2927">
        <v>7</v>
      </c>
      <c r="E2927" t="s">
        <v>1239</v>
      </c>
      <c r="G2927" t="s">
        <v>1311</v>
      </c>
      <c r="H2927" t="s">
        <v>1311</v>
      </c>
      <c r="I2927" t="s">
        <v>1031</v>
      </c>
      <c r="J2927" t="s">
        <v>1032</v>
      </c>
      <c r="K2927">
        <v>0</v>
      </c>
      <c r="L2927">
        <v>207696.61</v>
      </c>
      <c r="M2927">
        <v>14367.730600000001</v>
      </c>
      <c r="N2927">
        <v>0</v>
      </c>
      <c r="O2927">
        <v>14367.730600000001</v>
      </c>
      <c r="P2927">
        <v>1003.4286</v>
      </c>
      <c r="R2927">
        <v>0</v>
      </c>
      <c r="S2927">
        <v>4974.1428999999998</v>
      </c>
      <c r="U2927">
        <f t="shared" si="55"/>
        <v>0</v>
      </c>
      <c r="V2927">
        <f t="shared" si="56"/>
        <v>5.9650365665438123</v>
      </c>
      <c r="W2927" t="str">
        <f t="shared" si="57"/>
        <v/>
      </c>
      <c r="X2927">
        <f t="shared" si="58"/>
        <v>0.41264052604060553</v>
      </c>
      <c r="Y2927" t="str">
        <f t="shared" si="59"/>
        <v/>
      </c>
      <c r="AA2927">
        <v>1003.4286</v>
      </c>
      <c r="AC2927">
        <v>0</v>
      </c>
      <c r="AD2927">
        <v>4974.1428999999998</v>
      </c>
      <c r="AF2927">
        <v>0</v>
      </c>
      <c r="AG2927">
        <v>0</v>
      </c>
      <c r="AH2927">
        <v>207696.61</v>
      </c>
      <c r="AI2927">
        <v>14367.730600000001</v>
      </c>
      <c r="AJ2927">
        <v>0</v>
      </c>
      <c r="AK2927">
        <v>14367.730600000001</v>
      </c>
    </row>
    <row r="2928" spans="1:37" ht="19" customHeight="1">
      <c r="A2928" t="s">
        <v>1287</v>
      </c>
      <c r="B2928" t="s">
        <v>1288</v>
      </c>
      <c r="C2928" t="s">
        <v>1289</v>
      </c>
      <c r="D2928">
        <v>7</v>
      </c>
      <c r="E2928" t="s">
        <v>1238</v>
      </c>
      <c r="G2928" t="s">
        <v>1311</v>
      </c>
      <c r="H2928" t="s">
        <v>1311</v>
      </c>
      <c r="I2928" t="s">
        <v>1031</v>
      </c>
      <c r="J2928" t="s">
        <v>1032</v>
      </c>
      <c r="K2928">
        <v>96496</v>
      </c>
      <c r="L2928">
        <v>107206.6</v>
      </c>
      <c r="M2928">
        <v>14094.2526</v>
      </c>
      <c r="N2928">
        <v>6676.1080000000002</v>
      </c>
      <c r="O2928">
        <v>7418.1446999999998</v>
      </c>
      <c r="P2928">
        <v>56.142899999999997</v>
      </c>
      <c r="R2928">
        <v>0</v>
      </c>
      <c r="S2928">
        <v>379.42860000000002</v>
      </c>
      <c r="U2928">
        <f t="shared" si="55"/>
        <v>0</v>
      </c>
      <c r="V2928">
        <f t="shared" si="56"/>
        <v>76.695250248851636</v>
      </c>
      <c r="W2928" t="str">
        <f t="shared" si="57"/>
        <v/>
      </c>
      <c r="X2928">
        <f t="shared" si="58"/>
        <v>5.306570609444984</v>
      </c>
      <c r="Y2928" t="str">
        <f t="shared" si="59"/>
        <v/>
      </c>
      <c r="AA2928">
        <v>56.142899999999997</v>
      </c>
      <c r="AC2928">
        <v>0</v>
      </c>
      <c r="AD2928">
        <v>379.42860000000002</v>
      </c>
      <c r="AF2928">
        <v>0</v>
      </c>
      <c r="AG2928">
        <v>96496</v>
      </c>
      <c r="AH2928">
        <v>107206.6</v>
      </c>
      <c r="AI2928">
        <v>14094.2526</v>
      </c>
      <c r="AJ2928">
        <v>6676.1080000000002</v>
      </c>
      <c r="AK2928">
        <v>7418.1446999999998</v>
      </c>
    </row>
    <row r="2929" spans="1:37" ht="19" customHeight="1">
      <c r="A2929" t="s">
        <v>1287</v>
      </c>
      <c r="B2929" t="s">
        <v>1288</v>
      </c>
      <c r="C2929" t="s">
        <v>1289</v>
      </c>
      <c r="D2929">
        <v>7</v>
      </c>
      <c r="E2929" t="s">
        <v>1242</v>
      </c>
      <c r="G2929" t="s">
        <v>1311</v>
      </c>
      <c r="H2929" t="s">
        <v>1311</v>
      </c>
      <c r="I2929" t="s">
        <v>1031</v>
      </c>
      <c r="J2929" t="s">
        <v>1032</v>
      </c>
      <c r="K2929">
        <v>1504</v>
      </c>
      <c r="L2929">
        <v>199432.56</v>
      </c>
      <c r="M2929">
        <v>13902.977000000001</v>
      </c>
      <c r="N2929">
        <v>104.2341</v>
      </c>
      <c r="O2929">
        <v>13798.742899999999</v>
      </c>
      <c r="P2929">
        <v>681</v>
      </c>
      <c r="R2929">
        <v>0</v>
      </c>
      <c r="S2929">
        <v>12157.2857</v>
      </c>
      <c r="U2929">
        <f t="shared" si="55"/>
        <v>0</v>
      </c>
      <c r="V2929">
        <f t="shared" si="56"/>
        <v>2.3611539257601599</v>
      </c>
      <c r="W2929" t="str">
        <f t="shared" si="57"/>
        <v/>
      </c>
      <c r="X2929">
        <f t="shared" si="58"/>
        <v>0.16337031311426461</v>
      </c>
      <c r="Y2929" t="str">
        <f t="shared" si="59"/>
        <v/>
      </c>
      <c r="AA2929">
        <v>681</v>
      </c>
      <c r="AC2929">
        <v>0</v>
      </c>
      <c r="AD2929">
        <v>12157.2857</v>
      </c>
      <c r="AF2929">
        <v>0</v>
      </c>
      <c r="AG2929">
        <v>1504</v>
      </c>
      <c r="AH2929">
        <v>199432.56</v>
      </c>
      <c r="AI2929">
        <v>13902.977000000001</v>
      </c>
      <c r="AJ2929">
        <v>104.2341</v>
      </c>
      <c r="AK2929">
        <v>13798.742899999999</v>
      </c>
    </row>
    <row r="2930" spans="1:37" ht="19" customHeight="1">
      <c r="A2930" t="s">
        <v>1287</v>
      </c>
      <c r="B2930" t="s">
        <v>1288</v>
      </c>
      <c r="C2930" t="s">
        <v>1289</v>
      </c>
      <c r="D2930">
        <v>7</v>
      </c>
      <c r="E2930" t="s">
        <v>1248</v>
      </c>
      <c r="G2930" t="s">
        <v>1311</v>
      </c>
      <c r="H2930" t="s">
        <v>1311</v>
      </c>
      <c r="I2930" t="s">
        <v>1031</v>
      </c>
      <c r="J2930" t="s">
        <v>1032</v>
      </c>
      <c r="K2930">
        <v>14355</v>
      </c>
      <c r="L2930">
        <v>97581.59</v>
      </c>
      <c r="M2930">
        <v>7743.8356999999996</v>
      </c>
      <c r="N2930">
        <v>993.22370000000001</v>
      </c>
      <c r="O2930">
        <v>6750.6118999999999</v>
      </c>
      <c r="P2930">
        <v>22.285699999999999</v>
      </c>
      <c r="R2930">
        <v>0</v>
      </c>
      <c r="S2930">
        <v>329.28570000000002</v>
      </c>
      <c r="U2930">
        <f t="shared" si="55"/>
        <v>0</v>
      </c>
      <c r="V2930">
        <f t="shared" si="56"/>
        <v>48.562514037419263</v>
      </c>
      <c r="W2930" t="str">
        <f t="shared" si="57"/>
        <v/>
      </c>
      <c r="X2930">
        <f t="shared" si="58"/>
        <v>3.3595817943419433</v>
      </c>
      <c r="Y2930" t="str">
        <f t="shared" si="59"/>
        <v/>
      </c>
      <c r="AA2930">
        <v>22.285699999999999</v>
      </c>
      <c r="AC2930">
        <v>0</v>
      </c>
      <c r="AD2930">
        <v>329.28570000000002</v>
      </c>
      <c r="AF2930">
        <v>0</v>
      </c>
      <c r="AG2930">
        <v>14355</v>
      </c>
      <c r="AH2930">
        <v>97581.59</v>
      </c>
      <c r="AI2930">
        <v>7743.8356999999996</v>
      </c>
      <c r="AJ2930">
        <v>993.22370000000001</v>
      </c>
      <c r="AK2930">
        <v>6750.6118999999999</v>
      </c>
    </row>
    <row r="2931" spans="1:37" ht="19" customHeight="1">
      <c r="A2931" t="s">
        <v>1287</v>
      </c>
      <c r="B2931" t="s">
        <v>1288</v>
      </c>
      <c r="C2931" t="s">
        <v>1289</v>
      </c>
      <c r="D2931">
        <v>7</v>
      </c>
      <c r="E2931" t="s">
        <v>1256</v>
      </c>
      <c r="G2931" t="s">
        <v>1311</v>
      </c>
      <c r="H2931" t="s">
        <v>1311</v>
      </c>
      <c r="I2931" t="s">
        <v>1031</v>
      </c>
      <c r="J2931" t="s">
        <v>1032</v>
      </c>
      <c r="K2931">
        <v>0</v>
      </c>
      <c r="L2931">
        <v>100703.39</v>
      </c>
      <c r="M2931">
        <v>6966.3676999999998</v>
      </c>
      <c r="N2931">
        <v>0</v>
      </c>
      <c r="O2931">
        <v>6966.3676999999998</v>
      </c>
      <c r="P2931">
        <v>0</v>
      </c>
      <c r="R2931">
        <v>0</v>
      </c>
      <c r="S2931">
        <v>0</v>
      </c>
      <c r="U2931" t="str">
        <f t="shared" si="55"/>
        <v/>
      </c>
      <c r="V2931" t="str">
        <f t="shared" si="56"/>
        <v/>
      </c>
      <c r="W2931" t="str">
        <f t="shared" si="57"/>
        <v/>
      </c>
      <c r="X2931" t="str">
        <f t="shared" si="58"/>
        <v/>
      </c>
      <c r="Y2931" t="str">
        <f t="shared" si="59"/>
        <v/>
      </c>
      <c r="AA2931">
        <v>0</v>
      </c>
      <c r="AC2931">
        <v>0</v>
      </c>
      <c r="AD2931">
        <v>0</v>
      </c>
      <c r="AG2931">
        <v>0</v>
      </c>
      <c r="AH2931">
        <v>100703.39</v>
      </c>
      <c r="AI2931">
        <v>6966.3676999999998</v>
      </c>
      <c r="AJ2931">
        <v>0</v>
      </c>
      <c r="AK2931">
        <v>6966.3676999999998</v>
      </c>
    </row>
    <row r="2932" spans="1:37" ht="19" customHeight="1">
      <c r="A2932" t="s">
        <v>1287</v>
      </c>
      <c r="B2932" t="s">
        <v>1288</v>
      </c>
      <c r="C2932" t="s">
        <v>1289</v>
      </c>
      <c r="D2932">
        <v>7</v>
      </c>
      <c r="E2932" t="s">
        <v>1249</v>
      </c>
      <c r="G2932" t="s">
        <v>1311</v>
      </c>
      <c r="H2932" t="s">
        <v>1311</v>
      </c>
      <c r="I2932" t="s">
        <v>1031</v>
      </c>
      <c r="J2932" t="s">
        <v>1032</v>
      </c>
      <c r="K2932">
        <v>30077</v>
      </c>
      <c r="L2932">
        <v>66632.179999999993</v>
      </c>
      <c r="M2932">
        <v>6692.0672999999997</v>
      </c>
      <c r="N2932">
        <v>2080.6478000000002</v>
      </c>
      <c r="O2932">
        <v>4611.4193999999998</v>
      </c>
      <c r="P2932">
        <v>56</v>
      </c>
      <c r="R2932">
        <v>0</v>
      </c>
      <c r="S2932">
        <v>373.57139999999998</v>
      </c>
      <c r="U2932">
        <f t="shared" si="55"/>
        <v>0</v>
      </c>
      <c r="V2932">
        <f t="shared" si="56"/>
        <v>36.982480839960289</v>
      </c>
      <c r="W2932" t="str">
        <f t="shared" si="57"/>
        <v/>
      </c>
      <c r="X2932">
        <f t="shared" si="58"/>
        <v>2.5591081498361876</v>
      </c>
      <c r="Y2932" t="str">
        <f t="shared" si="59"/>
        <v/>
      </c>
      <c r="AA2932">
        <v>56</v>
      </c>
      <c r="AC2932">
        <v>0</v>
      </c>
      <c r="AD2932">
        <v>373.57139999999998</v>
      </c>
      <c r="AF2932">
        <v>0</v>
      </c>
      <c r="AG2932">
        <v>30077</v>
      </c>
      <c r="AH2932">
        <v>66632.179999999993</v>
      </c>
      <c r="AI2932">
        <v>6692.0672999999997</v>
      </c>
      <c r="AJ2932">
        <v>2080.6478000000002</v>
      </c>
      <c r="AK2932">
        <v>4611.4193999999998</v>
      </c>
    </row>
    <row r="2933" spans="1:37" ht="19" customHeight="1">
      <c r="A2933" t="s">
        <v>1287</v>
      </c>
      <c r="B2933" t="s">
        <v>1288</v>
      </c>
      <c r="C2933" t="s">
        <v>1289</v>
      </c>
      <c r="D2933">
        <v>7</v>
      </c>
      <c r="E2933" t="s">
        <v>1244</v>
      </c>
      <c r="G2933" t="s">
        <v>1311</v>
      </c>
      <c r="H2933" t="s">
        <v>1311</v>
      </c>
      <c r="I2933" t="s">
        <v>1031</v>
      </c>
      <c r="J2933" t="s">
        <v>1032</v>
      </c>
      <c r="K2933">
        <v>0</v>
      </c>
      <c r="L2933">
        <v>80943.98</v>
      </c>
      <c r="M2933">
        <v>5598.9255000000003</v>
      </c>
      <c r="N2933">
        <v>0</v>
      </c>
      <c r="O2933">
        <v>5598.9255000000003</v>
      </c>
      <c r="P2933">
        <v>2410.7143000000001</v>
      </c>
      <c r="R2933">
        <v>0</v>
      </c>
      <c r="S2933">
        <v>9995.4285999999993</v>
      </c>
      <c r="U2933">
        <f t="shared" si="55"/>
        <v>0</v>
      </c>
      <c r="V2933">
        <f t="shared" si="56"/>
        <v>1.1568714236311701</v>
      </c>
      <c r="W2933" t="str">
        <f t="shared" si="57"/>
        <v/>
      </c>
      <c r="X2933">
        <f t="shared" si="58"/>
        <v>8.0021230905496149E-2</v>
      </c>
      <c r="Y2933" t="str">
        <f t="shared" si="59"/>
        <v/>
      </c>
      <c r="AA2933">
        <v>2410.7143000000001</v>
      </c>
      <c r="AC2933">
        <v>0</v>
      </c>
      <c r="AD2933">
        <v>9995.4285999999993</v>
      </c>
      <c r="AF2933">
        <v>0</v>
      </c>
      <c r="AG2933">
        <v>0</v>
      </c>
      <c r="AH2933">
        <v>80943.98</v>
      </c>
      <c r="AI2933">
        <v>5598.9255000000003</v>
      </c>
      <c r="AJ2933">
        <v>0</v>
      </c>
      <c r="AK2933">
        <v>5598.9255000000003</v>
      </c>
    </row>
    <row r="2934" spans="1:37" ht="19" customHeight="1">
      <c r="A2934" t="s">
        <v>1287</v>
      </c>
      <c r="B2934" t="s">
        <v>1288</v>
      </c>
      <c r="C2934" t="s">
        <v>1289</v>
      </c>
      <c r="D2934">
        <v>7</v>
      </c>
      <c r="E2934" t="s">
        <v>1243</v>
      </c>
      <c r="G2934" t="s">
        <v>1311</v>
      </c>
      <c r="H2934" t="s">
        <v>1311</v>
      </c>
      <c r="I2934" t="s">
        <v>1031</v>
      </c>
      <c r="J2934" t="s">
        <v>1032</v>
      </c>
      <c r="K2934">
        <v>0</v>
      </c>
      <c r="L2934">
        <v>75420.98</v>
      </c>
      <c r="M2934">
        <v>5219.4180999999999</v>
      </c>
      <c r="N2934">
        <v>0</v>
      </c>
      <c r="O2934">
        <v>5219.4180999999999</v>
      </c>
      <c r="P2934">
        <v>43.571399999999997</v>
      </c>
      <c r="R2934">
        <v>0</v>
      </c>
      <c r="S2934">
        <v>614.71429999999998</v>
      </c>
      <c r="U2934">
        <f t="shared" si="55"/>
        <v>0</v>
      </c>
      <c r="V2934">
        <f t="shared" si="56"/>
        <v>17.52753387107753</v>
      </c>
      <c r="W2934" t="str">
        <f t="shared" si="57"/>
        <v/>
      </c>
      <c r="X2934">
        <f t="shared" si="58"/>
        <v>1.2129718751342813</v>
      </c>
      <c r="Y2934" t="str">
        <f t="shared" si="59"/>
        <v/>
      </c>
      <c r="AA2934">
        <v>43.571399999999997</v>
      </c>
      <c r="AC2934">
        <v>0</v>
      </c>
      <c r="AD2934">
        <v>614.71429999999998</v>
      </c>
      <c r="AF2934">
        <v>0</v>
      </c>
      <c r="AG2934">
        <v>0</v>
      </c>
      <c r="AH2934">
        <v>75420.98</v>
      </c>
      <c r="AI2934">
        <v>5219.4180999999999</v>
      </c>
      <c r="AJ2934">
        <v>0</v>
      </c>
      <c r="AK2934">
        <v>5219.4180999999999</v>
      </c>
    </row>
    <row r="2935" spans="1:37" ht="19" customHeight="1">
      <c r="A2935" t="s">
        <v>1287</v>
      </c>
      <c r="B2935" t="s">
        <v>1288</v>
      </c>
      <c r="C2935" t="s">
        <v>1289</v>
      </c>
      <c r="D2935">
        <v>7</v>
      </c>
      <c r="E2935" t="s">
        <v>1062</v>
      </c>
      <c r="G2935" t="s">
        <v>1311</v>
      </c>
      <c r="H2935" t="s">
        <v>1311</v>
      </c>
      <c r="I2935" t="s">
        <v>1031</v>
      </c>
      <c r="J2935" t="s">
        <v>1039</v>
      </c>
      <c r="K2935">
        <v>689.61</v>
      </c>
      <c r="L2935">
        <v>0</v>
      </c>
      <c r="M2935">
        <v>4774.3730999999998</v>
      </c>
      <c r="N2935">
        <v>4774.3730999999998</v>
      </c>
      <c r="O2935">
        <v>0</v>
      </c>
      <c r="Q2935">
        <v>117.28570000000001</v>
      </c>
      <c r="R2935">
        <v>1.7142999999999999</v>
      </c>
      <c r="S2935">
        <v>122.1429</v>
      </c>
      <c r="T2935">
        <v>3</v>
      </c>
      <c r="U2935">
        <f t="shared" si="55"/>
        <v>2.4561394890738636E-2</v>
      </c>
      <c r="V2935">
        <f t="shared" si="56"/>
        <v>0.80656112050486994</v>
      </c>
      <c r="W2935">
        <f t="shared" si="57"/>
        <v>32.838571428571427</v>
      </c>
      <c r="X2935">
        <f t="shared" si="58"/>
        <v>5.5840601459438082</v>
      </c>
      <c r="Y2935">
        <f t="shared" si="59"/>
        <v>227.35109999999997</v>
      </c>
      <c r="AB2935">
        <v>117.28570000000001</v>
      </c>
      <c r="AC2935">
        <v>1.7142999999999999</v>
      </c>
      <c r="AD2935">
        <v>122.1429</v>
      </c>
      <c r="AE2935">
        <v>3</v>
      </c>
      <c r="AF2935">
        <v>2.041302E-2</v>
      </c>
      <c r="AG2935">
        <v>689.61</v>
      </c>
      <c r="AH2935">
        <v>0</v>
      </c>
      <c r="AI2935">
        <v>4774.3730999999998</v>
      </c>
      <c r="AJ2935">
        <v>4774.3730999999998</v>
      </c>
      <c r="AK2935">
        <v>0</v>
      </c>
    </row>
    <row r="2936" spans="1:37" ht="19" customHeight="1">
      <c r="A2936" t="s">
        <v>1287</v>
      </c>
      <c r="B2936" t="s">
        <v>1288</v>
      </c>
      <c r="C2936" t="s">
        <v>1289</v>
      </c>
      <c r="D2936">
        <v>7</v>
      </c>
      <c r="E2936" t="s">
        <v>1267</v>
      </c>
      <c r="G2936" t="s">
        <v>1311</v>
      </c>
      <c r="H2936" t="s">
        <v>1311</v>
      </c>
      <c r="I2936" t="s">
        <v>1031</v>
      </c>
      <c r="J2936" t="s">
        <v>1032</v>
      </c>
      <c r="K2936">
        <v>25211</v>
      </c>
      <c r="L2936">
        <v>43034.06</v>
      </c>
      <c r="M2936">
        <v>4721.8683000000001</v>
      </c>
      <c r="N2936">
        <v>1743.8036999999999</v>
      </c>
      <c r="O2936">
        <v>2978.0646000000002</v>
      </c>
      <c r="P2936">
        <v>5</v>
      </c>
      <c r="R2936">
        <v>0</v>
      </c>
      <c r="S2936">
        <v>320</v>
      </c>
      <c r="U2936">
        <f t="shared" si="55"/>
        <v>0</v>
      </c>
      <c r="V2936">
        <f t="shared" si="56"/>
        <v>30.466544642857144</v>
      </c>
      <c r="W2936" t="str">
        <f t="shared" si="57"/>
        <v/>
      </c>
      <c r="X2936">
        <f t="shared" si="58"/>
        <v>2.1079769196428573</v>
      </c>
      <c r="Y2936" t="str">
        <f t="shared" si="59"/>
        <v/>
      </c>
      <c r="AA2936">
        <v>5</v>
      </c>
      <c r="AC2936">
        <v>0</v>
      </c>
      <c r="AD2936">
        <v>320</v>
      </c>
      <c r="AF2936">
        <v>0</v>
      </c>
      <c r="AG2936">
        <v>25211</v>
      </c>
      <c r="AH2936">
        <v>43034.06</v>
      </c>
      <c r="AI2936">
        <v>4721.8683000000001</v>
      </c>
      <c r="AJ2936">
        <v>1743.8036999999999</v>
      </c>
      <c r="AK2936">
        <v>2978.0646000000002</v>
      </c>
    </row>
    <row r="2937" spans="1:37" ht="19" customHeight="1">
      <c r="A2937" t="s">
        <v>1287</v>
      </c>
      <c r="B2937" t="s">
        <v>1288</v>
      </c>
      <c r="C2937" t="s">
        <v>1289</v>
      </c>
      <c r="D2937">
        <v>7</v>
      </c>
      <c r="E2937" t="s">
        <v>1247</v>
      </c>
      <c r="G2937" t="s">
        <v>1311</v>
      </c>
      <c r="H2937" t="s">
        <v>1311</v>
      </c>
      <c r="I2937" t="s">
        <v>1031</v>
      </c>
      <c r="J2937" t="s">
        <v>1032</v>
      </c>
      <c r="K2937">
        <v>1520</v>
      </c>
      <c r="L2937">
        <v>56083.91</v>
      </c>
      <c r="M2937">
        <v>3985.3764999999999</v>
      </c>
      <c r="N2937">
        <v>105.0487</v>
      </c>
      <c r="O2937">
        <v>3880.3278</v>
      </c>
      <c r="P2937">
        <v>163.1429</v>
      </c>
      <c r="R2937">
        <v>0</v>
      </c>
      <c r="S2937">
        <v>2375.5713999999998</v>
      </c>
      <c r="U2937">
        <f t="shared" si="55"/>
        <v>0</v>
      </c>
      <c r="V2937">
        <f t="shared" si="56"/>
        <v>3.4640634249090563</v>
      </c>
      <c r="W2937" t="str">
        <f t="shared" si="57"/>
        <v/>
      </c>
      <c r="X2937">
        <f t="shared" si="58"/>
        <v>0.2396642340449123</v>
      </c>
      <c r="Y2937" t="str">
        <f t="shared" si="59"/>
        <v/>
      </c>
      <c r="AA2937">
        <v>163.1429</v>
      </c>
      <c r="AC2937">
        <v>0</v>
      </c>
      <c r="AD2937">
        <v>2375.5713999999998</v>
      </c>
      <c r="AF2937">
        <v>0</v>
      </c>
      <c r="AG2937">
        <v>1520</v>
      </c>
      <c r="AH2937">
        <v>56083.91</v>
      </c>
      <c r="AI2937">
        <v>3985.3764999999999</v>
      </c>
      <c r="AJ2937">
        <v>105.0487</v>
      </c>
      <c r="AK2937">
        <v>3880.3278</v>
      </c>
    </row>
    <row r="2938" spans="1:37" ht="19" customHeight="1">
      <c r="A2938" t="s">
        <v>1287</v>
      </c>
      <c r="B2938" t="s">
        <v>1288</v>
      </c>
      <c r="C2938" t="s">
        <v>1289</v>
      </c>
      <c r="D2938">
        <v>7</v>
      </c>
      <c r="E2938" t="s">
        <v>1250</v>
      </c>
      <c r="F2938" t="s">
        <v>1250</v>
      </c>
      <c r="G2938" t="s">
        <v>1311</v>
      </c>
      <c r="H2938" t="s">
        <v>1311</v>
      </c>
      <c r="I2938" t="s">
        <v>1031</v>
      </c>
      <c r="J2938" t="s">
        <v>1042</v>
      </c>
      <c r="K2938">
        <v>3906</v>
      </c>
      <c r="L2938">
        <v>0</v>
      </c>
      <c r="M2938">
        <v>3906</v>
      </c>
      <c r="N2938">
        <v>3906</v>
      </c>
      <c r="O2938">
        <v>0</v>
      </c>
      <c r="Q2938">
        <v>993.85709999999995</v>
      </c>
      <c r="R2938">
        <v>679.28570000000002</v>
      </c>
      <c r="S2938">
        <v>926.57140000000004</v>
      </c>
      <c r="T2938">
        <v>24.142900000000001</v>
      </c>
      <c r="U2938">
        <f t="shared" si="55"/>
        <v>2.6056167932660128E-2</v>
      </c>
      <c r="V2938">
        <f t="shared" si="56"/>
        <v>0.60222018508233688</v>
      </c>
      <c r="W2938">
        <f t="shared" si="57"/>
        <v>23.112385007600576</v>
      </c>
      <c r="X2938">
        <f t="shared" si="58"/>
        <v>0.60222018508233688</v>
      </c>
      <c r="Y2938">
        <f t="shared" si="59"/>
        <v>23.112385007600576</v>
      </c>
      <c r="AB2938">
        <v>993.85709999999995</v>
      </c>
      <c r="AC2938">
        <v>679.28570000000002</v>
      </c>
      <c r="AD2938">
        <v>926.57140000000004</v>
      </c>
      <c r="AE2938">
        <v>24.142900000000001</v>
      </c>
      <c r="AF2938">
        <v>2.5931030000000001E-2</v>
      </c>
      <c r="AG2938">
        <v>3906</v>
      </c>
      <c r="AH2938">
        <v>0</v>
      </c>
      <c r="AI2938">
        <v>3906</v>
      </c>
      <c r="AJ2938">
        <v>3906</v>
      </c>
      <c r="AK2938">
        <v>0</v>
      </c>
    </row>
    <row r="2939" spans="1:37" ht="19" customHeight="1">
      <c r="A2939" t="s">
        <v>1287</v>
      </c>
      <c r="B2939" t="s">
        <v>1288</v>
      </c>
      <c r="C2939" t="s">
        <v>1289</v>
      </c>
      <c r="D2939">
        <v>7</v>
      </c>
      <c r="E2939" t="s">
        <v>1254</v>
      </c>
      <c r="G2939" t="s">
        <v>1311</v>
      </c>
      <c r="H2939" t="s">
        <v>1311</v>
      </c>
      <c r="I2939" t="s">
        <v>1031</v>
      </c>
      <c r="J2939" t="s">
        <v>1032</v>
      </c>
      <c r="K2939">
        <v>4782</v>
      </c>
      <c r="L2939">
        <v>51254.59</v>
      </c>
      <c r="M2939">
        <v>3877.6783</v>
      </c>
      <c r="N2939">
        <v>331.34890000000001</v>
      </c>
      <c r="O2939">
        <v>3546.3294000000001</v>
      </c>
      <c r="P2939">
        <v>500.71429999999998</v>
      </c>
      <c r="R2939">
        <v>0</v>
      </c>
      <c r="S2939">
        <v>1817.2856999999999</v>
      </c>
      <c r="U2939">
        <f t="shared" si="55"/>
        <v>0</v>
      </c>
      <c r="V2939">
        <f t="shared" si="56"/>
        <v>4.4050460215788538</v>
      </c>
      <c r="W2939" t="str">
        <f t="shared" si="57"/>
        <v/>
      </c>
      <c r="X2939">
        <f t="shared" si="58"/>
        <v>0.30482496112589391</v>
      </c>
      <c r="Y2939" t="str">
        <f t="shared" si="59"/>
        <v/>
      </c>
      <c r="AA2939">
        <v>500.71429999999998</v>
      </c>
      <c r="AC2939">
        <v>0</v>
      </c>
      <c r="AD2939">
        <v>1817.2856999999999</v>
      </c>
      <c r="AF2939">
        <v>0</v>
      </c>
      <c r="AG2939">
        <v>4782</v>
      </c>
      <c r="AH2939">
        <v>51254.59</v>
      </c>
      <c r="AI2939">
        <v>3877.6783</v>
      </c>
      <c r="AJ2939">
        <v>331.34890000000001</v>
      </c>
      <c r="AK2939">
        <v>3546.3294000000001</v>
      </c>
    </row>
    <row r="2940" spans="1:37" ht="19" customHeight="1">
      <c r="A2940" t="s">
        <v>1287</v>
      </c>
      <c r="B2940" t="s">
        <v>1288</v>
      </c>
      <c r="C2940" t="s">
        <v>1289</v>
      </c>
      <c r="D2940">
        <v>7</v>
      </c>
      <c r="E2940" t="s">
        <v>1251</v>
      </c>
      <c r="F2940" t="s">
        <v>1127</v>
      </c>
      <c r="G2940" t="s">
        <v>1311</v>
      </c>
      <c r="H2940" t="s">
        <v>1311</v>
      </c>
      <c r="I2940" t="s">
        <v>1031</v>
      </c>
      <c r="J2940" t="s">
        <v>1039</v>
      </c>
      <c r="K2940">
        <v>523</v>
      </c>
      <c r="L2940">
        <v>0</v>
      </c>
      <c r="M2940">
        <v>3617.7633000000001</v>
      </c>
      <c r="N2940">
        <v>3617.7633000000001</v>
      </c>
      <c r="O2940">
        <v>0</v>
      </c>
      <c r="P2940">
        <v>183.28569999999999</v>
      </c>
      <c r="Q2940">
        <v>2482.7143000000001</v>
      </c>
      <c r="R2940">
        <v>900.85709999999995</v>
      </c>
      <c r="S2940">
        <v>4695.8571000000002</v>
      </c>
      <c r="T2940">
        <v>36.142899999999997</v>
      </c>
      <c r="U2940">
        <f t="shared" si="55"/>
        <v>7.6967631745011996E-3</v>
      </c>
      <c r="V2940">
        <f t="shared" si="56"/>
        <v>1.5910681292726242E-2</v>
      </c>
      <c r="W2940">
        <f t="shared" si="57"/>
        <v>2.0671912246744371</v>
      </c>
      <c r="X2940">
        <f t="shared" si="58"/>
        <v>0.11005942420424772</v>
      </c>
      <c r="Y2940">
        <f t="shared" si="59"/>
        <v>14.299442727933524</v>
      </c>
      <c r="AA2940">
        <v>183.28569999999999</v>
      </c>
      <c r="AB2940">
        <v>2482.7143000000001</v>
      </c>
      <c r="AC2940">
        <v>900.85709999999995</v>
      </c>
      <c r="AD2940">
        <v>4695.8571000000002</v>
      </c>
      <c r="AE2940">
        <v>36.142899999999997</v>
      </c>
      <c r="AF2940">
        <v>7.6807100000000003E-3</v>
      </c>
      <c r="AG2940">
        <v>523</v>
      </c>
      <c r="AH2940">
        <v>0</v>
      </c>
      <c r="AI2940">
        <v>3617.7633000000001</v>
      </c>
      <c r="AJ2940">
        <v>3617.7633000000001</v>
      </c>
      <c r="AK2940">
        <v>0</v>
      </c>
    </row>
    <row r="2941" spans="1:37" ht="19" customHeight="1">
      <c r="A2941" t="s">
        <v>1287</v>
      </c>
      <c r="B2941" t="s">
        <v>1288</v>
      </c>
      <c r="C2941" t="s">
        <v>1289</v>
      </c>
      <c r="D2941">
        <v>7</v>
      </c>
      <c r="E2941" t="s">
        <v>1252</v>
      </c>
      <c r="G2941" t="s">
        <v>1311</v>
      </c>
      <c r="H2941" t="s">
        <v>1311</v>
      </c>
      <c r="I2941" t="s">
        <v>1031</v>
      </c>
      <c r="J2941" t="s">
        <v>1039</v>
      </c>
      <c r="K2941">
        <v>512</v>
      </c>
      <c r="L2941">
        <v>0</v>
      </c>
      <c r="M2941">
        <v>3543.6203999999998</v>
      </c>
      <c r="N2941">
        <v>3543.6203999999998</v>
      </c>
      <c r="O2941">
        <v>0</v>
      </c>
      <c r="P2941">
        <v>236.42859999999999</v>
      </c>
      <c r="Q2941">
        <v>1838.5714</v>
      </c>
      <c r="R2941">
        <v>1022.1429000000001</v>
      </c>
      <c r="S2941">
        <v>3775.5713999999998</v>
      </c>
      <c r="T2941">
        <v>33.857100000000003</v>
      </c>
      <c r="U2941">
        <f t="shared" si="55"/>
        <v>8.9674108666041932E-3</v>
      </c>
      <c r="V2941">
        <f t="shared" si="56"/>
        <v>1.9372658968350366E-2</v>
      </c>
      <c r="W2941">
        <f t="shared" si="57"/>
        <v>2.1603402873505746</v>
      </c>
      <c r="X2941">
        <f t="shared" si="58"/>
        <v>0.13408076078611192</v>
      </c>
      <c r="Y2941">
        <f t="shared" si="59"/>
        <v>14.952003736713587</v>
      </c>
      <c r="AA2941">
        <v>236.42859999999999</v>
      </c>
      <c r="AB2941">
        <v>1838.5714</v>
      </c>
      <c r="AC2941">
        <v>1022.1429000000001</v>
      </c>
      <c r="AD2941">
        <v>3775.5713999999998</v>
      </c>
      <c r="AE2941">
        <v>33.857100000000003</v>
      </c>
      <c r="AF2941">
        <v>8.9768799999999996E-3</v>
      </c>
      <c r="AG2941">
        <v>512</v>
      </c>
      <c r="AH2941">
        <v>0</v>
      </c>
      <c r="AI2941">
        <v>3543.6203999999998</v>
      </c>
      <c r="AJ2941">
        <v>3543.6203999999998</v>
      </c>
      <c r="AK2941">
        <v>0</v>
      </c>
    </row>
    <row r="2942" spans="1:37" ht="19" customHeight="1">
      <c r="A2942" t="s">
        <v>1287</v>
      </c>
      <c r="B2942" t="s">
        <v>1288</v>
      </c>
      <c r="C2942" t="s">
        <v>1289</v>
      </c>
      <c r="D2942">
        <v>7</v>
      </c>
      <c r="E2942" t="s">
        <v>1255</v>
      </c>
      <c r="G2942" t="s">
        <v>1311</v>
      </c>
      <c r="H2942" t="s">
        <v>1311</v>
      </c>
      <c r="I2942" t="s">
        <v>1031</v>
      </c>
      <c r="J2942" t="s">
        <v>1032</v>
      </c>
      <c r="K2942">
        <v>16546</v>
      </c>
      <c r="L2942">
        <v>22875.63</v>
      </c>
      <c r="M2942">
        <v>2727.7559999999999</v>
      </c>
      <c r="N2942">
        <v>1144.5115000000001</v>
      </c>
      <c r="O2942">
        <v>1583.2446</v>
      </c>
      <c r="P2942">
        <v>5.4286000000000003</v>
      </c>
      <c r="R2942">
        <v>0</v>
      </c>
      <c r="S2942">
        <v>204.1429</v>
      </c>
      <c r="U2942">
        <f t="shared" si="55"/>
        <v>0</v>
      </c>
      <c r="V2942">
        <f t="shared" si="56"/>
        <v>27.586859149014881</v>
      </c>
      <c r="W2942" t="str">
        <f t="shared" si="57"/>
        <v/>
      </c>
      <c r="X2942">
        <f t="shared" si="58"/>
        <v>1.9088561422975208</v>
      </c>
      <c r="Y2942" t="str">
        <f t="shared" si="59"/>
        <v/>
      </c>
      <c r="AA2942">
        <v>5.4286000000000003</v>
      </c>
      <c r="AC2942">
        <v>0</v>
      </c>
      <c r="AD2942">
        <v>204.1429</v>
      </c>
      <c r="AF2942">
        <v>0</v>
      </c>
      <c r="AG2942">
        <v>16546</v>
      </c>
      <c r="AH2942">
        <v>22875.63</v>
      </c>
      <c r="AI2942">
        <v>2727.7559999999999</v>
      </c>
      <c r="AJ2942">
        <v>1144.5115000000001</v>
      </c>
      <c r="AK2942">
        <v>1583.2446</v>
      </c>
    </row>
    <row r="2943" spans="1:37" ht="19" customHeight="1">
      <c r="A2943" t="s">
        <v>1287</v>
      </c>
      <c r="B2943" t="s">
        <v>1288</v>
      </c>
      <c r="C2943" t="s">
        <v>1289</v>
      </c>
      <c r="D2943">
        <v>7</v>
      </c>
      <c r="E2943" t="s">
        <v>1246</v>
      </c>
      <c r="G2943" t="s">
        <v>1311</v>
      </c>
      <c r="H2943" t="s">
        <v>1311</v>
      </c>
      <c r="I2943" t="s">
        <v>1031</v>
      </c>
      <c r="J2943" t="s">
        <v>1032</v>
      </c>
      <c r="K2943">
        <v>4539</v>
      </c>
      <c r="L2943">
        <v>32934.03</v>
      </c>
      <c r="M2943">
        <v>2592.7629999999999</v>
      </c>
      <c r="N2943">
        <v>314.06439999999998</v>
      </c>
      <c r="O2943">
        <v>2278.6986999999999</v>
      </c>
      <c r="P2943">
        <v>233.1429</v>
      </c>
      <c r="R2943">
        <v>0</v>
      </c>
      <c r="S2943">
        <v>1181.7143000000001</v>
      </c>
      <c r="U2943">
        <f t="shared" si="55"/>
        <v>0</v>
      </c>
      <c r="V2943">
        <f t="shared" si="56"/>
        <v>4.5301051193169108</v>
      </c>
      <c r="W2943" t="str">
        <f t="shared" si="57"/>
        <v/>
      </c>
      <c r="X2943">
        <f t="shared" si="58"/>
        <v>0.31343846332883862</v>
      </c>
      <c r="Y2943" t="str">
        <f t="shared" si="59"/>
        <v/>
      </c>
      <c r="AA2943">
        <v>233.1429</v>
      </c>
      <c r="AC2943">
        <v>0</v>
      </c>
      <c r="AD2943">
        <v>1181.7143000000001</v>
      </c>
      <c r="AF2943">
        <v>0</v>
      </c>
      <c r="AG2943">
        <v>4539</v>
      </c>
      <c r="AH2943">
        <v>32934.03</v>
      </c>
      <c r="AI2943">
        <v>2592.7629999999999</v>
      </c>
      <c r="AJ2943">
        <v>314.06439999999998</v>
      </c>
      <c r="AK2943">
        <v>2278.6986999999999</v>
      </c>
    </row>
    <row r="2944" spans="1:37" ht="19" customHeight="1">
      <c r="A2944" t="s">
        <v>1287</v>
      </c>
      <c r="B2944" t="s">
        <v>1288</v>
      </c>
      <c r="C2944" t="s">
        <v>1289</v>
      </c>
      <c r="D2944">
        <v>7</v>
      </c>
      <c r="E2944" t="s">
        <v>1257</v>
      </c>
      <c r="F2944" t="s">
        <v>1127</v>
      </c>
      <c r="G2944" t="s">
        <v>1311</v>
      </c>
      <c r="H2944" t="s">
        <v>1311</v>
      </c>
      <c r="I2944" t="s">
        <v>1031</v>
      </c>
      <c r="J2944" t="s">
        <v>1039</v>
      </c>
      <c r="K2944">
        <v>354</v>
      </c>
      <c r="L2944">
        <v>0</v>
      </c>
      <c r="M2944">
        <v>2449.0531999999998</v>
      </c>
      <c r="N2944">
        <v>2449.0531999999998</v>
      </c>
      <c r="O2944">
        <v>0</v>
      </c>
      <c r="P2944">
        <v>174.42859999999999</v>
      </c>
      <c r="Q2944">
        <v>2278</v>
      </c>
      <c r="R2944">
        <v>1145.4286</v>
      </c>
      <c r="S2944">
        <v>4612.1428999999998</v>
      </c>
      <c r="T2944">
        <v>27.857099999999999</v>
      </c>
      <c r="U2944">
        <f t="shared" si="55"/>
        <v>6.0399472878431412E-3</v>
      </c>
      <c r="V2944">
        <f t="shared" si="56"/>
        <v>1.096484425307563E-2</v>
      </c>
      <c r="W2944">
        <f t="shared" si="57"/>
        <v>1.8153874082883203</v>
      </c>
      <c r="X2944">
        <f t="shared" si="58"/>
        <v>7.5857307642645436E-2</v>
      </c>
      <c r="Y2944">
        <f t="shared" si="59"/>
        <v>12.559266501435644</v>
      </c>
      <c r="AA2944">
        <v>174.42859999999999</v>
      </c>
      <c r="AB2944">
        <v>2278</v>
      </c>
      <c r="AC2944">
        <v>1145.4286</v>
      </c>
      <c r="AD2944">
        <v>4612.1428999999998</v>
      </c>
      <c r="AE2944">
        <v>27.857099999999999</v>
      </c>
      <c r="AF2944">
        <v>6.03873E-3</v>
      </c>
      <c r="AG2944">
        <v>354</v>
      </c>
      <c r="AH2944">
        <v>0</v>
      </c>
      <c r="AI2944">
        <v>2449.0531999999998</v>
      </c>
      <c r="AJ2944">
        <v>2449.0531999999998</v>
      </c>
      <c r="AK2944">
        <v>0</v>
      </c>
    </row>
    <row r="2945" spans="1:37" ht="19" customHeight="1">
      <c r="A2945" t="s">
        <v>1287</v>
      </c>
      <c r="B2945" t="s">
        <v>1288</v>
      </c>
      <c r="C2945" t="s">
        <v>1289</v>
      </c>
      <c r="D2945">
        <v>7</v>
      </c>
      <c r="E2945" t="s">
        <v>1260</v>
      </c>
      <c r="G2945" t="s">
        <v>1311</v>
      </c>
      <c r="H2945" t="s">
        <v>1311</v>
      </c>
      <c r="I2945" t="s">
        <v>1031</v>
      </c>
      <c r="J2945" t="s">
        <v>1039</v>
      </c>
      <c r="K2945">
        <v>280</v>
      </c>
      <c r="L2945">
        <v>0</v>
      </c>
      <c r="M2945">
        <v>1937.8874000000001</v>
      </c>
      <c r="N2945">
        <v>1937.8874000000001</v>
      </c>
      <c r="O2945">
        <v>0</v>
      </c>
      <c r="P2945">
        <v>192.28569999999999</v>
      </c>
      <c r="Q2945">
        <v>1607.2856999999999</v>
      </c>
      <c r="R2945">
        <v>896.28570000000002</v>
      </c>
      <c r="S2945">
        <v>3369.7143000000001</v>
      </c>
      <c r="T2945">
        <v>24.714300000000001</v>
      </c>
      <c r="U2945">
        <f t="shared" si="55"/>
        <v>7.3342419563581403E-3</v>
      </c>
      <c r="V2945">
        <f t="shared" si="56"/>
        <v>1.1870442547607078E-2</v>
      </c>
      <c r="W2945">
        <f t="shared" si="57"/>
        <v>1.618496174279668</v>
      </c>
      <c r="X2945">
        <f t="shared" si="58"/>
        <v>8.2155646590827344E-2</v>
      </c>
      <c r="Y2945">
        <f t="shared" si="59"/>
        <v>11.201654796731331</v>
      </c>
      <c r="AA2945">
        <v>192.28569999999999</v>
      </c>
      <c r="AB2945">
        <v>1607.2856999999999</v>
      </c>
      <c r="AC2945">
        <v>896.28570000000002</v>
      </c>
      <c r="AD2945">
        <v>3369.7143000000001</v>
      </c>
      <c r="AE2945">
        <v>24.714300000000001</v>
      </c>
      <c r="AF2945">
        <v>7.3780299999999998E-3</v>
      </c>
      <c r="AG2945">
        <v>280</v>
      </c>
      <c r="AH2945">
        <v>0</v>
      </c>
      <c r="AI2945">
        <v>1937.8874000000001</v>
      </c>
      <c r="AJ2945">
        <v>1937.8874000000001</v>
      </c>
      <c r="AK2945">
        <v>0</v>
      </c>
    </row>
    <row r="2946" spans="1:37" ht="19" customHeight="1">
      <c r="A2946" t="s">
        <v>1287</v>
      </c>
      <c r="B2946" t="s">
        <v>1288</v>
      </c>
      <c r="C2946" t="s">
        <v>1289</v>
      </c>
      <c r="D2946">
        <v>7</v>
      </c>
      <c r="E2946" t="s">
        <v>1266</v>
      </c>
      <c r="G2946" t="s">
        <v>1311</v>
      </c>
      <c r="H2946" t="s">
        <v>1311</v>
      </c>
      <c r="I2946" t="s">
        <v>1031</v>
      </c>
      <c r="J2946" t="s">
        <v>1042</v>
      </c>
      <c r="K2946">
        <v>1584</v>
      </c>
      <c r="L2946">
        <v>0</v>
      </c>
      <c r="M2946">
        <v>1584</v>
      </c>
      <c r="N2946">
        <v>1584</v>
      </c>
      <c r="O2946">
        <v>0</v>
      </c>
      <c r="R2946">
        <v>30.857099999999999</v>
      </c>
      <c r="S2946">
        <v>331</v>
      </c>
      <c r="T2946">
        <v>3.5714000000000001</v>
      </c>
      <c r="U2946">
        <f t="shared" si="55"/>
        <v>1.0789728096676738E-2</v>
      </c>
      <c r="V2946">
        <f t="shared" si="56"/>
        <v>0.68364264134656882</v>
      </c>
      <c r="W2946">
        <f t="shared" si="57"/>
        <v>63.36050688405507</v>
      </c>
      <c r="X2946">
        <f t="shared" si="58"/>
        <v>0.68364264134656882</v>
      </c>
      <c r="Y2946">
        <f t="shared" si="59"/>
        <v>63.36050688405507</v>
      </c>
      <c r="AC2946">
        <v>30.857099999999999</v>
      </c>
      <c r="AD2946">
        <v>331</v>
      </c>
      <c r="AE2946">
        <v>3.5714000000000001</v>
      </c>
      <c r="AF2946">
        <v>1.0806410000000001E-2</v>
      </c>
      <c r="AG2946">
        <v>1584</v>
      </c>
      <c r="AH2946">
        <v>0</v>
      </c>
      <c r="AI2946">
        <v>1584</v>
      </c>
      <c r="AJ2946">
        <v>1584</v>
      </c>
      <c r="AK2946">
        <v>0</v>
      </c>
    </row>
    <row r="2947" spans="1:37" ht="19" customHeight="1">
      <c r="A2947" t="s">
        <v>1287</v>
      </c>
      <c r="B2947" t="s">
        <v>1288</v>
      </c>
      <c r="C2947" t="s">
        <v>1289</v>
      </c>
      <c r="D2947">
        <v>7</v>
      </c>
      <c r="E2947" t="s">
        <v>1240</v>
      </c>
      <c r="F2947" t="s">
        <v>1241</v>
      </c>
      <c r="G2947" t="s">
        <v>1311</v>
      </c>
      <c r="H2947" t="s">
        <v>1311</v>
      </c>
      <c r="I2947" t="s">
        <v>1031</v>
      </c>
      <c r="J2947" t="s">
        <v>1032</v>
      </c>
      <c r="K2947">
        <v>21583</v>
      </c>
      <c r="L2947">
        <v>0</v>
      </c>
      <c r="M2947">
        <v>1491.7551000000001</v>
      </c>
      <c r="N2947">
        <v>1491.7551000000001</v>
      </c>
      <c r="O2947">
        <v>0</v>
      </c>
      <c r="P2947">
        <v>16.571400000000001</v>
      </c>
      <c r="Q2947">
        <v>148</v>
      </c>
      <c r="R2947">
        <v>5</v>
      </c>
      <c r="S2947">
        <v>156.71430000000001</v>
      </c>
      <c r="T2947">
        <v>1.1429</v>
      </c>
      <c r="U2947">
        <f t="shared" si="55"/>
        <v>7.2928890343765687E-3</v>
      </c>
      <c r="V2947">
        <f t="shared" si="56"/>
        <v>19.674565207423406</v>
      </c>
      <c r="W2947">
        <f t="shared" si="57"/>
        <v>2697.7738334812443</v>
      </c>
      <c r="X2947">
        <f t="shared" si="58"/>
        <v>1.3598495569872782</v>
      </c>
      <c r="Y2947">
        <f t="shared" si="59"/>
        <v>186.4623951601815</v>
      </c>
      <c r="AA2947">
        <v>16.571400000000001</v>
      </c>
      <c r="AB2947">
        <v>148</v>
      </c>
      <c r="AC2947">
        <v>5</v>
      </c>
      <c r="AD2947">
        <v>156.71430000000001</v>
      </c>
      <c r="AE2947">
        <v>1.1429</v>
      </c>
      <c r="AF2947">
        <v>7.2229199999999999E-3</v>
      </c>
      <c r="AG2947">
        <v>21583</v>
      </c>
      <c r="AH2947">
        <v>0</v>
      </c>
      <c r="AI2947">
        <v>1491.7551000000001</v>
      </c>
      <c r="AJ2947">
        <v>1491.7551000000001</v>
      </c>
      <c r="AK2947">
        <v>0</v>
      </c>
    </row>
    <row r="2948" spans="1:37" ht="19" customHeight="1">
      <c r="A2948" t="s">
        <v>1287</v>
      </c>
      <c r="B2948" t="s">
        <v>1288</v>
      </c>
      <c r="C2948" t="s">
        <v>1289</v>
      </c>
      <c r="D2948">
        <v>6</v>
      </c>
      <c r="E2948" t="s">
        <v>1271</v>
      </c>
      <c r="F2948" t="s">
        <v>1271</v>
      </c>
      <c r="G2948" t="s">
        <v>1311</v>
      </c>
      <c r="H2948" t="s">
        <v>1311</v>
      </c>
      <c r="I2948" t="s">
        <v>1031</v>
      </c>
      <c r="J2948" t="s">
        <v>1042</v>
      </c>
      <c r="K2948">
        <v>1368</v>
      </c>
      <c r="L2948">
        <v>0</v>
      </c>
      <c r="M2948">
        <v>1368</v>
      </c>
      <c r="N2948">
        <v>1368</v>
      </c>
      <c r="O2948">
        <v>0</v>
      </c>
      <c r="Q2948">
        <v>106.83329999999999</v>
      </c>
      <c r="R2948">
        <v>3.5</v>
      </c>
      <c r="S2948">
        <v>94.5</v>
      </c>
      <c r="T2948">
        <v>4.5</v>
      </c>
      <c r="U2948">
        <f t="shared" si="55"/>
        <v>4.7619047619047616E-2</v>
      </c>
      <c r="V2948">
        <f t="shared" si="56"/>
        <v>2.4126984126984126</v>
      </c>
      <c r="W2948">
        <f t="shared" si="57"/>
        <v>50.666666666666664</v>
      </c>
      <c r="X2948">
        <f t="shared" si="58"/>
        <v>2.4126984126984126</v>
      </c>
      <c r="Y2948">
        <f t="shared" si="59"/>
        <v>50.666666666666664</v>
      </c>
      <c r="AB2948">
        <v>106.83329999999999</v>
      </c>
      <c r="AC2948">
        <v>3.5</v>
      </c>
      <c r="AD2948">
        <v>94.5</v>
      </c>
      <c r="AE2948">
        <v>4.5</v>
      </c>
      <c r="AF2948">
        <v>4.0409639999999997E-2</v>
      </c>
      <c r="AG2948">
        <v>1368</v>
      </c>
      <c r="AH2948">
        <v>0</v>
      </c>
      <c r="AI2948">
        <v>1368</v>
      </c>
      <c r="AJ2948">
        <v>1368</v>
      </c>
      <c r="AK2948">
        <v>0</v>
      </c>
    </row>
    <row r="2949" spans="1:37" ht="19" customHeight="1">
      <c r="A2949" t="s">
        <v>1287</v>
      </c>
      <c r="B2949" t="s">
        <v>1288</v>
      </c>
      <c r="C2949" t="s">
        <v>1289</v>
      </c>
      <c r="D2949">
        <v>7</v>
      </c>
      <c r="E2949" t="s">
        <v>1264</v>
      </c>
      <c r="F2949" t="s">
        <v>1265</v>
      </c>
      <c r="G2949" t="s">
        <v>1311</v>
      </c>
      <c r="H2949" t="s">
        <v>1311</v>
      </c>
      <c r="I2949" t="s">
        <v>1031</v>
      </c>
      <c r="J2949" t="s">
        <v>1042</v>
      </c>
      <c r="K2949">
        <v>998.66</v>
      </c>
      <c r="L2949">
        <v>192.59</v>
      </c>
      <c r="M2949">
        <v>1191.25</v>
      </c>
      <c r="N2949">
        <v>998.66</v>
      </c>
      <c r="O2949">
        <v>192.59</v>
      </c>
      <c r="P2949">
        <v>1249.2856999999999</v>
      </c>
      <c r="Q2949">
        <v>10060.571400000001</v>
      </c>
      <c r="R2949">
        <v>0</v>
      </c>
      <c r="S2949">
        <v>10114</v>
      </c>
      <c r="T2949">
        <v>7.5713999999999997</v>
      </c>
      <c r="U2949">
        <f t="shared" si="55"/>
        <v>7.4860589282183107E-4</v>
      </c>
      <c r="V2949">
        <f t="shared" si="56"/>
        <v>1.682604028362383E-2</v>
      </c>
      <c r="W2949">
        <f t="shared" si="57"/>
        <v>22.47649991132042</v>
      </c>
      <c r="X2949">
        <f t="shared" si="58"/>
        <v>1.682604028362383E-2</v>
      </c>
      <c r="Y2949">
        <f t="shared" si="59"/>
        <v>22.47649991132042</v>
      </c>
      <c r="AA2949">
        <v>1249.2856999999999</v>
      </c>
      <c r="AB2949">
        <v>10060.571400000001</v>
      </c>
      <c r="AC2949">
        <v>0</v>
      </c>
      <c r="AD2949">
        <v>10114</v>
      </c>
      <c r="AE2949">
        <v>7.5713999999999997</v>
      </c>
      <c r="AF2949">
        <v>7.4717000000000002E-4</v>
      </c>
      <c r="AG2949">
        <v>998.66</v>
      </c>
      <c r="AH2949">
        <v>192.59</v>
      </c>
      <c r="AI2949">
        <v>1191.25</v>
      </c>
      <c r="AJ2949">
        <v>998.66</v>
      </c>
      <c r="AK2949">
        <v>192.59</v>
      </c>
    </row>
    <row r="2950" spans="1:37" ht="19" customHeight="1">
      <c r="A2950" t="s">
        <v>1287</v>
      </c>
      <c r="B2950" t="s">
        <v>1288</v>
      </c>
      <c r="C2950" t="s">
        <v>1289</v>
      </c>
      <c r="D2950">
        <v>7</v>
      </c>
      <c r="E2950" t="s">
        <v>1258</v>
      </c>
      <c r="G2950" t="s">
        <v>1311</v>
      </c>
      <c r="H2950" t="s">
        <v>1311</v>
      </c>
      <c r="I2950" t="s">
        <v>1031</v>
      </c>
      <c r="J2950" t="s">
        <v>1032</v>
      </c>
      <c r="K2950">
        <v>0</v>
      </c>
      <c r="L2950">
        <v>16433.830000000002</v>
      </c>
      <c r="M2950">
        <v>1136.8611000000001</v>
      </c>
      <c r="N2950">
        <v>0</v>
      </c>
      <c r="O2950">
        <v>1136.8611000000001</v>
      </c>
      <c r="P2950">
        <v>425.57139999999998</v>
      </c>
      <c r="R2950">
        <v>0</v>
      </c>
      <c r="S2950">
        <v>1623.8570999999999</v>
      </c>
      <c r="U2950">
        <f t="shared" si="55"/>
        <v>0</v>
      </c>
      <c r="V2950">
        <f t="shared" si="56"/>
        <v>1.4457491364233959</v>
      </c>
      <c r="W2950" t="str">
        <f t="shared" si="57"/>
        <v/>
      </c>
      <c r="X2950">
        <f t="shared" si="58"/>
        <v>0.10001417524450186</v>
      </c>
      <c r="Y2950" t="str">
        <f t="shared" si="59"/>
        <v/>
      </c>
      <c r="AA2950">
        <v>425.57139999999998</v>
      </c>
      <c r="AC2950">
        <v>0</v>
      </c>
      <c r="AD2950">
        <v>1623.8570999999999</v>
      </c>
      <c r="AF2950">
        <v>0</v>
      </c>
      <c r="AG2950">
        <v>0</v>
      </c>
      <c r="AH2950">
        <v>16433.830000000002</v>
      </c>
      <c r="AI2950">
        <v>1136.8611000000001</v>
      </c>
      <c r="AJ2950">
        <v>0</v>
      </c>
      <c r="AK2950">
        <v>1136.8611000000001</v>
      </c>
    </row>
    <row r="2951" spans="1:37" ht="19" customHeight="1">
      <c r="A2951" t="s">
        <v>1287</v>
      </c>
      <c r="B2951" t="s">
        <v>1288</v>
      </c>
      <c r="C2951" t="s">
        <v>1289</v>
      </c>
      <c r="D2951">
        <v>7</v>
      </c>
      <c r="E2951" t="s">
        <v>1269</v>
      </c>
      <c r="F2951" t="s">
        <v>1269</v>
      </c>
      <c r="G2951" t="s">
        <v>1311</v>
      </c>
      <c r="H2951" t="s">
        <v>1311</v>
      </c>
      <c r="I2951" t="s">
        <v>1031</v>
      </c>
      <c r="J2951" t="s">
        <v>1032</v>
      </c>
      <c r="K2951">
        <v>14566</v>
      </c>
      <c r="L2951">
        <v>0</v>
      </c>
      <c r="M2951">
        <v>1008.1099</v>
      </c>
      <c r="N2951">
        <v>1008.1099</v>
      </c>
      <c r="O2951">
        <v>0</v>
      </c>
      <c r="P2951">
        <v>676.85709999999995</v>
      </c>
      <c r="Q2951">
        <v>41.714300000000001</v>
      </c>
      <c r="R2951">
        <v>42</v>
      </c>
      <c r="S2951">
        <v>671.28570000000002</v>
      </c>
      <c r="T2951">
        <v>4.1429</v>
      </c>
      <c r="U2951">
        <f t="shared" si="55"/>
        <v>6.1715898312745231E-3</v>
      </c>
      <c r="V2951">
        <f t="shared" si="56"/>
        <v>3.0998085358546184</v>
      </c>
      <c r="W2951">
        <f t="shared" si="57"/>
        <v>502.27066616552236</v>
      </c>
      <c r="X2951">
        <f t="shared" si="58"/>
        <v>0.21453711884522492</v>
      </c>
      <c r="Y2951">
        <f t="shared" si="59"/>
        <v>34.76205073740617</v>
      </c>
      <c r="AA2951">
        <v>676.85709999999995</v>
      </c>
      <c r="AB2951">
        <v>41.714300000000001</v>
      </c>
      <c r="AC2951">
        <v>42</v>
      </c>
      <c r="AD2951">
        <v>671.28570000000002</v>
      </c>
      <c r="AE2951">
        <v>4.1429</v>
      </c>
      <c r="AF2951">
        <v>6.1935599999999999E-3</v>
      </c>
      <c r="AG2951">
        <v>14566</v>
      </c>
      <c r="AH2951">
        <v>0</v>
      </c>
      <c r="AI2951">
        <v>1008.1099</v>
      </c>
      <c r="AJ2951">
        <v>1008.1099</v>
      </c>
      <c r="AK2951">
        <v>0</v>
      </c>
    </row>
    <row r="2952" spans="1:37" ht="19" customHeight="1">
      <c r="A2952" t="s">
        <v>1287</v>
      </c>
      <c r="B2952" t="s">
        <v>1288</v>
      </c>
      <c r="C2952" t="s">
        <v>1289</v>
      </c>
      <c r="D2952">
        <v>7</v>
      </c>
      <c r="E2952" t="s">
        <v>1261</v>
      </c>
      <c r="G2952" t="s">
        <v>1311</v>
      </c>
      <c r="H2952" t="s">
        <v>1311</v>
      </c>
      <c r="I2952" t="s">
        <v>1031</v>
      </c>
      <c r="J2952" t="s">
        <v>1032</v>
      </c>
      <c r="K2952">
        <v>7584</v>
      </c>
      <c r="L2952">
        <v>6189.84</v>
      </c>
      <c r="M2952">
        <v>953.02840000000003</v>
      </c>
      <c r="N2952">
        <v>524.66869999999994</v>
      </c>
      <c r="O2952">
        <v>428.35969999999998</v>
      </c>
      <c r="P2952">
        <v>18.714300000000001</v>
      </c>
      <c r="R2952">
        <v>0</v>
      </c>
      <c r="S2952">
        <v>97</v>
      </c>
      <c r="U2952">
        <f t="shared" si="55"/>
        <v>0</v>
      </c>
      <c r="V2952">
        <f t="shared" si="56"/>
        <v>20.285478645066274</v>
      </c>
      <c r="W2952" t="str">
        <f t="shared" si="57"/>
        <v/>
      </c>
      <c r="X2952">
        <f t="shared" si="58"/>
        <v>1.403576435935199</v>
      </c>
      <c r="Y2952" t="str">
        <f t="shared" si="59"/>
        <v/>
      </c>
      <c r="AA2952">
        <v>18.714300000000001</v>
      </c>
      <c r="AC2952">
        <v>0</v>
      </c>
      <c r="AD2952">
        <v>97</v>
      </c>
      <c r="AF2952">
        <v>0</v>
      </c>
      <c r="AG2952">
        <v>7584</v>
      </c>
      <c r="AH2952">
        <v>6189.84</v>
      </c>
      <c r="AI2952">
        <v>953.02840000000003</v>
      </c>
      <c r="AJ2952">
        <v>524.66869999999994</v>
      </c>
      <c r="AK2952">
        <v>428.35969999999998</v>
      </c>
    </row>
    <row r="2953" spans="1:37" ht="19" customHeight="1">
      <c r="A2953" t="s">
        <v>1287</v>
      </c>
      <c r="B2953" t="s">
        <v>1288</v>
      </c>
      <c r="C2953" t="s">
        <v>1289</v>
      </c>
      <c r="D2953">
        <v>7</v>
      </c>
      <c r="E2953" t="s">
        <v>1036</v>
      </c>
      <c r="G2953" t="s">
        <v>1311</v>
      </c>
      <c r="H2953" t="s">
        <v>1311</v>
      </c>
      <c r="I2953" t="s">
        <v>1031</v>
      </c>
      <c r="J2953" t="s">
        <v>1032</v>
      </c>
      <c r="K2953">
        <v>0</v>
      </c>
      <c r="L2953">
        <v>10217.4</v>
      </c>
      <c r="M2953">
        <v>706.99940000000004</v>
      </c>
      <c r="N2953">
        <v>0</v>
      </c>
      <c r="O2953">
        <v>706.99940000000004</v>
      </c>
      <c r="P2953">
        <v>2.4285999999999999</v>
      </c>
      <c r="R2953">
        <v>0</v>
      </c>
      <c r="S2953">
        <v>111.71429999999999</v>
      </c>
      <c r="U2953">
        <f t="shared" si="55"/>
        <v>0</v>
      </c>
      <c r="V2953">
        <f t="shared" si="56"/>
        <v>13.065727229446646</v>
      </c>
      <c r="W2953" t="str">
        <f t="shared" si="57"/>
        <v/>
      </c>
      <c r="X2953">
        <f t="shared" si="58"/>
        <v>0.90409118873514227</v>
      </c>
      <c r="Y2953" t="str">
        <f t="shared" si="59"/>
        <v/>
      </c>
      <c r="AA2953">
        <v>2.4285999999999999</v>
      </c>
      <c r="AC2953">
        <v>0</v>
      </c>
      <c r="AD2953">
        <v>111.71429999999999</v>
      </c>
      <c r="AF2953">
        <v>0</v>
      </c>
      <c r="AG2953">
        <v>0</v>
      </c>
      <c r="AH2953">
        <v>10217.4</v>
      </c>
      <c r="AI2953">
        <v>706.99940000000004</v>
      </c>
      <c r="AJ2953">
        <v>0</v>
      </c>
      <c r="AK2953">
        <v>706.99940000000004</v>
      </c>
    </row>
    <row r="2954" spans="1:37" ht="19" customHeight="1">
      <c r="A2954" t="s">
        <v>1287</v>
      </c>
      <c r="B2954" t="s">
        <v>1288</v>
      </c>
      <c r="C2954" t="s">
        <v>1289</v>
      </c>
      <c r="D2954">
        <v>7</v>
      </c>
      <c r="E2954" t="s">
        <v>1030</v>
      </c>
      <c r="G2954" t="s">
        <v>1311</v>
      </c>
      <c r="H2954" t="s">
        <v>1311</v>
      </c>
      <c r="I2954" t="s">
        <v>1031</v>
      </c>
      <c r="J2954" t="s">
        <v>1032</v>
      </c>
      <c r="K2954">
        <v>0</v>
      </c>
      <c r="L2954">
        <v>8228.19</v>
      </c>
      <c r="M2954">
        <v>569.04859999999996</v>
      </c>
      <c r="N2954">
        <v>0</v>
      </c>
      <c r="O2954">
        <v>569.04859999999996</v>
      </c>
      <c r="P2954">
        <v>35.428600000000003</v>
      </c>
      <c r="R2954">
        <v>0</v>
      </c>
      <c r="S2954">
        <v>439</v>
      </c>
      <c r="U2954">
        <f t="shared" si="55"/>
        <v>0</v>
      </c>
      <c r="V2954">
        <f t="shared" si="56"/>
        <v>2.6775756589651807</v>
      </c>
      <c r="W2954" t="str">
        <f t="shared" si="57"/>
        <v/>
      </c>
      <c r="X2954">
        <f t="shared" si="58"/>
        <v>0.18517689554181579</v>
      </c>
      <c r="Y2954" t="str">
        <f t="shared" si="59"/>
        <v/>
      </c>
      <c r="AA2954">
        <v>35.428600000000003</v>
      </c>
      <c r="AC2954">
        <v>0</v>
      </c>
      <c r="AD2954">
        <v>439</v>
      </c>
      <c r="AF2954">
        <v>0</v>
      </c>
      <c r="AG2954">
        <v>0</v>
      </c>
      <c r="AH2954">
        <v>8228.19</v>
      </c>
      <c r="AI2954">
        <v>569.04859999999996</v>
      </c>
      <c r="AJ2954">
        <v>0</v>
      </c>
      <c r="AK2954">
        <v>569.04859999999996</v>
      </c>
    </row>
    <row r="2955" spans="1:37" ht="19" customHeight="1">
      <c r="A2955" t="s">
        <v>1287</v>
      </c>
      <c r="B2955" t="s">
        <v>1288</v>
      </c>
      <c r="C2955" t="s">
        <v>1289</v>
      </c>
      <c r="D2955">
        <v>7</v>
      </c>
      <c r="E2955" t="s">
        <v>1033</v>
      </c>
      <c r="G2955" t="s">
        <v>1311</v>
      </c>
      <c r="H2955" t="s">
        <v>1311</v>
      </c>
      <c r="I2955" t="s">
        <v>1031</v>
      </c>
      <c r="J2955" t="s">
        <v>1032</v>
      </c>
      <c r="K2955">
        <v>0</v>
      </c>
      <c r="L2955">
        <v>7944.75</v>
      </c>
      <c r="M2955">
        <v>549.82820000000004</v>
      </c>
      <c r="N2955">
        <v>0</v>
      </c>
      <c r="O2955">
        <v>549.82820000000004</v>
      </c>
      <c r="P2955">
        <v>2.1429</v>
      </c>
      <c r="R2955">
        <v>0</v>
      </c>
      <c r="S2955">
        <v>85.428600000000003</v>
      </c>
      <c r="U2955">
        <f t="shared" si="55"/>
        <v>0</v>
      </c>
      <c r="V2955">
        <f t="shared" si="56"/>
        <v>13.285530673735561</v>
      </c>
      <c r="W2955" t="str">
        <f t="shared" si="57"/>
        <v/>
      </c>
      <c r="X2955">
        <f t="shared" si="58"/>
        <v>0.91944484299503582</v>
      </c>
      <c r="Y2955" t="str">
        <f t="shared" si="59"/>
        <v/>
      </c>
      <c r="AA2955">
        <v>2.1429</v>
      </c>
      <c r="AC2955">
        <v>0</v>
      </c>
      <c r="AD2955">
        <v>85.428600000000003</v>
      </c>
      <c r="AF2955">
        <v>0</v>
      </c>
      <c r="AG2955">
        <v>0</v>
      </c>
      <c r="AH2955">
        <v>7944.75</v>
      </c>
      <c r="AI2955">
        <v>549.82820000000004</v>
      </c>
      <c r="AJ2955">
        <v>0</v>
      </c>
      <c r="AK2955">
        <v>549.82820000000004</v>
      </c>
    </row>
    <row r="2956" spans="1:37" ht="19" customHeight="1">
      <c r="A2956" t="s">
        <v>1287</v>
      </c>
      <c r="B2956" t="s">
        <v>1288</v>
      </c>
      <c r="C2956" t="s">
        <v>1289</v>
      </c>
      <c r="D2956">
        <v>7</v>
      </c>
      <c r="E2956" t="s">
        <v>1268</v>
      </c>
      <c r="G2956" t="s">
        <v>1311</v>
      </c>
      <c r="H2956" t="s">
        <v>1311</v>
      </c>
      <c r="I2956" t="s">
        <v>1031</v>
      </c>
      <c r="J2956" t="s">
        <v>1032</v>
      </c>
      <c r="K2956">
        <v>0</v>
      </c>
      <c r="L2956">
        <v>7039</v>
      </c>
      <c r="M2956">
        <v>487.04199999999997</v>
      </c>
      <c r="N2956">
        <v>0</v>
      </c>
      <c r="O2956">
        <v>487.04199999999997</v>
      </c>
      <c r="P2956">
        <v>41.857100000000003</v>
      </c>
      <c r="R2956">
        <v>0</v>
      </c>
      <c r="S2956">
        <v>175.28569999999999</v>
      </c>
      <c r="U2956">
        <f t="shared" si="55"/>
        <v>0</v>
      </c>
      <c r="V2956">
        <f t="shared" si="56"/>
        <v>5.7367567837617592</v>
      </c>
      <c r="W2956" t="str">
        <f t="shared" si="57"/>
        <v/>
      </c>
      <c r="X2956">
        <f t="shared" si="58"/>
        <v>0.39693727766399983</v>
      </c>
      <c r="Y2956" t="str">
        <f t="shared" si="59"/>
        <v/>
      </c>
      <c r="AA2956">
        <v>41.857100000000003</v>
      </c>
      <c r="AC2956">
        <v>0</v>
      </c>
      <c r="AD2956">
        <v>175.28569999999999</v>
      </c>
      <c r="AF2956">
        <v>0</v>
      </c>
      <c r="AG2956">
        <v>0</v>
      </c>
      <c r="AH2956">
        <v>7039</v>
      </c>
      <c r="AI2956">
        <v>487.04199999999997</v>
      </c>
      <c r="AJ2956">
        <v>0</v>
      </c>
      <c r="AK2956">
        <v>487.04199999999997</v>
      </c>
    </row>
    <row r="2957" spans="1:37" ht="19" customHeight="1">
      <c r="A2957" t="s">
        <v>1287</v>
      </c>
      <c r="B2957" t="s">
        <v>1288</v>
      </c>
      <c r="C2957" t="s">
        <v>1289</v>
      </c>
      <c r="D2957">
        <v>7</v>
      </c>
      <c r="E2957" t="s">
        <v>1038</v>
      </c>
      <c r="F2957" t="s">
        <v>1038</v>
      </c>
      <c r="G2957" t="s">
        <v>1311</v>
      </c>
      <c r="H2957" t="s">
        <v>1311</v>
      </c>
      <c r="I2957" t="s">
        <v>1031</v>
      </c>
      <c r="J2957" t="s">
        <v>1039</v>
      </c>
      <c r="K2957">
        <v>61.69</v>
      </c>
      <c r="L2957">
        <v>0</v>
      </c>
      <c r="M2957">
        <v>427.00330000000002</v>
      </c>
      <c r="N2957">
        <v>427.00330000000002</v>
      </c>
      <c r="O2957">
        <v>0</v>
      </c>
      <c r="R2957">
        <v>3.2856999999999998</v>
      </c>
      <c r="S2957">
        <v>159</v>
      </c>
      <c r="T2957">
        <v>13</v>
      </c>
      <c r="U2957">
        <f t="shared" si="55"/>
        <v>8.1761006289308172E-2</v>
      </c>
      <c r="V2957">
        <f t="shared" si="56"/>
        <v>5.5426774483378252E-2</v>
      </c>
      <c r="W2957">
        <f t="shared" si="57"/>
        <v>0.6779120879120879</v>
      </c>
      <c r="X2957">
        <f t="shared" si="58"/>
        <v>0.38365076370170709</v>
      </c>
      <c r="Y2957">
        <f t="shared" si="59"/>
        <v>4.6923439560439562</v>
      </c>
      <c r="AC2957">
        <v>3.2856999999999998</v>
      </c>
      <c r="AD2957">
        <v>159</v>
      </c>
      <c r="AE2957">
        <v>13</v>
      </c>
      <c r="AF2957">
        <v>8.1497840000000002E-2</v>
      </c>
      <c r="AG2957">
        <v>61.69</v>
      </c>
      <c r="AH2957">
        <v>0</v>
      </c>
      <c r="AI2957">
        <v>427.00330000000002</v>
      </c>
      <c r="AJ2957">
        <v>427.00330000000002</v>
      </c>
      <c r="AK2957">
        <v>0</v>
      </c>
    </row>
    <row r="2958" spans="1:37" ht="19" customHeight="1">
      <c r="A2958" t="s">
        <v>1287</v>
      </c>
      <c r="B2958" t="s">
        <v>1288</v>
      </c>
      <c r="C2958" t="s">
        <v>1289</v>
      </c>
      <c r="D2958">
        <v>7</v>
      </c>
      <c r="E2958" t="s">
        <v>1035</v>
      </c>
      <c r="G2958" t="s">
        <v>1311</v>
      </c>
      <c r="H2958" t="s">
        <v>1311</v>
      </c>
      <c r="I2958" t="s">
        <v>1031</v>
      </c>
      <c r="J2958" t="s">
        <v>1032</v>
      </c>
      <c r="K2958">
        <v>0</v>
      </c>
      <c r="L2958">
        <v>5626</v>
      </c>
      <c r="M2958">
        <v>389.23360000000002</v>
      </c>
      <c r="N2958">
        <v>0</v>
      </c>
      <c r="O2958">
        <v>389.23360000000002</v>
      </c>
      <c r="P2958">
        <v>0</v>
      </c>
      <c r="R2958">
        <v>0</v>
      </c>
      <c r="S2958">
        <v>0</v>
      </c>
      <c r="U2958" t="str">
        <f t="shared" si="55"/>
        <v/>
      </c>
      <c r="V2958" t="str">
        <f t="shared" si="56"/>
        <v/>
      </c>
      <c r="W2958" t="str">
        <f t="shared" si="57"/>
        <v/>
      </c>
      <c r="X2958" t="str">
        <f t="shared" si="58"/>
        <v/>
      </c>
      <c r="Y2958" t="str">
        <f t="shared" si="59"/>
        <v/>
      </c>
      <c r="AA2958">
        <v>0</v>
      </c>
      <c r="AC2958">
        <v>0</v>
      </c>
      <c r="AD2958">
        <v>0</v>
      </c>
      <c r="AG2958">
        <v>0</v>
      </c>
      <c r="AH2958">
        <v>5626</v>
      </c>
      <c r="AI2958">
        <v>389.23360000000002</v>
      </c>
      <c r="AJ2958">
        <v>0</v>
      </c>
      <c r="AK2958">
        <v>389.23360000000002</v>
      </c>
    </row>
    <row r="2959" spans="1:37" ht="19" customHeight="1">
      <c r="A2959" t="s">
        <v>1287</v>
      </c>
      <c r="B2959" t="s">
        <v>1288</v>
      </c>
      <c r="C2959" t="s">
        <v>1289</v>
      </c>
      <c r="D2959">
        <v>7</v>
      </c>
      <c r="E2959" t="s">
        <v>1034</v>
      </c>
      <c r="G2959" t="s">
        <v>1311</v>
      </c>
      <c r="H2959" t="s">
        <v>1311</v>
      </c>
      <c r="I2959" t="s">
        <v>1031</v>
      </c>
      <c r="J2959" t="s">
        <v>1032</v>
      </c>
      <c r="K2959">
        <v>499</v>
      </c>
      <c r="L2959">
        <v>3625.93</v>
      </c>
      <c r="M2959">
        <v>285.36619999999999</v>
      </c>
      <c r="N2959">
        <v>34.435499999999998</v>
      </c>
      <c r="O2959">
        <v>250.9307</v>
      </c>
      <c r="P2959">
        <v>9.8571000000000009</v>
      </c>
      <c r="R2959">
        <v>0</v>
      </c>
      <c r="S2959">
        <v>54.285699999999999</v>
      </c>
      <c r="U2959">
        <f t="shared" si="55"/>
        <v>0</v>
      </c>
      <c r="V2959">
        <f t="shared" si="56"/>
        <v>10.855081803968897</v>
      </c>
      <c r="W2959" t="str">
        <f t="shared" si="57"/>
        <v/>
      </c>
      <c r="X2959">
        <f t="shared" si="58"/>
        <v>0.75096388183260043</v>
      </c>
      <c r="Y2959" t="str">
        <f t="shared" si="59"/>
        <v/>
      </c>
      <c r="AA2959">
        <v>9.8571000000000009</v>
      </c>
      <c r="AC2959">
        <v>0</v>
      </c>
      <c r="AD2959">
        <v>54.285699999999999</v>
      </c>
      <c r="AF2959">
        <v>0</v>
      </c>
      <c r="AG2959">
        <v>499</v>
      </c>
      <c r="AH2959">
        <v>3625.93</v>
      </c>
      <c r="AI2959">
        <v>285.36619999999999</v>
      </c>
      <c r="AJ2959">
        <v>34.435499999999998</v>
      </c>
      <c r="AK2959">
        <v>250.9307</v>
      </c>
    </row>
    <row r="2960" spans="1:37" ht="19" customHeight="1">
      <c r="A2960" t="s">
        <v>1287</v>
      </c>
      <c r="B2960" t="s">
        <v>1288</v>
      </c>
      <c r="C2960" t="s">
        <v>1289</v>
      </c>
      <c r="D2960">
        <v>7</v>
      </c>
      <c r="E2960" t="s">
        <v>1286</v>
      </c>
      <c r="F2960" t="s">
        <v>1286</v>
      </c>
      <c r="G2960" t="s">
        <v>1311</v>
      </c>
      <c r="H2960" t="s">
        <v>1311</v>
      </c>
      <c r="I2960" t="s">
        <v>1031</v>
      </c>
      <c r="J2960" t="s">
        <v>1042</v>
      </c>
      <c r="K2960">
        <v>276</v>
      </c>
      <c r="L2960">
        <v>0</v>
      </c>
      <c r="M2960">
        <v>276</v>
      </c>
      <c r="N2960">
        <v>276</v>
      </c>
      <c r="O2960">
        <v>0</v>
      </c>
      <c r="R2960">
        <v>24.428599999999999</v>
      </c>
      <c r="S2960">
        <v>110.8571</v>
      </c>
      <c r="T2960">
        <v>0.57140000000000002</v>
      </c>
      <c r="U2960">
        <f t="shared" si="55"/>
        <v>5.1543834359729776E-3</v>
      </c>
      <c r="V2960">
        <f t="shared" si="56"/>
        <v>0.35567024059416519</v>
      </c>
      <c r="W2960">
        <f t="shared" si="57"/>
        <v>69.003450172508622</v>
      </c>
      <c r="X2960">
        <f t="shared" si="58"/>
        <v>0.35567024059416519</v>
      </c>
      <c r="Y2960">
        <f t="shared" si="59"/>
        <v>69.003450172508622</v>
      </c>
      <c r="AC2960">
        <v>24.428599999999999</v>
      </c>
      <c r="AD2960">
        <v>110.8571</v>
      </c>
      <c r="AE2960">
        <v>0.57140000000000002</v>
      </c>
      <c r="AF2960">
        <v>5.1325499999999996E-3</v>
      </c>
      <c r="AG2960">
        <v>276</v>
      </c>
      <c r="AH2960">
        <v>0</v>
      </c>
      <c r="AI2960">
        <v>276</v>
      </c>
      <c r="AJ2960">
        <v>276</v>
      </c>
      <c r="AK2960">
        <v>0</v>
      </c>
    </row>
    <row r="2961" spans="1:37" ht="19" customHeight="1">
      <c r="A2961" t="s">
        <v>1287</v>
      </c>
      <c r="B2961" t="s">
        <v>1288</v>
      </c>
      <c r="C2961" t="s">
        <v>1289</v>
      </c>
      <c r="D2961">
        <v>7</v>
      </c>
      <c r="E2961" t="s">
        <v>1041</v>
      </c>
      <c r="F2961" t="s">
        <v>1041</v>
      </c>
      <c r="G2961" t="s">
        <v>1311</v>
      </c>
      <c r="H2961" t="s">
        <v>1311</v>
      </c>
      <c r="I2961" t="s">
        <v>1031</v>
      </c>
      <c r="J2961" t="s">
        <v>1042</v>
      </c>
      <c r="K2961">
        <v>228</v>
      </c>
      <c r="L2961">
        <v>0</v>
      </c>
      <c r="M2961">
        <v>228</v>
      </c>
      <c r="N2961">
        <v>228</v>
      </c>
      <c r="O2961">
        <v>0</v>
      </c>
      <c r="Q2961">
        <v>250</v>
      </c>
      <c r="R2961">
        <v>12.571400000000001</v>
      </c>
      <c r="S2961">
        <v>252</v>
      </c>
      <c r="T2961">
        <v>2</v>
      </c>
      <c r="U2961">
        <f t="shared" si="55"/>
        <v>7.9365079365079361E-3</v>
      </c>
      <c r="V2961">
        <f t="shared" si="56"/>
        <v>0.12925170068027211</v>
      </c>
      <c r="W2961">
        <f t="shared" si="57"/>
        <v>16.285714285714285</v>
      </c>
      <c r="X2961">
        <f t="shared" si="58"/>
        <v>0.12925170068027211</v>
      </c>
      <c r="Y2961">
        <f t="shared" si="59"/>
        <v>16.285714285714285</v>
      </c>
      <c r="AB2961">
        <v>250</v>
      </c>
      <c r="AC2961">
        <v>12.571400000000001</v>
      </c>
      <c r="AD2961">
        <v>252</v>
      </c>
      <c r="AE2961">
        <v>2</v>
      </c>
      <c r="AF2961">
        <v>7.7293199999999996E-3</v>
      </c>
      <c r="AG2961">
        <v>228</v>
      </c>
      <c r="AH2961">
        <v>0</v>
      </c>
      <c r="AI2961">
        <v>228</v>
      </c>
      <c r="AJ2961">
        <v>228</v>
      </c>
      <c r="AK2961">
        <v>0</v>
      </c>
    </row>
    <row r="2962" spans="1:37" ht="19" customHeight="1">
      <c r="A2962" t="s">
        <v>1287</v>
      </c>
      <c r="B2962" t="s">
        <v>1288</v>
      </c>
      <c r="C2962" t="s">
        <v>1289</v>
      </c>
      <c r="D2962">
        <v>6</v>
      </c>
      <c r="E2962" t="s">
        <v>1037</v>
      </c>
      <c r="G2962" t="s">
        <v>1311</v>
      </c>
      <c r="H2962" t="s">
        <v>1311</v>
      </c>
      <c r="I2962" t="s">
        <v>1031</v>
      </c>
      <c r="J2962" t="s">
        <v>1032</v>
      </c>
      <c r="K2962">
        <v>398</v>
      </c>
      <c r="L2962">
        <v>2374.81</v>
      </c>
      <c r="M2962">
        <v>191.67359999999999</v>
      </c>
      <c r="N2962">
        <v>27.514500000000002</v>
      </c>
      <c r="O2962">
        <v>164.1591</v>
      </c>
      <c r="P2962">
        <v>0.66669999999999996</v>
      </c>
      <c r="R2962">
        <v>0</v>
      </c>
      <c r="S2962">
        <v>13.166700000000001</v>
      </c>
      <c r="U2962">
        <f t="shared" si="55"/>
        <v>0</v>
      </c>
      <c r="V2962">
        <f t="shared" si="56"/>
        <v>35.098771901843286</v>
      </c>
      <c r="W2962" t="str">
        <f t="shared" si="57"/>
        <v/>
      </c>
      <c r="X2962">
        <f t="shared" si="58"/>
        <v>2.4262419588811164</v>
      </c>
      <c r="Y2962" t="str">
        <f t="shared" si="59"/>
        <v/>
      </c>
      <c r="AA2962">
        <v>0.66669999999999996</v>
      </c>
      <c r="AC2962">
        <v>0</v>
      </c>
      <c r="AD2962">
        <v>13.166700000000001</v>
      </c>
      <c r="AF2962">
        <v>0</v>
      </c>
      <c r="AG2962">
        <v>398</v>
      </c>
      <c r="AH2962">
        <v>2374.81</v>
      </c>
      <c r="AI2962">
        <v>191.67359999999999</v>
      </c>
      <c r="AJ2962">
        <v>27.514500000000002</v>
      </c>
      <c r="AK2962">
        <v>164.1591</v>
      </c>
    </row>
    <row r="2963" spans="1:37" ht="19" customHeight="1">
      <c r="A2963" t="s">
        <v>1287</v>
      </c>
      <c r="B2963" t="s">
        <v>1288</v>
      </c>
      <c r="C2963" t="s">
        <v>1289</v>
      </c>
      <c r="D2963">
        <v>7</v>
      </c>
      <c r="E2963" t="s">
        <v>1040</v>
      </c>
      <c r="G2963" t="s">
        <v>1311</v>
      </c>
      <c r="H2963" t="s">
        <v>1311</v>
      </c>
      <c r="I2963" t="s">
        <v>1031</v>
      </c>
      <c r="J2963" t="s">
        <v>1032</v>
      </c>
      <c r="K2963">
        <v>0</v>
      </c>
      <c r="L2963">
        <v>2487</v>
      </c>
      <c r="M2963">
        <v>171.99039999999999</v>
      </c>
      <c r="N2963">
        <v>0</v>
      </c>
      <c r="O2963">
        <v>171.99039999999999</v>
      </c>
      <c r="P2963">
        <v>1.2857000000000001</v>
      </c>
      <c r="R2963">
        <v>0</v>
      </c>
      <c r="S2963">
        <v>79.428600000000003</v>
      </c>
      <c r="U2963">
        <f t="shared" si="55"/>
        <v>0</v>
      </c>
      <c r="V2963">
        <f t="shared" si="56"/>
        <v>4.4730199737338223</v>
      </c>
      <c r="W2963" t="str">
        <f t="shared" si="57"/>
        <v/>
      </c>
      <c r="X2963">
        <f t="shared" si="58"/>
        <v>0.30933514052692784</v>
      </c>
      <c r="Y2963" t="str">
        <f t="shared" si="59"/>
        <v/>
      </c>
      <c r="AA2963">
        <v>1.2857000000000001</v>
      </c>
      <c r="AC2963">
        <v>0</v>
      </c>
      <c r="AD2963">
        <v>79.428600000000003</v>
      </c>
      <c r="AF2963">
        <v>0</v>
      </c>
      <c r="AG2963">
        <v>0</v>
      </c>
      <c r="AH2963">
        <v>2487</v>
      </c>
      <c r="AI2963">
        <v>171.99039999999999</v>
      </c>
      <c r="AJ2963">
        <v>0</v>
      </c>
      <c r="AK2963">
        <v>171.99039999999999</v>
      </c>
    </row>
    <row r="2964" spans="1:37" ht="19" customHeight="1">
      <c r="A2964" t="s">
        <v>1287</v>
      </c>
      <c r="B2964" t="s">
        <v>1288</v>
      </c>
      <c r="C2964" t="s">
        <v>1289</v>
      </c>
      <c r="D2964">
        <v>3</v>
      </c>
      <c r="E2964" t="s">
        <v>1052</v>
      </c>
      <c r="G2964" t="s">
        <v>1311</v>
      </c>
      <c r="H2964" t="s">
        <v>1311</v>
      </c>
      <c r="I2964" t="s">
        <v>1031</v>
      </c>
      <c r="J2964" t="s">
        <v>1032</v>
      </c>
      <c r="K2964">
        <v>1999</v>
      </c>
      <c r="L2964">
        <v>302.01</v>
      </c>
      <c r="M2964">
        <v>159.0104</v>
      </c>
      <c r="N2964">
        <v>138.1009</v>
      </c>
      <c r="O2964">
        <v>20.909500000000001</v>
      </c>
      <c r="P2964">
        <v>1</v>
      </c>
      <c r="R2964">
        <v>0</v>
      </c>
      <c r="S2964">
        <v>16</v>
      </c>
      <c r="U2964">
        <f t="shared" si="55"/>
        <v>0</v>
      </c>
      <c r="V2964">
        <f t="shared" si="56"/>
        <v>47.93770833333334</v>
      </c>
      <c r="W2964" t="str">
        <f t="shared" si="57"/>
        <v/>
      </c>
      <c r="X2964">
        <f t="shared" si="58"/>
        <v>3.3127166666666668</v>
      </c>
      <c r="Y2964" t="str">
        <f t="shared" si="59"/>
        <v/>
      </c>
      <c r="AA2964">
        <v>1</v>
      </c>
      <c r="AC2964">
        <v>0</v>
      </c>
      <c r="AD2964">
        <v>16</v>
      </c>
      <c r="AF2964">
        <v>0</v>
      </c>
      <c r="AG2964">
        <v>1999</v>
      </c>
      <c r="AH2964">
        <v>302.01</v>
      </c>
      <c r="AI2964">
        <v>159.0104</v>
      </c>
      <c r="AJ2964">
        <v>138.1009</v>
      </c>
      <c r="AK2964">
        <v>20.909500000000001</v>
      </c>
    </row>
    <row r="2965" spans="1:37" ht="19" customHeight="1">
      <c r="A2965" t="s">
        <v>1287</v>
      </c>
      <c r="B2965" t="s">
        <v>1288</v>
      </c>
      <c r="C2965" t="s">
        <v>1289</v>
      </c>
      <c r="D2965">
        <v>7</v>
      </c>
      <c r="E2965" t="s">
        <v>1043</v>
      </c>
      <c r="G2965" t="s">
        <v>1311</v>
      </c>
      <c r="H2965" t="s">
        <v>1311</v>
      </c>
      <c r="I2965" t="s">
        <v>1031</v>
      </c>
      <c r="J2965" t="s">
        <v>1032</v>
      </c>
      <c r="K2965">
        <v>0</v>
      </c>
      <c r="L2965">
        <v>1972.06</v>
      </c>
      <c r="M2965">
        <v>136.4126</v>
      </c>
      <c r="N2965">
        <v>0</v>
      </c>
      <c r="O2965">
        <v>136.4126</v>
      </c>
      <c r="P2965">
        <v>61.142899999999997</v>
      </c>
      <c r="R2965">
        <v>0</v>
      </c>
      <c r="S2965">
        <v>198.28569999999999</v>
      </c>
      <c r="U2965">
        <f t="shared" si="55"/>
        <v>0</v>
      </c>
      <c r="V2965">
        <f t="shared" si="56"/>
        <v>1.420792609567191</v>
      </c>
      <c r="W2965" t="str">
        <f t="shared" si="57"/>
        <v/>
      </c>
      <c r="X2965">
        <f t="shared" si="58"/>
        <v>9.8279978262246284E-2</v>
      </c>
      <c r="Y2965" t="str">
        <f t="shared" si="59"/>
        <v/>
      </c>
      <c r="AA2965">
        <v>61.142899999999997</v>
      </c>
      <c r="AC2965">
        <v>0</v>
      </c>
      <c r="AD2965">
        <v>198.28569999999999</v>
      </c>
      <c r="AF2965">
        <v>0</v>
      </c>
      <c r="AG2965">
        <v>0</v>
      </c>
      <c r="AH2965">
        <v>1972.06</v>
      </c>
      <c r="AI2965">
        <v>136.4126</v>
      </c>
      <c r="AJ2965">
        <v>0</v>
      </c>
      <c r="AK2965">
        <v>136.4126</v>
      </c>
    </row>
    <row r="2966" spans="1:37" ht="19" customHeight="1">
      <c r="A2966" t="s">
        <v>1287</v>
      </c>
      <c r="B2966" t="s">
        <v>1288</v>
      </c>
      <c r="C2966" t="s">
        <v>1289</v>
      </c>
      <c r="D2966">
        <v>7</v>
      </c>
      <c r="E2966" t="s">
        <v>1050</v>
      </c>
      <c r="F2966" t="s">
        <v>1050</v>
      </c>
      <c r="G2966" t="s">
        <v>1311</v>
      </c>
      <c r="H2966" t="s">
        <v>1311</v>
      </c>
      <c r="I2966" t="s">
        <v>1031</v>
      </c>
      <c r="J2966" t="s">
        <v>1042</v>
      </c>
      <c r="K2966">
        <v>126</v>
      </c>
      <c r="L2966">
        <v>0</v>
      </c>
      <c r="M2966">
        <v>126</v>
      </c>
      <c r="N2966">
        <v>126</v>
      </c>
      <c r="O2966">
        <v>0</v>
      </c>
      <c r="Q2966">
        <v>64.428600000000003</v>
      </c>
      <c r="R2966">
        <v>0.42859999999999998</v>
      </c>
      <c r="S2966">
        <v>62</v>
      </c>
      <c r="T2966">
        <v>0.85709999999999997</v>
      </c>
      <c r="U2966">
        <f t="shared" si="55"/>
        <v>1.3824193548387096E-2</v>
      </c>
      <c r="V2966">
        <f t="shared" si="56"/>
        <v>0.29032258064516131</v>
      </c>
      <c r="W2966">
        <f t="shared" si="57"/>
        <v>21.001050052502627</v>
      </c>
      <c r="X2966">
        <f t="shared" si="58"/>
        <v>0.29032258064516131</v>
      </c>
      <c r="Y2966">
        <f t="shared" si="59"/>
        <v>21.001050052502627</v>
      </c>
      <c r="AB2966">
        <v>64.428600000000003</v>
      </c>
      <c r="AC2966">
        <v>0.42859999999999998</v>
      </c>
      <c r="AD2966">
        <v>62</v>
      </c>
      <c r="AE2966">
        <v>0.85709999999999997</v>
      </c>
      <c r="AF2966">
        <v>1.4206959999999999E-2</v>
      </c>
      <c r="AG2966">
        <v>126</v>
      </c>
      <c r="AH2966">
        <v>0</v>
      </c>
      <c r="AI2966">
        <v>126</v>
      </c>
      <c r="AJ2966">
        <v>126</v>
      </c>
      <c r="AK2966">
        <v>0</v>
      </c>
    </row>
    <row r="2967" spans="1:37" ht="19" customHeight="1">
      <c r="A2967" t="s">
        <v>1287</v>
      </c>
      <c r="B2967" t="s">
        <v>1288</v>
      </c>
      <c r="C2967" t="s">
        <v>1289</v>
      </c>
      <c r="D2967">
        <v>7</v>
      </c>
      <c r="E2967" t="s">
        <v>1048</v>
      </c>
      <c r="G2967" t="s">
        <v>1311</v>
      </c>
      <c r="H2967" t="s">
        <v>1311</v>
      </c>
      <c r="I2967" t="s">
        <v>1031</v>
      </c>
      <c r="J2967" t="s">
        <v>1032</v>
      </c>
      <c r="K2967">
        <v>0</v>
      </c>
      <c r="L2967">
        <v>1576</v>
      </c>
      <c r="M2967">
        <v>109.0487</v>
      </c>
      <c r="N2967">
        <v>0</v>
      </c>
      <c r="O2967">
        <v>109.0487</v>
      </c>
      <c r="P2967">
        <v>5.5713999999999997</v>
      </c>
      <c r="R2967">
        <v>0</v>
      </c>
      <c r="S2967">
        <v>68.714299999999994</v>
      </c>
      <c r="U2967">
        <f t="shared" si="55"/>
        <v>0</v>
      </c>
      <c r="V2967">
        <f t="shared" si="56"/>
        <v>3.2765065953208743</v>
      </c>
      <c r="W2967" t="str">
        <f t="shared" si="57"/>
        <v/>
      </c>
      <c r="X2967">
        <f t="shared" si="58"/>
        <v>0.22671242687891335</v>
      </c>
      <c r="Y2967" t="str">
        <f t="shared" si="59"/>
        <v/>
      </c>
      <c r="AA2967">
        <v>5.5713999999999997</v>
      </c>
      <c r="AC2967">
        <v>0</v>
      </c>
      <c r="AD2967">
        <v>68.714299999999994</v>
      </c>
      <c r="AF2967">
        <v>0</v>
      </c>
      <c r="AG2967">
        <v>0</v>
      </c>
      <c r="AH2967">
        <v>1576</v>
      </c>
      <c r="AI2967">
        <v>109.0487</v>
      </c>
      <c r="AJ2967">
        <v>0</v>
      </c>
      <c r="AK2967">
        <v>109.0487</v>
      </c>
    </row>
    <row r="2968" spans="1:37" ht="19" customHeight="1">
      <c r="A2968" t="s">
        <v>1287</v>
      </c>
      <c r="B2968" t="s">
        <v>1288</v>
      </c>
      <c r="C2968" t="s">
        <v>1289</v>
      </c>
      <c r="D2968">
        <v>7</v>
      </c>
      <c r="E2968" t="s">
        <v>1047</v>
      </c>
      <c r="G2968" t="s">
        <v>1311</v>
      </c>
      <c r="H2968" t="s">
        <v>1311</v>
      </c>
      <c r="I2968" t="s">
        <v>1031</v>
      </c>
      <c r="J2968" t="s">
        <v>1032</v>
      </c>
      <c r="K2968">
        <v>0</v>
      </c>
      <c r="L2968">
        <v>1234.6199999999999</v>
      </c>
      <c r="M2968">
        <v>85.420599999999993</v>
      </c>
      <c r="N2968">
        <v>0</v>
      </c>
      <c r="O2968">
        <v>85.420599999999993</v>
      </c>
      <c r="P2968">
        <v>0</v>
      </c>
      <c r="R2968">
        <v>0</v>
      </c>
      <c r="S2968">
        <v>0</v>
      </c>
      <c r="U2968" t="str">
        <f t="shared" si="55"/>
        <v/>
      </c>
      <c r="V2968" t="str">
        <f t="shared" si="56"/>
        <v/>
      </c>
      <c r="W2968" t="str">
        <f t="shared" si="57"/>
        <v/>
      </c>
      <c r="X2968" t="str">
        <f t="shared" si="58"/>
        <v/>
      </c>
      <c r="Y2968" t="str">
        <f t="shared" si="59"/>
        <v/>
      </c>
      <c r="AA2968">
        <v>0</v>
      </c>
      <c r="AC2968">
        <v>0</v>
      </c>
      <c r="AD2968">
        <v>0</v>
      </c>
      <c r="AG2968">
        <v>0</v>
      </c>
      <c r="AH2968">
        <v>1234.6199999999999</v>
      </c>
      <c r="AI2968">
        <v>85.420599999999993</v>
      </c>
      <c r="AJ2968">
        <v>0</v>
      </c>
      <c r="AK2968">
        <v>85.420599999999993</v>
      </c>
    </row>
    <row r="2969" spans="1:37" ht="19" customHeight="1">
      <c r="A2969" t="s">
        <v>1287</v>
      </c>
      <c r="B2969" t="s">
        <v>1288</v>
      </c>
      <c r="C2969" t="s">
        <v>1289</v>
      </c>
      <c r="D2969">
        <v>1</v>
      </c>
      <c r="E2969" t="s">
        <v>1044</v>
      </c>
      <c r="G2969" t="s">
        <v>1311</v>
      </c>
      <c r="H2969" t="s">
        <v>1311</v>
      </c>
      <c r="I2969" t="s">
        <v>1031</v>
      </c>
      <c r="J2969" t="s">
        <v>1032</v>
      </c>
      <c r="K2969">
        <v>0</v>
      </c>
      <c r="L2969">
        <v>865.04</v>
      </c>
      <c r="M2969">
        <v>60.0182</v>
      </c>
      <c r="N2969">
        <v>0</v>
      </c>
      <c r="O2969">
        <v>60.0182</v>
      </c>
      <c r="P2969">
        <v>0</v>
      </c>
      <c r="R2969">
        <v>0</v>
      </c>
      <c r="S2969">
        <v>0</v>
      </c>
      <c r="U2969" t="str">
        <f t="shared" si="55"/>
        <v/>
      </c>
      <c r="V2969" t="str">
        <f t="shared" si="56"/>
        <v/>
      </c>
      <c r="W2969" t="str">
        <f t="shared" si="57"/>
        <v/>
      </c>
      <c r="X2969" t="str">
        <f t="shared" si="58"/>
        <v/>
      </c>
      <c r="Y2969" t="str">
        <f t="shared" si="59"/>
        <v/>
      </c>
      <c r="AA2969">
        <v>0</v>
      </c>
      <c r="AC2969">
        <v>0</v>
      </c>
      <c r="AD2969">
        <v>0</v>
      </c>
      <c r="AG2969">
        <v>0</v>
      </c>
      <c r="AH2969">
        <v>865.04</v>
      </c>
      <c r="AI2969">
        <v>60.0182</v>
      </c>
      <c r="AJ2969">
        <v>0</v>
      </c>
      <c r="AK2969">
        <v>60.0182</v>
      </c>
    </row>
    <row r="2970" spans="1:37" ht="19" customHeight="1">
      <c r="A2970" t="s">
        <v>1287</v>
      </c>
      <c r="B2970" t="s">
        <v>1288</v>
      </c>
      <c r="C2970" t="s">
        <v>1289</v>
      </c>
      <c r="D2970">
        <v>4</v>
      </c>
      <c r="E2970" t="s">
        <v>1049</v>
      </c>
      <c r="G2970" t="s">
        <v>1311</v>
      </c>
      <c r="H2970" t="s">
        <v>1311</v>
      </c>
      <c r="I2970" t="s">
        <v>1031</v>
      </c>
      <c r="J2970" t="s">
        <v>1032</v>
      </c>
      <c r="K2970">
        <v>0</v>
      </c>
      <c r="L2970">
        <v>729.36</v>
      </c>
      <c r="M2970">
        <v>50.491599999999998</v>
      </c>
      <c r="N2970">
        <v>0</v>
      </c>
      <c r="O2970">
        <v>50.491599999999998</v>
      </c>
      <c r="P2970">
        <v>0</v>
      </c>
      <c r="R2970">
        <v>0</v>
      </c>
      <c r="S2970">
        <v>18.75</v>
      </c>
      <c r="U2970">
        <f t="shared" si="55"/>
        <v>0</v>
      </c>
      <c r="V2970">
        <f t="shared" si="56"/>
        <v>9.7248000000000001</v>
      </c>
      <c r="W2970" t="str">
        <f t="shared" si="57"/>
        <v/>
      </c>
      <c r="X2970">
        <f t="shared" si="58"/>
        <v>0.67322133333333334</v>
      </c>
      <c r="Y2970" t="str">
        <f t="shared" si="59"/>
        <v/>
      </c>
      <c r="AA2970">
        <v>0</v>
      </c>
      <c r="AC2970">
        <v>0</v>
      </c>
      <c r="AD2970">
        <v>18.75</v>
      </c>
      <c r="AF2970">
        <v>0</v>
      </c>
      <c r="AG2970">
        <v>0</v>
      </c>
      <c r="AH2970">
        <v>729.36</v>
      </c>
      <c r="AI2970">
        <v>50.491599999999998</v>
      </c>
      <c r="AJ2970">
        <v>0</v>
      </c>
      <c r="AK2970">
        <v>50.491599999999998</v>
      </c>
    </row>
    <row r="2971" spans="1:37" ht="19" customHeight="1">
      <c r="A2971" t="s">
        <v>1287</v>
      </c>
      <c r="B2971" t="s">
        <v>1288</v>
      </c>
      <c r="C2971" t="s">
        <v>1289</v>
      </c>
      <c r="D2971">
        <v>3</v>
      </c>
      <c r="E2971" t="s">
        <v>1270</v>
      </c>
      <c r="G2971" t="s">
        <v>1311</v>
      </c>
      <c r="H2971" t="s">
        <v>1311</v>
      </c>
      <c r="I2971" t="s">
        <v>1031</v>
      </c>
      <c r="J2971" t="s">
        <v>1032</v>
      </c>
      <c r="K2971">
        <v>0</v>
      </c>
      <c r="L2971">
        <v>531.69000000000005</v>
      </c>
      <c r="M2971">
        <v>36.790700000000001</v>
      </c>
      <c r="N2971">
        <v>0</v>
      </c>
      <c r="O2971">
        <v>36.790700000000001</v>
      </c>
      <c r="P2971">
        <v>0.33329999999999999</v>
      </c>
      <c r="R2971">
        <v>0</v>
      </c>
      <c r="S2971">
        <v>4.3333000000000004</v>
      </c>
      <c r="U2971">
        <f t="shared" si="55"/>
        <v>0</v>
      </c>
      <c r="V2971">
        <f t="shared" si="56"/>
        <v>40.899545381118315</v>
      </c>
      <c r="W2971" t="str">
        <f t="shared" si="57"/>
        <v/>
      </c>
      <c r="X2971">
        <f t="shared" si="58"/>
        <v>2.8300756159662765</v>
      </c>
      <c r="Y2971" t="str">
        <f t="shared" si="59"/>
        <v/>
      </c>
      <c r="AA2971">
        <v>0.33329999999999999</v>
      </c>
      <c r="AC2971">
        <v>0</v>
      </c>
      <c r="AD2971">
        <v>4.3333000000000004</v>
      </c>
      <c r="AF2971">
        <v>0</v>
      </c>
      <c r="AG2971">
        <v>0</v>
      </c>
      <c r="AH2971">
        <v>531.69000000000005</v>
      </c>
      <c r="AI2971">
        <v>36.790700000000001</v>
      </c>
      <c r="AJ2971">
        <v>0</v>
      </c>
      <c r="AK2971">
        <v>36.790700000000001</v>
      </c>
    </row>
    <row r="2972" spans="1:37" ht="19" customHeight="1">
      <c r="A2972" t="s">
        <v>1287</v>
      </c>
      <c r="B2972" t="s">
        <v>1288</v>
      </c>
      <c r="C2972" t="s">
        <v>1289</v>
      </c>
      <c r="D2972">
        <v>3</v>
      </c>
      <c r="E2972" t="s">
        <v>1051</v>
      </c>
      <c r="G2972" t="s">
        <v>1311</v>
      </c>
      <c r="H2972" t="s">
        <v>1311</v>
      </c>
      <c r="I2972" t="s">
        <v>1031</v>
      </c>
      <c r="J2972" t="s">
        <v>1032</v>
      </c>
      <c r="K2972">
        <v>0</v>
      </c>
      <c r="L2972">
        <v>391.27</v>
      </c>
      <c r="M2972">
        <v>27.056799999999999</v>
      </c>
      <c r="N2972">
        <v>0</v>
      </c>
      <c r="O2972">
        <v>27.056799999999999</v>
      </c>
      <c r="P2972">
        <v>0</v>
      </c>
      <c r="R2972">
        <v>0</v>
      </c>
      <c r="S2972">
        <v>0</v>
      </c>
      <c r="U2972" t="str">
        <f t="shared" si="55"/>
        <v/>
      </c>
      <c r="V2972" t="str">
        <f t="shared" si="56"/>
        <v/>
      </c>
      <c r="W2972" t="str">
        <f t="shared" si="57"/>
        <v/>
      </c>
      <c r="X2972" t="str">
        <f t="shared" si="58"/>
        <v/>
      </c>
      <c r="Y2972" t="str">
        <f t="shared" si="59"/>
        <v/>
      </c>
      <c r="AA2972">
        <v>0</v>
      </c>
      <c r="AC2972">
        <v>0</v>
      </c>
      <c r="AD2972">
        <v>0</v>
      </c>
      <c r="AG2972">
        <v>0</v>
      </c>
      <c r="AH2972">
        <v>391.27</v>
      </c>
      <c r="AI2972">
        <v>27.056799999999999</v>
      </c>
      <c r="AJ2972">
        <v>0</v>
      </c>
      <c r="AK2972">
        <v>27.056799999999999</v>
      </c>
    </row>
    <row r="2973" spans="1:37" ht="19" customHeight="1">
      <c r="A2973" t="s">
        <v>1287</v>
      </c>
      <c r="B2973" t="s">
        <v>1288</v>
      </c>
      <c r="C2973" t="s">
        <v>1289</v>
      </c>
      <c r="D2973">
        <v>1</v>
      </c>
      <c r="E2973" t="s">
        <v>1282</v>
      </c>
      <c r="G2973" t="s">
        <v>1311</v>
      </c>
      <c r="H2973" t="s">
        <v>1311</v>
      </c>
      <c r="I2973" t="s">
        <v>1031</v>
      </c>
      <c r="J2973" t="s">
        <v>1032</v>
      </c>
      <c r="K2973">
        <v>0</v>
      </c>
      <c r="L2973">
        <v>261.36</v>
      </c>
      <c r="M2973">
        <v>18.133700000000001</v>
      </c>
      <c r="N2973">
        <v>0</v>
      </c>
      <c r="O2973">
        <v>18.133700000000001</v>
      </c>
      <c r="P2973">
        <v>0</v>
      </c>
      <c r="R2973">
        <v>0</v>
      </c>
      <c r="S2973">
        <v>11</v>
      </c>
      <c r="U2973">
        <f t="shared" si="55"/>
        <v>0</v>
      </c>
      <c r="V2973">
        <f t="shared" si="56"/>
        <v>23.76</v>
      </c>
      <c r="W2973" t="str">
        <f t="shared" si="57"/>
        <v/>
      </c>
      <c r="X2973">
        <f t="shared" si="58"/>
        <v>1.648518181818182</v>
      </c>
      <c r="Y2973" t="str">
        <f t="shared" si="59"/>
        <v/>
      </c>
      <c r="AA2973">
        <v>0</v>
      </c>
      <c r="AC2973">
        <v>0</v>
      </c>
      <c r="AD2973">
        <v>11</v>
      </c>
      <c r="AF2973">
        <v>0</v>
      </c>
      <c r="AG2973">
        <v>0</v>
      </c>
      <c r="AH2973">
        <v>261.36</v>
      </c>
      <c r="AI2973">
        <v>18.133700000000001</v>
      </c>
      <c r="AJ2973">
        <v>0</v>
      </c>
      <c r="AK2973">
        <v>18.133700000000001</v>
      </c>
    </row>
    <row r="2974" spans="1:37" ht="19" customHeight="1">
      <c r="A2974" t="s">
        <v>1287</v>
      </c>
      <c r="B2974" t="s">
        <v>1288</v>
      </c>
      <c r="C2974" t="s">
        <v>1289</v>
      </c>
      <c r="D2974">
        <v>7</v>
      </c>
      <c r="E2974" t="s">
        <v>1045</v>
      </c>
      <c r="F2974" t="s">
        <v>1046</v>
      </c>
      <c r="G2974" t="s">
        <v>1311</v>
      </c>
      <c r="H2974" t="s">
        <v>1311</v>
      </c>
      <c r="I2974" t="s">
        <v>1031</v>
      </c>
      <c r="J2974" t="s">
        <v>1032</v>
      </c>
      <c r="K2974">
        <v>197</v>
      </c>
      <c r="L2974">
        <v>0</v>
      </c>
      <c r="M2974">
        <v>13.6317</v>
      </c>
      <c r="N2974">
        <v>13.6317</v>
      </c>
      <c r="O2974">
        <v>0</v>
      </c>
      <c r="Q2974">
        <v>618</v>
      </c>
      <c r="R2974">
        <v>309.28570000000002</v>
      </c>
      <c r="S2974">
        <v>626</v>
      </c>
      <c r="T2974">
        <v>0.42859999999999998</v>
      </c>
      <c r="U2974">
        <f t="shared" si="55"/>
        <v>6.8466453674121406E-4</v>
      </c>
      <c r="V2974">
        <f t="shared" si="56"/>
        <v>4.4956640803286173E-2</v>
      </c>
      <c r="W2974">
        <f t="shared" si="57"/>
        <v>65.662289180721288</v>
      </c>
      <c r="X2974">
        <f t="shared" si="58"/>
        <v>3.1108397991784571E-3</v>
      </c>
      <c r="Y2974">
        <f t="shared" si="59"/>
        <v>4.5435970935270982</v>
      </c>
      <c r="AB2974">
        <v>618</v>
      </c>
      <c r="AC2974">
        <v>309.28570000000002</v>
      </c>
      <c r="AD2974">
        <v>626</v>
      </c>
      <c r="AE2974">
        <v>0.42859999999999998</v>
      </c>
      <c r="AF2974">
        <v>6.6684000000000003E-4</v>
      </c>
      <c r="AG2974">
        <v>197</v>
      </c>
      <c r="AH2974">
        <v>0</v>
      </c>
      <c r="AI2974">
        <v>13.6317</v>
      </c>
      <c r="AJ2974">
        <v>13.6317</v>
      </c>
      <c r="AK2974">
        <v>0</v>
      </c>
    </row>
    <row r="2975" spans="1:37" ht="19" customHeight="1">
      <c r="A2975" t="s">
        <v>1287</v>
      </c>
      <c r="B2975" t="s">
        <v>1288</v>
      </c>
      <c r="C2975" t="s">
        <v>1289</v>
      </c>
      <c r="D2975">
        <v>7</v>
      </c>
      <c r="E2975" t="s">
        <v>1053</v>
      </c>
      <c r="F2975" t="s">
        <v>1053</v>
      </c>
      <c r="G2975" t="s">
        <v>1311</v>
      </c>
      <c r="H2975" t="s">
        <v>1311</v>
      </c>
      <c r="I2975" t="s">
        <v>1031</v>
      </c>
      <c r="J2975" t="s">
        <v>1032</v>
      </c>
      <c r="K2975">
        <v>196</v>
      </c>
      <c r="L2975">
        <v>0</v>
      </c>
      <c r="M2975">
        <v>13.5726</v>
      </c>
      <c r="N2975">
        <v>13.5726</v>
      </c>
      <c r="O2975">
        <v>0</v>
      </c>
      <c r="R2975">
        <v>14.2857</v>
      </c>
      <c r="S2975">
        <v>74.285700000000006</v>
      </c>
      <c r="T2975">
        <v>0.71430000000000005</v>
      </c>
      <c r="U2975">
        <f t="shared" si="55"/>
        <v>9.6155787722266867E-3</v>
      </c>
      <c r="V2975">
        <f t="shared" si="56"/>
        <v>0.37692314940829791</v>
      </c>
      <c r="W2975">
        <f t="shared" si="57"/>
        <v>39.199216015679681</v>
      </c>
      <c r="X2975">
        <f t="shared" si="58"/>
        <v>2.610115886560747E-2</v>
      </c>
      <c r="Y2975">
        <f t="shared" si="59"/>
        <v>2.7144657106857859</v>
      </c>
      <c r="AC2975">
        <v>14.2857</v>
      </c>
      <c r="AD2975">
        <v>74.285700000000006</v>
      </c>
      <c r="AE2975">
        <v>0.71430000000000005</v>
      </c>
      <c r="AF2975">
        <v>9.54698E-3</v>
      </c>
      <c r="AG2975">
        <v>196</v>
      </c>
      <c r="AH2975">
        <v>0</v>
      </c>
      <c r="AI2975">
        <v>13.5726</v>
      </c>
      <c r="AJ2975">
        <v>13.5726</v>
      </c>
      <c r="AK2975">
        <v>0</v>
      </c>
    </row>
    <row r="2976" spans="1:37" ht="19" customHeight="1">
      <c r="A2976" t="s">
        <v>1287</v>
      </c>
      <c r="B2976" t="s">
        <v>1288</v>
      </c>
      <c r="C2976" t="s">
        <v>1289</v>
      </c>
      <c r="D2976">
        <v>7</v>
      </c>
      <c r="E2976" t="s">
        <v>1054</v>
      </c>
      <c r="F2976" t="s">
        <v>1055</v>
      </c>
      <c r="G2976" t="s">
        <v>1311</v>
      </c>
      <c r="H2976" t="s">
        <v>1311</v>
      </c>
      <c r="I2976" t="s">
        <v>1031</v>
      </c>
      <c r="J2976" t="s">
        <v>1032</v>
      </c>
      <c r="K2976">
        <v>0</v>
      </c>
      <c r="L2976">
        <v>0</v>
      </c>
      <c r="M2976">
        <v>0</v>
      </c>
      <c r="N2976">
        <v>0</v>
      </c>
      <c r="O2976">
        <v>0</v>
      </c>
      <c r="Q2976">
        <v>25890.857100000001</v>
      </c>
      <c r="R2976">
        <v>2593</v>
      </c>
      <c r="S2976">
        <v>26309.857100000001</v>
      </c>
      <c r="T2976">
        <v>0</v>
      </c>
      <c r="U2976">
        <f t="shared" si="55"/>
        <v>0</v>
      </c>
      <c r="V2976">
        <f t="shared" si="56"/>
        <v>0</v>
      </c>
      <c r="W2976" t="str">
        <f t="shared" si="57"/>
        <v/>
      </c>
      <c r="X2976">
        <f t="shared" si="58"/>
        <v>0</v>
      </c>
      <c r="Y2976" t="str">
        <f t="shared" si="59"/>
        <v/>
      </c>
      <c r="AB2976">
        <v>25890.857100000001</v>
      </c>
      <c r="AC2976">
        <v>2593</v>
      </c>
      <c r="AD2976">
        <v>26309.857100000001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</row>
    <row r="2977" spans="1:37" ht="19" customHeight="1">
      <c r="A2977" t="s">
        <v>1287</v>
      </c>
      <c r="B2977" t="s">
        <v>1288</v>
      </c>
      <c r="C2977" t="s">
        <v>1289</v>
      </c>
      <c r="D2977">
        <v>1</v>
      </c>
      <c r="E2977" t="s">
        <v>1056</v>
      </c>
      <c r="F2977" t="s">
        <v>1056</v>
      </c>
      <c r="G2977" t="s">
        <v>1311</v>
      </c>
      <c r="H2977" t="s">
        <v>1311</v>
      </c>
      <c r="I2977" t="s">
        <v>1031</v>
      </c>
      <c r="J2977" t="s">
        <v>1042</v>
      </c>
      <c r="K2977">
        <v>0</v>
      </c>
      <c r="L2977">
        <v>0</v>
      </c>
      <c r="M2977">
        <v>0</v>
      </c>
      <c r="N2977">
        <v>0</v>
      </c>
      <c r="O2977">
        <v>0</v>
      </c>
      <c r="Q2977">
        <v>49</v>
      </c>
      <c r="R2977">
        <v>14</v>
      </c>
      <c r="S2977">
        <v>51</v>
      </c>
      <c r="T2977">
        <v>0</v>
      </c>
      <c r="U2977">
        <f t="shared" si="55"/>
        <v>0</v>
      </c>
      <c r="V2977">
        <f t="shared" si="56"/>
        <v>0</v>
      </c>
      <c r="W2977" t="str">
        <f t="shared" si="57"/>
        <v/>
      </c>
      <c r="X2977">
        <f t="shared" si="58"/>
        <v>0</v>
      </c>
      <c r="Y2977" t="str">
        <f t="shared" si="59"/>
        <v/>
      </c>
      <c r="AB2977">
        <v>49</v>
      </c>
      <c r="AC2977">
        <v>14</v>
      </c>
      <c r="AD2977">
        <v>51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</row>
    <row r="2978" spans="1:37" ht="19" customHeight="1">
      <c r="A2978" t="s">
        <v>1287</v>
      </c>
      <c r="B2978" t="s">
        <v>1288</v>
      </c>
      <c r="C2978" t="s">
        <v>1289</v>
      </c>
      <c r="D2978">
        <v>7</v>
      </c>
      <c r="E2978" t="s">
        <v>1057</v>
      </c>
      <c r="F2978" t="s">
        <v>1058</v>
      </c>
      <c r="G2978" t="s">
        <v>1311</v>
      </c>
      <c r="H2978" t="s">
        <v>1311</v>
      </c>
      <c r="I2978" t="s">
        <v>1031</v>
      </c>
      <c r="J2978" t="s">
        <v>1039</v>
      </c>
      <c r="K2978">
        <v>0</v>
      </c>
      <c r="L2978">
        <v>0</v>
      </c>
      <c r="M2978">
        <v>0</v>
      </c>
      <c r="N2978">
        <v>0</v>
      </c>
      <c r="O2978">
        <v>0</v>
      </c>
      <c r="R2978">
        <v>0</v>
      </c>
      <c r="S2978">
        <v>0</v>
      </c>
      <c r="T2978">
        <v>0</v>
      </c>
      <c r="U2978" t="str">
        <f t="shared" si="55"/>
        <v/>
      </c>
      <c r="V2978" t="str">
        <f t="shared" si="56"/>
        <v/>
      </c>
      <c r="W2978" t="str">
        <f t="shared" si="57"/>
        <v/>
      </c>
      <c r="X2978" t="str">
        <f t="shared" si="58"/>
        <v/>
      </c>
      <c r="Y2978" t="str">
        <f t="shared" si="59"/>
        <v/>
      </c>
      <c r="AC2978">
        <v>0</v>
      </c>
      <c r="AD2978">
        <v>0</v>
      </c>
      <c r="AE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</row>
    <row r="2979" spans="1:37" ht="19" customHeight="1">
      <c r="A2979" t="s">
        <v>1287</v>
      </c>
      <c r="B2979" t="s">
        <v>1288</v>
      </c>
      <c r="C2979" t="s">
        <v>1289</v>
      </c>
      <c r="D2979">
        <v>7</v>
      </c>
      <c r="E2979" t="s">
        <v>1059</v>
      </c>
      <c r="G2979" t="s">
        <v>1311</v>
      </c>
      <c r="H2979" t="s">
        <v>1311</v>
      </c>
      <c r="I2979" t="s">
        <v>1031</v>
      </c>
      <c r="J2979" t="s">
        <v>1039</v>
      </c>
      <c r="K2979">
        <v>0</v>
      </c>
      <c r="L2979">
        <v>0</v>
      </c>
      <c r="M2979">
        <v>0</v>
      </c>
      <c r="N2979">
        <v>0</v>
      </c>
      <c r="O2979">
        <v>0</v>
      </c>
      <c r="R2979">
        <v>0</v>
      </c>
      <c r="S2979">
        <v>0</v>
      </c>
      <c r="T2979">
        <v>0</v>
      </c>
      <c r="U2979" t="str">
        <f t="shared" si="55"/>
        <v/>
      </c>
      <c r="V2979" t="str">
        <f t="shared" si="56"/>
        <v/>
      </c>
      <c r="W2979" t="str">
        <f t="shared" si="57"/>
        <v/>
      </c>
      <c r="X2979" t="str">
        <f t="shared" si="58"/>
        <v/>
      </c>
      <c r="Y2979" t="str">
        <f t="shared" si="59"/>
        <v/>
      </c>
      <c r="AC2979">
        <v>0</v>
      </c>
      <c r="AD2979">
        <v>0</v>
      </c>
      <c r="AE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</row>
    <row r="2980" spans="1:37" ht="19" customHeight="1">
      <c r="A2980" t="s">
        <v>1287</v>
      </c>
      <c r="B2980" t="s">
        <v>1288</v>
      </c>
      <c r="C2980" t="s">
        <v>1289</v>
      </c>
      <c r="D2980">
        <v>7</v>
      </c>
      <c r="E2980" t="s">
        <v>1060</v>
      </c>
      <c r="F2980" t="s">
        <v>1061</v>
      </c>
      <c r="G2980" t="s">
        <v>1311</v>
      </c>
      <c r="H2980" t="s">
        <v>1311</v>
      </c>
      <c r="I2980" t="s">
        <v>1031</v>
      </c>
      <c r="J2980" t="s">
        <v>1042</v>
      </c>
      <c r="K2980">
        <v>0</v>
      </c>
      <c r="L2980">
        <v>0</v>
      </c>
      <c r="M2980">
        <v>0</v>
      </c>
      <c r="N2980">
        <v>0</v>
      </c>
      <c r="O2980">
        <v>0</v>
      </c>
      <c r="R2980">
        <v>0.28570000000000001</v>
      </c>
      <c r="S2980">
        <v>0.28570000000000001</v>
      </c>
      <c r="T2980">
        <v>0</v>
      </c>
      <c r="U2980">
        <f t="shared" si="55"/>
        <v>0</v>
      </c>
      <c r="V2980">
        <f t="shared" si="56"/>
        <v>0</v>
      </c>
      <c r="W2980" t="str">
        <f t="shared" si="57"/>
        <v/>
      </c>
      <c r="X2980">
        <f t="shared" si="58"/>
        <v>0</v>
      </c>
      <c r="Y2980" t="str">
        <f t="shared" si="59"/>
        <v/>
      </c>
      <c r="AC2980">
        <v>0.28570000000000001</v>
      </c>
      <c r="AD2980">
        <v>0.28570000000000001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</row>
    <row r="2981" spans="1:37" ht="19" customHeight="1">
      <c r="A2981" t="s">
        <v>1287</v>
      </c>
      <c r="B2981" t="s">
        <v>1288</v>
      </c>
      <c r="C2981" t="s">
        <v>1289</v>
      </c>
      <c r="D2981">
        <v>7</v>
      </c>
      <c r="E2981" t="s">
        <v>1063</v>
      </c>
      <c r="G2981" t="s">
        <v>1311</v>
      </c>
      <c r="H2981" t="s">
        <v>1311</v>
      </c>
      <c r="I2981" t="s">
        <v>1031</v>
      </c>
      <c r="J2981" t="s">
        <v>1039</v>
      </c>
      <c r="K2981">
        <v>0</v>
      </c>
      <c r="L2981">
        <v>0</v>
      </c>
      <c r="M2981">
        <v>0</v>
      </c>
      <c r="N2981">
        <v>0</v>
      </c>
      <c r="O2981">
        <v>0</v>
      </c>
      <c r="Q2981">
        <v>0</v>
      </c>
      <c r="R2981">
        <v>0</v>
      </c>
      <c r="S2981">
        <v>0</v>
      </c>
      <c r="T2981">
        <v>0</v>
      </c>
      <c r="U2981" t="str">
        <f t="shared" si="55"/>
        <v/>
      </c>
      <c r="V2981" t="str">
        <f t="shared" si="56"/>
        <v/>
      </c>
      <c r="W2981" t="str">
        <f t="shared" si="57"/>
        <v/>
      </c>
      <c r="X2981" t="str">
        <f t="shared" si="58"/>
        <v/>
      </c>
      <c r="Y2981" t="str">
        <f t="shared" si="59"/>
        <v/>
      </c>
      <c r="AB2981">
        <v>0</v>
      </c>
      <c r="AC2981">
        <v>0</v>
      </c>
      <c r="AD2981">
        <v>0</v>
      </c>
      <c r="AE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</row>
    <row r="2982" spans="1:37" ht="19" customHeight="1">
      <c r="A2982" t="s">
        <v>1287</v>
      </c>
      <c r="B2982" t="s">
        <v>1288</v>
      </c>
      <c r="C2982" t="s">
        <v>1289</v>
      </c>
      <c r="D2982">
        <v>7</v>
      </c>
      <c r="E2982" t="s">
        <v>1064</v>
      </c>
      <c r="F2982" t="s">
        <v>1064</v>
      </c>
      <c r="G2982" t="s">
        <v>1064</v>
      </c>
      <c r="H2982" t="s">
        <v>1065</v>
      </c>
      <c r="I2982" t="s">
        <v>1066</v>
      </c>
      <c r="J2982" t="s">
        <v>1039</v>
      </c>
      <c r="K2982">
        <v>31267.47</v>
      </c>
      <c r="L2982">
        <v>0</v>
      </c>
      <c r="M2982">
        <v>216345.31030000001</v>
      </c>
      <c r="N2982">
        <v>216345.31030000001</v>
      </c>
      <c r="O2982">
        <v>0</v>
      </c>
      <c r="Q2982">
        <v>44279.142899999999</v>
      </c>
      <c r="R2982">
        <v>5726.1428999999998</v>
      </c>
      <c r="S2982">
        <v>44811</v>
      </c>
      <c r="T2982">
        <v>3584.4286000000002</v>
      </c>
      <c r="U2982">
        <f t="shared" si="55"/>
        <v>7.9989926580527101E-2</v>
      </c>
      <c r="V2982">
        <f t="shared" si="56"/>
        <v>9.9680467487255994E-2</v>
      </c>
      <c r="W2982">
        <f t="shared" si="57"/>
        <v>1.2461627575930592</v>
      </c>
      <c r="X2982">
        <f t="shared" si="58"/>
        <v>0.68970727946263199</v>
      </c>
      <c r="Y2982">
        <f t="shared" si="59"/>
        <v>8.622426709796926</v>
      </c>
      <c r="AB2982">
        <v>44279.142899999999</v>
      </c>
      <c r="AC2982">
        <v>5726.1428999999998</v>
      </c>
      <c r="AD2982">
        <v>44811</v>
      </c>
      <c r="AE2982">
        <v>3584.4286000000002</v>
      </c>
      <c r="AF2982">
        <v>7.998036E-2</v>
      </c>
      <c r="AG2982">
        <v>31267.47</v>
      </c>
      <c r="AH2982">
        <v>0</v>
      </c>
      <c r="AI2982">
        <v>216345.31030000001</v>
      </c>
      <c r="AJ2982">
        <v>216345.31030000001</v>
      </c>
      <c r="AK2982">
        <v>0</v>
      </c>
    </row>
    <row r="2983" spans="1:37" ht="19" customHeight="1">
      <c r="A2983" t="s">
        <v>1287</v>
      </c>
      <c r="B2983" t="s">
        <v>1288</v>
      </c>
      <c r="C2983" t="s">
        <v>1289</v>
      </c>
      <c r="D2983">
        <v>7</v>
      </c>
      <c r="E2983" t="s">
        <v>1067</v>
      </c>
      <c r="F2983" t="s">
        <v>1067</v>
      </c>
      <c r="G2983" t="s">
        <v>1067</v>
      </c>
      <c r="H2983" t="s">
        <v>1066</v>
      </c>
      <c r="I2983" t="s">
        <v>1066</v>
      </c>
      <c r="J2983" t="s">
        <v>1032</v>
      </c>
      <c r="K2983">
        <v>360438</v>
      </c>
      <c r="L2983">
        <v>0</v>
      </c>
      <c r="M2983">
        <v>24935.495500000001</v>
      </c>
      <c r="N2983">
        <v>24935.495500000001</v>
      </c>
      <c r="O2983">
        <v>0</v>
      </c>
      <c r="P2983">
        <v>578</v>
      </c>
      <c r="Q2983">
        <v>6614.4286000000002</v>
      </c>
      <c r="R2983">
        <v>551.28570000000002</v>
      </c>
      <c r="S2983">
        <v>6950.4286000000002</v>
      </c>
      <c r="T2983">
        <v>47.714300000000001</v>
      </c>
      <c r="U2983">
        <f t="shared" si="55"/>
        <v>6.8649435518264301E-3</v>
      </c>
      <c r="V2983">
        <f t="shared" si="56"/>
        <v>7.4083406679615198</v>
      </c>
      <c r="W2983">
        <f t="shared" si="57"/>
        <v>1079.1553655223456</v>
      </c>
      <c r="X2983">
        <f t="shared" si="58"/>
        <v>0.512517119139551</v>
      </c>
      <c r="Y2983">
        <f t="shared" si="59"/>
        <v>74.657149803248558</v>
      </c>
      <c r="AA2983">
        <v>578</v>
      </c>
      <c r="AB2983">
        <v>6614.4286000000002</v>
      </c>
      <c r="AC2983">
        <v>551.28570000000002</v>
      </c>
      <c r="AD2983">
        <v>6950.4286000000002</v>
      </c>
      <c r="AE2983">
        <v>47.714300000000001</v>
      </c>
      <c r="AF2983">
        <v>6.8677699999999996E-3</v>
      </c>
      <c r="AG2983">
        <v>360438</v>
      </c>
      <c r="AH2983">
        <v>0</v>
      </c>
      <c r="AI2983">
        <v>24935.495500000001</v>
      </c>
      <c r="AJ2983">
        <v>24935.495500000001</v>
      </c>
      <c r="AK2983">
        <v>0</v>
      </c>
    </row>
    <row r="2984" spans="1:37" ht="19" customHeight="1">
      <c r="A2984" t="s">
        <v>1287</v>
      </c>
      <c r="B2984" t="s">
        <v>1288</v>
      </c>
      <c r="C2984" t="s">
        <v>1289</v>
      </c>
      <c r="D2984">
        <v>7</v>
      </c>
      <c r="E2984" t="s">
        <v>1068</v>
      </c>
      <c r="F2984" t="s">
        <v>1068</v>
      </c>
      <c r="G2984" t="s">
        <v>1068</v>
      </c>
      <c r="H2984" t="s">
        <v>1065</v>
      </c>
      <c r="I2984" t="s">
        <v>1066</v>
      </c>
      <c r="J2984" t="s">
        <v>1032</v>
      </c>
      <c r="K2984">
        <v>158938</v>
      </c>
      <c r="L2984">
        <v>0</v>
      </c>
      <c r="M2984">
        <v>11008.008900000001</v>
      </c>
      <c r="N2984">
        <v>11008.008900000001</v>
      </c>
      <c r="O2984">
        <v>0</v>
      </c>
      <c r="Q2984">
        <v>824.14290000000005</v>
      </c>
      <c r="R2984">
        <v>177.28569999999999</v>
      </c>
      <c r="S2984">
        <v>835.71429999999998</v>
      </c>
      <c r="T2984">
        <v>34.857100000000003</v>
      </c>
      <c r="U2984">
        <f t="shared" si="55"/>
        <v>4.1709349714370098E-2</v>
      </c>
      <c r="V2984">
        <f t="shared" si="56"/>
        <v>27.168888424463447</v>
      </c>
      <c r="W2984">
        <f t="shared" si="57"/>
        <v>651.38604678612307</v>
      </c>
      <c r="X2984">
        <f t="shared" si="58"/>
        <v>1.8817108909109252</v>
      </c>
      <c r="Y2984">
        <f t="shared" si="59"/>
        <v>45.114846042843496</v>
      </c>
      <c r="AB2984">
        <v>824.14290000000005</v>
      </c>
      <c r="AC2984">
        <v>177.28569999999999</v>
      </c>
      <c r="AD2984">
        <v>835.71429999999998</v>
      </c>
      <c r="AE2984">
        <v>34.857100000000003</v>
      </c>
      <c r="AF2984">
        <v>4.0507840000000003E-2</v>
      </c>
      <c r="AG2984">
        <v>158938</v>
      </c>
      <c r="AH2984">
        <v>0</v>
      </c>
      <c r="AI2984">
        <v>11008.008900000001</v>
      </c>
      <c r="AJ2984">
        <v>11008.008900000001</v>
      </c>
      <c r="AK2984">
        <v>0</v>
      </c>
    </row>
    <row r="2985" spans="1:37" ht="19" customHeight="1">
      <c r="A2985" t="s">
        <v>1287</v>
      </c>
      <c r="B2985" t="s">
        <v>1288</v>
      </c>
      <c r="C2985" t="s">
        <v>1289</v>
      </c>
      <c r="D2985">
        <v>7</v>
      </c>
      <c r="E2985" t="s">
        <v>1069</v>
      </c>
      <c r="G2985" t="s">
        <v>1070</v>
      </c>
      <c r="H2985" t="s">
        <v>1071</v>
      </c>
      <c r="I2985" t="s">
        <v>1072</v>
      </c>
      <c r="J2985" t="s">
        <v>1032</v>
      </c>
      <c r="K2985">
        <v>3595422</v>
      </c>
      <c r="L2985">
        <v>7663722.3300000001</v>
      </c>
      <c r="M2985">
        <v>778923.02720000001</v>
      </c>
      <c r="N2985">
        <v>248738.23480000001</v>
      </c>
      <c r="O2985">
        <v>530184.79229999997</v>
      </c>
      <c r="P2985">
        <v>3790.4286000000002</v>
      </c>
      <c r="R2985">
        <v>0</v>
      </c>
      <c r="S2985">
        <v>21380.857100000001</v>
      </c>
      <c r="U2985">
        <f t="shared" si="55"/>
        <v>0</v>
      </c>
      <c r="V2985">
        <f t="shared" si="56"/>
        <v>75.228471079393714</v>
      </c>
      <c r="W2985" t="str">
        <f t="shared" si="57"/>
        <v/>
      </c>
      <c r="X2985">
        <f t="shared" si="58"/>
        <v>5.2044086750586143</v>
      </c>
      <c r="Y2985" t="str">
        <f t="shared" si="59"/>
        <v/>
      </c>
      <c r="AA2985">
        <v>3790.4286000000002</v>
      </c>
      <c r="AC2985">
        <v>0</v>
      </c>
      <c r="AD2985">
        <v>21380.857100000001</v>
      </c>
      <c r="AF2985">
        <v>0</v>
      </c>
      <c r="AG2985">
        <v>3595422</v>
      </c>
      <c r="AH2985">
        <v>7663722.3300000001</v>
      </c>
      <c r="AI2985">
        <v>778923.02720000001</v>
      </c>
      <c r="AJ2985">
        <v>248738.23480000001</v>
      </c>
      <c r="AK2985">
        <v>530184.79229999997</v>
      </c>
    </row>
    <row r="2986" spans="1:37" ht="19" customHeight="1">
      <c r="A2986" t="s">
        <v>1290</v>
      </c>
      <c r="B2986" t="s">
        <v>1291</v>
      </c>
      <c r="C2986" t="s">
        <v>1292</v>
      </c>
      <c r="D2986">
        <v>7</v>
      </c>
      <c r="E2986" t="s">
        <v>1076</v>
      </c>
      <c r="F2986" t="s">
        <v>1076</v>
      </c>
      <c r="G2986" t="s">
        <v>1076</v>
      </c>
      <c r="H2986" t="s">
        <v>1077</v>
      </c>
      <c r="I2986" t="s">
        <v>1078</v>
      </c>
      <c r="J2986" t="s">
        <v>1042</v>
      </c>
      <c r="K2986">
        <v>31443058</v>
      </c>
      <c r="L2986">
        <v>0</v>
      </c>
      <c r="M2986">
        <v>31443058</v>
      </c>
      <c r="N2986">
        <v>31443058</v>
      </c>
      <c r="O2986">
        <v>0</v>
      </c>
      <c r="P2986">
        <v>365434.57140000002</v>
      </c>
      <c r="Q2986">
        <v>536935.42859999998</v>
      </c>
      <c r="R2986">
        <v>178212.28570000001</v>
      </c>
      <c r="S2986">
        <v>520343.42859999998</v>
      </c>
      <c r="T2986">
        <v>17449.2857</v>
      </c>
      <c r="U2986">
        <f t="shared" si="55"/>
        <v>3.3534171358611829E-2</v>
      </c>
      <c r="V2986">
        <f t="shared" si="56"/>
        <v>8.6325015012814337</v>
      </c>
      <c r="W2986">
        <f t="shared" si="57"/>
        <v>257.42402902896066</v>
      </c>
      <c r="X2986">
        <f t="shared" si="58"/>
        <v>8.6325015012814337</v>
      </c>
      <c r="Y2986">
        <f t="shared" si="59"/>
        <v>257.42402902896066</v>
      </c>
      <c r="AA2986">
        <v>365434.57140000002</v>
      </c>
      <c r="AB2986">
        <v>536935.42859999998</v>
      </c>
      <c r="AC2986">
        <v>178212.28570000001</v>
      </c>
      <c r="AD2986">
        <v>520343.42859999998</v>
      </c>
      <c r="AE2986">
        <v>17449.2857</v>
      </c>
      <c r="AF2986">
        <v>3.350707E-2</v>
      </c>
      <c r="AG2986">
        <v>31443058</v>
      </c>
      <c r="AH2986">
        <v>0</v>
      </c>
      <c r="AI2986">
        <v>31443058</v>
      </c>
      <c r="AJ2986">
        <v>31443058</v>
      </c>
      <c r="AK2986">
        <v>0</v>
      </c>
    </row>
    <row r="2987" spans="1:37" ht="19" customHeight="1">
      <c r="A2987" t="s">
        <v>1290</v>
      </c>
      <c r="B2987" t="s">
        <v>1291</v>
      </c>
      <c r="C2987" t="s">
        <v>1292</v>
      </c>
      <c r="D2987">
        <v>7</v>
      </c>
      <c r="E2987" t="s">
        <v>1079</v>
      </c>
      <c r="F2987" t="s">
        <v>1079</v>
      </c>
      <c r="G2987" t="s">
        <v>1079</v>
      </c>
      <c r="H2987" t="s">
        <v>1080</v>
      </c>
      <c r="I2987" t="s">
        <v>1078</v>
      </c>
      <c r="J2987" t="s">
        <v>1042</v>
      </c>
      <c r="K2987">
        <v>24865294</v>
      </c>
      <c r="L2987">
        <v>0</v>
      </c>
      <c r="M2987">
        <v>24865294</v>
      </c>
      <c r="N2987">
        <v>24865294</v>
      </c>
      <c r="O2987">
        <v>0</v>
      </c>
      <c r="P2987">
        <v>885905.14289999998</v>
      </c>
      <c r="Q2987">
        <v>940094.71429999999</v>
      </c>
      <c r="R2987">
        <v>315401.85710000002</v>
      </c>
      <c r="S2987">
        <v>920361.71429999999</v>
      </c>
      <c r="T2987">
        <v>14358.857099999999</v>
      </c>
      <c r="U2987">
        <f t="shared" si="55"/>
        <v>1.5601319434414895E-2</v>
      </c>
      <c r="V2987">
        <f t="shared" si="56"/>
        <v>3.859553045233465</v>
      </c>
      <c r="W2987">
        <f t="shared" si="57"/>
        <v>247.38632276957875</v>
      </c>
      <c r="X2987">
        <f t="shared" si="58"/>
        <v>3.859553045233465</v>
      </c>
      <c r="Y2987">
        <f t="shared" si="59"/>
        <v>247.38632276957875</v>
      </c>
      <c r="AA2987">
        <v>885905.14289999998</v>
      </c>
      <c r="AB2987">
        <v>940094.71429999999</v>
      </c>
      <c r="AC2987">
        <v>315401.85710000002</v>
      </c>
      <c r="AD2987">
        <v>920361.71429999999</v>
      </c>
      <c r="AE2987">
        <v>14358.857099999999</v>
      </c>
      <c r="AF2987">
        <v>1.62355E-2</v>
      </c>
      <c r="AG2987">
        <v>24865294</v>
      </c>
      <c r="AH2987">
        <v>0</v>
      </c>
      <c r="AI2987">
        <v>24865294</v>
      </c>
      <c r="AJ2987">
        <v>24865294</v>
      </c>
      <c r="AK2987">
        <v>0</v>
      </c>
    </row>
    <row r="2988" spans="1:37" ht="19" customHeight="1">
      <c r="A2988" t="s">
        <v>1290</v>
      </c>
      <c r="B2988" t="s">
        <v>1291</v>
      </c>
      <c r="C2988" t="s">
        <v>1292</v>
      </c>
      <c r="D2988">
        <v>7</v>
      </c>
      <c r="E2988" t="s">
        <v>1081</v>
      </c>
      <c r="F2988" t="s">
        <v>1081</v>
      </c>
      <c r="G2988" t="s">
        <v>1081</v>
      </c>
      <c r="H2988" t="s">
        <v>1082</v>
      </c>
      <c r="I2988" t="s">
        <v>1078</v>
      </c>
      <c r="J2988" t="s">
        <v>1042</v>
      </c>
      <c r="K2988">
        <v>9950367</v>
      </c>
      <c r="L2988">
        <v>0</v>
      </c>
      <c r="M2988">
        <v>9950367</v>
      </c>
      <c r="N2988">
        <v>9950367</v>
      </c>
      <c r="O2988">
        <v>0</v>
      </c>
      <c r="Q2988">
        <v>1046560.714</v>
      </c>
      <c r="R2988">
        <v>562986.42859999998</v>
      </c>
      <c r="S2988">
        <v>994451.42859999998</v>
      </c>
      <c r="T2988">
        <v>15234</v>
      </c>
      <c r="U2988">
        <f t="shared" si="55"/>
        <v>1.5318998557271517E-2</v>
      </c>
      <c r="V2988">
        <f t="shared" si="56"/>
        <v>1.4294121956274699</v>
      </c>
      <c r="W2988">
        <f t="shared" si="57"/>
        <v>93.309767625049233</v>
      </c>
      <c r="X2988">
        <f t="shared" si="58"/>
        <v>1.4294121956274699</v>
      </c>
      <c r="Y2988">
        <f t="shared" si="59"/>
        <v>93.309767625049233</v>
      </c>
      <c r="AB2988">
        <v>1046560.714</v>
      </c>
      <c r="AC2988">
        <v>562986.42859999998</v>
      </c>
      <c r="AD2988">
        <v>994451.42859999998</v>
      </c>
      <c r="AE2988">
        <v>15234</v>
      </c>
      <c r="AF2988">
        <v>1.6502360000000001E-2</v>
      </c>
      <c r="AG2988">
        <v>9950367</v>
      </c>
      <c r="AH2988">
        <v>0</v>
      </c>
      <c r="AI2988">
        <v>9950367</v>
      </c>
      <c r="AJ2988">
        <v>9950367</v>
      </c>
      <c r="AK2988">
        <v>0</v>
      </c>
    </row>
    <row r="2989" spans="1:37" ht="19" customHeight="1">
      <c r="A2989" t="s">
        <v>1290</v>
      </c>
      <c r="B2989" t="s">
        <v>1291</v>
      </c>
      <c r="C2989" t="s">
        <v>1292</v>
      </c>
      <c r="D2989">
        <v>7</v>
      </c>
      <c r="E2989" t="s">
        <v>1083</v>
      </c>
      <c r="F2989" t="s">
        <v>1083</v>
      </c>
      <c r="G2989" t="s">
        <v>1083</v>
      </c>
      <c r="H2989" t="s">
        <v>1084</v>
      </c>
      <c r="I2989" t="s">
        <v>1078</v>
      </c>
      <c r="J2989" t="s">
        <v>1042</v>
      </c>
      <c r="K2989">
        <v>7136879</v>
      </c>
      <c r="L2989">
        <v>0</v>
      </c>
      <c r="M2989">
        <v>7136879</v>
      </c>
      <c r="N2989">
        <v>7136879</v>
      </c>
      <c r="O2989">
        <v>0</v>
      </c>
      <c r="Q2989">
        <v>91229.428599999999</v>
      </c>
      <c r="R2989">
        <v>29145.2857</v>
      </c>
      <c r="S2989">
        <v>97943.428599999999</v>
      </c>
      <c r="T2989">
        <v>5330.7142999999996</v>
      </c>
      <c r="U2989">
        <f t="shared" si="55"/>
        <v>5.4426462052605741E-2</v>
      </c>
      <c r="V2989">
        <f t="shared" si="56"/>
        <v>10.409622752956627</v>
      </c>
      <c r="W2989">
        <f t="shared" si="57"/>
        <v>191.26032375382468</v>
      </c>
      <c r="X2989">
        <f t="shared" si="58"/>
        <v>10.409622752956627</v>
      </c>
      <c r="Y2989">
        <f t="shared" si="59"/>
        <v>191.26032375382468</v>
      </c>
      <c r="AB2989">
        <v>91229.428599999999</v>
      </c>
      <c r="AC2989">
        <v>29145.2857</v>
      </c>
      <c r="AD2989">
        <v>97943.428599999999</v>
      </c>
      <c r="AE2989">
        <v>5330.7142999999996</v>
      </c>
      <c r="AF2989">
        <v>5.4452210000000001E-2</v>
      </c>
      <c r="AG2989">
        <v>7136879</v>
      </c>
      <c r="AH2989">
        <v>0</v>
      </c>
      <c r="AI2989">
        <v>7136879</v>
      </c>
      <c r="AJ2989">
        <v>7136879</v>
      </c>
      <c r="AK2989">
        <v>0</v>
      </c>
    </row>
    <row r="2990" spans="1:37" ht="19" customHeight="1">
      <c r="A2990" t="s">
        <v>1290</v>
      </c>
      <c r="B2990" t="s">
        <v>1291</v>
      </c>
      <c r="C2990" t="s">
        <v>1292</v>
      </c>
      <c r="D2990">
        <v>7</v>
      </c>
      <c r="E2990" t="s">
        <v>1085</v>
      </c>
      <c r="F2990" t="s">
        <v>1085</v>
      </c>
      <c r="G2990" t="s">
        <v>1085</v>
      </c>
      <c r="H2990" t="s">
        <v>1082</v>
      </c>
      <c r="I2990" t="s">
        <v>1078</v>
      </c>
      <c r="J2990" t="s">
        <v>1042</v>
      </c>
      <c r="K2990">
        <v>677670</v>
      </c>
      <c r="L2990">
        <v>0</v>
      </c>
      <c r="M2990">
        <v>677670</v>
      </c>
      <c r="N2990">
        <v>677670</v>
      </c>
      <c r="O2990">
        <v>0</v>
      </c>
      <c r="Q2990">
        <v>9374.1429000000007</v>
      </c>
      <c r="R2990">
        <v>4540.8571000000002</v>
      </c>
      <c r="S2990">
        <v>9114.5714000000007</v>
      </c>
      <c r="T2990">
        <v>655.28570000000002</v>
      </c>
      <c r="U2990">
        <f t="shared" si="55"/>
        <v>7.1894296642407124E-2</v>
      </c>
      <c r="V2990">
        <f t="shared" si="56"/>
        <v>10.621453906214393</v>
      </c>
      <c r="W2990">
        <f t="shared" si="57"/>
        <v>147.73708628160205</v>
      </c>
      <c r="X2990">
        <f t="shared" si="58"/>
        <v>10.621453906214393</v>
      </c>
      <c r="Y2990">
        <f t="shared" si="59"/>
        <v>147.73708628160205</v>
      </c>
      <c r="AB2990">
        <v>9374.1429000000007</v>
      </c>
      <c r="AC2990">
        <v>4540.8571000000002</v>
      </c>
      <c r="AD2990">
        <v>9114.5714000000007</v>
      </c>
      <c r="AE2990">
        <v>655.28570000000002</v>
      </c>
      <c r="AF2990">
        <v>7.2706270000000003E-2</v>
      </c>
      <c r="AG2990">
        <v>677670</v>
      </c>
      <c r="AH2990">
        <v>0</v>
      </c>
      <c r="AI2990">
        <v>677670</v>
      </c>
      <c r="AJ2990">
        <v>677670</v>
      </c>
      <c r="AK2990">
        <v>0</v>
      </c>
    </row>
    <row r="2991" spans="1:37" ht="19" customHeight="1">
      <c r="A2991" t="s">
        <v>1290</v>
      </c>
      <c r="B2991" t="s">
        <v>1291</v>
      </c>
      <c r="C2991" t="s">
        <v>1292</v>
      </c>
      <c r="D2991">
        <v>7</v>
      </c>
      <c r="E2991" t="s">
        <v>1086</v>
      </c>
      <c r="F2991" t="s">
        <v>1087</v>
      </c>
      <c r="G2991" t="s">
        <v>1088</v>
      </c>
      <c r="H2991" t="s">
        <v>1089</v>
      </c>
      <c r="I2991" t="s">
        <v>1078</v>
      </c>
      <c r="J2991" t="s">
        <v>1039</v>
      </c>
      <c r="K2991">
        <v>38195.72</v>
      </c>
      <c r="L2991">
        <v>0</v>
      </c>
      <c r="M2991">
        <v>265370.1262</v>
      </c>
      <c r="N2991">
        <v>265370.1262</v>
      </c>
      <c r="O2991">
        <v>0</v>
      </c>
      <c r="Q2991">
        <v>1745.7143000000001</v>
      </c>
      <c r="R2991">
        <v>33.857100000000003</v>
      </c>
      <c r="S2991">
        <v>1785.2856999999999</v>
      </c>
      <c r="T2991">
        <v>194.42859999999999</v>
      </c>
      <c r="U2991">
        <f t="shared" si="55"/>
        <v>0.10890615434829283</v>
      </c>
      <c r="V2991">
        <f t="shared" si="56"/>
        <v>3.0563911583291286</v>
      </c>
      <c r="W2991">
        <f t="shared" si="57"/>
        <v>28.06444848428384</v>
      </c>
      <c r="X2991">
        <f t="shared" si="58"/>
        <v>21.234706595460565</v>
      </c>
      <c r="Y2991">
        <f t="shared" si="59"/>
        <v>194.98169522678984</v>
      </c>
      <c r="AB2991">
        <v>1745.7143000000001</v>
      </c>
      <c r="AC2991">
        <v>33.857100000000003</v>
      </c>
      <c r="AD2991">
        <v>1785.2856999999999</v>
      </c>
      <c r="AE2991">
        <v>194.42859999999999</v>
      </c>
      <c r="AF2991">
        <v>0.10761289</v>
      </c>
      <c r="AG2991">
        <v>38195.72</v>
      </c>
      <c r="AH2991">
        <v>0</v>
      </c>
      <c r="AI2991">
        <v>265370.1262</v>
      </c>
      <c r="AJ2991">
        <v>265370.1262</v>
      </c>
      <c r="AK2991">
        <v>0</v>
      </c>
    </row>
    <row r="2992" spans="1:37" ht="19" customHeight="1">
      <c r="A2992" t="s">
        <v>1290</v>
      </c>
      <c r="B2992" t="s">
        <v>1291</v>
      </c>
      <c r="C2992" t="s">
        <v>1292</v>
      </c>
      <c r="D2992">
        <v>7</v>
      </c>
      <c r="E2992" t="s">
        <v>1090</v>
      </c>
      <c r="F2992" t="s">
        <v>1090</v>
      </c>
      <c r="G2992" t="s">
        <v>1090</v>
      </c>
      <c r="H2992" t="s">
        <v>1091</v>
      </c>
      <c r="I2992" t="s">
        <v>1078</v>
      </c>
      <c r="J2992" t="s">
        <v>1042</v>
      </c>
      <c r="K2992">
        <v>109222</v>
      </c>
      <c r="L2992">
        <v>0</v>
      </c>
      <c r="M2992">
        <v>109222</v>
      </c>
      <c r="N2992">
        <v>109222</v>
      </c>
      <c r="O2992">
        <v>0</v>
      </c>
      <c r="P2992">
        <v>609</v>
      </c>
      <c r="Q2992">
        <v>27809.142899999999</v>
      </c>
      <c r="R2992">
        <v>637</v>
      </c>
      <c r="S2992">
        <v>29656.142899999999</v>
      </c>
      <c r="T2992">
        <v>337.8571</v>
      </c>
      <c r="U2992">
        <f t="shared" si="55"/>
        <v>1.1392482870724231E-2</v>
      </c>
      <c r="V2992">
        <f t="shared" si="56"/>
        <v>0.52613527355045409</v>
      </c>
      <c r="W2992">
        <f t="shared" si="57"/>
        <v>46.182669706046894</v>
      </c>
      <c r="X2992">
        <f t="shared" si="58"/>
        <v>0.52613527355045409</v>
      </c>
      <c r="Y2992">
        <f t="shared" si="59"/>
        <v>46.182669706046894</v>
      </c>
      <c r="AA2992">
        <v>609</v>
      </c>
      <c r="AB2992">
        <v>27809.142899999999</v>
      </c>
      <c r="AC2992">
        <v>637</v>
      </c>
      <c r="AD2992">
        <v>29656.142899999999</v>
      </c>
      <c r="AE2992">
        <v>337.8571</v>
      </c>
      <c r="AF2992">
        <v>1.1373390000000001E-2</v>
      </c>
      <c r="AG2992">
        <v>109222</v>
      </c>
      <c r="AH2992">
        <v>0</v>
      </c>
      <c r="AI2992">
        <v>109222</v>
      </c>
      <c r="AJ2992">
        <v>109222</v>
      </c>
      <c r="AK2992">
        <v>0</v>
      </c>
    </row>
    <row r="2993" spans="1:37" ht="19" customHeight="1">
      <c r="A2993" t="s">
        <v>1290</v>
      </c>
      <c r="B2993" t="s">
        <v>1291</v>
      </c>
      <c r="C2993" t="s">
        <v>1292</v>
      </c>
      <c r="D2993">
        <v>7</v>
      </c>
      <c r="E2993" t="s">
        <v>1099</v>
      </c>
      <c r="F2993" t="s">
        <v>1099</v>
      </c>
      <c r="G2993" t="s">
        <v>1099</v>
      </c>
      <c r="H2993" t="s">
        <v>1089</v>
      </c>
      <c r="I2993" t="s">
        <v>1078</v>
      </c>
      <c r="J2993" t="s">
        <v>1100</v>
      </c>
      <c r="K2993">
        <v>14218000</v>
      </c>
      <c r="L2993">
        <v>0</v>
      </c>
      <c r="M2993">
        <v>67934.350000000006</v>
      </c>
      <c r="N2993">
        <v>67934.350000000006</v>
      </c>
      <c r="O2993">
        <v>0</v>
      </c>
      <c r="Q2993">
        <v>1237.2856999999999</v>
      </c>
      <c r="R2993">
        <v>6.2857000000000003</v>
      </c>
      <c r="S2993">
        <v>1317</v>
      </c>
      <c r="T2993">
        <v>44.285699999999999</v>
      </c>
      <c r="U2993">
        <f t="shared" si="55"/>
        <v>3.3626195899772206E-2</v>
      </c>
      <c r="V2993">
        <f t="shared" si="56"/>
        <v>1542.2497017030046</v>
      </c>
      <c r="W2993">
        <f t="shared" si="57"/>
        <v>45864.530924042236</v>
      </c>
      <c r="X2993">
        <f t="shared" si="58"/>
        <v>7.3689499945764192</v>
      </c>
      <c r="Y2993">
        <f t="shared" si="59"/>
        <v>219.14313520746302</v>
      </c>
      <c r="AB2993">
        <v>1237.2856999999999</v>
      </c>
      <c r="AC2993">
        <v>6.2857000000000003</v>
      </c>
      <c r="AD2993">
        <v>1317</v>
      </c>
      <c r="AE2993">
        <v>44.285699999999999</v>
      </c>
      <c r="AF2993">
        <v>3.3490779999999998E-2</v>
      </c>
      <c r="AG2993">
        <v>14218000</v>
      </c>
      <c r="AH2993">
        <v>0</v>
      </c>
      <c r="AI2993">
        <v>67934.350000000006</v>
      </c>
      <c r="AJ2993">
        <v>67934.350000000006</v>
      </c>
      <c r="AK2993">
        <v>0</v>
      </c>
    </row>
    <row r="2994" spans="1:37" ht="19" customHeight="1">
      <c r="A2994" t="s">
        <v>1290</v>
      </c>
      <c r="B2994" t="s">
        <v>1291</v>
      </c>
      <c r="C2994" t="s">
        <v>1292</v>
      </c>
      <c r="D2994">
        <v>7</v>
      </c>
      <c r="E2994" t="s">
        <v>1092</v>
      </c>
      <c r="F2994" t="s">
        <v>1093</v>
      </c>
      <c r="G2994" t="s">
        <v>1094</v>
      </c>
      <c r="H2994" t="s">
        <v>1089</v>
      </c>
      <c r="I2994" t="s">
        <v>1078</v>
      </c>
      <c r="J2994" t="s">
        <v>1039</v>
      </c>
      <c r="K2994">
        <v>7212.44</v>
      </c>
      <c r="L2994">
        <v>0</v>
      </c>
      <c r="M2994">
        <v>50074.214899999999</v>
      </c>
      <c r="N2994">
        <v>50074.214899999999</v>
      </c>
      <c r="O2994">
        <v>0</v>
      </c>
      <c r="Q2994">
        <v>758.42859999999996</v>
      </c>
      <c r="R2994">
        <v>6.1429</v>
      </c>
      <c r="S2994">
        <v>820.71429999999998</v>
      </c>
      <c r="T2994">
        <v>67.285700000000006</v>
      </c>
      <c r="U2994">
        <f t="shared" si="55"/>
        <v>8.1984315370159877E-2</v>
      </c>
      <c r="V2994">
        <f t="shared" si="56"/>
        <v>1.2554290469028886</v>
      </c>
      <c r="W2994">
        <f t="shared" si="57"/>
        <v>15.313039344594339</v>
      </c>
      <c r="X2994">
        <f t="shared" si="58"/>
        <v>8.7161382120776629</v>
      </c>
      <c r="Y2994">
        <f t="shared" si="59"/>
        <v>106.31470388847215</v>
      </c>
      <c r="AB2994">
        <v>758.42859999999996</v>
      </c>
      <c r="AC2994">
        <v>6.1429</v>
      </c>
      <c r="AD2994">
        <v>820.71429999999998</v>
      </c>
      <c r="AE2994">
        <v>67.285700000000006</v>
      </c>
      <c r="AF2994">
        <v>8.2032850000000004E-2</v>
      </c>
      <c r="AG2994">
        <v>7212.44</v>
      </c>
      <c r="AH2994">
        <v>0</v>
      </c>
      <c r="AI2994">
        <v>50074.214899999999</v>
      </c>
      <c r="AJ2994">
        <v>50074.214899999999</v>
      </c>
      <c r="AK2994">
        <v>0</v>
      </c>
    </row>
    <row r="2995" spans="1:37" ht="19" customHeight="1">
      <c r="A2995" t="s">
        <v>1290</v>
      </c>
      <c r="B2995" t="s">
        <v>1291</v>
      </c>
      <c r="C2995" t="s">
        <v>1292</v>
      </c>
      <c r="D2995">
        <v>7</v>
      </c>
      <c r="E2995" t="s">
        <v>1098</v>
      </c>
      <c r="F2995" t="s">
        <v>1098</v>
      </c>
      <c r="G2995" t="s">
        <v>1098</v>
      </c>
      <c r="H2995" t="s">
        <v>1077</v>
      </c>
      <c r="I2995" t="s">
        <v>1078</v>
      </c>
      <c r="J2995" t="s">
        <v>1032</v>
      </c>
      <c r="K2995">
        <v>396642</v>
      </c>
      <c r="L2995">
        <v>0</v>
      </c>
      <c r="M2995">
        <v>27538.879300000001</v>
      </c>
      <c r="N2995">
        <v>27538.879300000001</v>
      </c>
      <c r="O2995">
        <v>0</v>
      </c>
      <c r="P2995">
        <v>3102.2856999999999</v>
      </c>
      <c r="Q2995">
        <v>10686.571400000001</v>
      </c>
      <c r="R2995">
        <v>2398.2856999999999</v>
      </c>
      <c r="S2995">
        <v>12117.7143</v>
      </c>
      <c r="T2995">
        <v>63.428600000000003</v>
      </c>
      <c r="U2995">
        <f t="shared" si="55"/>
        <v>5.2343699834547187E-3</v>
      </c>
      <c r="V2995">
        <f t="shared" si="56"/>
        <v>4.676058657129988</v>
      </c>
      <c r="W2995">
        <f t="shared" si="57"/>
        <v>893.33743543358753</v>
      </c>
      <c r="X2995">
        <f t="shared" si="58"/>
        <v>0.32465905012182983</v>
      </c>
      <c r="Y2995">
        <f t="shared" si="59"/>
        <v>62.024474988975228</v>
      </c>
      <c r="AA2995">
        <v>3102.2856999999999</v>
      </c>
      <c r="AB2995">
        <v>10686.571400000001</v>
      </c>
      <c r="AC2995">
        <v>2398.2856999999999</v>
      </c>
      <c r="AD2995">
        <v>12117.7143</v>
      </c>
      <c r="AE2995">
        <v>63.428600000000003</v>
      </c>
      <c r="AF2995">
        <v>5.2324600000000004E-3</v>
      </c>
      <c r="AG2995">
        <v>396642</v>
      </c>
      <c r="AH2995">
        <v>0</v>
      </c>
      <c r="AI2995">
        <v>27538.879300000001</v>
      </c>
      <c r="AJ2995">
        <v>27538.879300000001</v>
      </c>
      <c r="AK2995">
        <v>0</v>
      </c>
    </row>
    <row r="2996" spans="1:37" ht="19" customHeight="1">
      <c r="A2996" t="s">
        <v>1290</v>
      </c>
      <c r="B2996" t="s">
        <v>1291</v>
      </c>
      <c r="C2996" t="s">
        <v>1292</v>
      </c>
      <c r="D2996">
        <v>7</v>
      </c>
      <c r="E2996" t="s">
        <v>1097</v>
      </c>
      <c r="F2996" t="s">
        <v>1097</v>
      </c>
      <c r="G2996" t="s">
        <v>1097</v>
      </c>
      <c r="H2996" t="s">
        <v>1082</v>
      </c>
      <c r="I2996" t="s">
        <v>1078</v>
      </c>
      <c r="J2996" t="s">
        <v>1042</v>
      </c>
      <c r="K2996">
        <v>24304</v>
      </c>
      <c r="L2996">
        <v>0</v>
      </c>
      <c r="M2996">
        <v>24304</v>
      </c>
      <c r="N2996">
        <v>24304</v>
      </c>
      <c r="O2996">
        <v>0</v>
      </c>
      <c r="Q2996">
        <v>28470.142899999999</v>
      </c>
      <c r="R2996">
        <v>605.28570000000002</v>
      </c>
      <c r="S2996">
        <v>28888.7143</v>
      </c>
      <c r="T2996">
        <v>143.28569999999999</v>
      </c>
      <c r="U2996">
        <f t="shared" si="55"/>
        <v>4.9599195904678943E-3</v>
      </c>
      <c r="V2996">
        <f t="shared" si="56"/>
        <v>0.12018534172010556</v>
      </c>
      <c r="W2996">
        <f t="shared" si="57"/>
        <v>24.231308497637936</v>
      </c>
      <c r="X2996">
        <f t="shared" si="58"/>
        <v>0.12018534172010556</v>
      </c>
      <c r="Y2996">
        <f t="shared" si="59"/>
        <v>24.231308497637936</v>
      </c>
      <c r="AB2996">
        <v>28470.142899999999</v>
      </c>
      <c r="AC2996">
        <v>605.28570000000002</v>
      </c>
      <c r="AD2996">
        <v>28888.7143</v>
      </c>
      <c r="AE2996">
        <v>143.28569999999999</v>
      </c>
      <c r="AF2996">
        <v>4.96E-3</v>
      </c>
      <c r="AG2996">
        <v>24304</v>
      </c>
      <c r="AH2996">
        <v>0</v>
      </c>
      <c r="AI2996">
        <v>24304</v>
      </c>
      <c r="AJ2996">
        <v>24304</v>
      </c>
      <c r="AK2996">
        <v>0</v>
      </c>
    </row>
    <row r="2997" spans="1:37" ht="19" customHeight="1">
      <c r="A2997" t="s">
        <v>1290</v>
      </c>
      <c r="B2997" t="s">
        <v>1291</v>
      </c>
      <c r="C2997" t="s">
        <v>1292</v>
      </c>
      <c r="D2997">
        <v>7</v>
      </c>
      <c r="E2997" t="s">
        <v>1101</v>
      </c>
      <c r="F2997" t="s">
        <v>1102</v>
      </c>
      <c r="G2997" t="s">
        <v>1102</v>
      </c>
      <c r="H2997" t="s">
        <v>1103</v>
      </c>
      <c r="I2997" t="s">
        <v>1078</v>
      </c>
      <c r="J2997" t="s">
        <v>1042</v>
      </c>
      <c r="K2997">
        <v>17985</v>
      </c>
      <c r="L2997">
        <v>0</v>
      </c>
      <c r="M2997">
        <v>17985</v>
      </c>
      <c r="N2997">
        <v>17985</v>
      </c>
      <c r="O2997">
        <v>0</v>
      </c>
      <c r="R2997">
        <v>64.857100000000003</v>
      </c>
      <c r="S2997">
        <v>1247.1429000000001</v>
      </c>
      <c r="T2997">
        <v>30.857099999999999</v>
      </c>
      <c r="U2997">
        <f t="shared" si="55"/>
        <v>2.4742232826727391E-2</v>
      </c>
      <c r="V2997">
        <f t="shared" si="56"/>
        <v>2.0601373862495742</v>
      </c>
      <c r="W2997">
        <f t="shared" si="57"/>
        <v>83.26400453333963</v>
      </c>
      <c r="X2997">
        <f t="shared" si="58"/>
        <v>2.0601373862495742</v>
      </c>
      <c r="Y2997">
        <f t="shared" si="59"/>
        <v>83.26400453333963</v>
      </c>
      <c r="AC2997">
        <v>64.857100000000003</v>
      </c>
      <c r="AD2997">
        <v>1247.1429000000001</v>
      </c>
      <c r="AE2997">
        <v>30.857099999999999</v>
      </c>
      <c r="AF2997">
        <v>2.4647929999999998E-2</v>
      </c>
      <c r="AG2997">
        <v>17985</v>
      </c>
      <c r="AH2997">
        <v>0</v>
      </c>
      <c r="AI2997">
        <v>17985</v>
      </c>
      <c r="AJ2997">
        <v>17985</v>
      </c>
      <c r="AK2997">
        <v>0</v>
      </c>
    </row>
    <row r="2998" spans="1:37" ht="19" customHeight="1">
      <c r="A2998" t="s">
        <v>1290</v>
      </c>
      <c r="B2998" t="s">
        <v>1291</v>
      </c>
      <c r="C2998" t="s">
        <v>1292</v>
      </c>
      <c r="D2998">
        <v>6</v>
      </c>
      <c r="E2998" t="s">
        <v>1095</v>
      </c>
      <c r="F2998" t="s">
        <v>1095</v>
      </c>
      <c r="G2998" t="s">
        <v>1095</v>
      </c>
      <c r="H2998" t="s">
        <v>1096</v>
      </c>
      <c r="I2998" t="s">
        <v>1078</v>
      </c>
      <c r="J2998" t="s">
        <v>1042</v>
      </c>
      <c r="K2998">
        <v>6829</v>
      </c>
      <c r="L2998">
        <v>0</v>
      </c>
      <c r="M2998">
        <v>6829</v>
      </c>
      <c r="N2998">
        <v>6829</v>
      </c>
      <c r="O2998">
        <v>0</v>
      </c>
      <c r="Q2998">
        <v>6551.3333000000002</v>
      </c>
      <c r="R2998">
        <v>5428.6666999999998</v>
      </c>
      <c r="S2998">
        <v>6443.1666999999998</v>
      </c>
      <c r="T2998">
        <v>89.666700000000006</v>
      </c>
      <c r="U2998">
        <f t="shared" si="55"/>
        <v>1.3916557521319449E-2</v>
      </c>
      <c r="V2998">
        <f t="shared" si="56"/>
        <v>0.17664709290645339</v>
      </c>
      <c r="W2998">
        <f t="shared" si="57"/>
        <v>12.693303831485565</v>
      </c>
      <c r="X2998">
        <f t="shared" si="58"/>
        <v>0.17664709290645339</v>
      </c>
      <c r="Y2998">
        <f t="shared" si="59"/>
        <v>12.693303831485565</v>
      </c>
      <c r="AB2998">
        <v>6551.3333000000002</v>
      </c>
      <c r="AC2998">
        <v>5428.6666999999998</v>
      </c>
      <c r="AD2998">
        <v>6443.1666999999998</v>
      </c>
      <c r="AE2998">
        <v>89.666700000000006</v>
      </c>
      <c r="AF2998">
        <v>3.2443340000000001E-2</v>
      </c>
      <c r="AG2998">
        <v>6829</v>
      </c>
      <c r="AH2998">
        <v>0</v>
      </c>
      <c r="AI2998">
        <v>6829</v>
      </c>
      <c r="AJ2998">
        <v>6829</v>
      </c>
      <c r="AK2998">
        <v>0</v>
      </c>
    </row>
    <row r="2999" spans="1:37" ht="19" customHeight="1">
      <c r="A2999" t="s">
        <v>1290</v>
      </c>
      <c r="B2999" t="s">
        <v>1291</v>
      </c>
      <c r="C2999" t="s">
        <v>1292</v>
      </c>
      <c r="D2999">
        <v>7</v>
      </c>
      <c r="E2999" t="s">
        <v>1104</v>
      </c>
      <c r="F2999" t="s">
        <v>1104</v>
      </c>
      <c r="G2999" t="s">
        <v>1104</v>
      </c>
      <c r="H2999" t="s">
        <v>1077</v>
      </c>
      <c r="I2999" t="s">
        <v>1078</v>
      </c>
      <c r="J2999" t="s">
        <v>1042</v>
      </c>
      <c r="K2999">
        <v>468</v>
      </c>
      <c r="L2999">
        <v>0</v>
      </c>
      <c r="M2999">
        <v>468</v>
      </c>
      <c r="N2999">
        <v>468</v>
      </c>
      <c r="O2999">
        <v>0</v>
      </c>
      <c r="P2999">
        <v>0</v>
      </c>
      <c r="Q2999">
        <v>1</v>
      </c>
      <c r="R2999">
        <v>3.7143000000000002</v>
      </c>
      <c r="S2999">
        <v>74.428600000000003</v>
      </c>
      <c r="T2999">
        <v>3</v>
      </c>
      <c r="U2999">
        <f t="shared" si="55"/>
        <v>4.0307086254477445E-2</v>
      </c>
      <c r="V2999">
        <f t="shared" si="56"/>
        <v>0.89827220795692597</v>
      </c>
      <c r="W2999">
        <f t="shared" si="57"/>
        <v>22.285714285714288</v>
      </c>
      <c r="X2999">
        <f t="shared" si="58"/>
        <v>0.89827220795692597</v>
      </c>
      <c r="Y2999">
        <f t="shared" si="59"/>
        <v>22.285714285714288</v>
      </c>
      <c r="AA2999">
        <v>0</v>
      </c>
      <c r="AB2999">
        <v>1</v>
      </c>
      <c r="AC2999">
        <v>3.7143000000000002</v>
      </c>
      <c r="AD2999">
        <v>74.428600000000003</v>
      </c>
      <c r="AE2999">
        <v>3</v>
      </c>
      <c r="AF2999">
        <v>2.7942760000000001E-2</v>
      </c>
      <c r="AG2999">
        <v>468</v>
      </c>
      <c r="AH2999">
        <v>0</v>
      </c>
      <c r="AI2999">
        <v>468</v>
      </c>
      <c r="AJ2999">
        <v>468</v>
      </c>
      <c r="AK2999">
        <v>0</v>
      </c>
    </row>
    <row r="3000" spans="1:37" ht="19" customHeight="1">
      <c r="A3000" t="s">
        <v>1290</v>
      </c>
      <c r="B3000" t="s">
        <v>1291</v>
      </c>
      <c r="C3000" t="s">
        <v>1292</v>
      </c>
      <c r="D3000">
        <v>7</v>
      </c>
      <c r="E3000" t="s">
        <v>1105</v>
      </c>
      <c r="F3000" t="s">
        <v>1105</v>
      </c>
      <c r="G3000" t="s">
        <v>1105</v>
      </c>
      <c r="H3000" t="s">
        <v>1106</v>
      </c>
      <c r="I3000" t="s">
        <v>1107</v>
      </c>
      <c r="J3000" t="s">
        <v>1042</v>
      </c>
      <c r="K3000">
        <v>14654567</v>
      </c>
      <c r="L3000">
        <v>0</v>
      </c>
      <c r="M3000">
        <v>14654567</v>
      </c>
      <c r="N3000">
        <v>14654567</v>
      </c>
      <c r="O3000">
        <v>0</v>
      </c>
      <c r="P3000">
        <v>743</v>
      </c>
      <c r="Q3000">
        <v>946862.85710000002</v>
      </c>
      <c r="R3000">
        <v>709.42859999999996</v>
      </c>
      <c r="S3000">
        <v>972006.42859999998</v>
      </c>
      <c r="T3000">
        <v>7775.5713999999998</v>
      </c>
      <c r="U3000">
        <f t="shared" si="55"/>
        <v>7.9995061464761177E-3</v>
      </c>
      <c r="V3000">
        <f t="shared" si="56"/>
        <v>2.1538021867241088</v>
      </c>
      <c r="W3000">
        <f t="shared" si="57"/>
        <v>269.24189409778569</v>
      </c>
      <c r="X3000">
        <f t="shared" si="58"/>
        <v>2.1538021867241088</v>
      </c>
      <c r="Y3000">
        <f t="shared" si="59"/>
        <v>269.24189409778569</v>
      </c>
      <c r="AA3000">
        <v>743</v>
      </c>
      <c r="AB3000">
        <v>946862.85710000002</v>
      </c>
      <c r="AC3000">
        <v>709.42859999999996</v>
      </c>
      <c r="AD3000">
        <v>972006.42859999998</v>
      </c>
      <c r="AE3000">
        <v>7775.5713999999998</v>
      </c>
      <c r="AF3000">
        <v>8.0014500000000002E-3</v>
      </c>
      <c r="AG3000">
        <v>14654567</v>
      </c>
      <c r="AH3000">
        <v>0</v>
      </c>
      <c r="AI3000">
        <v>14654567</v>
      </c>
      <c r="AJ3000">
        <v>14654567</v>
      </c>
      <c r="AK3000">
        <v>0</v>
      </c>
    </row>
    <row r="3001" spans="1:37" ht="19" customHeight="1">
      <c r="A3001" t="s">
        <v>1290</v>
      </c>
      <c r="B3001" t="s">
        <v>1291</v>
      </c>
      <c r="C3001" t="s">
        <v>1292</v>
      </c>
      <c r="D3001">
        <v>7</v>
      </c>
      <c r="E3001" t="s">
        <v>1108</v>
      </c>
      <c r="F3001" t="s">
        <v>1109</v>
      </c>
      <c r="G3001" t="s">
        <v>1109</v>
      </c>
      <c r="H3001" t="s">
        <v>1110</v>
      </c>
      <c r="I3001" t="s">
        <v>1107</v>
      </c>
      <c r="J3001" t="s">
        <v>1042</v>
      </c>
      <c r="K3001">
        <v>9593751</v>
      </c>
      <c r="L3001">
        <v>0</v>
      </c>
      <c r="M3001">
        <v>9593751</v>
      </c>
      <c r="N3001">
        <v>9593751</v>
      </c>
      <c r="O3001">
        <v>0</v>
      </c>
      <c r="Q3001">
        <v>19012.142899999999</v>
      </c>
      <c r="R3001">
        <v>1102.2856999999999</v>
      </c>
      <c r="S3001">
        <v>47287.7143</v>
      </c>
      <c r="T3001">
        <v>1946.1429000000001</v>
      </c>
      <c r="U3001">
        <f t="shared" si="55"/>
        <v>4.1155359881710332E-2</v>
      </c>
      <c r="V3001">
        <f t="shared" si="56"/>
        <v>28.982916121679771</v>
      </c>
      <c r="W3001">
        <f t="shared" si="57"/>
        <v>704.23187174120517</v>
      </c>
      <c r="X3001">
        <f t="shared" si="58"/>
        <v>28.982916121679771</v>
      </c>
      <c r="Y3001">
        <f t="shared" si="59"/>
        <v>704.23187174120517</v>
      </c>
      <c r="AB3001">
        <v>19012.142899999999</v>
      </c>
      <c r="AC3001">
        <v>1102.2856999999999</v>
      </c>
      <c r="AD3001">
        <v>47287.7143</v>
      </c>
      <c r="AE3001">
        <v>1946.1429000000001</v>
      </c>
      <c r="AF3001">
        <v>4.1155669999999998E-2</v>
      </c>
      <c r="AG3001">
        <v>9593751</v>
      </c>
      <c r="AH3001">
        <v>0</v>
      </c>
      <c r="AI3001">
        <v>9593751</v>
      </c>
      <c r="AJ3001">
        <v>9593751</v>
      </c>
      <c r="AK3001">
        <v>0</v>
      </c>
    </row>
    <row r="3002" spans="1:37" ht="19" customHeight="1">
      <c r="A3002" t="s">
        <v>1290</v>
      </c>
      <c r="B3002" t="s">
        <v>1291</v>
      </c>
      <c r="C3002" t="s">
        <v>1292</v>
      </c>
      <c r="D3002">
        <v>7</v>
      </c>
      <c r="E3002" t="s">
        <v>1111</v>
      </c>
      <c r="F3002" t="s">
        <v>1111</v>
      </c>
      <c r="G3002" t="s">
        <v>1111</v>
      </c>
      <c r="H3002" t="s">
        <v>1112</v>
      </c>
      <c r="I3002" t="s">
        <v>1107</v>
      </c>
      <c r="J3002" t="s">
        <v>1042</v>
      </c>
      <c r="K3002">
        <v>7176154</v>
      </c>
      <c r="L3002">
        <v>0</v>
      </c>
      <c r="M3002">
        <v>7176154</v>
      </c>
      <c r="N3002">
        <v>7176154</v>
      </c>
      <c r="O3002">
        <v>0</v>
      </c>
      <c r="Q3002">
        <v>28550.571400000001</v>
      </c>
      <c r="R3002">
        <v>5848.2857000000004</v>
      </c>
      <c r="S3002">
        <v>37589.142899999999</v>
      </c>
      <c r="T3002">
        <v>3866.8571000000002</v>
      </c>
      <c r="U3002">
        <f t="shared" si="55"/>
        <v>0.10287164861106743</v>
      </c>
      <c r="V3002">
        <f t="shared" si="56"/>
        <v>27.272897918160758</v>
      </c>
      <c r="W3002">
        <f t="shared" si="57"/>
        <v>265.11578541210048</v>
      </c>
      <c r="X3002">
        <f t="shared" si="58"/>
        <v>27.272897918160758</v>
      </c>
      <c r="Y3002">
        <f t="shared" si="59"/>
        <v>265.11578541210048</v>
      </c>
    </row>
    <row r="3003" spans="1:37" ht="19" customHeight="1">
      <c r="A3003" t="s">
        <v>1290</v>
      </c>
      <c r="B3003" t="s">
        <v>1291</v>
      </c>
      <c r="C3003" t="s">
        <v>1292</v>
      </c>
      <c r="D3003">
        <v>7</v>
      </c>
      <c r="E3003" t="s">
        <v>1113</v>
      </c>
      <c r="F3003" t="s">
        <v>1113</v>
      </c>
      <c r="G3003" t="s">
        <v>1114</v>
      </c>
      <c r="H3003" t="s">
        <v>1115</v>
      </c>
      <c r="I3003" t="s">
        <v>1107</v>
      </c>
      <c r="J3003" t="s">
        <v>1042</v>
      </c>
      <c r="K3003">
        <v>3988939</v>
      </c>
      <c r="L3003">
        <v>0</v>
      </c>
      <c r="M3003">
        <v>3988939</v>
      </c>
      <c r="N3003">
        <v>3988939</v>
      </c>
      <c r="O3003">
        <v>0</v>
      </c>
      <c r="R3003">
        <v>9367.5714000000007</v>
      </c>
      <c r="S3003">
        <v>133882.57139999999</v>
      </c>
      <c r="T3003">
        <v>2976.4286000000002</v>
      </c>
      <c r="U3003">
        <f t="shared" si="55"/>
        <v>2.2231636044002665E-2</v>
      </c>
      <c r="V3003">
        <f t="shared" si="56"/>
        <v>4.2563301751121623</v>
      </c>
      <c r="W3003">
        <f t="shared" si="57"/>
        <v>191.45375386173501</v>
      </c>
      <c r="X3003">
        <f t="shared" si="58"/>
        <v>4.2563301751121623</v>
      </c>
      <c r="Y3003">
        <f t="shared" si="59"/>
        <v>191.45375386173501</v>
      </c>
      <c r="AC3003">
        <v>9367.5714000000007</v>
      </c>
      <c r="AD3003">
        <v>133882.57139999999</v>
      </c>
      <c r="AE3003">
        <v>2976.4286000000002</v>
      </c>
      <c r="AF3003">
        <v>3.4146490000000002E-2</v>
      </c>
      <c r="AG3003">
        <v>3988939</v>
      </c>
      <c r="AH3003">
        <v>0</v>
      </c>
      <c r="AI3003">
        <v>3988939</v>
      </c>
      <c r="AJ3003">
        <v>3988939</v>
      </c>
      <c r="AK3003">
        <v>0</v>
      </c>
    </row>
    <row r="3004" spans="1:37" ht="19" customHeight="1">
      <c r="A3004" t="s">
        <v>1290</v>
      </c>
      <c r="B3004" t="s">
        <v>1291</v>
      </c>
      <c r="C3004" t="s">
        <v>1292</v>
      </c>
      <c r="D3004">
        <v>7</v>
      </c>
      <c r="E3004" t="s">
        <v>1116</v>
      </c>
      <c r="F3004" t="s">
        <v>1116</v>
      </c>
      <c r="G3004" t="s">
        <v>1116</v>
      </c>
      <c r="H3004" t="s">
        <v>1096</v>
      </c>
      <c r="I3004" t="s">
        <v>1107</v>
      </c>
      <c r="J3004" t="s">
        <v>1042</v>
      </c>
      <c r="K3004">
        <v>3266492</v>
      </c>
      <c r="L3004">
        <v>0</v>
      </c>
      <c r="M3004">
        <v>3266492</v>
      </c>
      <c r="N3004">
        <v>3266492</v>
      </c>
      <c r="O3004">
        <v>0</v>
      </c>
      <c r="P3004">
        <v>1190.1429000000001</v>
      </c>
      <c r="Q3004">
        <v>13403.857099999999</v>
      </c>
      <c r="R3004">
        <v>1777.5714</v>
      </c>
      <c r="S3004">
        <v>134298.85709999999</v>
      </c>
      <c r="T3004">
        <v>1512.8570999999999</v>
      </c>
      <c r="U3004">
        <f t="shared" si="55"/>
        <v>1.1264854613569157E-2</v>
      </c>
      <c r="V3004">
        <f t="shared" si="56"/>
        <v>3.474651418204171</v>
      </c>
      <c r="W3004">
        <f t="shared" si="57"/>
        <v>308.4506225245691</v>
      </c>
      <c r="X3004">
        <f t="shared" si="58"/>
        <v>3.474651418204171</v>
      </c>
      <c r="Y3004">
        <f t="shared" si="59"/>
        <v>308.4506225245691</v>
      </c>
      <c r="AA3004">
        <v>1190.1429000000001</v>
      </c>
      <c r="AB3004">
        <v>13403.857099999999</v>
      </c>
      <c r="AC3004">
        <v>1777.5714</v>
      </c>
      <c r="AD3004">
        <v>134298.85709999999</v>
      </c>
      <c r="AE3004">
        <v>1512.8570999999999</v>
      </c>
      <c r="AF3004">
        <v>1.1482880000000001E-2</v>
      </c>
      <c r="AG3004">
        <v>3266492</v>
      </c>
      <c r="AH3004">
        <v>0</v>
      </c>
      <c r="AI3004">
        <v>3266492</v>
      </c>
      <c r="AJ3004">
        <v>3266492</v>
      </c>
      <c r="AK3004">
        <v>0</v>
      </c>
    </row>
    <row r="3005" spans="1:37" ht="19" customHeight="1">
      <c r="A3005" t="s">
        <v>1290</v>
      </c>
      <c r="B3005" t="s">
        <v>1291</v>
      </c>
      <c r="C3005" t="s">
        <v>1292</v>
      </c>
      <c r="D3005">
        <v>7</v>
      </c>
      <c r="E3005" t="s">
        <v>1117</v>
      </c>
      <c r="F3005" t="s">
        <v>1118</v>
      </c>
      <c r="G3005" t="s">
        <v>1118</v>
      </c>
      <c r="H3005" t="s">
        <v>1119</v>
      </c>
      <c r="I3005" t="s">
        <v>1107</v>
      </c>
      <c r="J3005" t="s">
        <v>1042</v>
      </c>
      <c r="K3005">
        <v>1733457</v>
      </c>
      <c r="L3005">
        <v>0</v>
      </c>
      <c r="M3005">
        <v>1733457</v>
      </c>
      <c r="N3005">
        <v>1733457</v>
      </c>
      <c r="O3005">
        <v>0</v>
      </c>
      <c r="Q3005">
        <v>9733.5714000000007</v>
      </c>
      <c r="R3005">
        <v>316</v>
      </c>
      <c r="S3005">
        <v>28085.857100000001</v>
      </c>
      <c r="T3005">
        <v>1065.7143000000001</v>
      </c>
      <c r="U3005">
        <f t="shared" si="55"/>
        <v>3.7944873685197236E-2</v>
      </c>
      <c r="V3005">
        <f t="shared" si="56"/>
        <v>8.8171321745318672</v>
      </c>
      <c r="W3005">
        <f t="shared" si="57"/>
        <v>232.36688696559131</v>
      </c>
      <c r="X3005">
        <f t="shared" si="58"/>
        <v>8.8171321745318672</v>
      </c>
      <c r="Y3005">
        <f t="shared" si="59"/>
        <v>232.36688696559131</v>
      </c>
      <c r="AB3005">
        <v>9733.5714000000007</v>
      </c>
      <c r="AC3005">
        <v>316</v>
      </c>
      <c r="AD3005">
        <v>28085.857100000001</v>
      </c>
      <c r="AE3005">
        <v>1065.7143000000001</v>
      </c>
      <c r="AF3005">
        <v>3.791696E-2</v>
      </c>
      <c r="AG3005">
        <v>1733457</v>
      </c>
      <c r="AH3005">
        <v>0</v>
      </c>
      <c r="AI3005">
        <v>1733457</v>
      </c>
      <c r="AJ3005">
        <v>1733457</v>
      </c>
      <c r="AK3005">
        <v>0</v>
      </c>
    </row>
    <row r="3006" spans="1:37" ht="19" customHeight="1">
      <c r="A3006" t="s">
        <v>1290</v>
      </c>
      <c r="B3006" t="s">
        <v>1291</v>
      </c>
      <c r="C3006" t="s">
        <v>1292</v>
      </c>
      <c r="D3006">
        <v>7</v>
      </c>
      <c r="E3006" t="s">
        <v>1120</v>
      </c>
      <c r="F3006" t="s">
        <v>1120</v>
      </c>
      <c r="G3006" t="s">
        <v>1114</v>
      </c>
      <c r="H3006" t="s">
        <v>1115</v>
      </c>
      <c r="I3006" t="s">
        <v>1107</v>
      </c>
      <c r="J3006" t="s">
        <v>1042</v>
      </c>
      <c r="K3006">
        <v>1393278</v>
      </c>
      <c r="L3006">
        <v>0</v>
      </c>
      <c r="M3006">
        <v>1393278</v>
      </c>
      <c r="N3006">
        <v>1393278</v>
      </c>
      <c r="O3006">
        <v>0</v>
      </c>
      <c r="R3006">
        <v>192.57140000000001</v>
      </c>
      <c r="S3006">
        <v>13600.7143</v>
      </c>
      <c r="T3006">
        <v>973.28570000000002</v>
      </c>
      <c r="U3006">
        <f t="shared" si="55"/>
        <v>7.1561366449701846E-2</v>
      </c>
      <c r="V3006">
        <f t="shared" si="56"/>
        <v>14.634504474938812</v>
      </c>
      <c r="W3006">
        <f t="shared" si="57"/>
        <v>204.50286517690981</v>
      </c>
      <c r="X3006">
        <f t="shared" si="58"/>
        <v>14.634504474938812</v>
      </c>
      <c r="Y3006">
        <f t="shared" si="59"/>
        <v>204.50286517690981</v>
      </c>
      <c r="AC3006">
        <v>192.57140000000001</v>
      </c>
      <c r="AD3006">
        <v>13600.7143</v>
      </c>
      <c r="AE3006">
        <v>973.28570000000002</v>
      </c>
      <c r="AF3006">
        <v>0.11063002</v>
      </c>
      <c r="AG3006">
        <v>1393278</v>
      </c>
      <c r="AH3006">
        <v>0</v>
      </c>
      <c r="AI3006">
        <v>1393278</v>
      </c>
      <c r="AJ3006">
        <v>1393278</v>
      </c>
      <c r="AK3006">
        <v>0</v>
      </c>
    </row>
    <row r="3007" spans="1:37" ht="19" customHeight="1">
      <c r="A3007" t="s">
        <v>1290</v>
      </c>
      <c r="B3007" t="s">
        <v>1291</v>
      </c>
      <c r="C3007" t="s">
        <v>1292</v>
      </c>
      <c r="D3007">
        <v>7</v>
      </c>
      <c r="E3007" t="s">
        <v>1121</v>
      </c>
      <c r="F3007" t="s">
        <v>1122</v>
      </c>
      <c r="G3007" t="s">
        <v>1122</v>
      </c>
      <c r="H3007" t="s">
        <v>1112</v>
      </c>
      <c r="I3007" t="s">
        <v>1107</v>
      </c>
      <c r="J3007" t="s">
        <v>1039</v>
      </c>
      <c r="K3007">
        <v>12005.13</v>
      </c>
      <c r="L3007">
        <v>0</v>
      </c>
      <c r="M3007">
        <v>83358.030599999998</v>
      </c>
      <c r="N3007">
        <v>83358.030599999998</v>
      </c>
      <c r="O3007">
        <v>0</v>
      </c>
      <c r="R3007">
        <v>1310.4286</v>
      </c>
      <c r="S3007">
        <v>9433</v>
      </c>
      <c r="T3007">
        <v>729</v>
      </c>
      <c r="U3007">
        <f t="shared" si="55"/>
        <v>7.7281882752040704E-2</v>
      </c>
      <c r="V3007">
        <f t="shared" si="56"/>
        <v>0.18181051324377942</v>
      </c>
      <c r="W3007">
        <f t="shared" si="57"/>
        <v>2.3525631981187534</v>
      </c>
      <c r="X3007">
        <f t="shared" si="58"/>
        <v>1.2624075146522087</v>
      </c>
      <c r="Y3007">
        <f t="shared" si="59"/>
        <v>16.33510299823633</v>
      </c>
      <c r="AC3007">
        <v>1310.4286</v>
      </c>
      <c r="AD3007">
        <v>9433</v>
      </c>
      <c r="AE3007">
        <v>729</v>
      </c>
      <c r="AF3007">
        <v>7.7342060000000004E-2</v>
      </c>
      <c r="AG3007">
        <v>12005.13</v>
      </c>
      <c r="AH3007">
        <v>0</v>
      </c>
      <c r="AI3007">
        <v>83358.030599999998</v>
      </c>
      <c r="AJ3007">
        <v>83358.030599999998</v>
      </c>
      <c r="AK3007">
        <v>0</v>
      </c>
    </row>
    <row r="3008" spans="1:37" ht="19" customHeight="1">
      <c r="A3008" t="s">
        <v>1290</v>
      </c>
      <c r="B3008" t="s">
        <v>1291</v>
      </c>
      <c r="C3008" t="s">
        <v>1292</v>
      </c>
      <c r="D3008">
        <v>7</v>
      </c>
      <c r="E3008" t="s">
        <v>1123</v>
      </c>
      <c r="F3008" t="s">
        <v>1123</v>
      </c>
      <c r="G3008" t="s">
        <v>1122</v>
      </c>
      <c r="H3008" t="s">
        <v>1112</v>
      </c>
      <c r="I3008" t="s">
        <v>1107</v>
      </c>
      <c r="J3008" t="s">
        <v>1039</v>
      </c>
      <c r="K3008">
        <v>10206.23</v>
      </c>
      <c r="L3008">
        <v>0</v>
      </c>
      <c r="M3008">
        <v>70870.446599999996</v>
      </c>
      <c r="N3008">
        <v>70870.446599999996</v>
      </c>
      <c r="O3008">
        <v>0</v>
      </c>
      <c r="R3008">
        <v>4715.1428999999998</v>
      </c>
      <c r="S3008">
        <v>17150.857100000001</v>
      </c>
      <c r="T3008">
        <v>568.71429999999998</v>
      </c>
      <c r="U3008">
        <f t="shared" si="55"/>
        <v>3.3159526470545889E-2</v>
      </c>
      <c r="V3008">
        <f t="shared" si="56"/>
        <v>8.5012244498431325E-2</v>
      </c>
      <c r="W3008">
        <f t="shared" si="57"/>
        <v>2.5637351780021307</v>
      </c>
      <c r="X3008">
        <f t="shared" si="58"/>
        <v>0.59031157773950049</v>
      </c>
      <c r="Y3008">
        <f t="shared" si="59"/>
        <v>17.802171519664117</v>
      </c>
      <c r="AC3008">
        <v>4715.1428999999998</v>
      </c>
      <c r="AD3008">
        <v>17150.857100000001</v>
      </c>
      <c r="AE3008">
        <v>568.71429999999998</v>
      </c>
      <c r="AF3008">
        <v>3.3658739999999999E-2</v>
      </c>
      <c r="AG3008">
        <v>10206.23</v>
      </c>
      <c r="AH3008">
        <v>0</v>
      </c>
      <c r="AI3008">
        <v>70870.446599999996</v>
      </c>
      <c r="AJ3008">
        <v>70870.446599999996</v>
      </c>
      <c r="AK3008">
        <v>0</v>
      </c>
    </row>
    <row r="3009" spans="1:37" ht="19" customHeight="1">
      <c r="A3009" t="s">
        <v>1290</v>
      </c>
      <c r="B3009" t="s">
        <v>1291</v>
      </c>
      <c r="C3009" t="s">
        <v>1292</v>
      </c>
      <c r="D3009">
        <v>7</v>
      </c>
      <c r="E3009" t="s">
        <v>1124</v>
      </c>
      <c r="F3009" t="s">
        <v>1124</v>
      </c>
      <c r="G3009" t="s">
        <v>1124</v>
      </c>
      <c r="H3009" t="s">
        <v>1125</v>
      </c>
      <c r="I3009" t="s">
        <v>1107</v>
      </c>
      <c r="J3009" t="s">
        <v>1042</v>
      </c>
      <c r="K3009">
        <v>16996</v>
      </c>
      <c r="L3009">
        <v>0</v>
      </c>
      <c r="M3009">
        <v>16996</v>
      </c>
      <c r="N3009">
        <v>16996</v>
      </c>
      <c r="O3009">
        <v>0</v>
      </c>
      <c r="Q3009">
        <v>288.71429999999998</v>
      </c>
      <c r="R3009">
        <v>6.5713999999999997</v>
      </c>
      <c r="S3009">
        <v>271</v>
      </c>
      <c r="T3009">
        <v>19.428599999999999</v>
      </c>
      <c r="U3009">
        <f t="shared" si="55"/>
        <v>7.1692250922509221E-2</v>
      </c>
      <c r="V3009">
        <f t="shared" si="56"/>
        <v>8.9594095940959413</v>
      </c>
      <c r="W3009">
        <f t="shared" si="57"/>
        <v>124.97040445528756</v>
      </c>
      <c r="X3009">
        <f t="shared" si="58"/>
        <v>8.9594095940959413</v>
      </c>
      <c r="Y3009">
        <f t="shared" si="59"/>
        <v>124.97040445528756</v>
      </c>
      <c r="AB3009">
        <v>288.71429999999998</v>
      </c>
      <c r="AC3009">
        <v>6.5713999999999997</v>
      </c>
      <c r="AD3009">
        <v>271</v>
      </c>
      <c r="AE3009">
        <v>19.428599999999999</v>
      </c>
      <c r="AF3009">
        <v>7.1266629999999997E-2</v>
      </c>
      <c r="AG3009">
        <v>16996</v>
      </c>
      <c r="AH3009">
        <v>0</v>
      </c>
      <c r="AI3009">
        <v>16996</v>
      </c>
      <c r="AJ3009">
        <v>16996</v>
      </c>
      <c r="AK3009">
        <v>0</v>
      </c>
    </row>
    <row r="3010" spans="1:37" ht="19" customHeight="1">
      <c r="A3010" t="s">
        <v>1290</v>
      </c>
      <c r="B3010" t="s">
        <v>1291</v>
      </c>
      <c r="C3010" t="s">
        <v>1292</v>
      </c>
      <c r="D3010">
        <v>7</v>
      </c>
      <c r="E3010" t="s">
        <v>1126</v>
      </c>
      <c r="F3010" t="s">
        <v>1127</v>
      </c>
      <c r="G3010" t="s">
        <v>1127</v>
      </c>
      <c r="H3010" t="s">
        <v>1128</v>
      </c>
      <c r="I3010" t="s">
        <v>1129</v>
      </c>
      <c r="J3010" t="s">
        <v>1039</v>
      </c>
      <c r="K3010">
        <v>3810173</v>
      </c>
      <c r="L3010">
        <v>0</v>
      </c>
      <c r="M3010">
        <v>26457298.91</v>
      </c>
      <c r="N3010">
        <v>26457298.91</v>
      </c>
      <c r="O3010">
        <v>0</v>
      </c>
      <c r="P3010">
        <v>933032.71429999999</v>
      </c>
      <c r="Q3010">
        <v>4841254.5710000005</v>
      </c>
      <c r="R3010">
        <v>266480</v>
      </c>
      <c r="S3010">
        <v>19884678.289999999</v>
      </c>
      <c r="T3010">
        <v>133416.28570000001</v>
      </c>
      <c r="U3010">
        <f t="shared" si="55"/>
        <v>6.7095018463082219E-3</v>
      </c>
      <c r="V3010">
        <f t="shared" si="56"/>
        <v>2.7373358554418359E-2</v>
      </c>
      <c r="W3010">
        <f t="shared" si="57"/>
        <v>4.0797900025141267</v>
      </c>
      <c r="X3010">
        <f t="shared" si="58"/>
        <v>0.19007670503277727</v>
      </c>
      <c r="Y3010">
        <f t="shared" si="59"/>
        <v>28.329480993788451</v>
      </c>
      <c r="AA3010">
        <v>933032.71429999999</v>
      </c>
      <c r="AB3010">
        <v>4841254.5710000005</v>
      </c>
      <c r="AC3010">
        <v>266480</v>
      </c>
      <c r="AD3010">
        <v>19884678.289999999</v>
      </c>
      <c r="AE3010">
        <v>133416.28570000001</v>
      </c>
      <c r="AF3010">
        <v>6.7102100000000003E-3</v>
      </c>
      <c r="AG3010">
        <v>3810173</v>
      </c>
      <c r="AH3010">
        <v>0</v>
      </c>
      <c r="AI3010">
        <v>26457298.91</v>
      </c>
      <c r="AJ3010">
        <v>26457298.91</v>
      </c>
      <c r="AK3010">
        <v>0</v>
      </c>
    </row>
    <row r="3011" spans="1:37" ht="19" customHeight="1">
      <c r="A3011" t="s">
        <v>1290</v>
      </c>
      <c r="B3011" t="s">
        <v>1291</v>
      </c>
      <c r="C3011" t="s">
        <v>1292</v>
      </c>
      <c r="D3011">
        <v>7</v>
      </c>
      <c r="E3011" t="s">
        <v>1132</v>
      </c>
      <c r="F3011" t="s">
        <v>1133</v>
      </c>
      <c r="G3011" t="s">
        <v>1133</v>
      </c>
      <c r="H3011" t="s">
        <v>1134</v>
      </c>
      <c r="I3011" t="s">
        <v>1129</v>
      </c>
      <c r="J3011" t="s">
        <v>1135</v>
      </c>
      <c r="K3011">
        <v>34715455</v>
      </c>
      <c r="L3011">
        <v>0</v>
      </c>
      <c r="M3011">
        <v>7625676.8459999999</v>
      </c>
      <c r="N3011">
        <v>7625676.8459999999</v>
      </c>
      <c r="O3011">
        <v>0</v>
      </c>
      <c r="P3011">
        <v>533.42859999999996</v>
      </c>
      <c r="Q3011">
        <v>21433.571400000001</v>
      </c>
      <c r="R3011">
        <v>639</v>
      </c>
      <c r="S3011">
        <v>25462.857100000001</v>
      </c>
      <c r="T3011">
        <v>2319.5713999999998</v>
      </c>
      <c r="U3011">
        <f t="shared" si="55"/>
        <v>9.1096273717060597E-2</v>
      </c>
      <c r="V3011">
        <f t="shared" si="56"/>
        <v>194.76803780537708</v>
      </c>
      <c r="W3011">
        <f t="shared" si="57"/>
        <v>2138.046155546544</v>
      </c>
      <c r="X3011">
        <f t="shared" si="58"/>
        <v>42.783196021291282</v>
      </c>
      <c r="Y3011">
        <f t="shared" si="59"/>
        <v>469.6481455890638</v>
      </c>
      <c r="AA3011">
        <v>533.42859999999996</v>
      </c>
      <c r="AB3011">
        <v>21433.571400000001</v>
      </c>
      <c r="AC3011">
        <v>639</v>
      </c>
      <c r="AD3011">
        <v>25462.857100000001</v>
      </c>
      <c r="AE3011">
        <v>2319.5713999999998</v>
      </c>
      <c r="AF3011">
        <v>9.1082440000000001E-2</v>
      </c>
      <c r="AG3011">
        <v>34715455</v>
      </c>
      <c r="AH3011">
        <v>0</v>
      </c>
      <c r="AI3011">
        <v>7625676.8459999999</v>
      </c>
      <c r="AJ3011">
        <v>7625676.8459999999</v>
      </c>
      <c r="AK3011">
        <v>0</v>
      </c>
    </row>
    <row r="3012" spans="1:37" ht="19" customHeight="1">
      <c r="A3012" t="s">
        <v>1290</v>
      </c>
      <c r="B3012" t="s">
        <v>1291</v>
      </c>
      <c r="C3012" t="s">
        <v>1292</v>
      </c>
      <c r="D3012">
        <v>7</v>
      </c>
      <c r="E3012" t="s">
        <v>1130</v>
      </c>
      <c r="F3012" t="s">
        <v>1130</v>
      </c>
      <c r="G3012" t="s">
        <v>1130</v>
      </c>
      <c r="H3012" t="s">
        <v>1131</v>
      </c>
      <c r="I3012" t="s">
        <v>1129</v>
      </c>
      <c r="J3012" t="s">
        <v>1042</v>
      </c>
      <c r="K3012">
        <v>7029031</v>
      </c>
      <c r="L3012">
        <v>0</v>
      </c>
      <c r="M3012">
        <v>7029031</v>
      </c>
      <c r="N3012">
        <v>7029031</v>
      </c>
      <c r="O3012">
        <v>0</v>
      </c>
      <c r="P3012">
        <v>13577.2857</v>
      </c>
      <c r="Q3012">
        <v>493929.71429999999</v>
      </c>
      <c r="R3012">
        <v>9408.4285999999993</v>
      </c>
      <c r="S3012">
        <v>527727.28570000001</v>
      </c>
      <c r="T3012">
        <v>7314.1428999999998</v>
      </c>
      <c r="U3012">
        <f t="shared" si="55"/>
        <v>1.3859701967652115E-2</v>
      </c>
      <c r="V3012">
        <f t="shared" si="56"/>
        <v>1.9027768942861119</v>
      </c>
      <c r="W3012">
        <f t="shared" si="57"/>
        <v>137.28844232921477</v>
      </c>
      <c r="X3012">
        <f t="shared" si="58"/>
        <v>1.9027768942861119</v>
      </c>
      <c r="Y3012">
        <f t="shared" si="59"/>
        <v>137.28844232921477</v>
      </c>
      <c r="AA3012">
        <v>13577.2857</v>
      </c>
      <c r="AB3012">
        <v>493929.71429999999</v>
      </c>
      <c r="AC3012">
        <v>9408.4285999999993</v>
      </c>
      <c r="AD3012">
        <v>527727.28570000001</v>
      </c>
      <c r="AE3012">
        <v>7314.1428999999998</v>
      </c>
      <c r="AF3012">
        <v>1.3856469999999999E-2</v>
      </c>
      <c r="AG3012">
        <v>7029031</v>
      </c>
      <c r="AH3012">
        <v>0</v>
      </c>
      <c r="AI3012">
        <v>7029031</v>
      </c>
      <c r="AJ3012">
        <v>7029031</v>
      </c>
      <c r="AK3012">
        <v>0</v>
      </c>
    </row>
    <row r="3013" spans="1:37" ht="19" customHeight="1">
      <c r="A3013" t="s">
        <v>1290</v>
      </c>
      <c r="B3013" t="s">
        <v>1291</v>
      </c>
      <c r="C3013" t="s">
        <v>1292</v>
      </c>
      <c r="D3013">
        <v>7</v>
      </c>
      <c r="E3013" t="s">
        <v>1136</v>
      </c>
      <c r="F3013" t="s">
        <v>1136</v>
      </c>
      <c r="G3013" t="s">
        <v>1136</v>
      </c>
      <c r="H3013" t="s">
        <v>1137</v>
      </c>
      <c r="I3013" t="s">
        <v>1129</v>
      </c>
      <c r="J3013" t="s">
        <v>1135</v>
      </c>
      <c r="K3013">
        <v>28123955</v>
      </c>
      <c r="L3013">
        <v>0</v>
      </c>
      <c r="M3013">
        <v>6176859.8099999996</v>
      </c>
      <c r="N3013">
        <v>6176859.8099999996</v>
      </c>
      <c r="O3013">
        <v>0</v>
      </c>
      <c r="P3013">
        <v>1021.8570999999999</v>
      </c>
      <c r="Q3013">
        <v>25361.142899999999</v>
      </c>
      <c r="R3013">
        <v>1294.4286</v>
      </c>
      <c r="S3013">
        <v>26248.571400000001</v>
      </c>
      <c r="T3013">
        <v>2846.4286000000002</v>
      </c>
      <c r="U3013">
        <f t="shared" si="55"/>
        <v>0.10844127692221757</v>
      </c>
      <c r="V3013">
        <f t="shared" si="56"/>
        <v>153.06386758796546</v>
      </c>
      <c r="W3013">
        <f t="shared" si="57"/>
        <v>1411.4908264844082</v>
      </c>
      <c r="X3013">
        <f t="shared" si="58"/>
        <v>33.617393146421456</v>
      </c>
      <c r="Y3013">
        <f t="shared" si="59"/>
        <v>310.00550805515172</v>
      </c>
      <c r="AA3013">
        <v>1021.8570999999999</v>
      </c>
      <c r="AB3013">
        <v>25361.142899999999</v>
      </c>
      <c r="AC3013">
        <v>1294.4286</v>
      </c>
      <c r="AD3013">
        <v>26248.571400000001</v>
      </c>
      <c r="AE3013">
        <v>2846.4286000000002</v>
      </c>
      <c r="AF3013">
        <v>0.10842576</v>
      </c>
      <c r="AG3013">
        <v>28123955</v>
      </c>
      <c r="AH3013">
        <v>0</v>
      </c>
      <c r="AI3013">
        <v>6176859.8099999996</v>
      </c>
      <c r="AJ3013">
        <v>6176859.8099999996</v>
      </c>
      <c r="AK3013">
        <v>0</v>
      </c>
    </row>
    <row r="3014" spans="1:37" ht="19" customHeight="1">
      <c r="A3014" t="s">
        <v>1290</v>
      </c>
      <c r="B3014" t="s">
        <v>1291</v>
      </c>
      <c r="C3014" t="s">
        <v>1292</v>
      </c>
      <c r="D3014">
        <v>7</v>
      </c>
      <c r="E3014" t="s">
        <v>1138</v>
      </c>
      <c r="F3014" t="s">
        <v>1138</v>
      </c>
      <c r="G3014" t="s">
        <v>1139</v>
      </c>
      <c r="H3014" t="s">
        <v>1140</v>
      </c>
      <c r="I3014" t="s">
        <v>1129</v>
      </c>
      <c r="J3014" t="s">
        <v>1042</v>
      </c>
      <c r="K3014">
        <v>2246588</v>
      </c>
      <c r="L3014">
        <v>0</v>
      </c>
      <c r="M3014">
        <v>2246588</v>
      </c>
      <c r="N3014">
        <v>2246588</v>
      </c>
      <c r="O3014">
        <v>0</v>
      </c>
      <c r="P3014">
        <v>3495.4286000000002</v>
      </c>
      <c r="Q3014">
        <v>338072</v>
      </c>
      <c r="R3014">
        <v>1305.2856999999999</v>
      </c>
      <c r="S3014">
        <v>341993.71429999999</v>
      </c>
      <c r="T3014">
        <v>3785.4286000000002</v>
      </c>
      <c r="U3014">
        <f t="shared" si="55"/>
        <v>1.106870811280288E-2</v>
      </c>
      <c r="V3014">
        <f t="shared" si="56"/>
        <v>0.9384416421630789</v>
      </c>
      <c r="W3014">
        <f t="shared" si="57"/>
        <v>84.783303760409808</v>
      </c>
      <c r="X3014">
        <f t="shared" si="58"/>
        <v>0.9384416421630789</v>
      </c>
      <c r="Y3014">
        <f t="shared" si="59"/>
        <v>84.783303760409808</v>
      </c>
      <c r="AA3014">
        <v>3495.4286000000002</v>
      </c>
      <c r="AB3014">
        <v>338072</v>
      </c>
      <c r="AC3014">
        <v>1305.2856999999999</v>
      </c>
      <c r="AD3014">
        <v>341993.71429999999</v>
      </c>
      <c r="AE3014">
        <v>3785.4286000000002</v>
      </c>
      <c r="AF3014">
        <v>1.106705E-2</v>
      </c>
      <c r="AG3014">
        <v>2246588</v>
      </c>
      <c r="AH3014">
        <v>0</v>
      </c>
      <c r="AI3014">
        <v>2246588</v>
      </c>
      <c r="AJ3014">
        <v>2246588</v>
      </c>
      <c r="AK3014">
        <v>0</v>
      </c>
    </row>
    <row r="3015" spans="1:37" ht="19" customHeight="1">
      <c r="A3015" t="s">
        <v>1290</v>
      </c>
      <c r="B3015" t="s">
        <v>1291</v>
      </c>
      <c r="C3015" t="s">
        <v>1292</v>
      </c>
      <c r="D3015">
        <v>7</v>
      </c>
      <c r="E3015" t="s">
        <v>1141</v>
      </c>
      <c r="F3015" t="s">
        <v>1141</v>
      </c>
      <c r="G3015" t="s">
        <v>1141</v>
      </c>
      <c r="H3015" t="s">
        <v>1142</v>
      </c>
      <c r="I3015" t="s">
        <v>1129</v>
      </c>
      <c r="J3015" t="s">
        <v>1039</v>
      </c>
      <c r="K3015">
        <v>268469.70169999998</v>
      </c>
      <c r="L3015">
        <v>0</v>
      </c>
      <c r="M3015">
        <v>1864326.054</v>
      </c>
      <c r="N3015">
        <v>1864326.054</v>
      </c>
      <c r="O3015">
        <v>0</v>
      </c>
      <c r="P3015">
        <v>24022.571400000001</v>
      </c>
      <c r="Q3015">
        <v>270488.85710000002</v>
      </c>
      <c r="R3015">
        <v>32070</v>
      </c>
      <c r="S3015">
        <v>345330</v>
      </c>
      <c r="T3015">
        <v>1507.4286</v>
      </c>
      <c r="U3015">
        <f t="shared" si="55"/>
        <v>4.3651828685605069E-3</v>
      </c>
      <c r="V3015">
        <f t="shared" si="56"/>
        <v>0.11106134575209634</v>
      </c>
      <c r="W3015">
        <f t="shared" si="57"/>
        <v>25.442541377131512</v>
      </c>
      <c r="X3015">
        <f t="shared" si="58"/>
        <v>0.77123995432939918</v>
      </c>
      <c r="Y3015">
        <f t="shared" si="59"/>
        <v>176.6798728832473</v>
      </c>
      <c r="AA3015">
        <v>24022.571400000001</v>
      </c>
      <c r="AB3015">
        <v>270488.85710000002</v>
      </c>
      <c r="AC3015">
        <v>32070</v>
      </c>
      <c r="AD3015">
        <v>345330</v>
      </c>
      <c r="AE3015">
        <v>1507.4286</v>
      </c>
      <c r="AF3015">
        <v>4.3654899999999996E-3</v>
      </c>
      <c r="AG3015">
        <v>268469.70169999998</v>
      </c>
      <c r="AH3015">
        <v>0</v>
      </c>
      <c r="AI3015">
        <v>1864326.054</v>
      </c>
      <c r="AJ3015">
        <v>1864326.054</v>
      </c>
      <c r="AK3015">
        <v>0</v>
      </c>
    </row>
    <row r="3016" spans="1:37" ht="19" customHeight="1">
      <c r="A3016" t="s">
        <v>1290</v>
      </c>
      <c r="B3016" t="s">
        <v>1291</v>
      </c>
      <c r="C3016" t="s">
        <v>1292</v>
      </c>
      <c r="D3016">
        <v>7</v>
      </c>
      <c r="E3016" t="s">
        <v>1143</v>
      </c>
      <c r="F3016" t="s">
        <v>1143</v>
      </c>
      <c r="G3016" t="s">
        <v>1143</v>
      </c>
      <c r="H3016" t="s">
        <v>1144</v>
      </c>
      <c r="I3016" t="s">
        <v>1129</v>
      </c>
      <c r="J3016" t="s">
        <v>1039</v>
      </c>
      <c r="K3016">
        <v>72788.350000000006</v>
      </c>
      <c r="L3016">
        <v>0</v>
      </c>
      <c r="M3016">
        <v>505378.68310000002</v>
      </c>
      <c r="N3016">
        <v>505378.68310000002</v>
      </c>
      <c r="O3016">
        <v>0</v>
      </c>
      <c r="P3016">
        <v>13795.428599999999</v>
      </c>
      <c r="Q3016">
        <v>223232.28570000001</v>
      </c>
      <c r="R3016">
        <v>88170.857099999994</v>
      </c>
      <c r="S3016">
        <v>687978</v>
      </c>
      <c r="T3016">
        <v>7269</v>
      </c>
      <c r="U3016">
        <f t="shared" si="55"/>
        <v>1.0565744834863906E-2</v>
      </c>
      <c r="V3016">
        <f t="shared" si="56"/>
        <v>1.5114343357324965E-2</v>
      </c>
      <c r="W3016">
        <f t="shared" si="57"/>
        <v>1.4305042941650454</v>
      </c>
      <c r="X3016">
        <f t="shared" si="58"/>
        <v>0.10494078986329713</v>
      </c>
      <c r="Y3016">
        <f t="shared" si="59"/>
        <v>9.9321715130790249</v>
      </c>
      <c r="AA3016">
        <v>13795.428599999999</v>
      </c>
      <c r="AB3016">
        <v>223232.28570000001</v>
      </c>
      <c r="AC3016">
        <v>88170.857099999994</v>
      </c>
      <c r="AD3016">
        <v>687978</v>
      </c>
      <c r="AE3016">
        <v>7269</v>
      </c>
      <c r="AF3016">
        <v>1.056697E-2</v>
      </c>
      <c r="AG3016">
        <v>72788.350000000006</v>
      </c>
      <c r="AH3016">
        <v>0</v>
      </c>
      <c r="AI3016">
        <v>505378.68310000002</v>
      </c>
      <c r="AJ3016">
        <v>505378.68310000002</v>
      </c>
      <c r="AK3016">
        <v>0</v>
      </c>
    </row>
    <row r="3017" spans="1:37" ht="19" customHeight="1">
      <c r="A3017" t="s">
        <v>1290</v>
      </c>
      <c r="B3017" t="s">
        <v>1291</v>
      </c>
      <c r="C3017" t="s">
        <v>1292</v>
      </c>
      <c r="D3017">
        <v>7</v>
      </c>
      <c r="E3017" t="s">
        <v>1149</v>
      </c>
      <c r="F3017" t="s">
        <v>1149</v>
      </c>
      <c r="G3017" t="s">
        <v>1149</v>
      </c>
      <c r="H3017" t="s">
        <v>1144</v>
      </c>
      <c r="I3017" t="s">
        <v>1129</v>
      </c>
      <c r="J3017" t="s">
        <v>1039</v>
      </c>
      <c r="K3017">
        <v>53866.03</v>
      </c>
      <c r="L3017">
        <v>0</v>
      </c>
      <c r="M3017">
        <v>374018.31349999999</v>
      </c>
      <c r="N3017">
        <v>374018.31349999999</v>
      </c>
      <c r="O3017">
        <v>0</v>
      </c>
      <c r="P3017">
        <v>4152.7142999999996</v>
      </c>
      <c r="Q3017">
        <v>180518.85709999999</v>
      </c>
      <c r="R3017">
        <v>17498</v>
      </c>
      <c r="S3017">
        <v>302444.71429999999</v>
      </c>
      <c r="T3017">
        <v>5320.7142999999996</v>
      </c>
      <c r="U3017">
        <f t="shared" si="55"/>
        <v>1.759235340685205E-2</v>
      </c>
      <c r="V3017">
        <f t="shared" si="56"/>
        <v>2.544315300952556E-2</v>
      </c>
      <c r="W3017">
        <f t="shared" si="57"/>
        <v>1.4462620447140233</v>
      </c>
      <c r="X3017">
        <f t="shared" si="58"/>
        <v>0.17666431290268095</v>
      </c>
      <c r="Y3017">
        <f t="shared" si="59"/>
        <v>10.042108000960914</v>
      </c>
      <c r="AA3017">
        <v>4152.7142999999996</v>
      </c>
      <c r="AB3017">
        <v>180518.85709999999</v>
      </c>
      <c r="AC3017">
        <v>17498</v>
      </c>
      <c r="AD3017">
        <v>302444.71429999999</v>
      </c>
      <c r="AE3017">
        <v>5320.7142999999996</v>
      </c>
      <c r="AF3017">
        <v>1.7583390000000001E-2</v>
      </c>
      <c r="AG3017">
        <v>53866.03</v>
      </c>
      <c r="AH3017">
        <v>0</v>
      </c>
      <c r="AI3017">
        <v>374018.31349999999</v>
      </c>
      <c r="AJ3017">
        <v>374018.31349999999</v>
      </c>
      <c r="AK3017">
        <v>0</v>
      </c>
    </row>
    <row r="3018" spans="1:37" ht="19" customHeight="1">
      <c r="A3018" t="s">
        <v>1290</v>
      </c>
      <c r="B3018" t="s">
        <v>1291</v>
      </c>
      <c r="C3018" t="s">
        <v>1292</v>
      </c>
      <c r="D3018">
        <v>7</v>
      </c>
      <c r="E3018" t="s">
        <v>1145</v>
      </c>
      <c r="F3018" t="s">
        <v>1146</v>
      </c>
      <c r="G3018" t="s">
        <v>1146</v>
      </c>
      <c r="H3018" t="s">
        <v>1134</v>
      </c>
      <c r="I3018" t="s">
        <v>1129</v>
      </c>
      <c r="J3018" t="s">
        <v>1039</v>
      </c>
      <c r="K3018">
        <v>47662.89</v>
      </c>
      <c r="L3018">
        <v>0</v>
      </c>
      <c r="M3018">
        <v>330945.2794</v>
      </c>
      <c r="N3018">
        <v>330945.2794</v>
      </c>
      <c r="O3018">
        <v>0</v>
      </c>
      <c r="P3018">
        <v>1000.1429000000001</v>
      </c>
      <c r="Q3018">
        <v>15758.142900000001</v>
      </c>
      <c r="R3018">
        <v>921</v>
      </c>
      <c r="S3018">
        <v>15733.428599999999</v>
      </c>
      <c r="T3018">
        <v>232.28569999999999</v>
      </c>
      <c r="U3018">
        <f t="shared" si="55"/>
        <v>1.4763832213914264E-2</v>
      </c>
      <c r="V3018">
        <f t="shared" si="56"/>
        <v>0.43277180446951569</v>
      </c>
      <c r="W3018">
        <f t="shared" si="57"/>
        <v>29.312972282470621</v>
      </c>
      <c r="X3018">
        <f t="shared" si="58"/>
        <v>3.0049328890171378</v>
      </c>
      <c r="Y3018">
        <f t="shared" si="59"/>
        <v>203.53339468225062</v>
      </c>
      <c r="AA3018">
        <v>1000.1429000000001</v>
      </c>
      <c r="AB3018">
        <v>15758.142900000001</v>
      </c>
      <c r="AC3018">
        <v>921</v>
      </c>
      <c r="AD3018">
        <v>15733.428599999999</v>
      </c>
      <c r="AE3018">
        <v>232.28569999999999</v>
      </c>
      <c r="AF3018">
        <v>1.476539E-2</v>
      </c>
      <c r="AG3018">
        <v>47662.89</v>
      </c>
      <c r="AH3018">
        <v>0</v>
      </c>
      <c r="AI3018">
        <v>330945.2794</v>
      </c>
      <c r="AJ3018">
        <v>330945.2794</v>
      </c>
      <c r="AK3018">
        <v>0</v>
      </c>
    </row>
    <row r="3019" spans="1:37" ht="19" customHeight="1">
      <c r="A3019" t="s">
        <v>1290</v>
      </c>
      <c r="B3019" t="s">
        <v>1291</v>
      </c>
      <c r="C3019" t="s">
        <v>1292</v>
      </c>
      <c r="D3019">
        <v>7</v>
      </c>
      <c r="E3019" t="s">
        <v>1147</v>
      </c>
      <c r="F3019" t="s">
        <v>1148</v>
      </c>
      <c r="G3019" t="s">
        <v>1139</v>
      </c>
      <c r="H3019" t="s">
        <v>1140</v>
      </c>
      <c r="I3019" t="s">
        <v>1129</v>
      </c>
      <c r="J3019" t="s">
        <v>1042</v>
      </c>
      <c r="K3019">
        <v>328199</v>
      </c>
      <c r="L3019">
        <v>0</v>
      </c>
      <c r="M3019">
        <v>328199</v>
      </c>
      <c r="N3019">
        <v>328199</v>
      </c>
      <c r="O3019">
        <v>0</v>
      </c>
      <c r="P3019">
        <v>1831</v>
      </c>
      <c r="Q3019">
        <v>168582.57139999999</v>
      </c>
      <c r="R3019">
        <v>1688.5714</v>
      </c>
      <c r="S3019">
        <v>176472.14290000001</v>
      </c>
      <c r="T3019">
        <v>1602.5714</v>
      </c>
      <c r="U3019">
        <f t="shared" si="55"/>
        <v>9.0811579304509032E-3</v>
      </c>
      <c r="V3019">
        <f t="shared" si="56"/>
        <v>0.26568256416050712</v>
      </c>
      <c r="W3019">
        <f t="shared" si="57"/>
        <v>29.256463349197062</v>
      </c>
      <c r="X3019">
        <f t="shared" si="58"/>
        <v>0.26568256416050712</v>
      </c>
      <c r="Y3019">
        <f t="shared" si="59"/>
        <v>29.256463349197062</v>
      </c>
      <c r="AA3019">
        <v>1831</v>
      </c>
      <c r="AB3019">
        <v>168582.57139999999</v>
      </c>
      <c r="AC3019">
        <v>1688.5714</v>
      </c>
      <c r="AD3019">
        <v>176472.14290000001</v>
      </c>
      <c r="AE3019">
        <v>1602.5714</v>
      </c>
      <c r="AF3019">
        <v>9.0779299999999997E-3</v>
      </c>
      <c r="AG3019">
        <v>328199</v>
      </c>
      <c r="AH3019">
        <v>0</v>
      </c>
      <c r="AI3019">
        <v>328199</v>
      </c>
      <c r="AJ3019">
        <v>328199</v>
      </c>
      <c r="AK3019">
        <v>0</v>
      </c>
    </row>
    <row r="3020" spans="1:37" ht="19" customHeight="1">
      <c r="A3020" t="s">
        <v>1290</v>
      </c>
      <c r="B3020" t="s">
        <v>1291</v>
      </c>
      <c r="C3020" t="s">
        <v>1292</v>
      </c>
      <c r="D3020">
        <v>7</v>
      </c>
      <c r="E3020" t="s">
        <v>1150</v>
      </c>
      <c r="F3020" t="s">
        <v>1151</v>
      </c>
      <c r="G3020" t="s">
        <v>1151</v>
      </c>
      <c r="H3020" t="s">
        <v>1152</v>
      </c>
      <c r="I3020" t="s">
        <v>1129</v>
      </c>
      <c r="J3020" t="s">
        <v>1153</v>
      </c>
      <c r="K3020">
        <v>813868</v>
      </c>
      <c r="L3020">
        <v>0</v>
      </c>
      <c r="M3020">
        <v>129887.4105</v>
      </c>
      <c r="N3020">
        <v>129887.4105</v>
      </c>
      <c r="O3020">
        <v>0</v>
      </c>
      <c r="R3020">
        <v>704.57140000000004</v>
      </c>
      <c r="S3020">
        <v>13852.571400000001</v>
      </c>
      <c r="T3020">
        <v>339</v>
      </c>
      <c r="U3020">
        <f t="shared" si="55"/>
        <v>2.447199081031266E-2</v>
      </c>
      <c r="V3020">
        <f t="shared" si="56"/>
        <v>8.3931606476222278</v>
      </c>
      <c r="W3020">
        <f t="shared" si="57"/>
        <v>342.97008006742522</v>
      </c>
      <c r="X3020">
        <f t="shared" si="58"/>
        <v>1.3394873645728227</v>
      </c>
      <c r="Y3020">
        <f t="shared" si="59"/>
        <v>54.735529077117576</v>
      </c>
      <c r="AC3020">
        <v>704.57140000000004</v>
      </c>
      <c r="AD3020">
        <v>13852.571400000001</v>
      </c>
      <c r="AE3020">
        <v>339</v>
      </c>
      <c r="AF3020">
        <v>2.4466749999999999E-2</v>
      </c>
      <c r="AG3020">
        <v>813868</v>
      </c>
      <c r="AH3020">
        <v>0</v>
      </c>
      <c r="AI3020">
        <v>129887.4105</v>
      </c>
      <c r="AJ3020">
        <v>129887.4105</v>
      </c>
      <c r="AK3020">
        <v>0</v>
      </c>
    </row>
    <row r="3021" spans="1:37" ht="19" customHeight="1">
      <c r="A3021" t="s">
        <v>1290</v>
      </c>
      <c r="B3021" t="s">
        <v>1291</v>
      </c>
      <c r="C3021" t="s">
        <v>1292</v>
      </c>
      <c r="D3021">
        <v>7</v>
      </c>
      <c r="E3021" t="s">
        <v>1155</v>
      </c>
      <c r="F3021" t="s">
        <v>1155</v>
      </c>
      <c r="G3021" t="s">
        <v>1155</v>
      </c>
      <c r="H3021" t="s">
        <v>1144</v>
      </c>
      <c r="I3021" t="s">
        <v>1129</v>
      </c>
      <c r="J3021" t="s">
        <v>1039</v>
      </c>
      <c r="K3021">
        <v>16863.18</v>
      </c>
      <c r="L3021">
        <v>0</v>
      </c>
      <c r="M3021">
        <v>117095.70050000001</v>
      </c>
      <c r="N3021">
        <v>117095.70050000001</v>
      </c>
      <c r="O3021">
        <v>0</v>
      </c>
      <c r="P3021">
        <v>356.57139999999998</v>
      </c>
      <c r="Q3021">
        <v>2679.2856999999999</v>
      </c>
      <c r="R3021">
        <v>557.71429999999998</v>
      </c>
      <c r="S3021">
        <v>3559.1428999999998</v>
      </c>
      <c r="T3021">
        <v>425</v>
      </c>
      <c r="U3021">
        <f t="shared" si="55"/>
        <v>0.11941077162144853</v>
      </c>
      <c r="V3021">
        <f t="shared" si="56"/>
        <v>0.67685557505592553</v>
      </c>
      <c r="W3021">
        <f t="shared" si="57"/>
        <v>5.6682957983193285</v>
      </c>
      <c r="X3021">
        <f t="shared" si="58"/>
        <v>4.6999959496669028</v>
      </c>
      <c r="Y3021">
        <f t="shared" si="59"/>
        <v>39.359899327731092</v>
      </c>
      <c r="AA3021">
        <v>356.57139999999998</v>
      </c>
      <c r="AB3021">
        <v>2679.2856999999999</v>
      </c>
      <c r="AC3021">
        <v>557.71429999999998</v>
      </c>
      <c r="AD3021">
        <v>3559.1428999999998</v>
      </c>
      <c r="AE3021">
        <v>425</v>
      </c>
      <c r="AF3021">
        <v>0.11932519</v>
      </c>
      <c r="AG3021">
        <v>16863.18</v>
      </c>
      <c r="AH3021">
        <v>0</v>
      </c>
      <c r="AI3021">
        <v>117095.70050000001</v>
      </c>
      <c r="AJ3021">
        <v>117095.70050000001</v>
      </c>
      <c r="AK3021">
        <v>0</v>
      </c>
    </row>
    <row r="3022" spans="1:37" ht="19" customHeight="1">
      <c r="A3022" t="s">
        <v>1290</v>
      </c>
      <c r="B3022" t="s">
        <v>1291</v>
      </c>
      <c r="C3022" t="s">
        <v>1292</v>
      </c>
      <c r="D3022">
        <v>7</v>
      </c>
      <c r="E3022" t="s">
        <v>1156</v>
      </c>
      <c r="F3022" t="s">
        <v>1157</v>
      </c>
      <c r="G3022" t="s">
        <v>1157</v>
      </c>
      <c r="H3022" t="s">
        <v>1140</v>
      </c>
      <c r="I3022" t="s">
        <v>1129</v>
      </c>
      <c r="J3022" t="s">
        <v>1032</v>
      </c>
      <c r="K3022">
        <v>1115757</v>
      </c>
      <c r="L3022">
        <v>0</v>
      </c>
      <c r="M3022">
        <v>77474.977100000004</v>
      </c>
      <c r="N3022">
        <v>77474.977100000004</v>
      </c>
      <c r="O3022">
        <v>0</v>
      </c>
      <c r="P3022">
        <v>2141.1428999999998</v>
      </c>
      <c r="Q3022">
        <v>124801.14290000001</v>
      </c>
      <c r="R3022">
        <v>31832.142899999999</v>
      </c>
      <c r="S3022">
        <v>172979.14290000001</v>
      </c>
      <c r="T3022">
        <v>1098.7143000000001</v>
      </c>
      <c r="U3022">
        <f t="shared" si="55"/>
        <v>6.3517154818784807E-3</v>
      </c>
      <c r="V3022">
        <f t="shared" si="56"/>
        <v>0.92146286812742162</v>
      </c>
      <c r="W3022">
        <f t="shared" si="57"/>
        <v>145.0730705360412</v>
      </c>
      <c r="X3022">
        <f t="shared" si="58"/>
        <v>6.3983747900907023E-2</v>
      </c>
      <c r="Y3022">
        <f t="shared" si="59"/>
        <v>10.073459380139651</v>
      </c>
      <c r="AA3022">
        <v>2141.1428999999998</v>
      </c>
      <c r="AB3022">
        <v>124801.14290000001</v>
      </c>
      <c r="AC3022">
        <v>31832.142899999999</v>
      </c>
      <c r="AD3022">
        <v>172979.14290000001</v>
      </c>
      <c r="AE3022">
        <v>1098.7143000000001</v>
      </c>
      <c r="AF3022">
        <v>6.3679699999999997E-3</v>
      </c>
      <c r="AG3022">
        <v>1115757</v>
      </c>
      <c r="AH3022">
        <v>0</v>
      </c>
      <c r="AI3022">
        <v>77474.977100000004</v>
      </c>
      <c r="AJ3022">
        <v>77474.977100000004</v>
      </c>
      <c r="AK3022">
        <v>0</v>
      </c>
    </row>
    <row r="3023" spans="1:37" ht="19" customHeight="1">
      <c r="A3023" t="s">
        <v>1290</v>
      </c>
      <c r="B3023" t="s">
        <v>1291</v>
      </c>
      <c r="C3023" t="s">
        <v>1292</v>
      </c>
      <c r="D3023">
        <v>7</v>
      </c>
      <c r="E3023" t="s">
        <v>1154</v>
      </c>
      <c r="F3023" t="s">
        <v>1154</v>
      </c>
      <c r="G3023" t="s">
        <v>1154</v>
      </c>
      <c r="H3023" t="s">
        <v>1142</v>
      </c>
      <c r="I3023" t="s">
        <v>1129</v>
      </c>
      <c r="J3023" t="s">
        <v>1039</v>
      </c>
      <c r="K3023">
        <v>6376.3606</v>
      </c>
      <c r="L3023">
        <v>0</v>
      </c>
      <c r="M3023">
        <v>44298.183499999999</v>
      </c>
      <c r="N3023">
        <v>44298.183499999999</v>
      </c>
      <c r="O3023">
        <v>0</v>
      </c>
      <c r="Q3023">
        <v>1691</v>
      </c>
      <c r="R3023">
        <v>1593.7143000000001</v>
      </c>
      <c r="S3023">
        <v>5852</v>
      </c>
      <c r="T3023">
        <v>7.4286000000000003</v>
      </c>
      <c r="U3023">
        <f t="shared" si="55"/>
        <v>1.269412166780588E-3</v>
      </c>
      <c r="V3023">
        <f t="shared" si="56"/>
        <v>0.15565766526706376</v>
      </c>
      <c r="W3023">
        <f t="shared" si="57"/>
        <v>122.62184760827842</v>
      </c>
      <c r="X3023">
        <f t="shared" si="58"/>
        <v>1.0813930158187677</v>
      </c>
      <c r="Y3023">
        <f t="shared" si="59"/>
        <v>851.88486775050853</v>
      </c>
      <c r="AB3023">
        <v>1691</v>
      </c>
      <c r="AC3023">
        <v>1593.7143000000001</v>
      </c>
      <c r="AD3023">
        <v>5852</v>
      </c>
      <c r="AE3023">
        <v>7.4286000000000003</v>
      </c>
      <c r="AF3023">
        <v>1.26987E-3</v>
      </c>
      <c r="AG3023">
        <v>6376.3606</v>
      </c>
      <c r="AH3023">
        <v>0</v>
      </c>
      <c r="AI3023">
        <v>44298.183499999999</v>
      </c>
      <c r="AJ3023">
        <v>44298.183499999999</v>
      </c>
      <c r="AK3023">
        <v>0</v>
      </c>
    </row>
    <row r="3024" spans="1:37" ht="19" customHeight="1">
      <c r="A3024" t="s">
        <v>1290</v>
      </c>
      <c r="B3024" t="s">
        <v>1291</v>
      </c>
      <c r="C3024" t="s">
        <v>1292</v>
      </c>
      <c r="D3024">
        <v>7</v>
      </c>
      <c r="E3024" t="s">
        <v>1158</v>
      </c>
      <c r="F3024" t="s">
        <v>1159</v>
      </c>
      <c r="G3024" t="s">
        <v>1159</v>
      </c>
      <c r="H3024" t="s">
        <v>1128</v>
      </c>
      <c r="I3024" t="s">
        <v>1129</v>
      </c>
      <c r="J3024" t="s">
        <v>1039</v>
      </c>
      <c r="K3024">
        <v>4608.59</v>
      </c>
      <c r="L3024">
        <v>0</v>
      </c>
      <c r="M3024">
        <v>31998.8161</v>
      </c>
      <c r="N3024">
        <v>31998.8161</v>
      </c>
      <c r="O3024">
        <v>0</v>
      </c>
      <c r="P3024">
        <v>595.14290000000005</v>
      </c>
      <c r="Q3024">
        <v>33759.142899999999</v>
      </c>
      <c r="R3024">
        <v>4292</v>
      </c>
      <c r="S3024">
        <v>39403.142899999999</v>
      </c>
      <c r="T3024">
        <v>334.71429999999998</v>
      </c>
      <c r="U3024">
        <f t="shared" si="55"/>
        <v>8.4946091952477227E-3</v>
      </c>
      <c r="V3024">
        <f t="shared" si="56"/>
        <v>1.6708565650990242E-2</v>
      </c>
      <c r="W3024">
        <f t="shared" si="57"/>
        <v>1.9669610769542862</v>
      </c>
      <c r="X3024">
        <f t="shared" si="58"/>
        <v>0.11601255906053989</v>
      </c>
      <c r="Y3024">
        <f t="shared" si="59"/>
        <v>13.65719792329501</v>
      </c>
      <c r="AA3024">
        <v>595.14290000000005</v>
      </c>
      <c r="AB3024">
        <v>33759.142899999999</v>
      </c>
      <c r="AC3024">
        <v>4292</v>
      </c>
      <c r="AD3024">
        <v>39403.142899999999</v>
      </c>
      <c r="AE3024">
        <v>334.71429999999998</v>
      </c>
      <c r="AF3024">
        <v>8.5032000000000007E-3</v>
      </c>
      <c r="AG3024">
        <v>4608.59</v>
      </c>
      <c r="AH3024">
        <v>0</v>
      </c>
      <c r="AI3024">
        <v>31998.8161</v>
      </c>
      <c r="AJ3024">
        <v>31998.8161</v>
      </c>
      <c r="AK3024">
        <v>0</v>
      </c>
    </row>
    <row r="3025" spans="1:37" ht="19" customHeight="1">
      <c r="A3025" t="s">
        <v>1290</v>
      </c>
      <c r="B3025" t="s">
        <v>1291</v>
      </c>
      <c r="C3025" t="s">
        <v>1292</v>
      </c>
      <c r="D3025">
        <v>7</v>
      </c>
      <c r="E3025" t="s">
        <v>1160</v>
      </c>
      <c r="F3025" t="s">
        <v>1161</v>
      </c>
      <c r="G3025" t="s">
        <v>1161</v>
      </c>
      <c r="H3025" t="s">
        <v>1140</v>
      </c>
      <c r="I3025" t="s">
        <v>1129</v>
      </c>
      <c r="J3025" t="s">
        <v>1032</v>
      </c>
      <c r="K3025">
        <v>438381</v>
      </c>
      <c r="L3025">
        <v>0</v>
      </c>
      <c r="M3025">
        <v>30440.7706</v>
      </c>
      <c r="N3025">
        <v>30440.7706</v>
      </c>
      <c r="O3025">
        <v>0</v>
      </c>
      <c r="P3025">
        <v>1211.4286</v>
      </c>
      <c r="Q3025">
        <v>37489.428599999999</v>
      </c>
      <c r="R3025">
        <v>8215.5714000000007</v>
      </c>
      <c r="S3025">
        <v>581037.42859999998</v>
      </c>
      <c r="U3025">
        <f t="shared" si="55"/>
        <v>0</v>
      </c>
      <c r="V3025">
        <f t="shared" si="56"/>
        <v>0.10778282785285125</v>
      </c>
      <c r="W3025" t="str">
        <f t="shared" si="57"/>
        <v/>
      </c>
      <c r="X3025">
        <f t="shared" si="58"/>
        <v>7.484339734815001E-3</v>
      </c>
      <c r="Y3025" t="str">
        <f t="shared" si="59"/>
        <v/>
      </c>
      <c r="AA3025">
        <v>1211.4286</v>
      </c>
      <c r="AB3025">
        <v>37489.428599999999</v>
      </c>
      <c r="AC3025">
        <v>8215.5714000000007</v>
      </c>
      <c r="AD3025">
        <v>581037.42859999998</v>
      </c>
      <c r="AF3025">
        <v>0</v>
      </c>
      <c r="AG3025">
        <v>438381</v>
      </c>
      <c r="AH3025">
        <v>0</v>
      </c>
      <c r="AI3025">
        <v>30440.7706</v>
      </c>
      <c r="AJ3025">
        <v>30440.7706</v>
      </c>
      <c r="AK3025">
        <v>0</v>
      </c>
    </row>
    <row r="3026" spans="1:37" ht="19" customHeight="1">
      <c r="A3026" t="s">
        <v>1290</v>
      </c>
      <c r="B3026" t="s">
        <v>1291</v>
      </c>
      <c r="C3026" t="s">
        <v>1292</v>
      </c>
      <c r="D3026">
        <v>7</v>
      </c>
      <c r="E3026" t="s">
        <v>1162</v>
      </c>
      <c r="F3026" t="s">
        <v>1162</v>
      </c>
      <c r="G3026" t="s">
        <v>1162</v>
      </c>
      <c r="H3026" t="s">
        <v>1131</v>
      </c>
      <c r="I3026" t="s">
        <v>1129</v>
      </c>
      <c r="J3026" t="s">
        <v>1163</v>
      </c>
      <c r="K3026">
        <v>205348</v>
      </c>
      <c r="L3026">
        <v>0</v>
      </c>
      <c r="M3026">
        <v>18602.6037</v>
      </c>
      <c r="N3026">
        <v>18602.6037</v>
      </c>
      <c r="O3026">
        <v>0</v>
      </c>
      <c r="P3026">
        <v>157.57140000000001</v>
      </c>
      <c r="Q3026">
        <v>11243</v>
      </c>
      <c r="R3026">
        <v>205.1429</v>
      </c>
      <c r="S3026">
        <v>11885</v>
      </c>
      <c r="T3026">
        <v>157.1429</v>
      </c>
      <c r="U3026">
        <f t="shared" si="55"/>
        <v>1.3221952040387043E-2</v>
      </c>
      <c r="V3026">
        <f t="shared" si="56"/>
        <v>2.4682733337339986</v>
      </c>
      <c r="W3026">
        <f t="shared" si="57"/>
        <v>186.67994908728662</v>
      </c>
      <c r="X3026">
        <f t="shared" si="58"/>
        <v>0.22360242442454473</v>
      </c>
      <c r="Y3026">
        <f t="shared" si="59"/>
        <v>16.911453296876374</v>
      </c>
      <c r="AA3026">
        <v>157.57140000000001</v>
      </c>
      <c r="AB3026">
        <v>11243</v>
      </c>
      <c r="AC3026">
        <v>205.1429</v>
      </c>
      <c r="AD3026">
        <v>11885</v>
      </c>
      <c r="AE3026">
        <v>157.1429</v>
      </c>
      <c r="AF3026">
        <v>1.322628E-2</v>
      </c>
      <c r="AG3026">
        <v>205348</v>
      </c>
      <c r="AH3026">
        <v>0</v>
      </c>
      <c r="AI3026">
        <v>18602.6037</v>
      </c>
      <c r="AJ3026">
        <v>18602.6037</v>
      </c>
      <c r="AK3026">
        <v>0</v>
      </c>
    </row>
    <row r="3027" spans="1:37" ht="19" customHeight="1">
      <c r="A3027" t="s">
        <v>1290</v>
      </c>
      <c r="B3027" t="s">
        <v>1291</v>
      </c>
      <c r="C3027" t="s">
        <v>1292</v>
      </c>
      <c r="D3027">
        <v>7</v>
      </c>
      <c r="E3027" t="s">
        <v>1164</v>
      </c>
      <c r="F3027" t="s">
        <v>1164</v>
      </c>
      <c r="G3027" t="s">
        <v>1164</v>
      </c>
      <c r="H3027" t="s">
        <v>1096</v>
      </c>
      <c r="I3027" t="s">
        <v>1165</v>
      </c>
      <c r="J3027" t="s">
        <v>1039</v>
      </c>
      <c r="K3027">
        <v>541357.55000000005</v>
      </c>
      <c r="L3027">
        <v>285517.69</v>
      </c>
      <c r="M3027">
        <v>5741267.273</v>
      </c>
      <c r="N3027">
        <v>3758825.2429999998</v>
      </c>
      <c r="O3027">
        <v>1982442.03</v>
      </c>
      <c r="Q3027">
        <v>462149</v>
      </c>
      <c r="R3027">
        <v>19334.857100000001</v>
      </c>
      <c r="S3027">
        <v>462915.14289999998</v>
      </c>
      <c r="T3027">
        <v>11626.428599999999</v>
      </c>
      <c r="U3027">
        <f t="shared" si="55"/>
        <v>2.5115680008142589E-2</v>
      </c>
      <c r="V3027">
        <f t="shared" si="56"/>
        <v>0.25517643157167563</v>
      </c>
      <c r="W3027">
        <f t="shared" si="57"/>
        <v>10.160044700718696</v>
      </c>
      <c r="X3027">
        <f t="shared" si="58"/>
        <v>1.77177405314904</v>
      </c>
      <c r="Y3027">
        <f t="shared" si="59"/>
        <v>70.544538414831877</v>
      </c>
      <c r="AB3027">
        <v>462149</v>
      </c>
      <c r="AC3027">
        <v>19334.857100000001</v>
      </c>
      <c r="AD3027">
        <v>462915.14289999998</v>
      </c>
      <c r="AE3027">
        <v>11626.428599999999</v>
      </c>
      <c r="AF3027">
        <v>2.511002E-2</v>
      </c>
      <c r="AG3027">
        <v>541357.55000000005</v>
      </c>
      <c r="AH3027">
        <v>285517.69</v>
      </c>
      <c r="AI3027">
        <v>5741267.273</v>
      </c>
      <c r="AJ3027">
        <v>3758825.2429999998</v>
      </c>
      <c r="AK3027">
        <v>1982442.03</v>
      </c>
    </row>
    <row r="3028" spans="1:37" ht="19" customHeight="1">
      <c r="A3028" t="s">
        <v>1290</v>
      </c>
      <c r="B3028" t="s">
        <v>1291</v>
      </c>
      <c r="C3028" t="s">
        <v>1292</v>
      </c>
      <c r="D3028">
        <v>7</v>
      </c>
      <c r="E3028" t="s">
        <v>1166</v>
      </c>
      <c r="G3028" t="s">
        <v>1167</v>
      </c>
      <c r="H3028" t="s">
        <v>1168</v>
      </c>
      <c r="I3028" t="s">
        <v>1165</v>
      </c>
      <c r="J3028" t="s">
        <v>1032</v>
      </c>
      <c r="K3028">
        <v>16730745</v>
      </c>
      <c r="L3028">
        <v>33150994.449999999</v>
      </c>
      <c r="M3028">
        <v>3463519.8149999999</v>
      </c>
      <c r="N3028">
        <v>1161687.1089999999</v>
      </c>
      <c r="O3028">
        <v>2301832.7059999998</v>
      </c>
      <c r="P3028">
        <v>22032.857100000001</v>
      </c>
      <c r="R3028">
        <v>0</v>
      </c>
      <c r="S3028">
        <v>242067.57139999999</v>
      </c>
      <c r="U3028">
        <f t="shared" si="55"/>
        <v>0</v>
      </c>
      <c r="V3028">
        <f t="shared" si="56"/>
        <v>29.437907512180828</v>
      </c>
      <c r="W3028" t="str">
        <f t="shared" si="57"/>
        <v/>
      </c>
      <c r="X3028">
        <f t="shared" si="58"/>
        <v>2.0440100346295291</v>
      </c>
      <c r="Y3028" t="str">
        <f t="shared" si="59"/>
        <v/>
      </c>
      <c r="AA3028">
        <v>22032.857100000001</v>
      </c>
      <c r="AC3028">
        <v>0</v>
      </c>
      <c r="AD3028">
        <v>242067.57139999999</v>
      </c>
      <c r="AF3028">
        <v>0</v>
      </c>
      <c r="AG3028">
        <v>16730745</v>
      </c>
      <c r="AH3028">
        <v>33150994.449999999</v>
      </c>
      <c r="AI3028">
        <v>3463519.8149999999</v>
      </c>
      <c r="AJ3028">
        <v>1161687.1089999999</v>
      </c>
      <c r="AK3028">
        <v>2301832.7059999998</v>
      </c>
    </row>
    <row r="3029" spans="1:37" ht="19" customHeight="1">
      <c r="A3029" t="s">
        <v>1290</v>
      </c>
      <c r="B3029" t="s">
        <v>1291</v>
      </c>
      <c r="C3029" t="s">
        <v>1292</v>
      </c>
      <c r="D3029">
        <v>7</v>
      </c>
      <c r="E3029" t="s">
        <v>1169</v>
      </c>
      <c r="G3029" t="s">
        <v>1170</v>
      </c>
      <c r="H3029" t="s">
        <v>1071</v>
      </c>
      <c r="I3029" t="s">
        <v>1165</v>
      </c>
      <c r="J3029" t="s">
        <v>1032</v>
      </c>
      <c r="K3029">
        <v>25977054</v>
      </c>
      <c r="L3029">
        <v>2395097.17</v>
      </c>
      <c r="M3029">
        <v>1970333.9580000001</v>
      </c>
      <c r="N3029">
        <v>1804030.3470000001</v>
      </c>
      <c r="O3029">
        <v>166303.61170000001</v>
      </c>
      <c r="P3029">
        <v>4806.4286000000002</v>
      </c>
      <c r="R3029">
        <v>0</v>
      </c>
      <c r="S3029">
        <v>41355.428599999999</v>
      </c>
      <c r="U3029">
        <f t="shared" si="55"/>
        <v>0</v>
      </c>
      <c r="V3029">
        <f t="shared" si="56"/>
        <v>98.008038849273177</v>
      </c>
      <c r="W3029" t="str">
        <f t="shared" si="57"/>
        <v/>
      </c>
      <c r="X3029">
        <f t="shared" si="58"/>
        <v>6.8062716127740908</v>
      </c>
      <c r="Y3029" t="str">
        <f t="shared" si="59"/>
        <v/>
      </c>
      <c r="AA3029">
        <v>4806.4286000000002</v>
      </c>
      <c r="AC3029">
        <v>0</v>
      </c>
      <c r="AD3029">
        <v>41355.428599999999</v>
      </c>
      <c r="AF3029">
        <v>0</v>
      </c>
      <c r="AG3029">
        <v>25977054</v>
      </c>
      <c r="AH3029">
        <v>2395097.17</v>
      </c>
      <c r="AI3029">
        <v>1970333.9580000001</v>
      </c>
      <c r="AJ3029">
        <v>1804030.3470000001</v>
      </c>
      <c r="AK3029">
        <v>166303.61170000001</v>
      </c>
    </row>
    <row r="3030" spans="1:37" ht="19" customHeight="1">
      <c r="A3030" t="s">
        <v>1290</v>
      </c>
      <c r="B3030" t="s">
        <v>1291</v>
      </c>
      <c r="C3030" t="s">
        <v>1292</v>
      </c>
      <c r="D3030">
        <v>7</v>
      </c>
      <c r="E3030" t="s">
        <v>1173</v>
      </c>
      <c r="G3030" t="s">
        <v>1174</v>
      </c>
      <c r="H3030" t="s">
        <v>1168</v>
      </c>
      <c r="I3030" t="s">
        <v>1165</v>
      </c>
      <c r="J3030" t="s">
        <v>1032</v>
      </c>
      <c r="K3030">
        <v>16761251</v>
      </c>
      <c r="L3030">
        <v>2901348.46</v>
      </c>
      <c r="M3030">
        <v>1365191.4169999999</v>
      </c>
      <c r="N3030">
        <v>1163742.588</v>
      </c>
      <c r="O3030">
        <v>201448.82829999999</v>
      </c>
      <c r="P3030">
        <v>2004.1429000000001</v>
      </c>
      <c r="R3030">
        <v>0</v>
      </c>
      <c r="S3030">
        <v>43956.857100000001</v>
      </c>
      <c r="U3030">
        <f t="shared" si="55"/>
        <v>0</v>
      </c>
      <c r="V3030">
        <f t="shared" si="56"/>
        <v>63.902266115381579</v>
      </c>
      <c r="W3030" t="str">
        <f t="shared" si="57"/>
        <v/>
      </c>
      <c r="X3030">
        <f t="shared" si="58"/>
        <v>4.4367900289603339</v>
      </c>
      <c r="Y3030" t="str">
        <f t="shared" si="59"/>
        <v/>
      </c>
      <c r="AA3030">
        <v>2004.1429000000001</v>
      </c>
      <c r="AC3030">
        <v>0</v>
      </c>
      <c r="AD3030">
        <v>43956.857100000001</v>
      </c>
      <c r="AF3030">
        <v>0</v>
      </c>
      <c r="AG3030">
        <v>16761251</v>
      </c>
      <c r="AH3030">
        <v>2901348.46</v>
      </c>
      <c r="AI3030">
        <v>1365191.4169999999</v>
      </c>
      <c r="AJ3030">
        <v>1163742.588</v>
      </c>
      <c r="AK3030">
        <v>201448.82829999999</v>
      </c>
    </row>
    <row r="3031" spans="1:37" ht="19" customHeight="1">
      <c r="A3031" t="s">
        <v>1290</v>
      </c>
      <c r="B3031" t="s">
        <v>1291</v>
      </c>
      <c r="C3031" t="s">
        <v>1292</v>
      </c>
      <c r="D3031">
        <v>7</v>
      </c>
      <c r="E3031" t="s">
        <v>1171</v>
      </c>
      <c r="G3031" t="s">
        <v>1172</v>
      </c>
      <c r="H3031" t="s">
        <v>1168</v>
      </c>
      <c r="I3031" t="s">
        <v>1165</v>
      </c>
      <c r="J3031" t="s">
        <v>1032</v>
      </c>
      <c r="K3031">
        <v>2607782</v>
      </c>
      <c r="L3031">
        <v>16231109.49</v>
      </c>
      <c r="M3031">
        <v>1308084.6029999999</v>
      </c>
      <c r="N3031">
        <v>181063.73079999999</v>
      </c>
      <c r="O3031">
        <v>1127020.872</v>
      </c>
      <c r="P3031">
        <v>15083.571400000001</v>
      </c>
      <c r="R3031">
        <v>0</v>
      </c>
      <c r="S3031">
        <v>191514</v>
      </c>
      <c r="U3031">
        <f t="shared" si="55"/>
        <v>0</v>
      </c>
      <c r="V3031">
        <f t="shared" si="56"/>
        <v>14.052603010000016</v>
      </c>
      <c r="W3031" t="str">
        <f t="shared" si="57"/>
        <v/>
      </c>
      <c r="X3031">
        <f t="shared" si="58"/>
        <v>0.97574709420721195</v>
      </c>
      <c r="Y3031" t="str">
        <f t="shared" si="59"/>
        <v/>
      </c>
      <c r="AA3031">
        <v>15083.571400000001</v>
      </c>
      <c r="AC3031">
        <v>0</v>
      </c>
      <c r="AD3031">
        <v>191514</v>
      </c>
      <c r="AF3031">
        <v>0</v>
      </c>
      <c r="AG3031">
        <v>2607782</v>
      </c>
      <c r="AH3031">
        <v>16231109.49</v>
      </c>
      <c r="AI3031">
        <v>1308084.6029999999</v>
      </c>
      <c r="AJ3031">
        <v>181063.73079999999</v>
      </c>
      <c r="AK3031">
        <v>1127020.872</v>
      </c>
    </row>
    <row r="3032" spans="1:37" ht="19" customHeight="1">
      <c r="A3032" t="s">
        <v>1290</v>
      </c>
      <c r="B3032" t="s">
        <v>1291</v>
      </c>
      <c r="C3032" t="s">
        <v>1292</v>
      </c>
      <c r="D3032">
        <v>7</v>
      </c>
      <c r="E3032" t="s">
        <v>1175</v>
      </c>
      <c r="G3032" t="s">
        <v>1176</v>
      </c>
      <c r="H3032" t="s">
        <v>1168</v>
      </c>
      <c r="I3032" t="s">
        <v>1165</v>
      </c>
      <c r="J3032" t="s">
        <v>1032</v>
      </c>
      <c r="K3032">
        <v>0</v>
      </c>
      <c r="L3032">
        <v>16316391.220000001</v>
      </c>
      <c r="M3032">
        <v>1132813.102</v>
      </c>
      <c r="N3032">
        <v>0</v>
      </c>
      <c r="O3032">
        <v>1132813.102</v>
      </c>
      <c r="P3032">
        <v>103208</v>
      </c>
      <c r="R3032">
        <v>0</v>
      </c>
      <c r="S3032">
        <v>359952.28570000001</v>
      </c>
      <c r="U3032">
        <f t="shared" si="55"/>
        <v>0</v>
      </c>
      <c r="V3032">
        <f t="shared" si="56"/>
        <v>6.4756166970731677</v>
      </c>
      <c r="W3032" t="str">
        <f t="shared" si="57"/>
        <v/>
      </c>
      <c r="X3032">
        <f t="shared" si="58"/>
        <v>0.4495885970779297</v>
      </c>
      <c r="Y3032" t="str">
        <f t="shared" si="59"/>
        <v/>
      </c>
      <c r="AA3032">
        <v>103208</v>
      </c>
      <c r="AC3032">
        <v>0</v>
      </c>
      <c r="AD3032">
        <v>359952.28570000001</v>
      </c>
      <c r="AF3032">
        <v>0</v>
      </c>
      <c r="AG3032">
        <v>0</v>
      </c>
      <c r="AH3032">
        <v>16316391.220000001</v>
      </c>
      <c r="AI3032">
        <v>1132813.102</v>
      </c>
      <c r="AJ3032">
        <v>0</v>
      </c>
      <c r="AK3032">
        <v>1132813.102</v>
      </c>
    </row>
    <row r="3033" spans="1:37" ht="19" customHeight="1">
      <c r="A3033" t="s">
        <v>1290</v>
      </c>
      <c r="B3033" t="s">
        <v>1291</v>
      </c>
      <c r="C3033" t="s">
        <v>1292</v>
      </c>
      <c r="D3033">
        <v>7</v>
      </c>
      <c r="E3033" t="s">
        <v>1179</v>
      </c>
      <c r="G3033" t="s">
        <v>1180</v>
      </c>
      <c r="H3033" t="s">
        <v>1071</v>
      </c>
      <c r="I3033" t="s">
        <v>1165</v>
      </c>
      <c r="J3033" t="s">
        <v>1032</v>
      </c>
      <c r="K3033">
        <v>60996</v>
      </c>
      <c r="L3033">
        <v>14421626.380000001</v>
      </c>
      <c r="M3033">
        <v>1005621.777</v>
      </c>
      <c r="N3033">
        <v>4234.9116999999997</v>
      </c>
      <c r="O3033">
        <v>1001386.866</v>
      </c>
      <c r="P3033">
        <v>11285</v>
      </c>
      <c r="R3033">
        <v>0</v>
      </c>
      <c r="S3033">
        <v>100745.71430000001</v>
      </c>
      <c r="U3033">
        <f t="shared" si="55"/>
        <v>0</v>
      </c>
      <c r="V3033">
        <f t="shared" si="56"/>
        <v>20.536318280744119</v>
      </c>
      <c r="W3033" t="str">
        <f t="shared" si="57"/>
        <v/>
      </c>
      <c r="X3033">
        <f t="shared" si="58"/>
        <v>1.4259688846847833</v>
      </c>
      <c r="Y3033" t="str">
        <f t="shared" si="59"/>
        <v/>
      </c>
      <c r="AA3033">
        <v>11285</v>
      </c>
      <c r="AC3033">
        <v>0</v>
      </c>
      <c r="AD3033">
        <v>100745.71430000001</v>
      </c>
      <c r="AF3033">
        <v>0</v>
      </c>
      <c r="AG3033">
        <v>60996</v>
      </c>
      <c r="AH3033">
        <v>14421626.380000001</v>
      </c>
      <c r="AI3033">
        <v>1005621.777</v>
      </c>
      <c r="AJ3033">
        <v>4234.9116999999997</v>
      </c>
      <c r="AK3033">
        <v>1001386.866</v>
      </c>
    </row>
    <row r="3034" spans="1:37" ht="19" customHeight="1">
      <c r="A3034" t="s">
        <v>1290</v>
      </c>
      <c r="B3034" t="s">
        <v>1291</v>
      </c>
      <c r="C3034" t="s">
        <v>1292</v>
      </c>
      <c r="D3034">
        <v>7</v>
      </c>
      <c r="E3034" t="s">
        <v>1181</v>
      </c>
      <c r="G3034" t="s">
        <v>1182</v>
      </c>
      <c r="H3034" t="s">
        <v>1071</v>
      </c>
      <c r="I3034" t="s">
        <v>1165</v>
      </c>
      <c r="J3034" t="s">
        <v>1032</v>
      </c>
      <c r="K3034">
        <v>2115885</v>
      </c>
      <c r="L3034">
        <v>10325908.08</v>
      </c>
      <c r="M3034">
        <v>863904.36309999996</v>
      </c>
      <c r="N3034">
        <v>146913.82029999999</v>
      </c>
      <c r="O3034">
        <v>716990.54280000005</v>
      </c>
      <c r="P3034">
        <v>7626.5713999999998</v>
      </c>
      <c r="R3034">
        <v>0</v>
      </c>
      <c r="S3034">
        <v>60589.142899999999</v>
      </c>
      <c r="U3034">
        <f t="shared" si="55"/>
        <v>0</v>
      </c>
      <c r="V3034">
        <f t="shared" si="56"/>
        <v>29.335272399579885</v>
      </c>
      <c r="W3034" t="str">
        <f t="shared" si="57"/>
        <v/>
      </c>
      <c r="X3034">
        <f t="shared" si="58"/>
        <v>2.0369145874530221</v>
      </c>
      <c r="Y3034" t="str">
        <f t="shared" si="59"/>
        <v/>
      </c>
      <c r="AA3034">
        <v>7626.5713999999998</v>
      </c>
      <c r="AC3034">
        <v>0</v>
      </c>
      <c r="AD3034">
        <v>60589.142899999999</v>
      </c>
      <c r="AF3034">
        <v>0</v>
      </c>
      <c r="AG3034">
        <v>2115885</v>
      </c>
      <c r="AH3034">
        <v>10325908.08</v>
      </c>
      <c r="AI3034">
        <v>863904.36309999996</v>
      </c>
      <c r="AJ3034">
        <v>146913.82029999999</v>
      </c>
      <c r="AK3034">
        <v>716990.54280000005</v>
      </c>
    </row>
    <row r="3035" spans="1:37" ht="19" customHeight="1">
      <c r="A3035" t="s">
        <v>1290</v>
      </c>
      <c r="B3035" t="s">
        <v>1291</v>
      </c>
      <c r="C3035" t="s">
        <v>1292</v>
      </c>
      <c r="D3035">
        <v>7</v>
      </c>
      <c r="E3035" t="s">
        <v>1185</v>
      </c>
      <c r="F3035" t="s">
        <v>1186</v>
      </c>
      <c r="G3035" t="s">
        <v>1186</v>
      </c>
      <c r="H3035" t="s">
        <v>1168</v>
      </c>
      <c r="I3035" t="s">
        <v>1165</v>
      </c>
      <c r="J3035" t="s">
        <v>1039</v>
      </c>
      <c r="K3035">
        <v>21002.59</v>
      </c>
      <c r="L3035">
        <v>64827.522799999999</v>
      </c>
      <c r="M3035">
        <v>595940.26419999998</v>
      </c>
      <c r="N3035">
        <v>145823.34390000001</v>
      </c>
      <c r="O3035">
        <v>450116.9203</v>
      </c>
      <c r="P3035">
        <v>31118.142899999999</v>
      </c>
      <c r="Q3035">
        <v>234314.57139999999</v>
      </c>
      <c r="S3035">
        <v>234314.57139999999</v>
      </c>
      <c r="U3035">
        <f t="shared" si="55"/>
        <v>0</v>
      </c>
      <c r="V3035">
        <f t="shared" si="56"/>
        <v>5.2328989240633658E-2</v>
      </c>
      <c r="W3035" t="str">
        <f t="shared" si="57"/>
        <v/>
      </c>
      <c r="X3035">
        <f t="shared" si="58"/>
        <v>0.36333345787449756</v>
      </c>
      <c r="Y3035" t="str">
        <f t="shared" si="59"/>
        <v/>
      </c>
      <c r="AA3035">
        <v>31118.142899999999</v>
      </c>
      <c r="AB3035">
        <v>234314.57139999999</v>
      </c>
      <c r="AD3035">
        <v>234314.57139999999</v>
      </c>
      <c r="AF3035">
        <v>0</v>
      </c>
      <c r="AG3035">
        <v>21002.59</v>
      </c>
      <c r="AH3035">
        <v>64827.522799999999</v>
      </c>
      <c r="AI3035">
        <v>595940.26419999998</v>
      </c>
      <c r="AJ3035">
        <v>145823.34390000001</v>
      </c>
      <c r="AK3035">
        <v>450116.9203</v>
      </c>
    </row>
    <row r="3036" spans="1:37" ht="19" customHeight="1">
      <c r="A3036" t="s">
        <v>1290</v>
      </c>
      <c r="B3036" t="s">
        <v>1291</v>
      </c>
      <c r="C3036" t="s">
        <v>1292</v>
      </c>
      <c r="D3036">
        <v>7</v>
      </c>
      <c r="E3036" t="s">
        <v>1183</v>
      </c>
      <c r="G3036" t="s">
        <v>1184</v>
      </c>
      <c r="H3036" t="s">
        <v>1168</v>
      </c>
      <c r="I3036" t="s">
        <v>1165</v>
      </c>
      <c r="J3036" t="s">
        <v>1032</v>
      </c>
      <c r="K3036">
        <v>3162035</v>
      </c>
      <c r="L3036">
        <v>5103857.9000000004</v>
      </c>
      <c r="M3036">
        <v>573922.38780000003</v>
      </c>
      <c r="N3036">
        <v>219546.64619999999</v>
      </c>
      <c r="O3036">
        <v>354375.74160000001</v>
      </c>
      <c r="P3036">
        <v>16508</v>
      </c>
      <c r="R3036">
        <v>0</v>
      </c>
      <c r="S3036">
        <v>138354.14290000001</v>
      </c>
      <c r="U3036">
        <f t="shared" si="55"/>
        <v>0</v>
      </c>
      <c r="V3036">
        <f t="shared" si="56"/>
        <v>8.534922179458226</v>
      </c>
      <c r="W3036" t="str">
        <f t="shared" si="57"/>
        <v/>
      </c>
      <c r="X3036">
        <f t="shared" si="58"/>
        <v>0.59260178860070212</v>
      </c>
      <c r="Y3036" t="str">
        <f t="shared" si="59"/>
        <v/>
      </c>
      <c r="AA3036">
        <v>16508</v>
      </c>
      <c r="AC3036">
        <v>0</v>
      </c>
      <c r="AD3036">
        <v>138354.14290000001</v>
      </c>
      <c r="AF3036">
        <v>0</v>
      </c>
      <c r="AG3036">
        <v>3162035</v>
      </c>
      <c r="AH3036">
        <v>5103857.9000000004</v>
      </c>
      <c r="AI3036">
        <v>573922.38780000003</v>
      </c>
      <c r="AJ3036">
        <v>219546.64619999999</v>
      </c>
      <c r="AK3036">
        <v>354375.74160000001</v>
      </c>
    </row>
    <row r="3037" spans="1:37" ht="19" customHeight="1">
      <c r="A3037" t="s">
        <v>1290</v>
      </c>
      <c r="B3037" t="s">
        <v>1291</v>
      </c>
      <c r="C3037" t="s">
        <v>1292</v>
      </c>
      <c r="D3037">
        <v>7</v>
      </c>
      <c r="E3037" t="s">
        <v>1187</v>
      </c>
      <c r="G3037" t="s">
        <v>1188</v>
      </c>
      <c r="H3037" t="s">
        <v>1071</v>
      </c>
      <c r="I3037" t="s">
        <v>1165</v>
      </c>
      <c r="J3037" t="s">
        <v>1032</v>
      </c>
      <c r="K3037">
        <v>212162</v>
      </c>
      <c r="L3037">
        <v>7365408.04</v>
      </c>
      <c r="M3037">
        <v>526155.51329999999</v>
      </c>
      <c r="N3037">
        <v>14729.1181</v>
      </c>
      <c r="O3037">
        <v>511426.39520000003</v>
      </c>
      <c r="P3037">
        <v>13896.428599999999</v>
      </c>
      <c r="R3037">
        <v>0</v>
      </c>
      <c r="S3037">
        <v>107419.4286</v>
      </c>
      <c r="U3037">
        <f t="shared" si="55"/>
        <v>0</v>
      </c>
      <c r="V3037">
        <f t="shared" si="56"/>
        <v>10.0774135537925</v>
      </c>
      <c r="W3037" t="str">
        <f t="shared" si="57"/>
        <v/>
      </c>
      <c r="X3037">
        <f t="shared" si="58"/>
        <v>0.69973443638827382</v>
      </c>
      <c r="Y3037" t="str">
        <f t="shared" si="59"/>
        <v/>
      </c>
      <c r="AA3037">
        <v>13896.428599999999</v>
      </c>
      <c r="AC3037">
        <v>0</v>
      </c>
      <c r="AD3037">
        <v>107419.4286</v>
      </c>
      <c r="AF3037">
        <v>0</v>
      </c>
      <c r="AG3037">
        <v>212162</v>
      </c>
      <c r="AH3037">
        <v>7365408.04</v>
      </c>
      <c r="AI3037">
        <v>526155.51329999999</v>
      </c>
      <c r="AJ3037">
        <v>14729.1181</v>
      </c>
      <c r="AK3037">
        <v>511426.39520000003</v>
      </c>
    </row>
    <row r="3038" spans="1:37" ht="19" customHeight="1">
      <c r="A3038" t="s">
        <v>1290</v>
      </c>
      <c r="B3038" t="s">
        <v>1291</v>
      </c>
      <c r="C3038" t="s">
        <v>1292</v>
      </c>
      <c r="D3038">
        <v>7</v>
      </c>
      <c r="E3038" t="s">
        <v>1189</v>
      </c>
      <c r="G3038" t="s">
        <v>1190</v>
      </c>
      <c r="H3038" t="s">
        <v>1071</v>
      </c>
      <c r="I3038" t="s">
        <v>1165</v>
      </c>
      <c r="J3038" t="s">
        <v>1032</v>
      </c>
      <c r="K3038">
        <v>1024695</v>
      </c>
      <c r="L3038">
        <v>6357755.3399999999</v>
      </c>
      <c r="M3038">
        <v>512590.92790000001</v>
      </c>
      <c r="N3038">
        <v>71149.305999999997</v>
      </c>
      <c r="O3038">
        <v>441441.62190000003</v>
      </c>
      <c r="P3038">
        <v>4076.5713999999998</v>
      </c>
      <c r="R3038">
        <v>0</v>
      </c>
      <c r="S3038">
        <v>61521</v>
      </c>
      <c r="U3038">
        <f t="shared" si="55"/>
        <v>0</v>
      </c>
      <c r="V3038">
        <f t="shared" si="56"/>
        <v>17.142695386244419</v>
      </c>
      <c r="W3038" t="str">
        <f t="shared" si="57"/>
        <v/>
      </c>
      <c r="X3038">
        <f t="shared" si="58"/>
        <v>1.1902809677067296</v>
      </c>
      <c r="Y3038" t="str">
        <f t="shared" si="59"/>
        <v/>
      </c>
      <c r="AA3038">
        <v>4076.5713999999998</v>
      </c>
      <c r="AC3038">
        <v>0</v>
      </c>
      <c r="AD3038">
        <v>61521</v>
      </c>
      <c r="AF3038">
        <v>0</v>
      </c>
      <c r="AG3038">
        <v>1024695</v>
      </c>
      <c r="AH3038">
        <v>6357755.3399999999</v>
      </c>
      <c r="AI3038">
        <v>512590.92790000001</v>
      </c>
      <c r="AJ3038">
        <v>71149.305999999997</v>
      </c>
      <c r="AK3038">
        <v>441441.62190000003</v>
      </c>
    </row>
    <row r="3039" spans="1:37" ht="19" customHeight="1">
      <c r="A3039" t="s">
        <v>1290</v>
      </c>
      <c r="B3039" t="s">
        <v>1291</v>
      </c>
      <c r="C3039" t="s">
        <v>1292</v>
      </c>
      <c r="D3039">
        <v>7</v>
      </c>
      <c r="E3039" t="s">
        <v>1191</v>
      </c>
      <c r="G3039" t="s">
        <v>1192</v>
      </c>
      <c r="H3039" t="s">
        <v>1071</v>
      </c>
      <c r="I3039" t="s">
        <v>1165</v>
      </c>
      <c r="J3039" t="s">
        <v>1032</v>
      </c>
      <c r="K3039">
        <v>520221</v>
      </c>
      <c r="L3039">
        <v>6506292.4900000002</v>
      </c>
      <c r="M3039">
        <v>487874.29560000001</v>
      </c>
      <c r="N3039">
        <v>36122.300199999998</v>
      </c>
      <c r="O3039">
        <v>451751.99540000001</v>
      </c>
      <c r="P3039">
        <v>6493</v>
      </c>
      <c r="R3039">
        <v>0</v>
      </c>
      <c r="S3039">
        <v>59762.857100000001</v>
      </c>
      <c r="U3039">
        <f t="shared" si="55"/>
        <v>0</v>
      </c>
      <c r="V3039">
        <f t="shared" si="56"/>
        <v>16.796178933496329</v>
      </c>
      <c r="W3039" t="str">
        <f t="shared" si="57"/>
        <v/>
      </c>
      <c r="X3039">
        <f t="shared" si="58"/>
        <v>1.1662147916763026</v>
      </c>
      <c r="Y3039" t="str">
        <f t="shared" si="59"/>
        <v/>
      </c>
      <c r="AA3039">
        <v>6493</v>
      </c>
      <c r="AC3039">
        <v>0</v>
      </c>
      <c r="AD3039">
        <v>59762.857100000001</v>
      </c>
      <c r="AF3039">
        <v>0</v>
      </c>
      <c r="AG3039">
        <v>520221</v>
      </c>
      <c r="AH3039">
        <v>6506292.4900000002</v>
      </c>
      <c r="AI3039">
        <v>487874.29560000001</v>
      </c>
      <c r="AJ3039">
        <v>36122.300199999998</v>
      </c>
      <c r="AK3039">
        <v>451751.99540000001</v>
      </c>
    </row>
    <row r="3040" spans="1:37" ht="19" customHeight="1">
      <c r="A3040" t="s">
        <v>1290</v>
      </c>
      <c r="B3040" t="s">
        <v>1291</v>
      </c>
      <c r="C3040" t="s">
        <v>1292</v>
      </c>
      <c r="D3040">
        <v>7</v>
      </c>
      <c r="E3040" t="s">
        <v>1177</v>
      </c>
      <c r="G3040" t="s">
        <v>1178</v>
      </c>
      <c r="H3040" t="s">
        <v>1168</v>
      </c>
      <c r="I3040" t="s">
        <v>1165</v>
      </c>
      <c r="J3040" t="s">
        <v>1032</v>
      </c>
      <c r="K3040">
        <v>0</v>
      </c>
      <c r="L3040">
        <v>6255759.25</v>
      </c>
      <c r="M3040">
        <v>434349.86450000003</v>
      </c>
      <c r="N3040">
        <v>0</v>
      </c>
      <c r="O3040">
        <v>434349.86450000003</v>
      </c>
      <c r="P3040">
        <v>74078.571400000001</v>
      </c>
      <c r="R3040">
        <v>0</v>
      </c>
      <c r="S3040">
        <v>215783.57139999999</v>
      </c>
      <c r="U3040">
        <f t="shared" si="55"/>
        <v>0</v>
      </c>
      <c r="V3040">
        <f t="shared" si="56"/>
        <v>4.1415566859838471</v>
      </c>
      <c r="W3040" t="str">
        <f t="shared" si="57"/>
        <v/>
      </c>
      <c r="X3040">
        <f t="shared" si="58"/>
        <v>0.28755655604492025</v>
      </c>
      <c r="Y3040" t="str">
        <f t="shared" si="59"/>
        <v/>
      </c>
      <c r="AA3040">
        <v>74078.571400000001</v>
      </c>
      <c r="AC3040">
        <v>0</v>
      </c>
      <c r="AD3040">
        <v>215783.57139999999</v>
      </c>
      <c r="AF3040">
        <v>0</v>
      </c>
      <c r="AG3040">
        <v>0</v>
      </c>
      <c r="AH3040">
        <v>6255759.25</v>
      </c>
      <c r="AI3040">
        <v>434349.86450000003</v>
      </c>
      <c r="AJ3040">
        <v>0</v>
      </c>
      <c r="AK3040">
        <v>434349.86450000003</v>
      </c>
    </row>
    <row r="3041" spans="1:37" ht="19" customHeight="1">
      <c r="A3041" t="s">
        <v>1290</v>
      </c>
      <c r="B3041" t="s">
        <v>1291</v>
      </c>
      <c r="C3041" t="s">
        <v>1292</v>
      </c>
      <c r="D3041">
        <v>7</v>
      </c>
      <c r="E3041" t="s">
        <v>1193</v>
      </c>
      <c r="G3041" t="s">
        <v>1194</v>
      </c>
      <c r="H3041" t="s">
        <v>1071</v>
      </c>
      <c r="I3041" t="s">
        <v>1165</v>
      </c>
      <c r="J3041" t="s">
        <v>1032</v>
      </c>
      <c r="K3041">
        <v>234</v>
      </c>
      <c r="L3041">
        <v>4004594</v>
      </c>
      <c r="M3041">
        <v>278045.86940000003</v>
      </c>
      <c r="N3041">
        <v>16.239599999999999</v>
      </c>
      <c r="O3041">
        <v>278029.62969999999</v>
      </c>
      <c r="P3041">
        <v>31326.142899999999</v>
      </c>
      <c r="R3041">
        <v>0</v>
      </c>
      <c r="S3041">
        <v>70096.285699999993</v>
      </c>
      <c r="U3041">
        <f t="shared" si="55"/>
        <v>0</v>
      </c>
      <c r="V3041">
        <f t="shared" si="56"/>
        <v>8.1618916038269589</v>
      </c>
      <c r="W3041" t="str">
        <f t="shared" si="57"/>
        <v/>
      </c>
      <c r="X3041">
        <f t="shared" si="58"/>
        <v>0.5666611017838038</v>
      </c>
      <c r="Y3041" t="str">
        <f t="shared" si="59"/>
        <v/>
      </c>
      <c r="AA3041">
        <v>31326.142899999999</v>
      </c>
      <c r="AC3041">
        <v>0</v>
      </c>
      <c r="AD3041">
        <v>70096.285699999993</v>
      </c>
      <c r="AF3041">
        <v>0</v>
      </c>
      <c r="AG3041">
        <v>234</v>
      </c>
      <c r="AH3041">
        <v>4004594</v>
      </c>
      <c r="AI3041">
        <v>278045.86940000003</v>
      </c>
      <c r="AJ3041">
        <v>16.239599999999999</v>
      </c>
      <c r="AK3041">
        <v>278029.62969999999</v>
      </c>
    </row>
    <row r="3042" spans="1:37" ht="19" customHeight="1">
      <c r="A3042" t="s">
        <v>1290</v>
      </c>
      <c r="B3042" t="s">
        <v>1291</v>
      </c>
      <c r="C3042" t="s">
        <v>1292</v>
      </c>
      <c r="D3042">
        <v>7</v>
      </c>
      <c r="E3042" t="s">
        <v>1199</v>
      </c>
      <c r="G3042" t="s">
        <v>1200</v>
      </c>
      <c r="H3042" t="s">
        <v>1168</v>
      </c>
      <c r="I3042" t="s">
        <v>1165</v>
      </c>
      <c r="J3042" t="s">
        <v>1032</v>
      </c>
      <c r="K3042">
        <v>604492</v>
      </c>
      <c r="L3042">
        <v>3262560.89</v>
      </c>
      <c r="M3042">
        <v>268508.04229999997</v>
      </c>
      <c r="N3042">
        <v>41973.836900000002</v>
      </c>
      <c r="O3042">
        <v>226534.20540000001</v>
      </c>
      <c r="P3042">
        <v>5806.8571000000002</v>
      </c>
      <c r="R3042">
        <v>0</v>
      </c>
      <c r="S3042">
        <v>73533.571400000001</v>
      </c>
      <c r="U3042">
        <f t="shared" si="55"/>
        <v>0</v>
      </c>
      <c r="V3042">
        <f t="shared" si="56"/>
        <v>7.5127063275326948</v>
      </c>
      <c r="W3042" t="str">
        <f t="shared" si="57"/>
        <v/>
      </c>
      <c r="X3042">
        <f t="shared" si="58"/>
        <v>0.52164325799552902</v>
      </c>
      <c r="Y3042" t="str">
        <f t="shared" si="59"/>
        <v/>
      </c>
      <c r="AA3042">
        <v>5806.8571000000002</v>
      </c>
      <c r="AC3042">
        <v>0</v>
      </c>
      <c r="AD3042">
        <v>73533.571400000001</v>
      </c>
      <c r="AF3042">
        <v>0</v>
      </c>
      <c r="AG3042">
        <v>604492</v>
      </c>
      <c r="AH3042">
        <v>3262560.89</v>
      </c>
      <c r="AI3042">
        <v>268508.04229999997</v>
      </c>
      <c r="AJ3042">
        <v>41973.836900000002</v>
      </c>
      <c r="AK3042">
        <v>226534.20540000001</v>
      </c>
    </row>
    <row r="3043" spans="1:37" ht="19" customHeight="1">
      <c r="A3043" t="s">
        <v>1290</v>
      </c>
      <c r="B3043" t="s">
        <v>1291</v>
      </c>
      <c r="C3043" t="s">
        <v>1292</v>
      </c>
      <c r="D3043">
        <v>7</v>
      </c>
      <c r="E3043" t="s">
        <v>1201</v>
      </c>
      <c r="G3043" t="s">
        <v>1202</v>
      </c>
      <c r="H3043" t="s">
        <v>1168</v>
      </c>
      <c r="I3043" t="s">
        <v>1165</v>
      </c>
      <c r="J3043" t="s">
        <v>1032</v>
      </c>
      <c r="K3043">
        <v>116</v>
      </c>
      <c r="L3043">
        <v>3017066.18</v>
      </c>
      <c r="M3043">
        <v>209472.3487</v>
      </c>
      <c r="N3043">
        <v>8.0482999999999993</v>
      </c>
      <c r="O3043">
        <v>209464.30040000001</v>
      </c>
      <c r="P3043">
        <v>32766.142899999999</v>
      </c>
      <c r="R3043">
        <v>0</v>
      </c>
      <c r="S3043">
        <v>104595.5714</v>
      </c>
      <c r="U3043">
        <f t="shared" si="55"/>
        <v>0</v>
      </c>
      <c r="V3043">
        <f t="shared" si="56"/>
        <v>4.1208821745036683</v>
      </c>
      <c r="W3043" t="str">
        <f t="shared" si="57"/>
        <v/>
      </c>
      <c r="X3043">
        <f t="shared" si="58"/>
        <v>0.28609835810751294</v>
      </c>
      <c r="Y3043" t="str">
        <f t="shared" si="59"/>
        <v/>
      </c>
      <c r="AA3043">
        <v>32766.142899999999</v>
      </c>
      <c r="AC3043">
        <v>0</v>
      </c>
      <c r="AD3043">
        <v>104595.5714</v>
      </c>
      <c r="AF3043">
        <v>0</v>
      </c>
      <c r="AG3043">
        <v>116</v>
      </c>
      <c r="AH3043">
        <v>3017066.18</v>
      </c>
      <c r="AI3043">
        <v>209472.3487</v>
      </c>
      <c r="AJ3043">
        <v>8.0482999999999993</v>
      </c>
      <c r="AK3043">
        <v>209464.30040000001</v>
      </c>
    </row>
    <row r="3044" spans="1:37" ht="19" customHeight="1">
      <c r="A3044" t="s">
        <v>1290</v>
      </c>
      <c r="B3044" t="s">
        <v>1291</v>
      </c>
      <c r="C3044" t="s">
        <v>1292</v>
      </c>
      <c r="D3044">
        <v>7</v>
      </c>
      <c r="E3044" t="s">
        <v>1195</v>
      </c>
      <c r="F3044" t="s">
        <v>1196</v>
      </c>
      <c r="G3044" t="s">
        <v>1196</v>
      </c>
      <c r="H3044" t="s">
        <v>1168</v>
      </c>
      <c r="I3044" t="s">
        <v>1165</v>
      </c>
      <c r="J3044" t="s">
        <v>1039</v>
      </c>
      <c r="K3044">
        <v>3252.1</v>
      </c>
      <c r="L3044">
        <v>26881.743200000001</v>
      </c>
      <c r="M3044">
        <v>209219.98209999999</v>
      </c>
      <c r="N3044">
        <v>22582.1741</v>
      </c>
      <c r="O3044">
        <v>186637.80799999999</v>
      </c>
      <c r="P3044">
        <v>2881.4286000000002</v>
      </c>
      <c r="Q3044">
        <v>61175.857100000001</v>
      </c>
      <c r="S3044">
        <v>61175.857100000001</v>
      </c>
      <c r="U3044">
        <f t="shared" si="55"/>
        <v>0</v>
      </c>
      <c r="V3044">
        <f t="shared" si="56"/>
        <v>7.0368196653466136E-2</v>
      </c>
      <c r="W3044" t="str">
        <f t="shared" si="57"/>
        <v/>
      </c>
      <c r="X3044">
        <f t="shared" si="58"/>
        <v>0.48856804445864593</v>
      </c>
      <c r="Y3044" t="str">
        <f t="shared" si="59"/>
        <v/>
      </c>
      <c r="AA3044">
        <v>2881.4286000000002</v>
      </c>
      <c r="AB3044">
        <v>61175.857100000001</v>
      </c>
      <c r="AD3044">
        <v>61175.857100000001</v>
      </c>
      <c r="AF3044">
        <v>0</v>
      </c>
      <c r="AG3044">
        <v>3252.1</v>
      </c>
      <c r="AH3044">
        <v>26881.743200000001</v>
      </c>
      <c r="AI3044">
        <v>209219.98209999999</v>
      </c>
      <c r="AJ3044">
        <v>22582.1741</v>
      </c>
      <c r="AK3044">
        <v>186637.80799999999</v>
      </c>
    </row>
    <row r="3045" spans="1:37" ht="19" customHeight="1">
      <c r="A3045" t="s">
        <v>1290</v>
      </c>
      <c r="B3045" t="s">
        <v>1291</v>
      </c>
      <c r="C3045" t="s">
        <v>1292</v>
      </c>
      <c r="D3045">
        <v>7</v>
      </c>
      <c r="E3045" t="s">
        <v>1211</v>
      </c>
      <c r="G3045" t="s">
        <v>1212</v>
      </c>
      <c r="H3045" t="s">
        <v>1168</v>
      </c>
      <c r="I3045" t="s">
        <v>1165</v>
      </c>
      <c r="J3045" t="s">
        <v>1032</v>
      </c>
      <c r="K3045">
        <v>492694</v>
      </c>
      <c r="L3045">
        <v>1989373.51</v>
      </c>
      <c r="M3045">
        <v>172344.7071</v>
      </c>
      <c r="N3045">
        <v>34211.568599999999</v>
      </c>
      <c r="O3045">
        <v>138133.1385</v>
      </c>
      <c r="P3045">
        <v>920.57140000000004</v>
      </c>
      <c r="R3045">
        <v>0</v>
      </c>
      <c r="S3045">
        <v>18848.428599999999</v>
      </c>
      <c r="U3045">
        <f t="shared" si="55"/>
        <v>0</v>
      </c>
      <c r="V3045">
        <f t="shared" si="56"/>
        <v>18.812235246875851</v>
      </c>
      <c r="W3045" t="str">
        <f t="shared" si="57"/>
        <v/>
      </c>
      <c r="X3045">
        <f t="shared" si="58"/>
        <v>1.3062453621654775</v>
      </c>
      <c r="Y3045" t="str">
        <f t="shared" si="59"/>
        <v/>
      </c>
      <c r="AA3045">
        <v>920.57140000000004</v>
      </c>
      <c r="AC3045">
        <v>0</v>
      </c>
      <c r="AD3045">
        <v>18848.428599999999</v>
      </c>
      <c r="AF3045">
        <v>0</v>
      </c>
      <c r="AG3045">
        <v>492694</v>
      </c>
      <c r="AH3045">
        <v>1989373.51</v>
      </c>
      <c r="AI3045">
        <v>172344.7071</v>
      </c>
      <c r="AJ3045">
        <v>34211.568599999999</v>
      </c>
      <c r="AK3045">
        <v>138133.1385</v>
      </c>
    </row>
    <row r="3046" spans="1:37" ht="19" customHeight="1">
      <c r="A3046" t="s">
        <v>1290</v>
      </c>
      <c r="B3046" t="s">
        <v>1291</v>
      </c>
      <c r="C3046" t="s">
        <v>1292</v>
      </c>
      <c r="D3046">
        <v>7</v>
      </c>
      <c r="E3046" t="s">
        <v>1217</v>
      </c>
      <c r="G3046" t="s">
        <v>1218</v>
      </c>
      <c r="H3046" t="s">
        <v>1071</v>
      </c>
      <c r="I3046" t="s">
        <v>1165</v>
      </c>
      <c r="J3046" t="s">
        <v>1032</v>
      </c>
      <c r="K3046">
        <v>2178044</v>
      </c>
      <c r="L3046">
        <v>220827.15</v>
      </c>
      <c r="M3046">
        <v>166578.04500000001</v>
      </c>
      <c r="N3046">
        <v>151244.18549999999</v>
      </c>
      <c r="O3046">
        <v>15333.8595</v>
      </c>
      <c r="P3046">
        <v>507.8571</v>
      </c>
      <c r="R3046">
        <v>0</v>
      </c>
      <c r="S3046">
        <v>5861.1428999999998</v>
      </c>
      <c r="U3046">
        <f t="shared" si="55"/>
        <v>0</v>
      </c>
      <c r="V3046">
        <f t="shared" si="56"/>
        <v>58.469121879186488</v>
      </c>
      <c r="W3046" t="str">
        <f t="shared" si="57"/>
        <v/>
      </c>
      <c r="X3046">
        <f t="shared" si="58"/>
        <v>4.0601063610697112</v>
      </c>
      <c r="Y3046" t="str">
        <f t="shared" si="59"/>
        <v/>
      </c>
      <c r="AA3046">
        <v>507.8571</v>
      </c>
      <c r="AC3046">
        <v>0</v>
      </c>
      <c r="AD3046">
        <v>5861.1428999999998</v>
      </c>
      <c r="AF3046">
        <v>0</v>
      </c>
      <c r="AG3046">
        <v>2178044</v>
      </c>
      <c r="AH3046">
        <v>220827.15</v>
      </c>
      <c r="AI3046">
        <v>166578.04500000001</v>
      </c>
      <c r="AJ3046">
        <v>151244.18549999999</v>
      </c>
      <c r="AK3046">
        <v>15333.8595</v>
      </c>
    </row>
    <row r="3047" spans="1:37" ht="19" customHeight="1">
      <c r="A3047" t="s">
        <v>1290</v>
      </c>
      <c r="B3047" t="s">
        <v>1291</v>
      </c>
      <c r="C3047" t="s">
        <v>1292</v>
      </c>
      <c r="D3047">
        <v>7</v>
      </c>
      <c r="E3047" t="s">
        <v>1209</v>
      </c>
      <c r="G3047" t="s">
        <v>1210</v>
      </c>
      <c r="H3047" t="s">
        <v>1168</v>
      </c>
      <c r="I3047" t="s">
        <v>1165</v>
      </c>
      <c r="J3047" t="s">
        <v>1032</v>
      </c>
      <c r="K3047">
        <v>0</v>
      </c>
      <c r="L3047">
        <v>2268550.5499999998</v>
      </c>
      <c r="M3047">
        <v>157496.17860000001</v>
      </c>
      <c r="N3047">
        <v>0</v>
      </c>
      <c r="O3047">
        <v>157496.17860000001</v>
      </c>
      <c r="P3047">
        <v>4379.5713999999998</v>
      </c>
      <c r="R3047">
        <v>0</v>
      </c>
      <c r="S3047">
        <v>37092</v>
      </c>
      <c r="U3047">
        <f t="shared" si="55"/>
        <v>0</v>
      </c>
      <c r="V3047">
        <f t="shared" si="56"/>
        <v>8.7371576081095643</v>
      </c>
      <c r="W3047" t="str">
        <f t="shared" si="57"/>
        <v/>
      </c>
      <c r="X3047">
        <f t="shared" si="58"/>
        <v>0.60658508804362909</v>
      </c>
      <c r="Y3047" t="str">
        <f t="shared" si="59"/>
        <v/>
      </c>
      <c r="AA3047">
        <v>4379.5713999999998</v>
      </c>
      <c r="AC3047">
        <v>0</v>
      </c>
      <c r="AD3047">
        <v>37092</v>
      </c>
      <c r="AF3047">
        <v>0</v>
      </c>
      <c r="AG3047">
        <v>0</v>
      </c>
      <c r="AH3047">
        <v>2268550.5499999998</v>
      </c>
      <c r="AI3047">
        <v>157496.17860000001</v>
      </c>
      <c r="AJ3047">
        <v>0</v>
      </c>
      <c r="AK3047">
        <v>157496.17860000001</v>
      </c>
    </row>
    <row r="3048" spans="1:37" ht="19" customHeight="1">
      <c r="A3048" t="s">
        <v>1290</v>
      </c>
      <c r="B3048" t="s">
        <v>1291</v>
      </c>
      <c r="C3048" t="s">
        <v>1292</v>
      </c>
      <c r="D3048">
        <v>7</v>
      </c>
      <c r="E3048" t="s">
        <v>1205</v>
      </c>
      <c r="F3048" t="s">
        <v>1206</v>
      </c>
      <c r="G3048" t="s">
        <v>1206</v>
      </c>
      <c r="H3048" t="s">
        <v>1168</v>
      </c>
      <c r="I3048" t="s">
        <v>1165</v>
      </c>
      <c r="J3048" t="s">
        <v>1039</v>
      </c>
      <c r="K3048">
        <v>1904.26</v>
      </c>
      <c r="L3048">
        <v>18085.861199999999</v>
      </c>
      <c r="M3048">
        <v>138799.32560000001</v>
      </c>
      <c r="N3048">
        <v>13221.943300000001</v>
      </c>
      <c r="O3048">
        <v>125577.3823</v>
      </c>
      <c r="P3048">
        <v>7702.2857000000004</v>
      </c>
      <c r="Q3048">
        <v>60184.428599999999</v>
      </c>
      <c r="S3048">
        <v>60184.428599999999</v>
      </c>
      <c r="U3048">
        <f t="shared" si="55"/>
        <v>0</v>
      </c>
      <c r="V3048">
        <f t="shared" si="56"/>
        <v>4.7449675379986907E-2</v>
      </c>
      <c r="W3048" t="str">
        <f t="shared" si="57"/>
        <v/>
      </c>
      <c r="X3048">
        <f t="shared" si="58"/>
        <v>0.32946188153582118</v>
      </c>
      <c r="Y3048" t="str">
        <f t="shared" si="59"/>
        <v/>
      </c>
      <c r="AA3048">
        <v>7702.2857000000004</v>
      </c>
      <c r="AB3048">
        <v>60184.428599999999</v>
      </c>
      <c r="AD3048">
        <v>60184.428599999999</v>
      </c>
      <c r="AF3048">
        <v>0</v>
      </c>
      <c r="AG3048">
        <v>1904.26</v>
      </c>
      <c r="AH3048">
        <v>18085.861199999999</v>
      </c>
      <c r="AI3048">
        <v>138799.32560000001</v>
      </c>
      <c r="AJ3048">
        <v>13221.943300000001</v>
      </c>
      <c r="AK3048">
        <v>125577.3823</v>
      </c>
    </row>
    <row r="3049" spans="1:37" ht="19" customHeight="1">
      <c r="A3049" t="s">
        <v>1290</v>
      </c>
      <c r="B3049" t="s">
        <v>1291</v>
      </c>
      <c r="C3049" t="s">
        <v>1292</v>
      </c>
      <c r="D3049">
        <v>7</v>
      </c>
      <c r="E3049" t="s">
        <v>1203</v>
      </c>
      <c r="G3049" t="s">
        <v>1204</v>
      </c>
      <c r="H3049" t="s">
        <v>1071</v>
      </c>
      <c r="I3049" t="s">
        <v>1165</v>
      </c>
      <c r="J3049" t="s">
        <v>1032</v>
      </c>
      <c r="K3049">
        <v>7879</v>
      </c>
      <c r="L3049">
        <v>1974450.92</v>
      </c>
      <c r="M3049">
        <v>137649.54199999999</v>
      </c>
      <c r="N3049">
        <v>547.16819999999996</v>
      </c>
      <c r="O3049">
        <v>137102.3738</v>
      </c>
      <c r="P3049">
        <v>3172.4286000000002</v>
      </c>
      <c r="R3049">
        <v>0</v>
      </c>
      <c r="S3049">
        <v>25763.571400000001</v>
      </c>
      <c r="U3049">
        <f t="shared" si="55"/>
        <v>0</v>
      </c>
      <c r="V3049">
        <f t="shared" si="56"/>
        <v>10.991876249401843</v>
      </c>
      <c r="W3049" t="str">
        <f t="shared" si="57"/>
        <v/>
      </c>
      <c r="X3049">
        <f t="shared" si="58"/>
        <v>0.76325676981702484</v>
      </c>
      <c r="Y3049" t="str">
        <f t="shared" si="59"/>
        <v/>
      </c>
      <c r="AA3049">
        <v>3172.4286000000002</v>
      </c>
      <c r="AC3049">
        <v>0</v>
      </c>
      <c r="AD3049">
        <v>25763.571400000001</v>
      </c>
      <c r="AF3049">
        <v>0</v>
      </c>
      <c r="AG3049">
        <v>7879</v>
      </c>
      <c r="AH3049">
        <v>1974450.92</v>
      </c>
      <c r="AI3049">
        <v>137649.54199999999</v>
      </c>
      <c r="AJ3049">
        <v>547.16819999999996</v>
      </c>
      <c r="AK3049">
        <v>137102.3738</v>
      </c>
    </row>
    <row r="3050" spans="1:37" ht="19" customHeight="1">
      <c r="A3050" t="s">
        <v>1290</v>
      </c>
      <c r="B3050" t="s">
        <v>1291</v>
      </c>
      <c r="C3050" t="s">
        <v>1292</v>
      </c>
      <c r="D3050">
        <v>7</v>
      </c>
      <c r="E3050" t="s">
        <v>1207</v>
      </c>
      <c r="G3050" t="s">
        <v>1208</v>
      </c>
      <c r="H3050" t="s">
        <v>1168</v>
      </c>
      <c r="I3050" t="s">
        <v>1165</v>
      </c>
      <c r="J3050" t="s">
        <v>1032</v>
      </c>
      <c r="K3050">
        <v>0</v>
      </c>
      <c r="L3050">
        <v>1881545.85</v>
      </c>
      <c r="M3050">
        <v>130627.1228</v>
      </c>
      <c r="N3050">
        <v>0</v>
      </c>
      <c r="O3050">
        <v>130627.1228</v>
      </c>
      <c r="P3050">
        <v>3502.5713999999998</v>
      </c>
      <c r="R3050">
        <v>0</v>
      </c>
      <c r="S3050">
        <v>13955.428599999999</v>
      </c>
      <c r="U3050">
        <f t="shared" si="55"/>
        <v>0</v>
      </c>
      <c r="V3050">
        <f t="shared" si="56"/>
        <v>19.26076740385561</v>
      </c>
      <c r="W3050" t="str">
        <f t="shared" si="57"/>
        <v/>
      </c>
      <c r="X3050">
        <f t="shared" si="58"/>
        <v>1.33718698849974</v>
      </c>
      <c r="Y3050" t="str">
        <f t="shared" si="59"/>
        <v/>
      </c>
      <c r="AA3050">
        <v>3502.5713999999998</v>
      </c>
      <c r="AC3050">
        <v>0</v>
      </c>
      <c r="AD3050">
        <v>13955.428599999999</v>
      </c>
      <c r="AF3050">
        <v>0</v>
      </c>
      <c r="AG3050">
        <v>0</v>
      </c>
      <c r="AH3050">
        <v>1881545.85</v>
      </c>
      <c r="AI3050">
        <v>130627.1228</v>
      </c>
      <c r="AJ3050">
        <v>0</v>
      </c>
      <c r="AK3050">
        <v>130627.1228</v>
      </c>
    </row>
    <row r="3051" spans="1:37" ht="19" customHeight="1">
      <c r="A3051" t="s">
        <v>1290</v>
      </c>
      <c r="B3051" t="s">
        <v>1291</v>
      </c>
      <c r="C3051" t="s">
        <v>1292</v>
      </c>
      <c r="D3051">
        <v>7</v>
      </c>
      <c r="E3051" t="s">
        <v>1197</v>
      </c>
      <c r="G3051" t="s">
        <v>1198</v>
      </c>
      <c r="H3051" t="s">
        <v>1071</v>
      </c>
      <c r="I3051" t="s">
        <v>1165</v>
      </c>
      <c r="J3051" t="s">
        <v>1032</v>
      </c>
      <c r="K3051">
        <v>0</v>
      </c>
      <c r="L3051">
        <v>1280574.51</v>
      </c>
      <c r="M3051">
        <v>88906.269499999995</v>
      </c>
      <c r="N3051">
        <v>0</v>
      </c>
      <c r="O3051">
        <v>88906.269499999995</v>
      </c>
      <c r="P3051">
        <v>2921.7143000000001</v>
      </c>
      <c r="R3051">
        <v>0</v>
      </c>
      <c r="S3051">
        <v>8919.2857000000004</v>
      </c>
      <c r="U3051">
        <f t="shared" si="55"/>
        <v>0</v>
      </c>
      <c r="V3051">
        <f t="shared" si="56"/>
        <v>20.51052313687919</v>
      </c>
      <c r="W3051" t="str">
        <f t="shared" si="57"/>
        <v/>
      </c>
      <c r="X3051">
        <f t="shared" si="58"/>
        <v>1.4239812547833446</v>
      </c>
      <c r="Y3051" t="str">
        <f t="shared" si="59"/>
        <v/>
      </c>
      <c r="AA3051">
        <v>2921.7143000000001</v>
      </c>
      <c r="AC3051">
        <v>0</v>
      </c>
      <c r="AD3051">
        <v>8919.2857000000004</v>
      </c>
      <c r="AF3051">
        <v>0</v>
      </c>
      <c r="AG3051">
        <v>0</v>
      </c>
      <c r="AH3051">
        <v>1280574.51</v>
      </c>
      <c r="AI3051">
        <v>88906.269499999995</v>
      </c>
      <c r="AJ3051">
        <v>0</v>
      </c>
      <c r="AK3051">
        <v>88906.269499999995</v>
      </c>
    </row>
    <row r="3052" spans="1:37" ht="19" customHeight="1">
      <c r="A3052" t="s">
        <v>1290</v>
      </c>
      <c r="B3052" t="s">
        <v>1291</v>
      </c>
      <c r="C3052" t="s">
        <v>1292</v>
      </c>
      <c r="D3052">
        <v>7</v>
      </c>
      <c r="E3052" t="s">
        <v>1221</v>
      </c>
      <c r="G3052" t="s">
        <v>1222</v>
      </c>
      <c r="H3052" t="s">
        <v>1168</v>
      </c>
      <c r="I3052" t="s">
        <v>1165</v>
      </c>
      <c r="J3052" t="s">
        <v>1032</v>
      </c>
      <c r="K3052">
        <v>155469</v>
      </c>
      <c r="L3052">
        <v>754784.82</v>
      </c>
      <c r="M3052">
        <v>63201.350200000001</v>
      </c>
      <c r="N3052">
        <v>10794.0725</v>
      </c>
      <c r="O3052">
        <v>52407.277600000001</v>
      </c>
      <c r="P3052">
        <v>1869.5714</v>
      </c>
      <c r="R3052">
        <v>0</v>
      </c>
      <c r="S3052">
        <v>17604.142899999999</v>
      </c>
      <c r="U3052">
        <f t="shared" si="55"/>
        <v>0</v>
      </c>
      <c r="V3052">
        <f t="shared" si="56"/>
        <v>7.3866850967223181</v>
      </c>
      <c r="W3052" t="str">
        <f t="shared" si="57"/>
        <v/>
      </c>
      <c r="X3052">
        <f t="shared" si="58"/>
        <v>0.51287724517878774</v>
      </c>
      <c r="Y3052" t="str">
        <f t="shared" si="59"/>
        <v/>
      </c>
      <c r="AA3052">
        <v>1869.5714</v>
      </c>
      <c r="AC3052">
        <v>0</v>
      </c>
      <c r="AD3052">
        <v>17604.142899999999</v>
      </c>
      <c r="AF3052">
        <v>0</v>
      </c>
      <c r="AG3052">
        <v>155469</v>
      </c>
      <c r="AH3052">
        <v>754784.82</v>
      </c>
      <c r="AI3052">
        <v>63201.350200000001</v>
      </c>
      <c r="AJ3052">
        <v>10794.0725</v>
      </c>
      <c r="AK3052">
        <v>52407.277600000001</v>
      </c>
    </row>
    <row r="3053" spans="1:37" ht="19" customHeight="1">
      <c r="A3053" t="s">
        <v>1290</v>
      </c>
      <c r="B3053" t="s">
        <v>1291</v>
      </c>
      <c r="C3053" t="s">
        <v>1292</v>
      </c>
      <c r="D3053">
        <v>7</v>
      </c>
      <c r="E3053" t="s">
        <v>1219</v>
      </c>
      <c r="G3053" t="s">
        <v>1220</v>
      </c>
      <c r="H3053" t="s">
        <v>1071</v>
      </c>
      <c r="I3053" t="s">
        <v>1165</v>
      </c>
      <c r="J3053" t="s">
        <v>1032</v>
      </c>
      <c r="K3053">
        <v>0</v>
      </c>
      <c r="L3053">
        <v>841843.32</v>
      </c>
      <c r="M3053">
        <v>58453.951699999998</v>
      </c>
      <c r="N3053">
        <v>0</v>
      </c>
      <c r="O3053">
        <v>58453.951699999998</v>
      </c>
      <c r="P3053">
        <v>255.42859999999999</v>
      </c>
      <c r="R3053">
        <v>0</v>
      </c>
      <c r="S3053">
        <v>16382.857099999999</v>
      </c>
      <c r="U3053">
        <f t="shared" si="55"/>
        <v>0</v>
      </c>
      <c r="V3053">
        <f t="shared" si="56"/>
        <v>7.3408032978918811</v>
      </c>
      <c r="W3053" t="str">
        <f t="shared" si="57"/>
        <v/>
      </c>
      <c r="X3053">
        <f t="shared" si="58"/>
        <v>0.5097135669071684</v>
      </c>
      <c r="Y3053" t="str">
        <f t="shared" si="59"/>
        <v/>
      </c>
      <c r="AA3053">
        <v>255.42859999999999</v>
      </c>
      <c r="AC3053">
        <v>0</v>
      </c>
      <c r="AD3053">
        <v>16382.857099999999</v>
      </c>
      <c r="AF3053">
        <v>0</v>
      </c>
      <c r="AG3053">
        <v>0</v>
      </c>
      <c r="AH3053">
        <v>841843.32</v>
      </c>
      <c r="AI3053">
        <v>58453.951699999998</v>
      </c>
      <c r="AJ3053">
        <v>0</v>
      </c>
      <c r="AK3053">
        <v>58453.951699999998</v>
      </c>
    </row>
    <row r="3054" spans="1:37" ht="19" customHeight="1">
      <c r="A3054" t="s">
        <v>1290</v>
      </c>
      <c r="B3054" t="s">
        <v>1291</v>
      </c>
      <c r="C3054" t="s">
        <v>1292</v>
      </c>
      <c r="D3054">
        <v>7</v>
      </c>
      <c r="E3054" t="s">
        <v>1225</v>
      </c>
      <c r="G3054" t="s">
        <v>1226</v>
      </c>
      <c r="H3054" t="s">
        <v>1071</v>
      </c>
      <c r="I3054" t="s">
        <v>1165</v>
      </c>
      <c r="J3054" t="s">
        <v>1032</v>
      </c>
      <c r="K3054">
        <v>540362</v>
      </c>
      <c r="L3054">
        <v>257900.06</v>
      </c>
      <c r="M3054">
        <v>55423.0838</v>
      </c>
      <c r="N3054">
        <v>37516.082399999999</v>
      </c>
      <c r="O3054">
        <v>17907.001400000001</v>
      </c>
      <c r="P3054">
        <v>173.42859999999999</v>
      </c>
      <c r="R3054">
        <v>0</v>
      </c>
      <c r="S3054">
        <v>3477.7143000000001</v>
      </c>
      <c r="U3054">
        <f t="shared" si="55"/>
        <v>0</v>
      </c>
      <c r="V3054">
        <f t="shared" si="56"/>
        <v>32.790915902107642</v>
      </c>
      <c r="W3054" t="str">
        <f t="shared" si="57"/>
        <v/>
      </c>
      <c r="X3054">
        <f t="shared" si="58"/>
        <v>2.2766629794747661</v>
      </c>
      <c r="Y3054" t="str">
        <f t="shared" si="59"/>
        <v/>
      </c>
      <c r="AA3054">
        <v>173.42859999999999</v>
      </c>
      <c r="AC3054">
        <v>0</v>
      </c>
      <c r="AD3054">
        <v>3477.7143000000001</v>
      </c>
      <c r="AF3054">
        <v>0</v>
      </c>
      <c r="AG3054">
        <v>540362</v>
      </c>
      <c r="AH3054">
        <v>257900.06</v>
      </c>
      <c r="AI3054">
        <v>55423.0838</v>
      </c>
      <c r="AJ3054">
        <v>37516.082399999999</v>
      </c>
      <c r="AK3054">
        <v>17907.001400000001</v>
      </c>
    </row>
    <row r="3055" spans="1:37" ht="19" customHeight="1">
      <c r="A3055" t="s">
        <v>1290</v>
      </c>
      <c r="B3055" t="s">
        <v>1291</v>
      </c>
      <c r="C3055" t="s">
        <v>1292</v>
      </c>
      <c r="D3055">
        <v>7</v>
      </c>
      <c r="E3055" t="s">
        <v>1223</v>
      </c>
      <c r="G3055" t="s">
        <v>1224</v>
      </c>
      <c r="H3055" t="s">
        <v>1168</v>
      </c>
      <c r="I3055" t="s">
        <v>1165</v>
      </c>
      <c r="J3055" t="s">
        <v>1032</v>
      </c>
      <c r="K3055">
        <v>149222</v>
      </c>
      <c r="L3055">
        <v>620593.39</v>
      </c>
      <c r="M3055">
        <v>53452.440999999999</v>
      </c>
      <c r="N3055">
        <v>10362.6477</v>
      </c>
      <c r="O3055">
        <v>43089.793299999998</v>
      </c>
      <c r="P3055">
        <v>427.8571</v>
      </c>
      <c r="R3055">
        <v>0</v>
      </c>
      <c r="S3055">
        <v>3528.5713999999998</v>
      </c>
      <c r="U3055">
        <f t="shared" si="55"/>
        <v>0</v>
      </c>
      <c r="V3055">
        <f t="shared" si="56"/>
        <v>31.166615232118346</v>
      </c>
      <c r="W3055" t="str">
        <f t="shared" si="57"/>
        <v/>
      </c>
      <c r="X3055">
        <f t="shared" si="58"/>
        <v>2.164066454769769</v>
      </c>
      <c r="Y3055" t="str">
        <f t="shared" si="59"/>
        <v/>
      </c>
      <c r="AA3055">
        <v>427.8571</v>
      </c>
      <c r="AC3055">
        <v>0</v>
      </c>
      <c r="AD3055">
        <v>3528.5713999999998</v>
      </c>
      <c r="AF3055">
        <v>0</v>
      </c>
      <c r="AG3055">
        <v>149222</v>
      </c>
      <c r="AH3055">
        <v>620593.39</v>
      </c>
      <c r="AI3055">
        <v>53452.440999999999</v>
      </c>
      <c r="AJ3055">
        <v>10362.6477</v>
      </c>
      <c r="AK3055">
        <v>43089.793299999998</v>
      </c>
    </row>
    <row r="3056" spans="1:37" ht="19" customHeight="1">
      <c r="A3056" t="s">
        <v>1290</v>
      </c>
      <c r="B3056" t="s">
        <v>1291</v>
      </c>
      <c r="C3056" t="s">
        <v>1292</v>
      </c>
      <c r="D3056">
        <v>7</v>
      </c>
      <c r="E3056" t="s">
        <v>1213</v>
      </c>
      <c r="G3056" t="s">
        <v>1214</v>
      </c>
      <c r="H3056" t="s">
        <v>1071</v>
      </c>
      <c r="I3056" t="s">
        <v>1165</v>
      </c>
      <c r="J3056" t="s">
        <v>1032</v>
      </c>
      <c r="K3056">
        <v>0</v>
      </c>
      <c r="L3056">
        <v>717097</v>
      </c>
      <c r="M3056">
        <v>49793.851300000002</v>
      </c>
      <c r="N3056">
        <v>0</v>
      </c>
      <c r="O3056">
        <v>49793.851300000002</v>
      </c>
      <c r="P3056">
        <v>2670</v>
      </c>
      <c r="R3056">
        <v>0</v>
      </c>
      <c r="S3056">
        <v>21848.142899999999</v>
      </c>
      <c r="U3056">
        <f t="shared" si="55"/>
        <v>0</v>
      </c>
      <c r="V3056">
        <f t="shared" si="56"/>
        <v>4.6888391860265877</v>
      </c>
      <c r="W3056" t="str">
        <f t="shared" si="57"/>
        <v/>
      </c>
      <c r="X3056">
        <f t="shared" si="58"/>
        <v>0.32558407188793281</v>
      </c>
      <c r="Y3056" t="str">
        <f t="shared" si="59"/>
        <v/>
      </c>
      <c r="AA3056">
        <v>2670</v>
      </c>
      <c r="AC3056">
        <v>0</v>
      </c>
      <c r="AD3056">
        <v>21848.142899999999</v>
      </c>
      <c r="AF3056">
        <v>0</v>
      </c>
      <c r="AG3056">
        <v>0</v>
      </c>
      <c r="AH3056">
        <v>717097</v>
      </c>
      <c r="AI3056">
        <v>49793.851300000002</v>
      </c>
      <c r="AJ3056">
        <v>0</v>
      </c>
      <c r="AK3056">
        <v>49793.851300000002</v>
      </c>
    </row>
    <row r="3057" spans="1:37" ht="19" customHeight="1">
      <c r="A3057" t="s">
        <v>1290</v>
      </c>
      <c r="B3057" t="s">
        <v>1291</v>
      </c>
      <c r="C3057" t="s">
        <v>1292</v>
      </c>
      <c r="D3057">
        <v>7</v>
      </c>
      <c r="E3057" t="s">
        <v>1227</v>
      </c>
      <c r="G3057" t="s">
        <v>1228</v>
      </c>
      <c r="H3057" t="s">
        <v>1168</v>
      </c>
      <c r="I3057" t="s">
        <v>1165</v>
      </c>
      <c r="J3057" t="s">
        <v>1032</v>
      </c>
      <c r="K3057">
        <v>439444</v>
      </c>
      <c r="L3057">
        <v>135391.22</v>
      </c>
      <c r="M3057">
        <v>39914.252099999998</v>
      </c>
      <c r="N3057">
        <v>30513.5782</v>
      </c>
      <c r="O3057">
        <v>9400.6738999999998</v>
      </c>
      <c r="P3057">
        <v>606.85709999999995</v>
      </c>
      <c r="R3057">
        <v>0</v>
      </c>
      <c r="S3057">
        <v>4155.4286000000002</v>
      </c>
      <c r="U3057">
        <f t="shared" si="55"/>
        <v>0</v>
      </c>
      <c r="V3057">
        <f t="shared" si="56"/>
        <v>19.761936745311214</v>
      </c>
      <c r="W3057" t="str">
        <f t="shared" si="57"/>
        <v/>
      </c>
      <c r="X3057">
        <f t="shared" si="58"/>
        <v>1.3721896254662429</v>
      </c>
      <c r="Y3057" t="str">
        <f t="shared" si="59"/>
        <v/>
      </c>
      <c r="AA3057">
        <v>606.85709999999995</v>
      </c>
      <c r="AC3057">
        <v>0</v>
      </c>
      <c r="AD3057">
        <v>4155.4286000000002</v>
      </c>
      <c r="AF3057">
        <v>0</v>
      </c>
      <c r="AG3057">
        <v>439444</v>
      </c>
      <c r="AH3057">
        <v>135391.22</v>
      </c>
      <c r="AI3057">
        <v>39914.252099999998</v>
      </c>
      <c r="AJ3057">
        <v>30513.5782</v>
      </c>
      <c r="AK3057">
        <v>9400.6738999999998</v>
      </c>
    </row>
    <row r="3058" spans="1:37" ht="19" customHeight="1">
      <c r="A3058" t="s">
        <v>1290</v>
      </c>
      <c r="B3058" t="s">
        <v>1291</v>
      </c>
      <c r="C3058" t="s">
        <v>1292</v>
      </c>
      <c r="D3058">
        <v>7</v>
      </c>
      <c r="E3058" t="s">
        <v>1233</v>
      </c>
      <c r="G3058" t="s">
        <v>1234</v>
      </c>
      <c r="H3058" t="s">
        <v>1071</v>
      </c>
      <c r="I3058" t="s">
        <v>1165</v>
      </c>
      <c r="J3058" t="s">
        <v>1032</v>
      </c>
      <c r="K3058">
        <v>383464</v>
      </c>
      <c r="L3058">
        <v>148006.88</v>
      </c>
      <c r="M3058">
        <v>36903.033199999998</v>
      </c>
      <c r="N3058">
        <v>26626.526600000001</v>
      </c>
      <c r="O3058">
        <v>10276.5067</v>
      </c>
      <c r="P3058">
        <v>25.714300000000001</v>
      </c>
      <c r="R3058">
        <v>0</v>
      </c>
      <c r="S3058">
        <v>1381.1429000000001</v>
      </c>
      <c r="U3058">
        <f t="shared" si="55"/>
        <v>0</v>
      </c>
      <c r="V3058">
        <f t="shared" si="56"/>
        <v>54.972162133673081</v>
      </c>
      <c r="W3058" t="str">
        <f t="shared" si="57"/>
        <v/>
      </c>
      <c r="X3058">
        <f t="shared" si="58"/>
        <v>3.8170285534641528</v>
      </c>
      <c r="Y3058" t="str">
        <f t="shared" si="59"/>
        <v/>
      </c>
      <c r="AA3058">
        <v>25.714300000000001</v>
      </c>
      <c r="AC3058">
        <v>0</v>
      </c>
      <c r="AD3058">
        <v>1381.1429000000001</v>
      </c>
      <c r="AF3058">
        <v>0</v>
      </c>
      <c r="AG3058">
        <v>383464</v>
      </c>
      <c r="AH3058">
        <v>148006.88</v>
      </c>
      <c r="AI3058">
        <v>36903.033199999998</v>
      </c>
      <c r="AJ3058">
        <v>26626.526600000001</v>
      </c>
      <c r="AK3058">
        <v>10276.5067</v>
      </c>
    </row>
    <row r="3059" spans="1:37" ht="19" customHeight="1">
      <c r="A3059" t="s">
        <v>1290</v>
      </c>
      <c r="B3059" t="s">
        <v>1291</v>
      </c>
      <c r="C3059" t="s">
        <v>1292</v>
      </c>
      <c r="D3059">
        <v>7</v>
      </c>
      <c r="E3059" t="s">
        <v>1215</v>
      </c>
      <c r="G3059" t="s">
        <v>1216</v>
      </c>
      <c r="H3059" t="s">
        <v>1168</v>
      </c>
      <c r="I3059" t="s">
        <v>1165</v>
      </c>
      <c r="J3059" t="s">
        <v>1032</v>
      </c>
      <c r="K3059">
        <v>0</v>
      </c>
      <c r="L3059">
        <v>448564.52</v>
      </c>
      <c r="M3059">
        <v>31141.988399999998</v>
      </c>
      <c r="N3059">
        <v>0</v>
      </c>
      <c r="O3059">
        <v>31141.988399999998</v>
      </c>
      <c r="P3059">
        <v>11443.571400000001</v>
      </c>
      <c r="R3059">
        <v>0</v>
      </c>
      <c r="S3059">
        <v>28169.142899999999</v>
      </c>
      <c r="U3059">
        <f t="shared" si="55"/>
        <v>0</v>
      </c>
      <c r="V3059">
        <f t="shared" si="56"/>
        <v>2.2748525200703114</v>
      </c>
      <c r="W3059" t="str">
        <f t="shared" si="57"/>
        <v/>
      </c>
      <c r="X3059">
        <f t="shared" si="58"/>
        <v>0.15793364752018371</v>
      </c>
      <c r="Y3059" t="str">
        <f t="shared" si="59"/>
        <v/>
      </c>
      <c r="AA3059">
        <v>11443.571400000001</v>
      </c>
      <c r="AC3059">
        <v>0</v>
      </c>
      <c r="AD3059">
        <v>28169.142899999999</v>
      </c>
      <c r="AF3059">
        <v>0</v>
      </c>
      <c r="AG3059">
        <v>0</v>
      </c>
      <c r="AH3059">
        <v>448564.52</v>
      </c>
      <c r="AI3059">
        <v>31141.988399999998</v>
      </c>
      <c r="AJ3059">
        <v>0</v>
      </c>
      <c r="AK3059">
        <v>31141.988399999998</v>
      </c>
    </row>
    <row r="3060" spans="1:37" ht="19" customHeight="1">
      <c r="A3060" t="s">
        <v>1290</v>
      </c>
      <c r="B3060" t="s">
        <v>1291</v>
      </c>
      <c r="C3060" t="s">
        <v>1292</v>
      </c>
      <c r="D3060">
        <v>7</v>
      </c>
      <c r="E3060" t="s">
        <v>1229</v>
      </c>
      <c r="G3060" t="s">
        <v>1230</v>
      </c>
      <c r="H3060" t="s">
        <v>1071</v>
      </c>
      <c r="I3060" t="s">
        <v>1165</v>
      </c>
      <c r="J3060" t="s">
        <v>1032</v>
      </c>
      <c r="K3060">
        <v>168067</v>
      </c>
      <c r="L3060">
        <v>273396.28000000003</v>
      </c>
      <c r="M3060">
        <v>30652.8613</v>
      </c>
      <c r="N3060">
        <v>11668.827600000001</v>
      </c>
      <c r="O3060">
        <v>18984.033599999999</v>
      </c>
      <c r="P3060">
        <v>120.1429</v>
      </c>
      <c r="R3060">
        <v>0</v>
      </c>
      <c r="S3060">
        <v>3657.8571000000002</v>
      </c>
      <c r="U3060">
        <f t="shared" si="55"/>
        <v>0</v>
      </c>
      <c r="V3060">
        <f t="shared" si="56"/>
        <v>17.241292137175851</v>
      </c>
      <c r="W3060" t="str">
        <f t="shared" si="57"/>
        <v/>
      </c>
      <c r="X3060">
        <f t="shared" si="58"/>
        <v>1.1971435914525708</v>
      </c>
      <c r="Y3060" t="str">
        <f t="shared" si="59"/>
        <v/>
      </c>
      <c r="AA3060">
        <v>120.1429</v>
      </c>
      <c r="AC3060">
        <v>0</v>
      </c>
      <c r="AD3060">
        <v>3657.8571000000002</v>
      </c>
      <c r="AF3060">
        <v>0</v>
      </c>
      <c r="AG3060">
        <v>168067</v>
      </c>
      <c r="AH3060">
        <v>273396.28000000003</v>
      </c>
      <c r="AI3060">
        <v>30652.8613</v>
      </c>
      <c r="AJ3060">
        <v>11668.827600000001</v>
      </c>
      <c r="AK3060">
        <v>18984.033599999999</v>
      </c>
    </row>
    <row r="3061" spans="1:37" ht="19" customHeight="1">
      <c r="A3061" t="s">
        <v>1290</v>
      </c>
      <c r="B3061" t="s">
        <v>1291</v>
      </c>
      <c r="C3061" t="s">
        <v>1292</v>
      </c>
      <c r="D3061">
        <v>7</v>
      </c>
      <c r="E3061" t="s">
        <v>1231</v>
      </c>
      <c r="G3061" t="s">
        <v>1232</v>
      </c>
      <c r="H3061" t="s">
        <v>1168</v>
      </c>
      <c r="I3061" t="s">
        <v>1165</v>
      </c>
      <c r="J3061" t="s">
        <v>1032</v>
      </c>
      <c r="K3061">
        <v>147475</v>
      </c>
      <c r="L3061">
        <v>227156.79</v>
      </c>
      <c r="M3061">
        <v>26013.720799999999</v>
      </c>
      <c r="N3061">
        <v>10241.207399999999</v>
      </c>
      <c r="O3061">
        <v>15772.513499999999</v>
      </c>
      <c r="P3061">
        <v>77.428600000000003</v>
      </c>
      <c r="R3061">
        <v>0</v>
      </c>
      <c r="S3061">
        <v>2749</v>
      </c>
      <c r="U3061">
        <f t="shared" si="55"/>
        <v>0</v>
      </c>
      <c r="V3061">
        <f t="shared" si="56"/>
        <v>19.46847113235982</v>
      </c>
      <c r="W3061" t="str">
        <f t="shared" si="57"/>
        <v/>
      </c>
      <c r="X3061">
        <f t="shared" si="58"/>
        <v>1.3518537026451176</v>
      </c>
      <c r="Y3061" t="str">
        <f t="shared" si="59"/>
        <v/>
      </c>
      <c r="AA3061">
        <v>77.428600000000003</v>
      </c>
      <c r="AC3061">
        <v>0</v>
      </c>
      <c r="AD3061">
        <v>2749</v>
      </c>
      <c r="AF3061">
        <v>0</v>
      </c>
      <c r="AG3061">
        <v>147475</v>
      </c>
      <c r="AH3061">
        <v>227156.79</v>
      </c>
      <c r="AI3061">
        <v>26013.720799999999</v>
      </c>
      <c r="AJ3061">
        <v>10241.207399999999</v>
      </c>
      <c r="AK3061">
        <v>15772.513499999999</v>
      </c>
    </row>
    <row r="3062" spans="1:37" ht="19" customHeight="1">
      <c r="A3062" t="s">
        <v>1290</v>
      </c>
      <c r="B3062" t="s">
        <v>1291</v>
      </c>
      <c r="C3062" t="s">
        <v>1292</v>
      </c>
      <c r="D3062">
        <v>7</v>
      </c>
      <c r="E3062" t="s">
        <v>1245</v>
      </c>
      <c r="G3062" t="s">
        <v>1311</v>
      </c>
      <c r="H3062" t="s">
        <v>1311</v>
      </c>
      <c r="I3062" t="s">
        <v>1031</v>
      </c>
      <c r="J3062" t="s">
        <v>1032</v>
      </c>
      <c r="K3062">
        <v>99596</v>
      </c>
      <c r="L3062">
        <v>238758.19</v>
      </c>
      <c r="M3062">
        <v>23488.1014</v>
      </c>
      <c r="N3062">
        <v>6912.5986999999996</v>
      </c>
      <c r="O3062">
        <v>16575.502700000001</v>
      </c>
      <c r="P3062">
        <v>229.8571</v>
      </c>
      <c r="R3062">
        <v>0</v>
      </c>
      <c r="S3062">
        <v>805</v>
      </c>
      <c r="U3062">
        <f t="shared" si="55"/>
        <v>0</v>
      </c>
      <c r="V3062">
        <f t="shared" si="56"/>
        <v>60.045109139307904</v>
      </c>
      <c r="W3062" t="str">
        <f t="shared" si="57"/>
        <v/>
      </c>
      <c r="X3062">
        <f t="shared" si="58"/>
        <v>4.1682522448979586</v>
      </c>
      <c r="Y3062" t="str">
        <f t="shared" si="59"/>
        <v/>
      </c>
      <c r="AA3062">
        <v>229.8571</v>
      </c>
      <c r="AC3062">
        <v>0</v>
      </c>
      <c r="AD3062">
        <v>805</v>
      </c>
      <c r="AF3062">
        <v>0</v>
      </c>
      <c r="AG3062">
        <v>99596</v>
      </c>
      <c r="AH3062">
        <v>238758.19</v>
      </c>
      <c r="AI3062">
        <v>23488.1014</v>
      </c>
      <c r="AJ3062">
        <v>6912.5986999999996</v>
      </c>
      <c r="AK3062">
        <v>16575.502700000001</v>
      </c>
    </row>
    <row r="3063" spans="1:37" ht="19" customHeight="1">
      <c r="A3063" t="s">
        <v>1290</v>
      </c>
      <c r="B3063" t="s">
        <v>1291</v>
      </c>
      <c r="C3063" t="s">
        <v>1292</v>
      </c>
      <c r="D3063">
        <v>7</v>
      </c>
      <c r="E3063" t="s">
        <v>1239</v>
      </c>
      <c r="G3063" t="s">
        <v>1311</v>
      </c>
      <c r="H3063" t="s">
        <v>1311</v>
      </c>
      <c r="I3063" t="s">
        <v>1031</v>
      </c>
      <c r="J3063" t="s">
        <v>1032</v>
      </c>
      <c r="K3063">
        <v>0</v>
      </c>
      <c r="L3063">
        <v>245549.9</v>
      </c>
      <c r="M3063">
        <v>17047.359499999999</v>
      </c>
      <c r="N3063">
        <v>0</v>
      </c>
      <c r="O3063">
        <v>17047.359499999999</v>
      </c>
      <c r="P3063">
        <v>992.14290000000005</v>
      </c>
      <c r="R3063">
        <v>0</v>
      </c>
      <c r="S3063">
        <v>4883.5713999999998</v>
      </c>
      <c r="U3063">
        <f t="shared" si="55"/>
        <v>0</v>
      </c>
      <c r="V3063">
        <f t="shared" si="56"/>
        <v>7.182972105794776</v>
      </c>
      <c r="W3063" t="str">
        <f t="shared" si="57"/>
        <v/>
      </c>
      <c r="X3063">
        <f t="shared" si="58"/>
        <v>0.4986795261002166</v>
      </c>
      <c r="Y3063" t="str">
        <f t="shared" si="59"/>
        <v/>
      </c>
      <c r="AA3063">
        <v>992.14290000000005</v>
      </c>
      <c r="AC3063">
        <v>0</v>
      </c>
      <c r="AD3063">
        <v>4883.5713999999998</v>
      </c>
      <c r="AF3063">
        <v>0</v>
      </c>
      <c r="AG3063">
        <v>0</v>
      </c>
      <c r="AH3063">
        <v>245549.9</v>
      </c>
      <c r="AI3063">
        <v>17047.359499999999</v>
      </c>
      <c r="AJ3063">
        <v>0</v>
      </c>
      <c r="AK3063">
        <v>17047.359499999999</v>
      </c>
    </row>
    <row r="3064" spans="1:37" ht="19" customHeight="1">
      <c r="A3064" t="s">
        <v>1290</v>
      </c>
      <c r="B3064" t="s">
        <v>1291</v>
      </c>
      <c r="C3064" t="s">
        <v>1292</v>
      </c>
      <c r="D3064">
        <v>7</v>
      </c>
      <c r="E3064" t="s">
        <v>1262</v>
      </c>
      <c r="F3064" t="s">
        <v>1263</v>
      </c>
      <c r="G3064" t="s">
        <v>1311</v>
      </c>
      <c r="H3064" t="s">
        <v>1311</v>
      </c>
      <c r="I3064" t="s">
        <v>1031</v>
      </c>
      <c r="J3064" t="s">
        <v>1039</v>
      </c>
      <c r="K3064">
        <v>2453.2399999999998</v>
      </c>
      <c r="L3064">
        <v>0</v>
      </c>
      <c r="M3064">
        <v>17027.996899999998</v>
      </c>
      <c r="N3064">
        <v>17027.996899999998</v>
      </c>
      <c r="O3064">
        <v>0</v>
      </c>
      <c r="Q3064">
        <v>713.71429999999998</v>
      </c>
      <c r="R3064">
        <v>462.1429</v>
      </c>
      <c r="S3064">
        <v>745.57140000000004</v>
      </c>
      <c r="T3064">
        <v>21.857099999999999</v>
      </c>
      <c r="U3064">
        <f t="shared" si="55"/>
        <v>2.9315904553205766E-2</v>
      </c>
      <c r="V3064">
        <f t="shared" si="56"/>
        <v>0.47005941636556481</v>
      </c>
      <c r="W3064">
        <f t="shared" si="57"/>
        <v>16.034279805777395</v>
      </c>
      <c r="X3064">
        <f t="shared" si="58"/>
        <v>3.2626935337303515</v>
      </c>
      <c r="Y3064">
        <f t="shared" si="59"/>
        <v>111.29431560976917</v>
      </c>
      <c r="AB3064">
        <v>713.71429999999998</v>
      </c>
      <c r="AC3064">
        <v>462.1429</v>
      </c>
      <c r="AD3064">
        <v>745.57140000000004</v>
      </c>
      <c r="AE3064">
        <v>21.857099999999999</v>
      </c>
      <c r="AF3064">
        <v>3.7122570000000001E-2</v>
      </c>
      <c r="AG3064">
        <v>2453.2399999999998</v>
      </c>
      <c r="AH3064">
        <v>0</v>
      </c>
      <c r="AI3064">
        <v>17027.996899999998</v>
      </c>
      <c r="AJ3064">
        <v>17027.996899999998</v>
      </c>
      <c r="AK3064">
        <v>0</v>
      </c>
    </row>
    <row r="3065" spans="1:37" ht="19" customHeight="1">
      <c r="A3065" t="s">
        <v>1290</v>
      </c>
      <c r="B3065" t="s">
        <v>1291</v>
      </c>
      <c r="C3065" t="s">
        <v>1292</v>
      </c>
      <c r="D3065">
        <v>7</v>
      </c>
      <c r="E3065" t="s">
        <v>1242</v>
      </c>
      <c r="G3065" t="s">
        <v>1311</v>
      </c>
      <c r="H3065" t="s">
        <v>1311</v>
      </c>
      <c r="I3065" t="s">
        <v>1031</v>
      </c>
      <c r="J3065" t="s">
        <v>1032</v>
      </c>
      <c r="K3065">
        <v>2963</v>
      </c>
      <c r="L3065">
        <v>209063.84</v>
      </c>
      <c r="M3065">
        <v>14722.952799999999</v>
      </c>
      <c r="N3065">
        <v>205.7405</v>
      </c>
      <c r="O3065">
        <v>14517.2124</v>
      </c>
      <c r="P3065">
        <v>664.85709999999995</v>
      </c>
      <c r="R3065">
        <v>0</v>
      </c>
      <c r="S3065">
        <v>12452.857099999999</v>
      </c>
      <c r="U3065">
        <f t="shared" si="55"/>
        <v>0</v>
      </c>
      <c r="V3065">
        <f t="shared" si="56"/>
        <v>2.4323372803682597</v>
      </c>
      <c r="W3065" t="str">
        <f t="shared" si="57"/>
        <v/>
      </c>
      <c r="X3065">
        <f t="shared" si="58"/>
        <v>0.16889930997670979</v>
      </c>
      <c r="Y3065" t="str">
        <f t="shared" si="59"/>
        <v/>
      </c>
      <c r="AA3065">
        <v>664.85709999999995</v>
      </c>
      <c r="AC3065">
        <v>0</v>
      </c>
      <c r="AD3065">
        <v>12452.857099999999</v>
      </c>
      <c r="AF3065">
        <v>0</v>
      </c>
      <c r="AG3065">
        <v>2963</v>
      </c>
      <c r="AH3065">
        <v>209063.84</v>
      </c>
      <c r="AI3065">
        <v>14722.952799999999</v>
      </c>
      <c r="AJ3065">
        <v>205.7405</v>
      </c>
      <c r="AK3065">
        <v>14517.2124</v>
      </c>
    </row>
    <row r="3066" spans="1:37" ht="19" customHeight="1">
      <c r="A3066" t="s">
        <v>1290</v>
      </c>
      <c r="B3066" t="s">
        <v>1291</v>
      </c>
      <c r="C3066" t="s">
        <v>1292</v>
      </c>
      <c r="D3066">
        <v>7</v>
      </c>
      <c r="E3066" t="s">
        <v>1238</v>
      </c>
      <c r="G3066" t="s">
        <v>1311</v>
      </c>
      <c r="H3066" t="s">
        <v>1311</v>
      </c>
      <c r="I3066" t="s">
        <v>1031</v>
      </c>
      <c r="J3066" t="s">
        <v>1032</v>
      </c>
      <c r="K3066">
        <v>81812</v>
      </c>
      <c r="L3066">
        <v>88049.84</v>
      </c>
      <c r="M3066">
        <v>11793.249</v>
      </c>
      <c r="N3066">
        <v>5679.7551000000003</v>
      </c>
      <c r="O3066">
        <v>6113.4939000000004</v>
      </c>
      <c r="P3066">
        <v>60.571399999999997</v>
      </c>
      <c r="R3066">
        <v>0</v>
      </c>
      <c r="S3066">
        <v>387.71429999999998</v>
      </c>
      <c r="U3066">
        <f t="shared" si="55"/>
        <v>0</v>
      </c>
      <c r="V3066">
        <f t="shared" si="56"/>
        <v>62.587263721913651</v>
      </c>
      <c r="W3066" t="str">
        <f t="shared" si="57"/>
        <v/>
      </c>
      <c r="X3066">
        <f t="shared" si="58"/>
        <v>4.3453384544827394</v>
      </c>
      <c r="Y3066" t="str">
        <f t="shared" si="59"/>
        <v/>
      </c>
      <c r="AA3066">
        <v>60.571399999999997</v>
      </c>
      <c r="AC3066">
        <v>0</v>
      </c>
      <c r="AD3066">
        <v>387.71429999999998</v>
      </c>
      <c r="AF3066">
        <v>0</v>
      </c>
      <c r="AG3066">
        <v>81812</v>
      </c>
      <c r="AH3066">
        <v>88049.84</v>
      </c>
      <c r="AI3066">
        <v>11793.249</v>
      </c>
      <c r="AJ3066">
        <v>5679.7551000000003</v>
      </c>
      <c r="AK3066">
        <v>6113.4939000000004</v>
      </c>
    </row>
    <row r="3067" spans="1:37" ht="19" customHeight="1">
      <c r="A3067" t="s">
        <v>1290</v>
      </c>
      <c r="B3067" t="s">
        <v>1291</v>
      </c>
      <c r="C3067" t="s">
        <v>1292</v>
      </c>
      <c r="D3067">
        <v>7</v>
      </c>
      <c r="E3067" t="s">
        <v>1236</v>
      </c>
      <c r="G3067" t="s">
        <v>1311</v>
      </c>
      <c r="H3067" t="s">
        <v>1311</v>
      </c>
      <c r="I3067" t="s">
        <v>1031</v>
      </c>
      <c r="J3067" t="s">
        <v>1032</v>
      </c>
      <c r="K3067">
        <v>0</v>
      </c>
      <c r="L3067">
        <v>157296.64000000001</v>
      </c>
      <c r="M3067">
        <v>10919.150799999999</v>
      </c>
      <c r="N3067">
        <v>0</v>
      </c>
      <c r="O3067">
        <v>10919.150799999999</v>
      </c>
      <c r="P3067">
        <v>9320.1429000000007</v>
      </c>
      <c r="R3067">
        <v>0</v>
      </c>
      <c r="S3067">
        <v>32078.571400000001</v>
      </c>
      <c r="U3067">
        <f t="shared" si="55"/>
        <v>0</v>
      </c>
      <c r="V3067">
        <f t="shared" si="56"/>
        <v>0.70049717274593382</v>
      </c>
      <c r="W3067" t="str">
        <f t="shared" si="57"/>
        <v/>
      </c>
      <c r="X3067">
        <f t="shared" si="58"/>
        <v>4.8626812779894731E-2</v>
      </c>
      <c r="Y3067" t="str">
        <f t="shared" si="59"/>
        <v/>
      </c>
      <c r="AA3067">
        <v>9320.1429000000007</v>
      </c>
      <c r="AC3067">
        <v>0</v>
      </c>
      <c r="AD3067">
        <v>32078.571400000001</v>
      </c>
      <c r="AF3067">
        <v>0</v>
      </c>
      <c r="AG3067">
        <v>0</v>
      </c>
      <c r="AH3067">
        <v>157296.64000000001</v>
      </c>
      <c r="AI3067">
        <v>10919.150799999999</v>
      </c>
      <c r="AJ3067">
        <v>0</v>
      </c>
      <c r="AK3067">
        <v>10919.150799999999</v>
      </c>
    </row>
    <row r="3068" spans="1:37" ht="19" customHeight="1">
      <c r="A3068" t="s">
        <v>1290</v>
      </c>
      <c r="B3068" t="s">
        <v>1291</v>
      </c>
      <c r="C3068" t="s">
        <v>1292</v>
      </c>
      <c r="D3068">
        <v>7</v>
      </c>
      <c r="E3068" t="s">
        <v>1248</v>
      </c>
      <c r="G3068" t="s">
        <v>1311</v>
      </c>
      <c r="H3068" t="s">
        <v>1311</v>
      </c>
      <c r="I3068" t="s">
        <v>1031</v>
      </c>
      <c r="J3068" t="s">
        <v>1032</v>
      </c>
      <c r="K3068">
        <v>43148</v>
      </c>
      <c r="L3068">
        <v>113007.07</v>
      </c>
      <c r="M3068">
        <v>10842.401099999999</v>
      </c>
      <c r="N3068">
        <v>2995.3013000000001</v>
      </c>
      <c r="O3068">
        <v>7847.0998</v>
      </c>
      <c r="P3068">
        <v>42.714300000000001</v>
      </c>
      <c r="R3068">
        <v>0</v>
      </c>
      <c r="S3068">
        <v>431.28570000000002</v>
      </c>
      <c r="U3068">
        <f t="shared" si="55"/>
        <v>0</v>
      </c>
      <c r="V3068">
        <f t="shared" si="56"/>
        <v>51.724105721235695</v>
      </c>
      <c r="W3068" t="str">
        <f t="shared" si="57"/>
        <v/>
      </c>
      <c r="X3068">
        <f t="shared" si="58"/>
        <v>3.5913883600989847</v>
      </c>
      <c r="Y3068" t="str">
        <f t="shared" si="59"/>
        <v/>
      </c>
      <c r="AA3068">
        <v>42.714300000000001</v>
      </c>
      <c r="AC3068">
        <v>0</v>
      </c>
      <c r="AD3068">
        <v>431.28570000000002</v>
      </c>
      <c r="AF3068">
        <v>0</v>
      </c>
      <c r="AG3068">
        <v>43148</v>
      </c>
      <c r="AH3068">
        <v>113007.07</v>
      </c>
      <c r="AI3068">
        <v>10842.401099999999</v>
      </c>
      <c r="AJ3068">
        <v>2995.3013000000001</v>
      </c>
      <c r="AK3068">
        <v>7847.0998</v>
      </c>
    </row>
    <row r="3069" spans="1:37" ht="19" customHeight="1">
      <c r="A3069" t="s">
        <v>1290</v>
      </c>
      <c r="B3069" t="s">
        <v>1291</v>
      </c>
      <c r="C3069" t="s">
        <v>1292</v>
      </c>
      <c r="D3069">
        <v>4</v>
      </c>
      <c r="E3069" t="s">
        <v>1271</v>
      </c>
      <c r="F3069" t="s">
        <v>1271</v>
      </c>
      <c r="G3069" t="s">
        <v>1311</v>
      </c>
      <c r="H3069" t="s">
        <v>1311</v>
      </c>
      <c r="I3069" t="s">
        <v>1031</v>
      </c>
      <c r="J3069" t="s">
        <v>1042</v>
      </c>
      <c r="K3069">
        <v>10288</v>
      </c>
      <c r="L3069">
        <v>0</v>
      </c>
      <c r="M3069">
        <v>10288</v>
      </c>
      <c r="N3069">
        <v>10288</v>
      </c>
      <c r="O3069">
        <v>0</v>
      </c>
      <c r="Q3069">
        <v>665.5</v>
      </c>
      <c r="R3069">
        <v>473.25</v>
      </c>
      <c r="S3069">
        <v>629</v>
      </c>
      <c r="T3069">
        <v>33.25</v>
      </c>
      <c r="U3069">
        <f t="shared" si="55"/>
        <v>5.2861685214626392E-2</v>
      </c>
      <c r="V3069">
        <f t="shared" si="56"/>
        <v>4.0890302066772657</v>
      </c>
      <c r="W3069">
        <f t="shared" si="57"/>
        <v>77.353383458646618</v>
      </c>
      <c r="X3069">
        <f t="shared" si="58"/>
        <v>4.0890302066772657</v>
      </c>
      <c r="Y3069">
        <f t="shared" si="59"/>
        <v>77.353383458646618</v>
      </c>
      <c r="AB3069">
        <v>665.5</v>
      </c>
      <c r="AC3069">
        <v>473.25</v>
      </c>
      <c r="AD3069">
        <v>629</v>
      </c>
      <c r="AE3069">
        <v>33.25</v>
      </c>
      <c r="AF3069">
        <v>4.6460389999999997E-2</v>
      </c>
      <c r="AG3069">
        <v>10288</v>
      </c>
      <c r="AH3069">
        <v>0</v>
      </c>
      <c r="AI3069">
        <v>10288</v>
      </c>
      <c r="AJ3069">
        <v>10288</v>
      </c>
      <c r="AK3069">
        <v>0</v>
      </c>
    </row>
    <row r="3070" spans="1:37" ht="19" customHeight="1">
      <c r="A3070" t="s">
        <v>1290</v>
      </c>
      <c r="B3070" t="s">
        <v>1291</v>
      </c>
      <c r="C3070" t="s">
        <v>1292</v>
      </c>
      <c r="D3070">
        <v>7</v>
      </c>
      <c r="E3070" t="s">
        <v>1267</v>
      </c>
      <c r="G3070" t="s">
        <v>1311</v>
      </c>
      <c r="H3070" t="s">
        <v>1311</v>
      </c>
      <c r="I3070" t="s">
        <v>1031</v>
      </c>
      <c r="J3070" t="s">
        <v>1032</v>
      </c>
      <c r="K3070">
        <v>28673</v>
      </c>
      <c r="L3070">
        <v>76918.759999999995</v>
      </c>
      <c r="M3070">
        <v>7332.6742000000004</v>
      </c>
      <c r="N3070">
        <v>1991.2233000000001</v>
      </c>
      <c r="O3070">
        <v>5341.4508999999998</v>
      </c>
      <c r="P3070">
        <v>63</v>
      </c>
      <c r="R3070">
        <v>0</v>
      </c>
      <c r="S3070">
        <v>569.28570000000002</v>
      </c>
      <c r="U3070">
        <f t="shared" si="55"/>
        <v>0</v>
      </c>
      <c r="V3070">
        <f t="shared" si="56"/>
        <v>26.497305558276171</v>
      </c>
      <c r="W3070" t="str">
        <f t="shared" si="57"/>
        <v/>
      </c>
      <c r="X3070">
        <f t="shared" si="58"/>
        <v>1.8400688542049901</v>
      </c>
      <c r="Y3070" t="str">
        <f t="shared" si="59"/>
        <v/>
      </c>
      <c r="AA3070">
        <v>63</v>
      </c>
      <c r="AC3070">
        <v>0</v>
      </c>
      <c r="AD3070">
        <v>569.28570000000002</v>
      </c>
      <c r="AF3070">
        <v>0</v>
      </c>
      <c r="AG3070">
        <v>28673</v>
      </c>
      <c r="AH3070">
        <v>76918.759999999995</v>
      </c>
      <c r="AI3070">
        <v>7332.6742000000004</v>
      </c>
      <c r="AJ3070">
        <v>1991.2233000000001</v>
      </c>
      <c r="AK3070">
        <v>5341.4508999999998</v>
      </c>
    </row>
    <row r="3071" spans="1:37" ht="19" customHeight="1">
      <c r="A3071" t="s">
        <v>1290</v>
      </c>
      <c r="B3071" t="s">
        <v>1291</v>
      </c>
      <c r="C3071" t="s">
        <v>1292</v>
      </c>
      <c r="D3071">
        <v>7</v>
      </c>
      <c r="E3071" t="s">
        <v>1244</v>
      </c>
      <c r="G3071" t="s">
        <v>1311</v>
      </c>
      <c r="H3071" t="s">
        <v>1311</v>
      </c>
      <c r="I3071" t="s">
        <v>1031</v>
      </c>
      <c r="J3071" t="s">
        <v>1032</v>
      </c>
      <c r="K3071">
        <v>0</v>
      </c>
      <c r="L3071">
        <v>102693.56</v>
      </c>
      <c r="M3071">
        <v>7129.2951999999996</v>
      </c>
      <c r="N3071">
        <v>0</v>
      </c>
      <c r="O3071">
        <v>7129.2951999999996</v>
      </c>
      <c r="P3071">
        <v>2850.5713999999998</v>
      </c>
      <c r="R3071">
        <v>0</v>
      </c>
      <c r="S3071">
        <v>10467.7143</v>
      </c>
      <c r="U3071">
        <f t="shared" si="55"/>
        <v>0</v>
      </c>
      <c r="V3071">
        <f t="shared" si="56"/>
        <v>1.401500666810191</v>
      </c>
      <c r="W3071" t="str">
        <f t="shared" si="57"/>
        <v/>
      </c>
      <c r="X3071">
        <f t="shared" si="58"/>
        <v>9.7296383304724204E-2</v>
      </c>
      <c r="Y3071" t="str">
        <f t="shared" si="59"/>
        <v/>
      </c>
      <c r="AA3071">
        <v>2850.5713999999998</v>
      </c>
      <c r="AC3071">
        <v>0</v>
      </c>
      <c r="AD3071">
        <v>10467.7143</v>
      </c>
      <c r="AF3071">
        <v>0</v>
      </c>
      <c r="AG3071">
        <v>0</v>
      </c>
      <c r="AH3071">
        <v>102693.56</v>
      </c>
      <c r="AI3071">
        <v>7129.2951999999996</v>
      </c>
      <c r="AJ3071">
        <v>0</v>
      </c>
      <c r="AK3071">
        <v>7129.2951999999996</v>
      </c>
    </row>
    <row r="3072" spans="1:37" ht="19" customHeight="1">
      <c r="A3072" t="s">
        <v>1290</v>
      </c>
      <c r="B3072" t="s">
        <v>1291</v>
      </c>
      <c r="C3072" t="s">
        <v>1292</v>
      </c>
      <c r="D3072">
        <v>7</v>
      </c>
      <c r="E3072" t="s">
        <v>1249</v>
      </c>
      <c r="G3072" t="s">
        <v>1311</v>
      </c>
      <c r="H3072" t="s">
        <v>1311</v>
      </c>
      <c r="I3072" t="s">
        <v>1031</v>
      </c>
      <c r="J3072" t="s">
        <v>1032</v>
      </c>
      <c r="K3072">
        <v>19877</v>
      </c>
      <c r="L3072">
        <v>73000.14</v>
      </c>
      <c r="M3072">
        <v>6449.8086999999996</v>
      </c>
      <c r="N3072">
        <v>1380.7340999999999</v>
      </c>
      <c r="O3072">
        <v>5069.0744999999997</v>
      </c>
      <c r="P3072">
        <v>70.857100000000003</v>
      </c>
      <c r="R3072">
        <v>0</v>
      </c>
      <c r="S3072">
        <v>401.71429999999998</v>
      </c>
      <c r="U3072">
        <f t="shared" si="55"/>
        <v>0</v>
      </c>
      <c r="V3072">
        <f t="shared" si="56"/>
        <v>33.028853732971065</v>
      </c>
      <c r="W3072" t="str">
        <f t="shared" si="57"/>
        <v/>
      </c>
      <c r="X3072">
        <f t="shared" si="58"/>
        <v>2.2936729980912873</v>
      </c>
      <c r="Y3072" t="str">
        <f t="shared" si="59"/>
        <v/>
      </c>
      <c r="AA3072">
        <v>70.857100000000003</v>
      </c>
      <c r="AC3072">
        <v>0</v>
      </c>
      <c r="AD3072">
        <v>401.71429999999998</v>
      </c>
      <c r="AF3072">
        <v>0</v>
      </c>
      <c r="AG3072">
        <v>19877</v>
      </c>
      <c r="AH3072">
        <v>73000.14</v>
      </c>
      <c r="AI3072">
        <v>6449.8086999999996</v>
      </c>
      <c r="AJ3072">
        <v>1380.7340999999999</v>
      </c>
      <c r="AK3072">
        <v>5069.0744999999997</v>
      </c>
    </row>
    <row r="3073" spans="1:37" ht="19" customHeight="1">
      <c r="A3073" t="s">
        <v>1290</v>
      </c>
      <c r="B3073" t="s">
        <v>1291</v>
      </c>
      <c r="C3073" t="s">
        <v>1292</v>
      </c>
      <c r="D3073">
        <v>7</v>
      </c>
      <c r="E3073" t="s">
        <v>1243</v>
      </c>
      <c r="G3073" t="s">
        <v>1311</v>
      </c>
      <c r="H3073" t="s">
        <v>1311</v>
      </c>
      <c r="I3073" t="s">
        <v>1031</v>
      </c>
      <c r="J3073" t="s">
        <v>1032</v>
      </c>
      <c r="K3073">
        <v>0</v>
      </c>
      <c r="L3073">
        <v>82081.48</v>
      </c>
      <c r="M3073">
        <v>5699.5020000000004</v>
      </c>
      <c r="N3073">
        <v>0</v>
      </c>
      <c r="O3073">
        <v>5699.5020000000004</v>
      </c>
      <c r="P3073">
        <v>50.428600000000003</v>
      </c>
      <c r="R3073">
        <v>0</v>
      </c>
      <c r="S3073">
        <v>653.57140000000004</v>
      </c>
      <c r="U3073">
        <f t="shared" si="55"/>
        <v>0</v>
      </c>
      <c r="V3073">
        <f t="shared" si="56"/>
        <v>17.941307888144603</v>
      </c>
      <c r="W3073" t="str">
        <f t="shared" si="57"/>
        <v/>
      </c>
      <c r="X3073">
        <f t="shared" si="58"/>
        <v>1.2457928413461352</v>
      </c>
      <c r="Y3073" t="str">
        <f t="shared" si="59"/>
        <v/>
      </c>
      <c r="AA3073">
        <v>50.428600000000003</v>
      </c>
      <c r="AC3073">
        <v>0</v>
      </c>
      <c r="AD3073">
        <v>653.57140000000004</v>
      </c>
      <c r="AF3073">
        <v>0</v>
      </c>
      <c r="AG3073">
        <v>0</v>
      </c>
      <c r="AH3073">
        <v>82081.48</v>
      </c>
      <c r="AI3073">
        <v>5699.5020000000004</v>
      </c>
      <c r="AJ3073">
        <v>0</v>
      </c>
      <c r="AK3073">
        <v>5699.5020000000004</v>
      </c>
    </row>
    <row r="3074" spans="1:37" ht="19" customHeight="1">
      <c r="A3074" t="s">
        <v>1290</v>
      </c>
      <c r="B3074" t="s">
        <v>1291</v>
      </c>
      <c r="C3074" t="s">
        <v>1292</v>
      </c>
      <c r="D3074">
        <v>7</v>
      </c>
      <c r="E3074" t="s">
        <v>1237</v>
      </c>
      <c r="G3074" t="s">
        <v>1311</v>
      </c>
      <c r="H3074" t="s">
        <v>1311</v>
      </c>
      <c r="I3074" t="s">
        <v>1031</v>
      </c>
      <c r="J3074" t="s">
        <v>1032</v>
      </c>
      <c r="K3074">
        <v>0</v>
      </c>
      <c r="L3074">
        <v>81963.12</v>
      </c>
      <c r="M3074">
        <v>5690.1172999999999</v>
      </c>
      <c r="N3074">
        <v>0</v>
      </c>
      <c r="O3074">
        <v>5690.1172999999999</v>
      </c>
      <c r="P3074">
        <v>2287.7143000000001</v>
      </c>
      <c r="R3074">
        <v>0</v>
      </c>
      <c r="S3074">
        <v>7018.1428999999998</v>
      </c>
      <c r="U3074">
        <f t="shared" si="55"/>
        <v>0</v>
      </c>
      <c r="V3074">
        <f t="shared" si="56"/>
        <v>1.6683925234490655</v>
      </c>
      <c r="W3074" t="str">
        <f t="shared" si="57"/>
        <v/>
      </c>
      <c r="X3074">
        <f t="shared" si="58"/>
        <v>0.11582464358199375</v>
      </c>
      <c r="Y3074" t="str">
        <f t="shared" si="59"/>
        <v/>
      </c>
      <c r="AA3074">
        <v>2287.7143000000001</v>
      </c>
      <c r="AC3074">
        <v>0</v>
      </c>
      <c r="AD3074">
        <v>7018.1428999999998</v>
      </c>
      <c r="AF3074">
        <v>0</v>
      </c>
      <c r="AG3074">
        <v>0</v>
      </c>
      <c r="AH3074">
        <v>81963.12</v>
      </c>
      <c r="AI3074">
        <v>5690.1172999999999</v>
      </c>
      <c r="AJ3074">
        <v>0</v>
      </c>
      <c r="AK3074">
        <v>5690.1172999999999</v>
      </c>
    </row>
    <row r="3075" spans="1:37" ht="19" customHeight="1">
      <c r="A3075" t="s">
        <v>1290</v>
      </c>
      <c r="B3075" t="s">
        <v>1291</v>
      </c>
      <c r="C3075" t="s">
        <v>1292</v>
      </c>
      <c r="D3075">
        <v>7</v>
      </c>
      <c r="E3075" t="s">
        <v>1247</v>
      </c>
      <c r="G3075" t="s">
        <v>1311</v>
      </c>
      <c r="H3075" t="s">
        <v>1311</v>
      </c>
      <c r="I3075" t="s">
        <v>1031</v>
      </c>
      <c r="J3075" t="s">
        <v>1032</v>
      </c>
      <c r="K3075">
        <v>0</v>
      </c>
      <c r="L3075">
        <v>70292.070000000007</v>
      </c>
      <c r="M3075">
        <v>4880.7422999999999</v>
      </c>
      <c r="N3075">
        <v>0</v>
      </c>
      <c r="O3075">
        <v>4880.7422999999999</v>
      </c>
      <c r="P3075">
        <v>198.28569999999999</v>
      </c>
      <c r="R3075">
        <v>0</v>
      </c>
      <c r="S3075">
        <v>2474.8571000000002</v>
      </c>
      <c r="U3075">
        <f t="shared" si="55"/>
        <v>0</v>
      </c>
      <c r="V3075">
        <f t="shared" si="56"/>
        <v>4.057496606860366</v>
      </c>
      <c r="W3075" t="str">
        <f t="shared" si="57"/>
        <v/>
      </c>
      <c r="X3075">
        <f t="shared" si="58"/>
        <v>0.28173299379588418</v>
      </c>
      <c r="Y3075" t="str">
        <f t="shared" si="59"/>
        <v/>
      </c>
      <c r="AA3075">
        <v>198.28569999999999</v>
      </c>
      <c r="AC3075">
        <v>0</v>
      </c>
      <c r="AD3075">
        <v>2474.8571000000002</v>
      </c>
      <c r="AF3075">
        <v>0</v>
      </c>
      <c r="AG3075">
        <v>0</v>
      </c>
      <c r="AH3075">
        <v>70292.070000000007</v>
      </c>
      <c r="AI3075">
        <v>4880.7422999999999</v>
      </c>
      <c r="AJ3075">
        <v>0</v>
      </c>
      <c r="AK3075">
        <v>4880.7422999999999</v>
      </c>
    </row>
    <row r="3076" spans="1:37" ht="19" customHeight="1">
      <c r="A3076" t="s">
        <v>1290</v>
      </c>
      <c r="B3076" t="s">
        <v>1291</v>
      </c>
      <c r="C3076" t="s">
        <v>1292</v>
      </c>
      <c r="D3076">
        <v>7</v>
      </c>
      <c r="E3076" t="s">
        <v>1251</v>
      </c>
      <c r="F3076" t="s">
        <v>1127</v>
      </c>
      <c r="G3076" t="s">
        <v>1311</v>
      </c>
      <c r="H3076" t="s">
        <v>1311</v>
      </c>
      <c r="I3076" t="s">
        <v>1031</v>
      </c>
      <c r="J3076" t="s">
        <v>1039</v>
      </c>
      <c r="K3076">
        <v>588</v>
      </c>
      <c r="L3076">
        <v>0</v>
      </c>
      <c r="M3076">
        <v>4082.4875999999999</v>
      </c>
      <c r="N3076">
        <v>4082.4875999999999</v>
      </c>
      <c r="O3076">
        <v>0</v>
      </c>
      <c r="P3076">
        <v>290.1429</v>
      </c>
      <c r="Q3076">
        <v>2559</v>
      </c>
      <c r="R3076">
        <v>1003.8570999999999</v>
      </c>
      <c r="S3076">
        <v>4695.7142999999996</v>
      </c>
      <c r="T3076">
        <v>38</v>
      </c>
      <c r="U3076">
        <f t="shared" si="55"/>
        <v>8.0924855245132783E-3</v>
      </c>
      <c r="V3076">
        <f t="shared" si="56"/>
        <v>1.7888652212081985E-2</v>
      </c>
      <c r="W3076">
        <f t="shared" si="57"/>
        <v>2.2105263157894739</v>
      </c>
      <c r="X3076">
        <f t="shared" si="58"/>
        <v>0.12420102183084571</v>
      </c>
      <c r="Y3076">
        <f t="shared" si="59"/>
        <v>15.347697744360902</v>
      </c>
      <c r="AA3076">
        <v>290.1429</v>
      </c>
      <c r="AB3076">
        <v>2559</v>
      </c>
      <c r="AC3076">
        <v>1003.8570999999999</v>
      </c>
      <c r="AD3076">
        <v>4695.7142999999996</v>
      </c>
      <c r="AE3076">
        <v>38</v>
      </c>
      <c r="AF3076">
        <v>8.0783599999999997E-3</v>
      </c>
      <c r="AG3076">
        <v>588</v>
      </c>
      <c r="AH3076">
        <v>0</v>
      </c>
      <c r="AI3076">
        <v>4082.4875999999999</v>
      </c>
      <c r="AJ3076">
        <v>4082.4875999999999</v>
      </c>
      <c r="AK3076">
        <v>0</v>
      </c>
    </row>
    <row r="3077" spans="1:37" ht="19" customHeight="1">
      <c r="A3077" t="s">
        <v>1290</v>
      </c>
      <c r="B3077" t="s">
        <v>1291</v>
      </c>
      <c r="C3077" t="s">
        <v>1292</v>
      </c>
      <c r="D3077">
        <v>7</v>
      </c>
      <c r="E3077" t="s">
        <v>1254</v>
      </c>
      <c r="G3077" t="s">
        <v>1311</v>
      </c>
      <c r="H3077" t="s">
        <v>1311</v>
      </c>
      <c r="I3077" t="s">
        <v>1031</v>
      </c>
      <c r="J3077" t="s">
        <v>1032</v>
      </c>
      <c r="K3077">
        <v>2248</v>
      </c>
      <c r="L3077">
        <v>48373.33</v>
      </c>
      <c r="M3077">
        <v>3514.8964000000001</v>
      </c>
      <c r="N3077">
        <v>156.1097</v>
      </c>
      <c r="O3077">
        <v>3358.7867000000001</v>
      </c>
      <c r="P3077">
        <v>586.14290000000005</v>
      </c>
      <c r="R3077">
        <v>0</v>
      </c>
      <c r="S3077">
        <v>1877</v>
      </c>
      <c r="U3077">
        <f t="shared" si="55"/>
        <v>0</v>
      </c>
      <c r="V3077">
        <f t="shared" si="56"/>
        <v>3.8527536342187383</v>
      </c>
      <c r="W3077" t="str">
        <f t="shared" si="57"/>
        <v/>
      </c>
      <c r="X3077">
        <f t="shared" si="58"/>
        <v>0.26751627977776088</v>
      </c>
      <c r="Y3077" t="str">
        <f t="shared" si="59"/>
        <v/>
      </c>
      <c r="AA3077">
        <v>586.14290000000005</v>
      </c>
      <c r="AC3077">
        <v>0</v>
      </c>
      <c r="AD3077">
        <v>1877</v>
      </c>
      <c r="AF3077">
        <v>0</v>
      </c>
      <c r="AG3077">
        <v>2248</v>
      </c>
      <c r="AH3077">
        <v>48373.33</v>
      </c>
      <c r="AI3077">
        <v>3514.8964000000001</v>
      </c>
      <c r="AJ3077">
        <v>156.1097</v>
      </c>
      <c r="AK3077">
        <v>3358.7867000000001</v>
      </c>
    </row>
    <row r="3078" spans="1:37" ht="19" customHeight="1">
      <c r="A3078" t="s">
        <v>1290</v>
      </c>
      <c r="B3078" t="s">
        <v>1291</v>
      </c>
      <c r="C3078" t="s">
        <v>1292</v>
      </c>
      <c r="D3078">
        <v>7</v>
      </c>
      <c r="E3078" t="s">
        <v>1255</v>
      </c>
      <c r="G3078" t="s">
        <v>1311</v>
      </c>
      <c r="H3078" t="s">
        <v>1311</v>
      </c>
      <c r="I3078" t="s">
        <v>1031</v>
      </c>
      <c r="J3078" t="s">
        <v>1032</v>
      </c>
      <c r="K3078">
        <v>20036</v>
      </c>
      <c r="L3078">
        <v>26779.26</v>
      </c>
      <c r="M3078">
        <v>3250.6187</v>
      </c>
      <c r="N3078">
        <v>1391.2989</v>
      </c>
      <c r="O3078">
        <v>1859.3197</v>
      </c>
      <c r="P3078">
        <v>6.1429</v>
      </c>
      <c r="R3078">
        <v>0</v>
      </c>
      <c r="S3078">
        <v>214.71430000000001</v>
      </c>
      <c r="U3078">
        <f t="shared" si="55"/>
        <v>0</v>
      </c>
      <c r="V3078">
        <f t="shared" si="56"/>
        <v>31.147875505796701</v>
      </c>
      <c r="W3078" t="str">
        <f t="shared" si="57"/>
        <v/>
      </c>
      <c r="X3078">
        <f t="shared" si="58"/>
        <v>2.1627534821853969</v>
      </c>
      <c r="Y3078" t="str">
        <f t="shared" si="59"/>
        <v/>
      </c>
      <c r="AA3078">
        <v>6.1429</v>
      </c>
      <c r="AC3078">
        <v>0</v>
      </c>
      <c r="AD3078">
        <v>214.71430000000001</v>
      </c>
      <c r="AF3078">
        <v>0</v>
      </c>
      <c r="AG3078">
        <v>20036</v>
      </c>
      <c r="AH3078">
        <v>26779.26</v>
      </c>
      <c r="AI3078">
        <v>3250.6187</v>
      </c>
      <c r="AJ3078">
        <v>1391.2989</v>
      </c>
      <c r="AK3078">
        <v>1859.3197</v>
      </c>
    </row>
    <row r="3079" spans="1:37" ht="19" customHeight="1">
      <c r="A3079" t="s">
        <v>1290</v>
      </c>
      <c r="B3079" t="s">
        <v>1291</v>
      </c>
      <c r="C3079" t="s">
        <v>1292</v>
      </c>
      <c r="D3079">
        <v>7</v>
      </c>
      <c r="E3079" t="s">
        <v>1250</v>
      </c>
      <c r="F3079" t="s">
        <v>1250</v>
      </c>
      <c r="G3079" t="s">
        <v>1311</v>
      </c>
      <c r="H3079" t="s">
        <v>1311</v>
      </c>
      <c r="I3079" t="s">
        <v>1031</v>
      </c>
      <c r="J3079" t="s">
        <v>1042</v>
      </c>
      <c r="K3079">
        <v>3192</v>
      </c>
      <c r="L3079">
        <v>0</v>
      </c>
      <c r="M3079">
        <v>3192</v>
      </c>
      <c r="N3079">
        <v>3192</v>
      </c>
      <c r="O3079">
        <v>0</v>
      </c>
      <c r="Q3079">
        <v>951.85709999999995</v>
      </c>
      <c r="R3079">
        <v>655.28570000000002</v>
      </c>
      <c r="S3079">
        <v>871.42859999999996</v>
      </c>
      <c r="T3079">
        <v>19.428599999999999</v>
      </c>
      <c r="U3079">
        <f t="shared" si="55"/>
        <v>2.2295114023111014E-2</v>
      </c>
      <c r="V3079">
        <f t="shared" si="56"/>
        <v>0.5232786713679124</v>
      </c>
      <c r="W3079">
        <f t="shared" si="57"/>
        <v>23.470553719773942</v>
      </c>
      <c r="X3079">
        <f t="shared" si="58"/>
        <v>0.5232786713679124</v>
      </c>
      <c r="Y3079">
        <f t="shared" si="59"/>
        <v>23.470553719773942</v>
      </c>
      <c r="AB3079">
        <v>951.85709999999995</v>
      </c>
      <c r="AC3079">
        <v>655.28570000000002</v>
      </c>
      <c r="AD3079">
        <v>871.42859999999996</v>
      </c>
      <c r="AE3079">
        <v>19.428599999999999</v>
      </c>
      <c r="AF3079">
        <v>2.2323880000000001E-2</v>
      </c>
      <c r="AG3079">
        <v>3192</v>
      </c>
      <c r="AH3079">
        <v>0</v>
      </c>
      <c r="AI3079">
        <v>3192</v>
      </c>
      <c r="AJ3079">
        <v>3192</v>
      </c>
      <c r="AK3079">
        <v>0</v>
      </c>
    </row>
    <row r="3080" spans="1:37" ht="19" customHeight="1">
      <c r="A3080" t="s">
        <v>1290</v>
      </c>
      <c r="B3080" t="s">
        <v>1291</v>
      </c>
      <c r="C3080" t="s">
        <v>1292</v>
      </c>
      <c r="D3080">
        <v>7</v>
      </c>
      <c r="E3080" t="s">
        <v>1062</v>
      </c>
      <c r="G3080" t="s">
        <v>1311</v>
      </c>
      <c r="H3080" t="s">
        <v>1311</v>
      </c>
      <c r="I3080" t="s">
        <v>1031</v>
      </c>
      <c r="J3080" t="s">
        <v>1039</v>
      </c>
      <c r="K3080">
        <v>416.52</v>
      </c>
      <c r="L3080">
        <v>0</v>
      </c>
      <c r="M3080">
        <v>2891.6284999999998</v>
      </c>
      <c r="N3080">
        <v>2891.6284999999998</v>
      </c>
      <c r="O3080">
        <v>0</v>
      </c>
      <c r="Q3080">
        <v>152.1429</v>
      </c>
      <c r="R3080">
        <v>1.1429</v>
      </c>
      <c r="S3080">
        <v>157.42859999999999</v>
      </c>
      <c r="T3080">
        <v>4.1429</v>
      </c>
      <c r="U3080">
        <f t="shared" si="55"/>
        <v>2.6316056929935223E-2</v>
      </c>
      <c r="V3080">
        <f t="shared" si="56"/>
        <v>0.37796726352681242</v>
      </c>
      <c r="W3080">
        <f t="shared" si="57"/>
        <v>14.362610041965082</v>
      </c>
      <c r="X3080">
        <f t="shared" si="58"/>
        <v>2.623981828678434</v>
      </c>
      <c r="Y3080">
        <f t="shared" si="59"/>
        <v>99.710296100385165</v>
      </c>
      <c r="AB3080">
        <v>152.1429</v>
      </c>
      <c r="AC3080">
        <v>1.1429</v>
      </c>
      <c r="AD3080">
        <v>157.42859999999999</v>
      </c>
      <c r="AE3080">
        <v>4.1429</v>
      </c>
      <c r="AF3080">
        <v>2.620625E-2</v>
      </c>
      <c r="AG3080">
        <v>416.52</v>
      </c>
      <c r="AH3080">
        <v>0</v>
      </c>
      <c r="AI3080">
        <v>2891.6284999999998</v>
      </c>
      <c r="AJ3080">
        <v>2891.6284999999998</v>
      </c>
      <c r="AK3080">
        <v>0</v>
      </c>
    </row>
    <row r="3081" spans="1:37" ht="19" customHeight="1">
      <c r="A3081" t="s">
        <v>1290</v>
      </c>
      <c r="B3081" t="s">
        <v>1291</v>
      </c>
      <c r="C3081" t="s">
        <v>1292</v>
      </c>
      <c r="D3081">
        <v>7</v>
      </c>
      <c r="E3081" t="s">
        <v>1246</v>
      </c>
      <c r="G3081" t="s">
        <v>1311</v>
      </c>
      <c r="H3081" t="s">
        <v>1311</v>
      </c>
      <c r="I3081" t="s">
        <v>1031</v>
      </c>
      <c r="J3081" t="s">
        <v>1032</v>
      </c>
      <c r="K3081">
        <v>11069</v>
      </c>
      <c r="L3081">
        <v>30157.919999999998</v>
      </c>
      <c r="M3081">
        <v>2862.5504999999998</v>
      </c>
      <c r="N3081">
        <v>768.44190000000003</v>
      </c>
      <c r="O3081">
        <v>2094.1084999999998</v>
      </c>
      <c r="P3081">
        <v>221</v>
      </c>
      <c r="R3081">
        <v>0</v>
      </c>
      <c r="S3081">
        <v>1148.7143000000001</v>
      </c>
      <c r="U3081">
        <f t="shared" si="55"/>
        <v>0</v>
      </c>
      <c r="V3081">
        <f t="shared" si="56"/>
        <v>5.127088606801534</v>
      </c>
      <c r="W3081" t="str">
        <f t="shared" si="57"/>
        <v/>
      </c>
      <c r="X3081">
        <f t="shared" si="58"/>
        <v>0.35599433707257383</v>
      </c>
      <c r="Y3081" t="str">
        <f t="shared" si="59"/>
        <v/>
      </c>
      <c r="AA3081">
        <v>221</v>
      </c>
      <c r="AC3081">
        <v>0</v>
      </c>
      <c r="AD3081">
        <v>1148.7143000000001</v>
      </c>
      <c r="AF3081">
        <v>0</v>
      </c>
      <c r="AG3081">
        <v>11069</v>
      </c>
      <c r="AH3081">
        <v>30157.919999999998</v>
      </c>
      <c r="AI3081">
        <v>2862.5504999999998</v>
      </c>
      <c r="AJ3081">
        <v>768.44190000000003</v>
      </c>
      <c r="AK3081">
        <v>2094.1084999999998</v>
      </c>
    </row>
    <row r="3082" spans="1:37" ht="19" customHeight="1">
      <c r="A3082" t="s">
        <v>1290</v>
      </c>
      <c r="B3082" t="s">
        <v>1291</v>
      </c>
      <c r="C3082" t="s">
        <v>1292</v>
      </c>
      <c r="D3082">
        <v>7</v>
      </c>
      <c r="E3082" t="s">
        <v>1256</v>
      </c>
      <c r="G3082" t="s">
        <v>1311</v>
      </c>
      <c r="H3082" t="s">
        <v>1311</v>
      </c>
      <c r="I3082" t="s">
        <v>1031</v>
      </c>
      <c r="J3082" t="s">
        <v>1032</v>
      </c>
      <c r="K3082">
        <v>0</v>
      </c>
      <c r="L3082">
        <v>38502.61</v>
      </c>
      <c r="M3082">
        <v>2672.6397000000002</v>
      </c>
      <c r="N3082">
        <v>0</v>
      </c>
      <c r="O3082">
        <v>2672.6397000000002</v>
      </c>
      <c r="P3082">
        <v>0</v>
      </c>
      <c r="R3082">
        <v>0</v>
      </c>
      <c r="S3082">
        <v>0</v>
      </c>
      <c r="U3082" t="str">
        <f t="shared" si="55"/>
        <v/>
      </c>
      <c r="V3082" t="str">
        <f t="shared" si="56"/>
        <v/>
      </c>
      <c r="W3082" t="str">
        <f t="shared" si="57"/>
        <v/>
      </c>
      <c r="X3082" t="str">
        <f t="shared" si="58"/>
        <v/>
      </c>
      <c r="Y3082" t="str">
        <f t="shared" si="59"/>
        <v/>
      </c>
      <c r="AA3082">
        <v>0</v>
      </c>
      <c r="AC3082">
        <v>0</v>
      </c>
      <c r="AD3082">
        <v>0</v>
      </c>
      <c r="AG3082">
        <v>0</v>
      </c>
      <c r="AH3082">
        <v>38502.61</v>
      </c>
      <c r="AI3082">
        <v>2672.6397000000002</v>
      </c>
      <c r="AJ3082">
        <v>0</v>
      </c>
      <c r="AK3082">
        <v>2672.6397000000002</v>
      </c>
    </row>
    <row r="3083" spans="1:37" ht="19" customHeight="1">
      <c r="A3083" t="s">
        <v>1290</v>
      </c>
      <c r="B3083" t="s">
        <v>1291</v>
      </c>
      <c r="C3083" t="s">
        <v>1292</v>
      </c>
      <c r="D3083">
        <v>6</v>
      </c>
      <c r="E3083" t="s">
        <v>1252</v>
      </c>
      <c r="G3083" t="s">
        <v>1311</v>
      </c>
      <c r="H3083" t="s">
        <v>1311</v>
      </c>
      <c r="I3083" t="s">
        <v>1031</v>
      </c>
      <c r="J3083" t="s">
        <v>1039</v>
      </c>
      <c r="K3083">
        <v>371</v>
      </c>
      <c r="L3083">
        <v>0</v>
      </c>
      <c r="M3083">
        <v>2575.5621999999998</v>
      </c>
      <c r="N3083">
        <v>2575.5621999999998</v>
      </c>
      <c r="O3083">
        <v>0</v>
      </c>
      <c r="P3083">
        <v>343.5</v>
      </c>
      <c r="Q3083">
        <v>1827.3333</v>
      </c>
      <c r="R3083">
        <v>1019.6</v>
      </c>
      <c r="S3083">
        <v>3570.8332999999998</v>
      </c>
      <c r="T3083">
        <v>34.166699999999999</v>
      </c>
      <c r="U3083">
        <f t="shared" si="55"/>
        <v>9.5682708011040445E-3</v>
      </c>
      <c r="V3083">
        <f t="shared" si="56"/>
        <v>1.7316219531539973E-2</v>
      </c>
      <c r="W3083">
        <f t="shared" si="57"/>
        <v>1.8097543319469933</v>
      </c>
      <c r="X3083">
        <f t="shared" si="58"/>
        <v>0.12021293927853385</v>
      </c>
      <c r="Y3083">
        <f t="shared" si="59"/>
        <v>12.563705791506544</v>
      </c>
      <c r="AA3083">
        <v>343.5</v>
      </c>
      <c r="AB3083">
        <v>1827.3333</v>
      </c>
      <c r="AC3083">
        <v>1019.6</v>
      </c>
      <c r="AD3083">
        <v>3570.8332999999998</v>
      </c>
      <c r="AE3083">
        <v>34.166699999999999</v>
      </c>
      <c r="AF3083">
        <v>9.5757099999999994E-3</v>
      </c>
      <c r="AG3083">
        <v>371</v>
      </c>
      <c r="AH3083">
        <v>0</v>
      </c>
      <c r="AI3083">
        <v>2575.5621999999998</v>
      </c>
      <c r="AJ3083">
        <v>2575.5621999999998</v>
      </c>
      <c r="AK3083">
        <v>0</v>
      </c>
    </row>
    <row r="3084" spans="1:37" ht="19" customHeight="1">
      <c r="A3084" t="s">
        <v>1290</v>
      </c>
      <c r="B3084" t="s">
        <v>1291</v>
      </c>
      <c r="C3084" t="s">
        <v>1292</v>
      </c>
      <c r="D3084">
        <v>7</v>
      </c>
      <c r="E3084" t="s">
        <v>1257</v>
      </c>
      <c r="F3084" t="s">
        <v>1127</v>
      </c>
      <c r="G3084" t="s">
        <v>1311</v>
      </c>
      <c r="H3084" t="s">
        <v>1311</v>
      </c>
      <c r="I3084" t="s">
        <v>1031</v>
      </c>
      <c r="J3084" t="s">
        <v>1039</v>
      </c>
      <c r="K3084">
        <v>316</v>
      </c>
      <c r="L3084">
        <v>0</v>
      </c>
      <c r="M3084">
        <v>2194.0727000000002</v>
      </c>
      <c r="N3084">
        <v>2194.0727000000002</v>
      </c>
      <c r="O3084">
        <v>0</v>
      </c>
      <c r="P3084">
        <v>257.42860000000002</v>
      </c>
      <c r="Q3084">
        <v>2305.4286000000002</v>
      </c>
      <c r="R3084">
        <v>1106</v>
      </c>
      <c r="S3084">
        <v>4437.5713999999998</v>
      </c>
      <c r="T3084">
        <v>25</v>
      </c>
      <c r="U3084">
        <f t="shared" si="55"/>
        <v>5.6337121696791179E-3</v>
      </c>
      <c r="V3084">
        <f t="shared" si="56"/>
        <v>1.0172874546392008E-2</v>
      </c>
      <c r="W3084">
        <f t="shared" si="57"/>
        <v>1.8057142857142858</v>
      </c>
      <c r="X3084">
        <f t="shared" si="58"/>
        <v>7.0632994692289841E-2</v>
      </c>
      <c r="Y3084">
        <f t="shared" si="59"/>
        <v>12.537558285714288</v>
      </c>
      <c r="AA3084">
        <v>257.42860000000002</v>
      </c>
      <c r="AB3084">
        <v>2305.4286000000002</v>
      </c>
      <c r="AC3084">
        <v>1106</v>
      </c>
      <c r="AD3084">
        <v>4437.5713999999998</v>
      </c>
      <c r="AE3084">
        <v>25</v>
      </c>
      <c r="AF3084">
        <v>5.6433200000000003E-3</v>
      </c>
      <c r="AG3084">
        <v>316</v>
      </c>
      <c r="AH3084">
        <v>0</v>
      </c>
      <c r="AI3084">
        <v>2194.0727000000002</v>
      </c>
      <c r="AJ3084">
        <v>2194.0727000000002</v>
      </c>
      <c r="AK3084">
        <v>0</v>
      </c>
    </row>
    <row r="3085" spans="1:37" ht="19" customHeight="1">
      <c r="A3085" t="s">
        <v>1290</v>
      </c>
      <c r="B3085" t="s">
        <v>1291</v>
      </c>
      <c r="C3085" t="s">
        <v>1292</v>
      </c>
      <c r="D3085">
        <v>7</v>
      </c>
      <c r="E3085" t="s">
        <v>1240</v>
      </c>
      <c r="F3085" t="s">
        <v>1241</v>
      </c>
      <c r="G3085" t="s">
        <v>1311</v>
      </c>
      <c r="H3085" t="s">
        <v>1311</v>
      </c>
      <c r="I3085" t="s">
        <v>1031</v>
      </c>
      <c r="J3085" t="s">
        <v>1032</v>
      </c>
      <c r="K3085">
        <v>28968</v>
      </c>
      <c r="L3085">
        <v>0</v>
      </c>
      <c r="M3085">
        <v>2012.1391000000001</v>
      </c>
      <c r="N3085">
        <v>2012.1391000000001</v>
      </c>
      <c r="O3085">
        <v>0</v>
      </c>
      <c r="P3085">
        <v>13.571400000000001</v>
      </c>
      <c r="Q3085">
        <v>145.1429</v>
      </c>
      <c r="R3085">
        <v>4.7142999999999997</v>
      </c>
      <c r="S3085">
        <v>155.42859999999999</v>
      </c>
      <c r="T3085">
        <v>3.1429</v>
      </c>
      <c r="U3085">
        <f t="shared" si="55"/>
        <v>2.0220860253518338E-2</v>
      </c>
      <c r="V3085">
        <f t="shared" si="56"/>
        <v>26.624995105699433</v>
      </c>
      <c r="W3085">
        <f t="shared" si="57"/>
        <v>1316.7093176002147</v>
      </c>
      <c r="X3085">
        <f t="shared" si="58"/>
        <v>1.8493922151852549</v>
      </c>
      <c r="Y3085">
        <f t="shared" si="59"/>
        <v>91.459621005168117</v>
      </c>
      <c r="AA3085">
        <v>13.571400000000001</v>
      </c>
      <c r="AB3085">
        <v>145.1429</v>
      </c>
      <c r="AC3085">
        <v>4.7142999999999997</v>
      </c>
      <c r="AD3085">
        <v>155.42859999999999</v>
      </c>
      <c r="AE3085">
        <v>3.1429</v>
      </c>
      <c r="AF3085">
        <v>2.016449E-2</v>
      </c>
      <c r="AG3085">
        <v>28968</v>
      </c>
      <c r="AH3085">
        <v>0</v>
      </c>
      <c r="AI3085">
        <v>2012.1391000000001</v>
      </c>
      <c r="AJ3085">
        <v>2012.1391000000001</v>
      </c>
      <c r="AK3085">
        <v>0</v>
      </c>
    </row>
    <row r="3086" spans="1:37" ht="19" customHeight="1">
      <c r="A3086" t="s">
        <v>1290</v>
      </c>
      <c r="B3086" t="s">
        <v>1291</v>
      </c>
      <c r="C3086" t="s">
        <v>1292</v>
      </c>
      <c r="D3086">
        <v>5</v>
      </c>
      <c r="E3086" t="s">
        <v>1260</v>
      </c>
      <c r="G3086" t="s">
        <v>1311</v>
      </c>
      <c r="H3086" t="s">
        <v>1311</v>
      </c>
      <c r="I3086" t="s">
        <v>1031</v>
      </c>
      <c r="J3086" t="s">
        <v>1039</v>
      </c>
      <c r="K3086">
        <v>261</v>
      </c>
      <c r="L3086">
        <v>0</v>
      </c>
      <c r="M3086">
        <v>1811.2212999999999</v>
      </c>
      <c r="N3086">
        <v>1811.2212999999999</v>
      </c>
      <c r="O3086">
        <v>0</v>
      </c>
      <c r="P3086">
        <v>238.4</v>
      </c>
      <c r="Q3086">
        <v>1563</v>
      </c>
      <c r="R3086">
        <v>924.8</v>
      </c>
      <c r="S3086">
        <v>3212.2</v>
      </c>
      <c r="T3086">
        <v>24.6</v>
      </c>
      <c r="U3086">
        <f t="shared" si="55"/>
        <v>7.6583027208766584E-3</v>
      </c>
      <c r="V3086">
        <f t="shared" si="56"/>
        <v>1.6250544797957789E-2</v>
      </c>
      <c r="W3086">
        <f t="shared" si="57"/>
        <v>2.1219512195121952</v>
      </c>
      <c r="X3086">
        <f t="shared" si="58"/>
        <v>0.11277139032438828</v>
      </c>
      <c r="Y3086">
        <f t="shared" si="59"/>
        <v>14.725376422764226</v>
      </c>
      <c r="AA3086">
        <v>238.4</v>
      </c>
      <c r="AB3086">
        <v>1563</v>
      </c>
      <c r="AC3086">
        <v>924.8</v>
      </c>
      <c r="AD3086">
        <v>3212.2</v>
      </c>
      <c r="AE3086">
        <v>24.6</v>
      </c>
      <c r="AF3086">
        <v>7.6478600000000002E-3</v>
      </c>
      <c r="AG3086">
        <v>261</v>
      </c>
      <c r="AH3086">
        <v>0</v>
      </c>
      <c r="AI3086">
        <v>1811.2212999999999</v>
      </c>
      <c r="AJ3086">
        <v>1811.2212999999999</v>
      </c>
      <c r="AK3086">
        <v>0</v>
      </c>
    </row>
    <row r="3087" spans="1:37" ht="19" customHeight="1">
      <c r="A3087" t="s">
        <v>1290</v>
      </c>
      <c r="B3087" t="s">
        <v>1291</v>
      </c>
      <c r="C3087" t="s">
        <v>1292</v>
      </c>
      <c r="D3087">
        <v>7</v>
      </c>
      <c r="E3087" t="s">
        <v>1258</v>
      </c>
      <c r="G3087" t="s">
        <v>1311</v>
      </c>
      <c r="H3087" t="s">
        <v>1311</v>
      </c>
      <c r="I3087" t="s">
        <v>1031</v>
      </c>
      <c r="J3087" t="s">
        <v>1032</v>
      </c>
      <c r="K3087">
        <v>0</v>
      </c>
      <c r="L3087">
        <v>19481.52</v>
      </c>
      <c r="M3087">
        <v>1352.6242</v>
      </c>
      <c r="N3087">
        <v>0</v>
      </c>
      <c r="O3087">
        <v>1352.6242</v>
      </c>
      <c r="P3087">
        <v>386.57139999999998</v>
      </c>
      <c r="R3087">
        <v>0</v>
      </c>
      <c r="S3087">
        <v>1624.7143000000001</v>
      </c>
      <c r="U3087">
        <f t="shared" si="55"/>
        <v>0</v>
      </c>
      <c r="V3087">
        <f t="shared" si="56"/>
        <v>1.7129622640203792</v>
      </c>
      <c r="W3087" t="str">
        <f t="shared" si="57"/>
        <v/>
      </c>
      <c r="X3087">
        <f t="shared" si="58"/>
        <v>0.11893292782086584</v>
      </c>
      <c r="Y3087" t="str">
        <f t="shared" si="59"/>
        <v/>
      </c>
      <c r="AA3087">
        <v>386.57139999999998</v>
      </c>
      <c r="AC3087">
        <v>0</v>
      </c>
      <c r="AD3087">
        <v>1624.7143000000001</v>
      </c>
      <c r="AF3087">
        <v>0</v>
      </c>
      <c r="AG3087">
        <v>0</v>
      </c>
      <c r="AH3087">
        <v>19481.52</v>
      </c>
      <c r="AI3087">
        <v>1352.6242</v>
      </c>
      <c r="AJ3087">
        <v>0</v>
      </c>
      <c r="AK3087">
        <v>1352.6242</v>
      </c>
    </row>
    <row r="3088" spans="1:37" ht="19" customHeight="1">
      <c r="A3088" t="s">
        <v>1290</v>
      </c>
      <c r="B3088" t="s">
        <v>1291</v>
      </c>
      <c r="C3088" t="s">
        <v>1292</v>
      </c>
      <c r="D3088">
        <v>7</v>
      </c>
      <c r="E3088" t="s">
        <v>1266</v>
      </c>
      <c r="G3088" t="s">
        <v>1311</v>
      </c>
      <c r="H3088" t="s">
        <v>1311</v>
      </c>
      <c r="I3088" t="s">
        <v>1031</v>
      </c>
      <c r="J3088" t="s">
        <v>1042</v>
      </c>
      <c r="K3088">
        <v>1268</v>
      </c>
      <c r="L3088">
        <v>0</v>
      </c>
      <c r="M3088">
        <v>1268</v>
      </c>
      <c r="N3088">
        <v>1268</v>
      </c>
      <c r="O3088">
        <v>0</v>
      </c>
      <c r="R3088">
        <v>32.428600000000003</v>
      </c>
      <c r="S3088">
        <v>351</v>
      </c>
      <c r="T3088">
        <v>3</v>
      </c>
      <c r="U3088">
        <f t="shared" si="55"/>
        <v>8.5470085470085479E-3</v>
      </c>
      <c r="V3088">
        <f t="shared" si="56"/>
        <v>0.51607651607651606</v>
      </c>
      <c r="W3088">
        <f t="shared" si="57"/>
        <v>60.38095238095238</v>
      </c>
      <c r="X3088">
        <f t="shared" si="58"/>
        <v>0.51607651607651606</v>
      </c>
      <c r="Y3088">
        <f t="shared" si="59"/>
        <v>60.38095238095238</v>
      </c>
      <c r="AC3088">
        <v>32.428600000000003</v>
      </c>
      <c r="AD3088">
        <v>351</v>
      </c>
      <c r="AE3088">
        <v>3</v>
      </c>
      <c r="AF3088">
        <v>8.5996000000000006E-3</v>
      </c>
      <c r="AG3088">
        <v>1268</v>
      </c>
      <c r="AH3088">
        <v>0</v>
      </c>
      <c r="AI3088">
        <v>1268</v>
      </c>
      <c r="AJ3088">
        <v>1268</v>
      </c>
      <c r="AK3088">
        <v>0</v>
      </c>
    </row>
    <row r="3089" spans="1:37" ht="19" customHeight="1">
      <c r="A3089" t="s">
        <v>1290</v>
      </c>
      <c r="B3089" t="s">
        <v>1291</v>
      </c>
      <c r="C3089" t="s">
        <v>1292</v>
      </c>
      <c r="D3089">
        <v>7</v>
      </c>
      <c r="E3089" t="s">
        <v>1038</v>
      </c>
      <c r="F3089" t="s">
        <v>1038</v>
      </c>
      <c r="G3089" t="s">
        <v>1311</v>
      </c>
      <c r="H3089" t="s">
        <v>1311</v>
      </c>
      <c r="I3089" t="s">
        <v>1031</v>
      </c>
      <c r="J3089" t="s">
        <v>1039</v>
      </c>
      <c r="K3089">
        <v>153.88999999999999</v>
      </c>
      <c r="L3089">
        <v>0</v>
      </c>
      <c r="M3089">
        <v>1069.0456999999999</v>
      </c>
      <c r="N3089">
        <v>1069.0456999999999</v>
      </c>
      <c r="O3089">
        <v>0</v>
      </c>
      <c r="R3089">
        <v>4.5713999999999997</v>
      </c>
      <c r="S3089">
        <v>182.1429</v>
      </c>
      <c r="T3089">
        <v>17.142900000000001</v>
      </c>
      <c r="U3089">
        <f t="shared" si="55"/>
        <v>9.4117860207562312E-2</v>
      </c>
      <c r="V3089">
        <f t="shared" si="56"/>
        <v>0.12069801081615431</v>
      </c>
      <c r="W3089">
        <f t="shared" si="57"/>
        <v>1.2824134606330149</v>
      </c>
      <c r="X3089">
        <f t="shared" si="58"/>
        <v>0.83846701839991722</v>
      </c>
      <c r="Y3089">
        <f t="shared" si="59"/>
        <v>8.9086918949369291</v>
      </c>
      <c r="AC3089">
        <v>4.5713999999999997</v>
      </c>
      <c r="AD3089">
        <v>182.1429</v>
      </c>
      <c r="AE3089">
        <v>17.142900000000001</v>
      </c>
      <c r="AF3089">
        <v>9.3865850000000001E-2</v>
      </c>
      <c r="AG3089">
        <v>153.88999999999999</v>
      </c>
      <c r="AH3089">
        <v>0</v>
      </c>
      <c r="AI3089">
        <v>1069.0456999999999</v>
      </c>
      <c r="AJ3089">
        <v>1069.0456999999999</v>
      </c>
      <c r="AK3089">
        <v>0</v>
      </c>
    </row>
    <row r="3090" spans="1:37" ht="19" customHeight="1">
      <c r="A3090" t="s">
        <v>1290</v>
      </c>
      <c r="B3090" t="s">
        <v>1291</v>
      </c>
      <c r="C3090" t="s">
        <v>1292</v>
      </c>
      <c r="D3090">
        <v>7</v>
      </c>
      <c r="E3090" t="s">
        <v>1264</v>
      </c>
      <c r="F3090" t="s">
        <v>1265</v>
      </c>
      <c r="G3090" t="s">
        <v>1311</v>
      </c>
      <c r="H3090" t="s">
        <v>1311</v>
      </c>
      <c r="I3090" t="s">
        <v>1031</v>
      </c>
      <c r="J3090" t="s">
        <v>1042</v>
      </c>
      <c r="K3090">
        <v>860.17</v>
      </c>
      <c r="L3090">
        <v>148.66</v>
      </c>
      <c r="M3090">
        <v>1008.83</v>
      </c>
      <c r="N3090">
        <v>860.17</v>
      </c>
      <c r="O3090">
        <v>148.66</v>
      </c>
      <c r="P3090">
        <v>1386.7143000000001</v>
      </c>
      <c r="Q3090">
        <v>10521.571400000001</v>
      </c>
      <c r="R3090">
        <v>0</v>
      </c>
      <c r="S3090">
        <v>10577.2857</v>
      </c>
      <c r="T3090">
        <v>6.8571</v>
      </c>
      <c r="U3090">
        <f t="shared" si="55"/>
        <v>6.4828541031088907E-4</v>
      </c>
      <c r="V3090">
        <f t="shared" si="56"/>
        <v>1.3625288709803065E-2</v>
      </c>
      <c r="W3090">
        <f t="shared" si="57"/>
        <v>21.017423025560575</v>
      </c>
      <c r="X3090">
        <f t="shared" si="58"/>
        <v>1.3625288709803068E-2</v>
      </c>
      <c r="Y3090">
        <f t="shared" si="59"/>
        <v>21.017423025560579</v>
      </c>
      <c r="AA3090">
        <v>1386.7143000000001</v>
      </c>
      <c r="AB3090">
        <v>10521.571400000001</v>
      </c>
      <c r="AC3090">
        <v>0</v>
      </c>
      <c r="AD3090">
        <v>10577.2857</v>
      </c>
      <c r="AE3090">
        <v>6.8571</v>
      </c>
      <c r="AF3090">
        <v>6.4886000000000002E-4</v>
      </c>
      <c r="AG3090">
        <v>860.17</v>
      </c>
      <c r="AH3090">
        <v>148.66</v>
      </c>
      <c r="AI3090">
        <v>1008.83</v>
      </c>
      <c r="AJ3090">
        <v>860.17</v>
      </c>
      <c r="AK3090">
        <v>148.66</v>
      </c>
    </row>
    <row r="3091" spans="1:37" ht="19" customHeight="1">
      <c r="A3091" t="s">
        <v>1290</v>
      </c>
      <c r="B3091" t="s">
        <v>1291</v>
      </c>
      <c r="C3091" t="s">
        <v>1292</v>
      </c>
      <c r="D3091">
        <v>7</v>
      </c>
      <c r="E3091" t="s">
        <v>1261</v>
      </c>
      <c r="G3091" t="s">
        <v>1311</v>
      </c>
      <c r="H3091" t="s">
        <v>1311</v>
      </c>
      <c r="I3091" t="s">
        <v>1031</v>
      </c>
      <c r="J3091" t="s">
        <v>1032</v>
      </c>
      <c r="K3091">
        <v>3694</v>
      </c>
      <c r="L3091">
        <v>7143.99</v>
      </c>
      <c r="M3091">
        <v>752.61890000000005</v>
      </c>
      <c r="N3091">
        <v>256.57929999999999</v>
      </c>
      <c r="O3091">
        <v>496.03960000000001</v>
      </c>
      <c r="P3091">
        <v>17</v>
      </c>
      <c r="R3091">
        <v>0</v>
      </c>
      <c r="S3091">
        <v>101.1429</v>
      </c>
      <c r="U3091">
        <f t="shared" si="55"/>
        <v>0</v>
      </c>
      <c r="V3091">
        <f t="shared" si="56"/>
        <v>15.307888993832348</v>
      </c>
      <c r="W3091" t="str">
        <f t="shared" si="57"/>
        <v/>
      </c>
      <c r="X3091">
        <f t="shared" si="58"/>
        <v>1.0630205947652849</v>
      </c>
      <c r="Y3091" t="str">
        <f t="shared" si="59"/>
        <v/>
      </c>
      <c r="AA3091">
        <v>17</v>
      </c>
      <c r="AC3091">
        <v>0</v>
      </c>
      <c r="AD3091">
        <v>101.1429</v>
      </c>
      <c r="AF3091">
        <v>0</v>
      </c>
      <c r="AG3091">
        <v>3694</v>
      </c>
      <c r="AH3091">
        <v>7143.99</v>
      </c>
      <c r="AI3091">
        <v>752.61890000000005</v>
      </c>
      <c r="AJ3091">
        <v>256.57929999999999</v>
      </c>
      <c r="AK3091">
        <v>496.03960000000001</v>
      </c>
    </row>
    <row r="3092" spans="1:37" ht="19" customHeight="1">
      <c r="A3092" t="s">
        <v>1290</v>
      </c>
      <c r="B3092" t="s">
        <v>1291</v>
      </c>
      <c r="C3092" t="s">
        <v>1292</v>
      </c>
      <c r="D3092">
        <v>7</v>
      </c>
      <c r="E3092" t="s">
        <v>1033</v>
      </c>
      <c r="G3092" t="s">
        <v>1311</v>
      </c>
      <c r="H3092" t="s">
        <v>1311</v>
      </c>
      <c r="I3092" t="s">
        <v>1031</v>
      </c>
      <c r="J3092" t="s">
        <v>1032</v>
      </c>
      <c r="K3092">
        <v>999</v>
      </c>
      <c r="L3092">
        <v>8934</v>
      </c>
      <c r="M3092">
        <v>689.62189999999998</v>
      </c>
      <c r="N3092">
        <v>69.311599999999999</v>
      </c>
      <c r="O3092">
        <v>620.31029999999998</v>
      </c>
      <c r="P3092">
        <v>2.4285999999999999</v>
      </c>
      <c r="R3092">
        <v>0</v>
      </c>
      <c r="S3092">
        <v>90.571399999999997</v>
      </c>
      <c r="U3092">
        <f t="shared" si="55"/>
        <v>0</v>
      </c>
      <c r="V3092">
        <f t="shared" si="56"/>
        <v>15.667197371355638</v>
      </c>
      <c r="W3092" t="str">
        <f t="shared" si="57"/>
        <v/>
      </c>
      <c r="X3092">
        <f t="shared" si="58"/>
        <v>1.0877320466031692</v>
      </c>
      <c r="Y3092" t="str">
        <f t="shared" si="59"/>
        <v/>
      </c>
      <c r="AA3092">
        <v>2.4285999999999999</v>
      </c>
      <c r="AC3092">
        <v>0</v>
      </c>
      <c r="AD3092">
        <v>90.571399999999997</v>
      </c>
      <c r="AF3092">
        <v>0</v>
      </c>
      <c r="AG3092">
        <v>999</v>
      </c>
      <c r="AH3092">
        <v>8934</v>
      </c>
      <c r="AI3092">
        <v>689.62189999999998</v>
      </c>
      <c r="AJ3092">
        <v>69.311599999999999</v>
      </c>
      <c r="AK3092">
        <v>620.31029999999998</v>
      </c>
    </row>
    <row r="3093" spans="1:37" ht="19" customHeight="1">
      <c r="A3093" t="s">
        <v>1290</v>
      </c>
      <c r="B3093" t="s">
        <v>1291</v>
      </c>
      <c r="C3093" t="s">
        <v>1292</v>
      </c>
      <c r="D3093">
        <v>7</v>
      </c>
      <c r="E3093" t="s">
        <v>1036</v>
      </c>
      <c r="G3093" t="s">
        <v>1311</v>
      </c>
      <c r="H3093" t="s">
        <v>1311</v>
      </c>
      <c r="I3093" t="s">
        <v>1031</v>
      </c>
      <c r="J3093" t="s">
        <v>1032</v>
      </c>
      <c r="K3093">
        <v>0</v>
      </c>
      <c r="L3093">
        <v>9825.7099999999991</v>
      </c>
      <c r="M3093">
        <v>682.25229999999999</v>
      </c>
      <c r="N3093">
        <v>0</v>
      </c>
      <c r="O3093">
        <v>682.25229999999999</v>
      </c>
      <c r="P3093">
        <v>3</v>
      </c>
      <c r="R3093">
        <v>0</v>
      </c>
      <c r="S3093">
        <v>123</v>
      </c>
      <c r="U3093">
        <f t="shared" si="55"/>
        <v>0</v>
      </c>
      <c r="V3093">
        <f t="shared" si="56"/>
        <v>11.411974448315911</v>
      </c>
      <c r="W3093" t="str">
        <f t="shared" si="57"/>
        <v/>
      </c>
      <c r="X3093">
        <f t="shared" si="58"/>
        <v>0.79239523809523815</v>
      </c>
      <c r="Y3093" t="str">
        <f t="shared" si="59"/>
        <v/>
      </c>
      <c r="AA3093">
        <v>3</v>
      </c>
      <c r="AC3093">
        <v>0</v>
      </c>
      <c r="AD3093">
        <v>123</v>
      </c>
      <c r="AF3093">
        <v>0</v>
      </c>
      <c r="AG3093">
        <v>0</v>
      </c>
      <c r="AH3093">
        <v>9825.7099999999991</v>
      </c>
      <c r="AI3093">
        <v>682.25229999999999</v>
      </c>
      <c r="AJ3093">
        <v>0</v>
      </c>
      <c r="AK3093">
        <v>682.25229999999999</v>
      </c>
    </row>
    <row r="3094" spans="1:37" ht="19" customHeight="1">
      <c r="A3094" t="s">
        <v>1290</v>
      </c>
      <c r="B3094" t="s">
        <v>1291</v>
      </c>
      <c r="C3094" t="s">
        <v>1292</v>
      </c>
      <c r="D3094">
        <v>7</v>
      </c>
      <c r="E3094" t="s">
        <v>1269</v>
      </c>
      <c r="F3094" t="s">
        <v>1269</v>
      </c>
      <c r="G3094" t="s">
        <v>1311</v>
      </c>
      <c r="H3094" t="s">
        <v>1311</v>
      </c>
      <c r="I3094" t="s">
        <v>1031</v>
      </c>
      <c r="J3094" t="s">
        <v>1032</v>
      </c>
      <c r="K3094">
        <v>9427</v>
      </c>
      <c r="L3094">
        <v>0</v>
      </c>
      <c r="M3094">
        <v>654.76329999999996</v>
      </c>
      <c r="N3094">
        <v>654.76329999999996</v>
      </c>
      <c r="O3094">
        <v>0</v>
      </c>
      <c r="P3094">
        <v>691.42859999999996</v>
      </c>
      <c r="Q3094">
        <v>39.142899999999997</v>
      </c>
      <c r="R3094">
        <v>39.285699999999999</v>
      </c>
      <c r="S3094">
        <v>686.85709999999995</v>
      </c>
      <c r="T3094">
        <v>2.8571</v>
      </c>
      <c r="U3094">
        <f t="shared" si="55"/>
        <v>4.159671640578514E-3</v>
      </c>
      <c r="V3094">
        <f t="shared" si="56"/>
        <v>1.9606906381462548</v>
      </c>
      <c r="W3094">
        <f t="shared" si="57"/>
        <v>471.35707035605537</v>
      </c>
      <c r="X3094">
        <f t="shared" si="58"/>
        <v>0.13618205924596877</v>
      </c>
      <c r="Y3094">
        <f t="shared" si="59"/>
        <v>32.738656079841199</v>
      </c>
      <c r="AA3094">
        <v>691.42859999999996</v>
      </c>
      <c r="AB3094">
        <v>39.142899999999997</v>
      </c>
      <c r="AC3094">
        <v>39.285699999999999</v>
      </c>
      <c r="AD3094">
        <v>686.85709999999995</v>
      </c>
      <c r="AE3094">
        <v>2.8571</v>
      </c>
      <c r="AF3094">
        <v>4.1587799999999999E-3</v>
      </c>
      <c r="AG3094">
        <v>9427</v>
      </c>
      <c r="AH3094">
        <v>0</v>
      </c>
      <c r="AI3094">
        <v>654.76329999999996</v>
      </c>
      <c r="AJ3094">
        <v>654.76329999999996</v>
      </c>
      <c r="AK3094">
        <v>0</v>
      </c>
    </row>
    <row r="3095" spans="1:37" ht="19" customHeight="1">
      <c r="A3095" t="s">
        <v>1290</v>
      </c>
      <c r="B3095" t="s">
        <v>1291</v>
      </c>
      <c r="C3095" t="s">
        <v>1292</v>
      </c>
      <c r="D3095">
        <v>7</v>
      </c>
      <c r="E3095" t="s">
        <v>1030</v>
      </c>
      <c r="G3095" t="s">
        <v>1311</v>
      </c>
      <c r="H3095" t="s">
        <v>1311</v>
      </c>
      <c r="I3095" t="s">
        <v>1031</v>
      </c>
      <c r="J3095" t="s">
        <v>1032</v>
      </c>
      <c r="K3095">
        <v>0</v>
      </c>
      <c r="L3095">
        <v>9071.84</v>
      </c>
      <c r="M3095">
        <v>629.77499999999998</v>
      </c>
      <c r="N3095">
        <v>0</v>
      </c>
      <c r="O3095">
        <v>629.77499999999998</v>
      </c>
      <c r="P3095">
        <v>47.714300000000001</v>
      </c>
      <c r="R3095">
        <v>0</v>
      </c>
      <c r="S3095">
        <v>540.85709999999995</v>
      </c>
      <c r="U3095">
        <f t="shared" si="55"/>
        <v>0</v>
      </c>
      <c r="V3095">
        <f t="shared" si="56"/>
        <v>2.3961544423788519</v>
      </c>
      <c r="W3095" t="str">
        <f t="shared" si="57"/>
        <v/>
      </c>
      <c r="X3095">
        <f t="shared" si="58"/>
        <v>0.16634311936157842</v>
      </c>
      <c r="Y3095" t="str">
        <f t="shared" si="59"/>
        <v/>
      </c>
      <c r="AA3095">
        <v>47.714300000000001</v>
      </c>
      <c r="AC3095">
        <v>0</v>
      </c>
      <c r="AD3095">
        <v>540.85709999999995</v>
      </c>
      <c r="AF3095">
        <v>0</v>
      </c>
      <c r="AG3095">
        <v>0</v>
      </c>
      <c r="AH3095">
        <v>9071.84</v>
      </c>
      <c r="AI3095">
        <v>629.77499999999998</v>
      </c>
      <c r="AJ3095">
        <v>0</v>
      </c>
      <c r="AK3095">
        <v>629.77499999999998</v>
      </c>
    </row>
    <row r="3096" spans="1:37" ht="19" customHeight="1">
      <c r="A3096" t="s">
        <v>1290</v>
      </c>
      <c r="B3096" t="s">
        <v>1291</v>
      </c>
      <c r="C3096" t="s">
        <v>1292</v>
      </c>
      <c r="D3096">
        <v>7</v>
      </c>
      <c r="E3096" t="s">
        <v>1268</v>
      </c>
      <c r="G3096" t="s">
        <v>1311</v>
      </c>
      <c r="H3096" t="s">
        <v>1311</v>
      </c>
      <c r="I3096" t="s">
        <v>1031</v>
      </c>
      <c r="J3096" t="s">
        <v>1032</v>
      </c>
      <c r="K3096">
        <v>0</v>
      </c>
      <c r="L3096">
        <v>6503</v>
      </c>
      <c r="M3096">
        <v>451.50110000000001</v>
      </c>
      <c r="N3096">
        <v>0</v>
      </c>
      <c r="O3096">
        <v>451.50110000000001</v>
      </c>
      <c r="P3096">
        <v>30</v>
      </c>
      <c r="R3096">
        <v>0</v>
      </c>
      <c r="S3096">
        <v>164</v>
      </c>
      <c r="U3096">
        <f t="shared" si="55"/>
        <v>0</v>
      </c>
      <c r="V3096">
        <f t="shared" si="56"/>
        <v>5.6646341463414638</v>
      </c>
      <c r="W3096" t="str">
        <f t="shared" si="57"/>
        <v/>
      </c>
      <c r="X3096">
        <f t="shared" si="58"/>
        <v>0.39329364111498261</v>
      </c>
      <c r="Y3096" t="str">
        <f t="shared" si="59"/>
        <v/>
      </c>
      <c r="AA3096">
        <v>30</v>
      </c>
      <c r="AC3096">
        <v>0</v>
      </c>
      <c r="AD3096">
        <v>164</v>
      </c>
      <c r="AF3096">
        <v>0</v>
      </c>
      <c r="AG3096">
        <v>0</v>
      </c>
      <c r="AH3096">
        <v>6503</v>
      </c>
      <c r="AI3096">
        <v>451.50110000000001</v>
      </c>
      <c r="AJ3096">
        <v>0</v>
      </c>
      <c r="AK3096">
        <v>451.50110000000001</v>
      </c>
    </row>
    <row r="3097" spans="1:37" ht="19" customHeight="1">
      <c r="A3097" t="s">
        <v>1290</v>
      </c>
      <c r="B3097" t="s">
        <v>1291</v>
      </c>
      <c r="C3097" t="s">
        <v>1292</v>
      </c>
      <c r="D3097">
        <v>5</v>
      </c>
      <c r="E3097" t="s">
        <v>1293</v>
      </c>
      <c r="F3097" t="s">
        <v>1293</v>
      </c>
      <c r="G3097" t="s">
        <v>1311</v>
      </c>
      <c r="H3097" t="s">
        <v>1311</v>
      </c>
      <c r="I3097" t="s">
        <v>1031</v>
      </c>
      <c r="J3097" t="s">
        <v>1042</v>
      </c>
      <c r="K3097">
        <v>405</v>
      </c>
      <c r="L3097">
        <v>0</v>
      </c>
      <c r="M3097">
        <v>405</v>
      </c>
      <c r="N3097">
        <v>405</v>
      </c>
      <c r="O3097">
        <v>0</v>
      </c>
      <c r="Q3097">
        <v>115.8</v>
      </c>
      <c r="R3097">
        <v>5.2</v>
      </c>
      <c r="S3097">
        <v>93.4</v>
      </c>
      <c r="T3097">
        <v>2.2000000000000002</v>
      </c>
      <c r="U3097">
        <f t="shared" si="55"/>
        <v>2.3554603854389723E-2</v>
      </c>
      <c r="V3097">
        <f t="shared" si="56"/>
        <v>0.86723768736616702</v>
      </c>
      <c r="W3097">
        <f t="shared" si="57"/>
        <v>36.818181818181813</v>
      </c>
      <c r="X3097">
        <f t="shared" si="58"/>
        <v>0.86723768736616702</v>
      </c>
      <c r="Y3097">
        <f t="shared" si="59"/>
        <v>36.818181818181813</v>
      </c>
      <c r="AB3097">
        <v>115.8</v>
      </c>
      <c r="AC3097">
        <v>5.2</v>
      </c>
      <c r="AD3097">
        <v>93.4</v>
      </c>
      <c r="AE3097">
        <v>2.2000000000000002</v>
      </c>
      <c r="AF3097">
        <v>2.232688E-2</v>
      </c>
      <c r="AG3097">
        <v>405</v>
      </c>
      <c r="AH3097">
        <v>0</v>
      </c>
      <c r="AI3097">
        <v>405</v>
      </c>
      <c r="AJ3097">
        <v>405</v>
      </c>
      <c r="AK3097">
        <v>0</v>
      </c>
    </row>
    <row r="3098" spans="1:37" ht="19" customHeight="1">
      <c r="A3098" t="s">
        <v>1290</v>
      </c>
      <c r="B3098" t="s">
        <v>1291</v>
      </c>
      <c r="C3098" t="s">
        <v>1292</v>
      </c>
      <c r="D3098">
        <v>7</v>
      </c>
      <c r="E3098" t="s">
        <v>1034</v>
      </c>
      <c r="G3098" t="s">
        <v>1311</v>
      </c>
      <c r="H3098" t="s">
        <v>1311</v>
      </c>
      <c r="I3098" t="s">
        <v>1031</v>
      </c>
      <c r="J3098" t="s">
        <v>1032</v>
      </c>
      <c r="K3098">
        <v>1098</v>
      </c>
      <c r="L3098">
        <v>4645.84</v>
      </c>
      <c r="M3098">
        <v>398.80259999999998</v>
      </c>
      <c r="N3098">
        <v>76.218900000000005</v>
      </c>
      <c r="O3098">
        <v>322.58370000000002</v>
      </c>
      <c r="P3098">
        <v>9.4285999999999994</v>
      </c>
      <c r="R3098">
        <v>0</v>
      </c>
      <c r="S3098">
        <v>52.571399999999997</v>
      </c>
      <c r="U3098">
        <f t="shared" si="55"/>
        <v>0</v>
      </c>
      <c r="V3098">
        <f t="shared" si="56"/>
        <v>15.608269352320301</v>
      </c>
      <c r="W3098" t="str">
        <f t="shared" si="57"/>
        <v/>
      </c>
      <c r="X3098">
        <f t="shared" si="58"/>
        <v>1.0837033063604926</v>
      </c>
      <c r="Y3098" t="str">
        <f t="shared" si="59"/>
        <v/>
      </c>
      <c r="AA3098">
        <v>9.4285999999999994</v>
      </c>
      <c r="AC3098">
        <v>0</v>
      </c>
      <c r="AD3098">
        <v>52.571399999999997</v>
      </c>
      <c r="AF3098">
        <v>0</v>
      </c>
      <c r="AG3098">
        <v>1098</v>
      </c>
      <c r="AH3098">
        <v>4645.84</v>
      </c>
      <c r="AI3098">
        <v>398.80259999999998</v>
      </c>
      <c r="AJ3098">
        <v>76.218900000000005</v>
      </c>
      <c r="AK3098">
        <v>322.58370000000002</v>
      </c>
    </row>
    <row r="3099" spans="1:37" ht="19" customHeight="1">
      <c r="A3099" t="s">
        <v>1290</v>
      </c>
      <c r="B3099" t="s">
        <v>1291</v>
      </c>
      <c r="C3099" t="s">
        <v>1292</v>
      </c>
      <c r="D3099">
        <v>7</v>
      </c>
      <c r="E3099" t="s">
        <v>1035</v>
      </c>
      <c r="G3099" t="s">
        <v>1311</v>
      </c>
      <c r="H3099" t="s">
        <v>1311</v>
      </c>
      <c r="I3099" t="s">
        <v>1031</v>
      </c>
      <c r="J3099" t="s">
        <v>1032</v>
      </c>
      <c r="K3099">
        <v>0</v>
      </c>
      <c r="L3099">
        <v>5677</v>
      </c>
      <c r="M3099">
        <v>394.1857</v>
      </c>
      <c r="N3099">
        <v>0</v>
      </c>
      <c r="O3099">
        <v>394.1857</v>
      </c>
      <c r="P3099">
        <v>0</v>
      </c>
      <c r="R3099">
        <v>0</v>
      </c>
      <c r="S3099">
        <v>0</v>
      </c>
      <c r="U3099" t="str">
        <f t="shared" si="55"/>
        <v/>
      </c>
      <c r="V3099" t="str">
        <f t="shared" si="56"/>
        <v/>
      </c>
      <c r="W3099" t="str">
        <f t="shared" si="57"/>
        <v/>
      </c>
      <c r="X3099" t="str">
        <f t="shared" si="58"/>
        <v/>
      </c>
      <c r="Y3099" t="str">
        <f t="shared" si="59"/>
        <v/>
      </c>
      <c r="AA3099">
        <v>0</v>
      </c>
      <c r="AC3099">
        <v>0</v>
      </c>
      <c r="AD3099">
        <v>0</v>
      </c>
      <c r="AG3099">
        <v>0</v>
      </c>
      <c r="AH3099">
        <v>5677</v>
      </c>
      <c r="AI3099">
        <v>394.1857</v>
      </c>
      <c r="AJ3099">
        <v>0</v>
      </c>
      <c r="AK3099">
        <v>394.1857</v>
      </c>
    </row>
    <row r="3100" spans="1:37" ht="19" customHeight="1">
      <c r="A3100" t="s">
        <v>1290</v>
      </c>
      <c r="B3100" t="s">
        <v>1291</v>
      </c>
      <c r="C3100" t="s">
        <v>1292</v>
      </c>
      <c r="D3100">
        <v>7</v>
      </c>
      <c r="E3100" t="s">
        <v>1041</v>
      </c>
      <c r="F3100" t="s">
        <v>1041</v>
      </c>
      <c r="G3100" t="s">
        <v>1311</v>
      </c>
      <c r="H3100" t="s">
        <v>1311</v>
      </c>
      <c r="I3100" t="s">
        <v>1031</v>
      </c>
      <c r="J3100" t="s">
        <v>1042</v>
      </c>
      <c r="K3100">
        <v>333</v>
      </c>
      <c r="L3100">
        <v>0</v>
      </c>
      <c r="M3100">
        <v>333</v>
      </c>
      <c r="N3100">
        <v>333</v>
      </c>
      <c r="O3100">
        <v>0</v>
      </c>
      <c r="Q3100">
        <v>250.42859999999999</v>
      </c>
      <c r="R3100">
        <v>8.2857000000000003</v>
      </c>
      <c r="S3100">
        <v>249.57140000000001</v>
      </c>
      <c r="T3100">
        <v>1.1429</v>
      </c>
      <c r="U3100">
        <f t="shared" si="55"/>
        <v>4.5794510108129374E-3</v>
      </c>
      <c r="V3100">
        <f t="shared" si="56"/>
        <v>0.19061250035632515</v>
      </c>
      <c r="W3100">
        <f t="shared" si="57"/>
        <v>41.623439121032959</v>
      </c>
      <c r="X3100">
        <f t="shared" si="58"/>
        <v>0.19061250035632515</v>
      </c>
      <c r="Y3100">
        <f t="shared" si="59"/>
        <v>41.623439121032959</v>
      </c>
      <c r="AB3100">
        <v>250.42859999999999</v>
      </c>
      <c r="AC3100">
        <v>8.2857000000000003</v>
      </c>
      <c r="AD3100">
        <v>249.57140000000001</v>
      </c>
      <c r="AE3100">
        <v>1.1429</v>
      </c>
      <c r="AF3100">
        <v>4.5828600000000002E-3</v>
      </c>
      <c r="AG3100">
        <v>333</v>
      </c>
      <c r="AH3100">
        <v>0</v>
      </c>
      <c r="AI3100">
        <v>333</v>
      </c>
      <c r="AJ3100">
        <v>333</v>
      </c>
      <c r="AK3100">
        <v>0</v>
      </c>
    </row>
    <row r="3101" spans="1:37" ht="19" customHeight="1">
      <c r="A3101" t="s">
        <v>1290</v>
      </c>
      <c r="B3101" t="s">
        <v>1291</v>
      </c>
      <c r="C3101" t="s">
        <v>1292</v>
      </c>
      <c r="D3101">
        <v>7</v>
      </c>
      <c r="E3101" t="s">
        <v>1050</v>
      </c>
      <c r="F3101" t="s">
        <v>1050</v>
      </c>
      <c r="G3101" t="s">
        <v>1311</v>
      </c>
      <c r="H3101" t="s">
        <v>1311</v>
      </c>
      <c r="I3101" t="s">
        <v>1031</v>
      </c>
      <c r="J3101" t="s">
        <v>1042</v>
      </c>
      <c r="K3101">
        <v>300</v>
      </c>
      <c r="L3101">
        <v>0</v>
      </c>
      <c r="M3101">
        <v>300</v>
      </c>
      <c r="N3101">
        <v>300</v>
      </c>
      <c r="O3101">
        <v>0</v>
      </c>
      <c r="Q3101">
        <v>76.857100000000003</v>
      </c>
      <c r="R3101">
        <v>0.42859999999999998</v>
      </c>
      <c r="S3101">
        <v>72.857100000000003</v>
      </c>
      <c r="T3101">
        <v>0.71430000000000005</v>
      </c>
      <c r="U3101">
        <f t="shared" si="55"/>
        <v>9.8041234141902443E-3</v>
      </c>
      <c r="V3101">
        <f t="shared" si="56"/>
        <v>0.58823564013861174</v>
      </c>
      <c r="W3101">
        <f t="shared" si="57"/>
        <v>59.998800023999515</v>
      </c>
      <c r="X3101">
        <f t="shared" si="58"/>
        <v>0.58823564013861174</v>
      </c>
      <c r="Y3101">
        <f t="shared" si="59"/>
        <v>59.998800023999515</v>
      </c>
      <c r="AB3101">
        <v>76.857100000000003</v>
      </c>
      <c r="AC3101">
        <v>0.42859999999999998</v>
      </c>
      <c r="AD3101">
        <v>72.857100000000003</v>
      </c>
      <c r="AE3101">
        <v>0.71430000000000005</v>
      </c>
      <c r="AF3101">
        <v>9.7437400000000007E-3</v>
      </c>
      <c r="AG3101">
        <v>300</v>
      </c>
      <c r="AH3101">
        <v>0</v>
      </c>
      <c r="AI3101">
        <v>300</v>
      </c>
      <c r="AJ3101">
        <v>300</v>
      </c>
      <c r="AK3101">
        <v>0</v>
      </c>
    </row>
    <row r="3102" spans="1:37" ht="19" customHeight="1">
      <c r="A3102" t="s">
        <v>1290</v>
      </c>
      <c r="B3102" t="s">
        <v>1291</v>
      </c>
      <c r="C3102" t="s">
        <v>1292</v>
      </c>
      <c r="D3102">
        <v>6</v>
      </c>
      <c r="E3102" t="s">
        <v>1270</v>
      </c>
      <c r="G3102" t="s">
        <v>1311</v>
      </c>
      <c r="H3102" t="s">
        <v>1311</v>
      </c>
      <c r="I3102" t="s">
        <v>1031</v>
      </c>
      <c r="J3102" t="s">
        <v>1032</v>
      </c>
      <c r="K3102">
        <v>0</v>
      </c>
      <c r="L3102">
        <v>3635</v>
      </c>
      <c r="M3102">
        <v>252.4511</v>
      </c>
      <c r="N3102">
        <v>0</v>
      </c>
      <c r="O3102">
        <v>252.4511</v>
      </c>
      <c r="P3102">
        <v>0.33329999999999999</v>
      </c>
      <c r="R3102">
        <v>0</v>
      </c>
      <c r="S3102">
        <v>3</v>
      </c>
      <c r="U3102">
        <f t="shared" si="55"/>
        <v>0</v>
      </c>
      <c r="V3102">
        <f t="shared" si="56"/>
        <v>201.94444444444446</v>
      </c>
      <c r="W3102" t="str">
        <f t="shared" si="57"/>
        <v/>
      </c>
      <c r="X3102">
        <f t="shared" si="58"/>
        <v>14.025061111111112</v>
      </c>
      <c r="Y3102" t="str">
        <f t="shared" si="59"/>
        <v/>
      </c>
      <c r="AA3102">
        <v>0.33329999999999999</v>
      </c>
      <c r="AC3102">
        <v>0</v>
      </c>
      <c r="AD3102">
        <v>3</v>
      </c>
      <c r="AF3102">
        <v>0</v>
      </c>
      <c r="AG3102">
        <v>0</v>
      </c>
      <c r="AH3102">
        <v>3635</v>
      </c>
      <c r="AI3102">
        <v>252.4511</v>
      </c>
      <c r="AJ3102">
        <v>0</v>
      </c>
      <c r="AK3102">
        <v>252.4511</v>
      </c>
    </row>
    <row r="3103" spans="1:37" ht="19" customHeight="1">
      <c r="A3103" t="s">
        <v>1290</v>
      </c>
      <c r="B3103" t="s">
        <v>1291</v>
      </c>
      <c r="C3103" t="s">
        <v>1292</v>
      </c>
      <c r="D3103">
        <v>7</v>
      </c>
      <c r="E3103" t="s">
        <v>1040</v>
      </c>
      <c r="G3103" t="s">
        <v>1311</v>
      </c>
      <c r="H3103" t="s">
        <v>1311</v>
      </c>
      <c r="I3103" t="s">
        <v>1031</v>
      </c>
      <c r="J3103" t="s">
        <v>1032</v>
      </c>
      <c r="K3103">
        <v>0</v>
      </c>
      <c r="L3103">
        <v>2291</v>
      </c>
      <c r="M3103">
        <v>159.08029999999999</v>
      </c>
      <c r="N3103">
        <v>0</v>
      </c>
      <c r="O3103">
        <v>159.08029999999999</v>
      </c>
      <c r="P3103">
        <v>2.4285999999999999</v>
      </c>
      <c r="R3103">
        <v>0</v>
      </c>
      <c r="S3103">
        <v>85</v>
      </c>
      <c r="U3103">
        <f t="shared" si="55"/>
        <v>0</v>
      </c>
      <c r="V3103">
        <f t="shared" si="56"/>
        <v>3.850420168067227</v>
      </c>
      <c r="W3103" t="str">
        <f t="shared" si="57"/>
        <v/>
      </c>
      <c r="X3103">
        <f t="shared" si="58"/>
        <v>0.26736184873949576</v>
      </c>
      <c r="Y3103" t="str">
        <f t="shared" si="59"/>
        <v/>
      </c>
      <c r="AA3103">
        <v>2.4285999999999999</v>
      </c>
      <c r="AC3103">
        <v>0</v>
      </c>
      <c r="AD3103">
        <v>85</v>
      </c>
      <c r="AF3103">
        <v>0</v>
      </c>
      <c r="AG3103">
        <v>0</v>
      </c>
      <c r="AH3103">
        <v>2291</v>
      </c>
      <c r="AI3103">
        <v>159.08029999999999</v>
      </c>
      <c r="AJ3103">
        <v>0</v>
      </c>
      <c r="AK3103">
        <v>159.08029999999999</v>
      </c>
    </row>
    <row r="3104" spans="1:37" ht="19" customHeight="1">
      <c r="A3104" t="s">
        <v>1290</v>
      </c>
      <c r="B3104" t="s">
        <v>1291</v>
      </c>
      <c r="C3104" t="s">
        <v>1292</v>
      </c>
      <c r="D3104">
        <v>7</v>
      </c>
      <c r="E3104" t="s">
        <v>1043</v>
      </c>
      <c r="G3104" t="s">
        <v>1311</v>
      </c>
      <c r="H3104" t="s">
        <v>1311</v>
      </c>
      <c r="I3104" t="s">
        <v>1031</v>
      </c>
      <c r="J3104" t="s">
        <v>1032</v>
      </c>
      <c r="K3104">
        <v>0</v>
      </c>
      <c r="L3104">
        <v>1909.8</v>
      </c>
      <c r="M3104">
        <v>132.60820000000001</v>
      </c>
      <c r="N3104">
        <v>0</v>
      </c>
      <c r="O3104">
        <v>132.60820000000001</v>
      </c>
      <c r="P3104">
        <v>57.571399999999997</v>
      </c>
      <c r="R3104">
        <v>0</v>
      </c>
      <c r="S3104">
        <v>204</v>
      </c>
      <c r="U3104">
        <f t="shared" si="55"/>
        <v>0</v>
      </c>
      <c r="V3104">
        <f t="shared" si="56"/>
        <v>1.3373949579831932</v>
      </c>
      <c r="W3104" t="str">
        <f t="shared" si="57"/>
        <v/>
      </c>
      <c r="X3104">
        <f t="shared" si="58"/>
        <v>9.2862885154061631E-2</v>
      </c>
      <c r="Y3104" t="str">
        <f t="shared" si="59"/>
        <v/>
      </c>
      <c r="AA3104">
        <v>57.571399999999997</v>
      </c>
      <c r="AC3104">
        <v>0</v>
      </c>
      <c r="AD3104">
        <v>204</v>
      </c>
      <c r="AF3104">
        <v>0</v>
      </c>
      <c r="AG3104">
        <v>0</v>
      </c>
      <c r="AH3104">
        <v>1909.8</v>
      </c>
      <c r="AI3104">
        <v>132.60820000000001</v>
      </c>
      <c r="AJ3104">
        <v>0</v>
      </c>
      <c r="AK3104">
        <v>132.60820000000001</v>
      </c>
    </row>
    <row r="3105" spans="1:37" ht="19" customHeight="1">
      <c r="A3105" t="s">
        <v>1290</v>
      </c>
      <c r="B3105" t="s">
        <v>1291</v>
      </c>
      <c r="C3105" t="s">
        <v>1292</v>
      </c>
      <c r="D3105">
        <v>7</v>
      </c>
      <c r="E3105" t="s">
        <v>1048</v>
      </c>
      <c r="G3105" t="s">
        <v>1311</v>
      </c>
      <c r="H3105" t="s">
        <v>1311</v>
      </c>
      <c r="I3105" t="s">
        <v>1031</v>
      </c>
      <c r="J3105" t="s">
        <v>1032</v>
      </c>
      <c r="K3105">
        <v>0</v>
      </c>
      <c r="L3105">
        <v>1549</v>
      </c>
      <c r="M3105">
        <v>107.5558</v>
      </c>
      <c r="N3105">
        <v>0</v>
      </c>
      <c r="O3105">
        <v>107.5558</v>
      </c>
      <c r="P3105">
        <v>6.5713999999999997</v>
      </c>
      <c r="R3105">
        <v>0</v>
      </c>
      <c r="S3105">
        <v>69.857100000000003</v>
      </c>
      <c r="U3105">
        <f t="shared" si="55"/>
        <v>0</v>
      </c>
      <c r="V3105">
        <f t="shared" si="56"/>
        <v>3.1676911049229681</v>
      </c>
      <c r="W3105" t="str">
        <f t="shared" si="57"/>
        <v/>
      </c>
      <c r="X3105">
        <f t="shared" si="58"/>
        <v>0.21995064618649049</v>
      </c>
      <c r="Y3105" t="str">
        <f t="shared" si="59"/>
        <v/>
      </c>
      <c r="AA3105">
        <v>6.5713999999999997</v>
      </c>
      <c r="AC3105">
        <v>0</v>
      </c>
      <c r="AD3105">
        <v>69.857100000000003</v>
      </c>
      <c r="AF3105">
        <v>0</v>
      </c>
      <c r="AG3105">
        <v>0</v>
      </c>
      <c r="AH3105">
        <v>1549</v>
      </c>
      <c r="AI3105">
        <v>107.5558</v>
      </c>
      <c r="AJ3105">
        <v>0</v>
      </c>
      <c r="AK3105">
        <v>107.5558</v>
      </c>
    </row>
    <row r="3106" spans="1:37" ht="19" customHeight="1">
      <c r="A3106" t="s">
        <v>1290</v>
      </c>
      <c r="B3106" t="s">
        <v>1291</v>
      </c>
      <c r="C3106" t="s">
        <v>1292</v>
      </c>
      <c r="D3106">
        <v>7</v>
      </c>
      <c r="E3106" t="s">
        <v>1047</v>
      </c>
      <c r="G3106" t="s">
        <v>1311</v>
      </c>
      <c r="H3106" t="s">
        <v>1311</v>
      </c>
      <c r="I3106" t="s">
        <v>1031</v>
      </c>
      <c r="J3106" t="s">
        <v>1032</v>
      </c>
      <c r="K3106">
        <v>0</v>
      </c>
      <c r="L3106">
        <v>1503.82</v>
      </c>
      <c r="M3106">
        <v>104.4285</v>
      </c>
      <c r="N3106">
        <v>0</v>
      </c>
      <c r="O3106">
        <v>104.4285</v>
      </c>
      <c r="P3106">
        <v>0</v>
      </c>
      <c r="R3106">
        <v>0</v>
      </c>
      <c r="S3106">
        <v>0</v>
      </c>
      <c r="U3106" t="str">
        <f t="shared" si="55"/>
        <v/>
      </c>
      <c r="V3106" t="str">
        <f t="shared" si="56"/>
        <v/>
      </c>
      <c r="W3106" t="str">
        <f t="shared" si="57"/>
        <v/>
      </c>
      <c r="X3106" t="str">
        <f t="shared" si="58"/>
        <v/>
      </c>
      <c r="Y3106" t="str">
        <f t="shared" si="59"/>
        <v/>
      </c>
      <c r="AA3106">
        <v>0</v>
      </c>
      <c r="AC3106">
        <v>0</v>
      </c>
      <c r="AD3106">
        <v>0</v>
      </c>
      <c r="AG3106">
        <v>0</v>
      </c>
      <c r="AH3106">
        <v>1503.82</v>
      </c>
      <c r="AI3106">
        <v>104.4285</v>
      </c>
      <c r="AJ3106">
        <v>0</v>
      </c>
      <c r="AK3106">
        <v>104.4285</v>
      </c>
    </row>
    <row r="3107" spans="1:37" ht="19" customHeight="1">
      <c r="A3107" t="s">
        <v>1290</v>
      </c>
      <c r="B3107" t="s">
        <v>1291</v>
      </c>
      <c r="C3107" t="s">
        <v>1292</v>
      </c>
      <c r="D3107">
        <v>7</v>
      </c>
      <c r="E3107" t="s">
        <v>1286</v>
      </c>
      <c r="F3107" t="s">
        <v>1286</v>
      </c>
      <c r="G3107" t="s">
        <v>1311</v>
      </c>
      <c r="H3107" t="s">
        <v>1311</v>
      </c>
      <c r="I3107" t="s">
        <v>1031</v>
      </c>
      <c r="J3107" t="s">
        <v>1042</v>
      </c>
      <c r="K3107">
        <v>98</v>
      </c>
      <c r="L3107">
        <v>0</v>
      </c>
      <c r="M3107">
        <v>98</v>
      </c>
      <c r="N3107">
        <v>98</v>
      </c>
      <c r="O3107">
        <v>0</v>
      </c>
      <c r="R3107">
        <v>23.571400000000001</v>
      </c>
      <c r="S3107">
        <v>112.4286</v>
      </c>
      <c r="T3107">
        <v>0.28570000000000001</v>
      </c>
      <c r="U3107">
        <f t="shared" si="55"/>
        <v>2.5411683504019439E-3</v>
      </c>
      <c r="V3107">
        <f t="shared" si="56"/>
        <v>0.12452347534346242</v>
      </c>
      <c r="W3107">
        <f t="shared" si="57"/>
        <v>49.002450122506126</v>
      </c>
      <c r="X3107">
        <f t="shared" si="58"/>
        <v>0.12452347534346242</v>
      </c>
      <c r="Y3107">
        <f t="shared" si="59"/>
        <v>49.002450122506126</v>
      </c>
      <c r="AC3107">
        <v>23.571400000000001</v>
      </c>
      <c r="AD3107">
        <v>112.4286</v>
      </c>
      <c r="AE3107">
        <v>0.28570000000000001</v>
      </c>
      <c r="AF3107">
        <v>2.5561099999999999E-3</v>
      </c>
      <c r="AG3107">
        <v>98</v>
      </c>
      <c r="AH3107">
        <v>0</v>
      </c>
      <c r="AI3107">
        <v>98</v>
      </c>
      <c r="AJ3107">
        <v>98</v>
      </c>
      <c r="AK3107">
        <v>0</v>
      </c>
    </row>
    <row r="3108" spans="1:37" ht="19" customHeight="1">
      <c r="A3108" t="s">
        <v>1290</v>
      </c>
      <c r="B3108" t="s">
        <v>1291</v>
      </c>
      <c r="C3108" t="s">
        <v>1292</v>
      </c>
      <c r="D3108">
        <v>7</v>
      </c>
      <c r="E3108" t="s">
        <v>1052</v>
      </c>
      <c r="G3108" t="s">
        <v>1311</v>
      </c>
      <c r="H3108" t="s">
        <v>1311</v>
      </c>
      <c r="I3108" t="s">
        <v>1031</v>
      </c>
      <c r="J3108" t="s">
        <v>1032</v>
      </c>
      <c r="K3108">
        <v>0</v>
      </c>
      <c r="L3108">
        <v>1384.79</v>
      </c>
      <c r="M3108">
        <v>96.138800000000003</v>
      </c>
      <c r="N3108">
        <v>0</v>
      </c>
      <c r="O3108">
        <v>96.138800000000003</v>
      </c>
      <c r="P3108">
        <v>0.71430000000000005</v>
      </c>
      <c r="R3108">
        <v>0</v>
      </c>
      <c r="S3108">
        <v>20.714300000000001</v>
      </c>
      <c r="U3108">
        <f t="shared" si="55"/>
        <v>0</v>
      </c>
      <c r="V3108">
        <f t="shared" si="56"/>
        <v>9.5502692756763619</v>
      </c>
      <c r="W3108" t="str">
        <f t="shared" si="57"/>
        <v/>
      </c>
      <c r="X3108">
        <f t="shared" si="58"/>
        <v>0.66302574963741401</v>
      </c>
      <c r="Y3108" t="str">
        <f t="shared" si="59"/>
        <v/>
      </c>
      <c r="AA3108">
        <v>0.71430000000000005</v>
      </c>
      <c r="AC3108">
        <v>0</v>
      </c>
      <c r="AD3108">
        <v>20.714300000000001</v>
      </c>
      <c r="AF3108">
        <v>0</v>
      </c>
      <c r="AG3108">
        <v>0</v>
      </c>
      <c r="AH3108">
        <v>1384.79</v>
      </c>
      <c r="AI3108">
        <v>96.138800000000003</v>
      </c>
      <c r="AJ3108">
        <v>0</v>
      </c>
      <c r="AK3108">
        <v>96.138800000000003</v>
      </c>
    </row>
    <row r="3109" spans="1:37" ht="19" customHeight="1">
      <c r="A3109" t="s">
        <v>1290</v>
      </c>
      <c r="B3109" t="s">
        <v>1291</v>
      </c>
      <c r="C3109" t="s">
        <v>1292</v>
      </c>
      <c r="D3109">
        <v>5</v>
      </c>
      <c r="E3109" t="s">
        <v>1044</v>
      </c>
      <c r="G3109" t="s">
        <v>1311</v>
      </c>
      <c r="H3109" t="s">
        <v>1311</v>
      </c>
      <c r="I3109" t="s">
        <v>1031</v>
      </c>
      <c r="J3109" t="s">
        <v>1032</v>
      </c>
      <c r="K3109">
        <v>0</v>
      </c>
      <c r="L3109">
        <v>921.36</v>
      </c>
      <c r="M3109">
        <v>63.962000000000003</v>
      </c>
      <c r="N3109">
        <v>0</v>
      </c>
      <c r="O3109">
        <v>63.962000000000003</v>
      </c>
      <c r="P3109">
        <v>0</v>
      </c>
      <c r="R3109">
        <v>0</v>
      </c>
      <c r="S3109">
        <v>0</v>
      </c>
      <c r="U3109" t="str">
        <f t="shared" si="55"/>
        <v/>
      </c>
      <c r="V3109" t="str">
        <f t="shared" si="56"/>
        <v/>
      </c>
      <c r="W3109" t="str">
        <f t="shared" si="57"/>
        <v/>
      </c>
      <c r="X3109" t="str">
        <f t="shared" si="58"/>
        <v/>
      </c>
      <c r="Y3109" t="str">
        <f t="shared" si="59"/>
        <v/>
      </c>
      <c r="AA3109">
        <v>0</v>
      </c>
      <c r="AC3109">
        <v>0</v>
      </c>
      <c r="AD3109">
        <v>0</v>
      </c>
      <c r="AG3109">
        <v>0</v>
      </c>
      <c r="AH3109">
        <v>921.36</v>
      </c>
      <c r="AI3109">
        <v>63.962000000000003</v>
      </c>
      <c r="AJ3109">
        <v>0</v>
      </c>
      <c r="AK3109">
        <v>63.962000000000003</v>
      </c>
    </row>
    <row r="3110" spans="1:37" ht="19" customHeight="1">
      <c r="A3110" t="s">
        <v>1290</v>
      </c>
      <c r="B3110" t="s">
        <v>1291</v>
      </c>
      <c r="C3110" t="s">
        <v>1292</v>
      </c>
      <c r="D3110">
        <v>4</v>
      </c>
      <c r="E3110" t="s">
        <v>1049</v>
      </c>
      <c r="G3110" t="s">
        <v>1311</v>
      </c>
      <c r="H3110" t="s">
        <v>1311</v>
      </c>
      <c r="I3110" t="s">
        <v>1031</v>
      </c>
      <c r="J3110" t="s">
        <v>1032</v>
      </c>
      <c r="K3110">
        <v>0</v>
      </c>
      <c r="L3110">
        <v>775.95</v>
      </c>
      <c r="M3110">
        <v>53.848100000000002</v>
      </c>
      <c r="N3110">
        <v>0</v>
      </c>
      <c r="O3110">
        <v>53.848100000000002</v>
      </c>
      <c r="P3110">
        <v>0</v>
      </c>
      <c r="R3110">
        <v>0</v>
      </c>
      <c r="S3110">
        <v>17</v>
      </c>
      <c r="U3110">
        <f t="shared" si="55"/>
        <v>0</v>
      </c>
      <c r="V3110">
        <f t="shared" si="56"/>
        <v>11.411029411764707</v>
      </c>
      <c r="W3110" t="str">
        <f t="shared" si="57"/>
        <v/>
      </c>
      <c r="X3110">
        <f t="shared" si="58"/>
        <v>0.79188382352941178</v>
      </c>
      <c r="Y3110" t="str">
        <f t="shared" si="59"/>
        <v/>
      </c>
      <c r="AA3110">
        <v>0</v>
      </c>
      <c r="AC3110">
        <v>0</v>
      </c>
      <c r="AD3110">
        <v>17</v>
      </c>
      <c r="AF3110">
        <v>0</v>
      </c>
      <c r="AG3110">
        <v>0</v>
      </c>
      <c r="AH3110">
        <v>775.95</v>
      </c>
      <c r="AI3110">
        <v>53.848100000000002</v>
      </c>
      <c r="AJ3110">
        <v>0</v>
      </c>
      <c r="AK3110">
        <v>53.848100000000002</v>
      </c>
    </row>
    <row r="3111" spans="1:37" ht="19" customHeight="1">
      <c r="A3111" t="s">
        <v>1290</v>
      </c>
      <c r="B3111" t="s">
        <v>1291</v>
      </c>
      <c r="C3111" t="s">
        <v>1292</v>
      </c>
      <c r="D3111">
        <v>4</v>
      </c>
      <c r="E3111" t="s">
        <v>1051</v>
      </c>
      <c r="G3111" t="s">
        <v>1311</v>
      </c>
      <c r="H3111" t="s">
        <v>1311</v>
      </c>
      <c r="I3111" t="s">
        <v>1031</v>
      </c>
      <c r="J3111" t="s">
        <v>1032</v>
      </c>
      <c r="K3111">
        <v>0</v>
      </c>
      <c r="L3111">
        <v>701.35</v>
      </c>
      <c r="M3111">
        <v>48.7224</v>
      </c>
      <c r="N3111">
        <v>0</v>
      </c>
      <c r="O3111">
        <v>48.7224</v>
      </c>
      <c r="P3111">
        <v>0</v>
      </c>
      <c r="R3111">
        <v>0</v>
      </c>
      <c r="S3111">
        <v>0</v>
      </c>
      <c r="U3111" t="str">
        <f t="shared" si="55"/>
        <v/>
      </c>
      <c r="V3111" t="str">
        <f t="shared" si="56"/>
        <v/>
      </c>
      <c r="W3111" t="str">
        <f t="shared" si="57"/>
        <v/>
      </c>
      <c r="X3111" t="str">
        <f t="shared" si="58"/>
        <v/>
      </c>
      <c r="Y3111" t="str">
        <f t="shared" si="59"/>
        <v/>
      </c>
      <c r="AA3111">
        <v>0</v>
      </c>
      <c r="AC3111">
        <v>0</v>
      </c>
      <c r="AD3111">
        <v>0</v>
      </c>
      <c r="AG3111">
        <v>0</v>
      </c>
      <c r="AH3111">
        <v>701.35</v>
      </c>
      <c r="AI3111">
        <v>48.7224</v>
      </c>
      <c r="AJ3111">
        <v>0</v>
      </c>
      <c r="AK3111">
        <v>48.7224</v>
      </c>
    </row>
    <row r="3112" spans="1:37" ht="19" customHeight="1">
      <c r="A3112" t="s">
        <v>1290</v>
      </c>
      <c r="B3112" t="s">
        <v>1291</v>
      </c>
      <c r="C3112" t="s">
        <v>1292</v>
      </c>
      <c r="D3112">
        <v>4</v>
      </c>
      <c r="E3112" t="s">
        <v>1037</v>
      </c>
      <c r="G3112" t="s">
        <v>1311</v>
      </c>
      <c r="H3112" t="s">
        <v>1311</v>
      </c>
      <c r="I3112" t="s">
        <v>1031</v>
      </c>
      <c r="J3112" t="s">
        <v>1032</v>
      </c>
      <c r="K3112">
        <v>0</v>
      </c>
      <c r="L3112">
        <v>546.42999999999995</v>
      </c>
      <c r="M3112">
        <v>37.941800000000001</v>
      </c>
      <c r="N3112">
        <v>0</v>
      </c>
      <c r="O3112">
        <v>37.941800000000001</v>
      </c>
      <c r="P3112">
        <v>0.75</v>
      </c>
      <c r="R3112">
        <v>0</v>
      </c>
      <c r="S3112">
        <v>9.25</v>
      </c>
      <c r="U3112">
        <f t="shared" si="55"/>
        <v>0</v>
      </c>
      <c r="V3112">
        <f t="shared" si="56"/>
        <v>14.768378378378378</v>
      </c>
      <c r="W3112" t="str">
        <f t="shared" si="57"/>
        <v/>
      </c>
      <c r="X3112">
        <f t="shared" si="58"/>
        <v>1.025454054054054</v>
      </c>
      <c r="Y3112" t="str">
        <f t="shared" si="59"/>
        <v/>
      </c>
      <c r="AA3112">
        <v>0.75</v>
      </c>
      <c r="AC3112">
        <v>0</v>
      </c>
      <c r="AD3112">
        <v>9.25</v>
      </c>
      <c r="AF3112">
        <v>0</v>
      </c>
      <c r="AG3112">
        <v>0</v>
      </c>
      <c r="AH3112">
        <v>546.42999999999995</v>
      </c>
      <c r="AI3112">
        <v>37.941800000000001</v>
      </c>
      <c r="AJ3112">
        <v>0</v>
      </c>
      <c r="AK3112">
        <v>37.941800000000001</v>
      </c>
    </row>
    <row r="3113" spans="1:37" ht="19" customHeight="1">
      <c r="A3113" t="s">
        <v>1290</v>
      </c>
      <c r="B3113" t="s">
        <v>1291</v>
      </c>
      <c r="C3113" t="s">
        <v>1292</v>
      </c>
      <c r="D3113">
        <v>7</v>
      </c>
      <c r="E3113" t="s">
        <v>1053</v>
      </c>
      <c r="F3113" t="s">
        <v>1053</v>
      </c>
      <c r="G3113" t="s">
        <v>1311</v>
      </c>
      <c r="H3113" t="s">
        <v>1311</v>
      </c>
      <c r="I3113" t="s">
        <v>1031</v>
      </c>
      <c r="J3113" t="s">
        <v>1032</v>
      </c>
      <c r="K3113">
        <v>377</v>
      </c>
      <c r="L3113">
        <v>0</v>
      </c>
      <c r="M3113">
        <v>26.1707</v>
      </c>
      <c r="N3113">
        <v>26.1707</v>
      </c>
      <c r="O3113">
        <v>0</v>
      </c>
      <c r="R3113">
        <v>13.2857</v>
      </c>
      <c r="S3113">
        <v>77.428600000000003</v>
      </c>
      <c r="T3113">
        <v>0.85709999999999997</v>
      </c>
      <c r="U3113">
        <f t="shared" si="55"/>
        <v>1.106955311086601E-2</v>
      </c>
      <c r="V3113">
        <f t="shared" si="56"/>
        <v>0.69557169905103344</v>
      </c>
      <c r="W3113">
        <f t="shared" si="57"/>
        <v>62.836475157091186</v>
      </c>
      <c r="X3113">
        <f t="shared" si="58"/>
        <v>4.8285406536750355E-2</v>
      </c>
      <c r="Y3113">
        <f t="shared" si="59"/>
        <v>4.3620014334050037</v>
      </c>
      <c r="AC3113">
        <v>13.2857</v>
      </c>
      <c r="AD3113">
        <v>77.428600000000003</v>
      </c>
      <c r="AE3113">
        <v>0.85709999999999997</v>
      </c>
      <c r="AF3113">
        <v>1.0845530000000001E-2</v>
      </c>
      <c r="AG3113">
        <v>377</v>
      </c>
      <c r="AH3113">
        <v>0</v>
      </c>
      <c r="AI3113">
        <v>26.1707</v>
      </c>
      <c r="AJ3113">
        <v>26.1707</v>
      </c>
      <c r="AK3113">
        <v>0</v>
      </c>
    </row>
    <row r="3114" spans="1:37" ht="19" customHeight="1">
      <c r="A3114" t="s">
        <v>1290</v>
      </c>
      <c r="B3114" t="s">
        <v>1291</v>
      </c>
      <c r="C3114" t="s">
        <v>1292</v>
      </c>
      <c r="D3114">
        <v>7</v>
      </c>
      <c r="E3114" t="s">
        <v>1045</v>
      </c>
      <c r="F3114" t="s">
        <v>1046</v>
      </c>
      <c r="G3114" t="s">
        <v>1311</v>
      </c>
      <c r="H3114" t="s">
        <v>1311</v>
      </c>
      <c r="I3114" t="s">
        <v>1031</v>
      </c>
      <c r="J3114" t="s">
        <v>1032</v>
      </c>
      <c r="K3114">
        <v>147</v>
      </c>
      <c r="L3114">
        <v>0</v>
      </c>
      <c r="M3114">
        <v>10.1991</v>
      </c>
      <c r="N3114">
        <v>10.1991</v>
      </c>
      <c r="O3114">
        <v>0</v>
      </c>
      <c r="Q3114">
        <v>601.57140000000004</v>
      </c>
      <c r="R3114">
        <v>290.28570000000002</v>
      </c>
      <c r="S3114">
        <v>607</v>
      </c>
      <c r="T3114">
        <v>0.42859999999999998</v>
      </c>
      <c r="U3114">
        <f t="shared" si="55"/>
        <v>7.0609555189456337E-4</v>
      </c>
      <c r="V3114">
        <f t="shared" si="56"/>
        <v>3.459637561779242E-2</v>
      </c>
      <c r="W3114">
        <f t="shared" si="57"/>
        <v>48.996733551096597</v>
      </c>
      <c r="X3114">
        <f t="shared" si="58"/>
        <v>2.4003530242409977E-3</v>
      </c>
      <c r="Y3114">
        <f t="shared" si="59"/>
        <v>3.3994733684421039</v>
      </c>
      <c r="AB3114">
        <v>601.57140000000004</v>
      </c>
      <c r="AC3114">
        <v>290.28570000000002</v>
      </c>
      <c r="AD3114">
        <v>607</v>
      </c>
      <c r="AE3114">
        <v>0.42859999999999998</v>
      </c>
      <c r="AF3114">
        <v>6.4700000000000001E-4</v>
      </c>
      <c r="AG3114">
        <v>147</v>
      </c>
      <c r="AH3114">
        <v>0</v>
      </c>
      <c r="AI3114">
        <v>10.1991</v>
      </c>
      <c r="AJ3114">
        <v>10.1991</v>
      </c>
      <c r="AK3114">
        <v>0</v>
      </c>
    </row>
    <row r="3115" spans="1:37" ht="19" customHeight="1">
      <c r="A3115" t="s">
        <v>1290</v>
      </c>
      <c r="B3115" t="s">
        <v>1291</v>
      </c>
      <c r="C3115" t="s">
        <v>1292</v>
      </c>
      <c r="D3115">
        <v>1</v>
      </c>
      <c r="E3115" t="s">
        <v>1282</v>
      </c>
      <c r="G3115" t="s">
        <v>1311</v>
      </c>
      <c r="H3115" t="s">
        <v>1311</v>
      </c>
      <c r="I3115" t="s">
        <v>1031</v>
      </c>
      <c r="J3115" t="s">
        <v>1032</v>
      </c>
      <c r="K3115">
        <v>0</v>
      </c>
      <c r="L3115">
        <v>118.03</v>
      </c>
      <c r="M3115">
        <v>8.1980000000000004</v>
      </c>
      <c r="N3115">
        <v>0</v>
      </c>
      <c r="O3115">
        <v>8.1980000000000004</v>
      </c>
      <c r="P3115">
        <v>1</v>
      </c>
      <c r="R3115">
        <v>0</v>
      </c>
      <c r="S3115">
        <v>9</v>
      </c>
      <c r="U3115">
        <f t="shared" si="55"/>
        <v>0</v>
      </c>
      <c r="V3115">
        <f t="shared" si="56"/>
        <v>13.114444444444445</v>
      </c>
      <c r="W3115" t="str">
        <f t="shared" si="57"/>
        <v/>
      </c>
      <c r="X3115">
        <f t="shared" si="58"/>
        <v>0.91088888888888897</v>
      </c>
      <c r="Y3115" t="str">
        <f t="shared" si="59"/>
        <v/>
      </c>
      <c r="AA3115">
        <v>1</v>
      </c>
      <c r="AC3115">
        <v>0</v>
      </c>
      <c r="AD3115">
        <v>9</v>
      </c>
      <c r="AF3115">
        <v>0</v>
      </c>
      <c r="AG3115">
        <v>0</v>
      </c>
      <c r="AH3115">
        <v>118.03</v>
      </c>
      <c r="AI3115">
        <v>8.1980000000000004</v>
      </c>
      <c r="AJ3115">
        <v>0</v>
      </c>
      <c r="AK3115">
        <v>8.1980000000000004</v>
      </c>
    </row>
    <row r="3116" spans="1:37" ht="19" customHeight="1">
      <c r="A3116" t="s">
        <v>1290</v>
      </c>
      <c r="B3116" t="s">
        <v>1291</v>
      </c>
      <c r="C3116" t="s">
        <v>1292</v>
      </c>
      <c r="D3116">
        <v>7</v>
      </c>
      <c r="E3116" t="s">
        <v>1054</v>
      </c>
      <c r="F3116" t="s">
        <v>1055</v>
      </c>
      <c r="G3116" t="s">
        <v>1311</v>
      </c>
      <c r="H3116" t="s">
        <v>1311</v>
      </c>
      <c r="I3116" t="s">
        <v>1031</v>
      </c>
      <c r="J3116" t="s">
        <v>1032</v>
      </c>
      <c r="K3116">
        <v>0</v>
      </c>
      <c r="L3116">
        <v>0</v>
      </c>
      <c r="M3116">
        <v>0</v>
      </c>
      <c r="N3116">
        <v>0</v>
      </c>
      <c r="O3116">
        <v>0</v>
      </c>
      <c r="Q3116">
        <v>26194</v>
      </c>
      <c r="R3116">
        <v>2703.1428999999998</v>
      </c>
      <c r="S3116">
        <v>26733.428599999999</v>
      </c>
      <c r="T3116">
        <v>0</v>
      </c>
      <c r="U3116">
        <f t="shared" si="55"/>
        <v>0</v>
      </c>
      <c r="V3116">
        <f t="shared" si="56"/>
        <v>0</v>
      </c>
      <c r="W3116" t="str">
        <f t="shared" si="57"/>
        <v/>
      </c>
      <c r="X3116">
        <f t="shared" si="58"/>
        <v>0</v>
      </c>
      <c r="Y3116" t="str">
        <f t="shared" si="59"/>
        <v/>
      </c>
      <c r="AB3116">
        <v>26194</v>
      </c>
      <c r="AC3116">
        <v>2703.1428999999998</v>
      </c>
      <c r="AD3116">
        <v>26733.428599999999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</row>
    <row r="3117" spans="1:37" ht="19" customHeight="1">
      <c r="A3117" t="s">
        <v>1290</v>
      </c>
      <c r="B3117" t="s">
        <v>1291</v>
      </c>
      <c r="C3117" t="s">
        <v>1292</v>
      </c>
      <c r="D3117">
        <v>7</v>
      </c>
      <c r="E3117" t="s">
        <v>1057</v>
      </c>
      <c r="F3117" t="s">
        <v>1058</v>
      </c>
      <c r="G3117" t="s">
        <v>1311</v>
      </c>
      <c r="H3117" t="s">
        <v>1311</v>
      </c>
      <c r="I3117" t="s">
        <v>1031</v>
      </c>
      <c r="J3117" t="s">
        <v>1039</v>
      </c>
      <c r="K3117">
        <v>0</v>
      </c>
      <c r="L3117">
        <v>0</v>
      </c>
      <c r="M3117">
        <v>0</v>
      </c>
      <c r="N3117">
        <v>0</v>
      </c>
      <c r="O3117">
        <v>0</v>
      </c>
      <c r="R3117">
        <v>0</v>
      </c>
      <c r="S3117">
        <v>0</v>
      </c>
      <c r="T3117">
        <v>0</v>
      </c>
      <c r="U3117" t="str">
        <f t="shared" si="55"/>
        <v/>
      </c>
      <c r="V3117" t="str">
        <f t="shared" si="56"/>
        <v/>
      </c>
      <c r="W3117" t="str">
        <f t="shared" si="57"/>
        <v/>
      </c>
      <c r="X3117" t="str">
        <f t="shared" si="58"/>
        <v/>
      </c>
      <c r="Y3117" t="str">
        <f t="shared" si="59"/>
        <v/>
      </c>
      <c r="AC3117">
        <v>0</v>
      </c>
      <c r="AD3117">
        <v>0</v>
      </c>
      <c r="AE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</row>
    <row r="3118" spans="1:37" ht="19" customHeight="1">
      <c r="A3118" t="s">
        <v>1290</v>
      </c>
      <c r="B3118" t="s">
        <v>1291</v>
      </c>
      <c r="C3118" t="s">
        <v>1292</v>
      </c>
      <c r="D3118">
        <v>7</v>
      </c>
      <c r="E3118" t="s">
        <v>1059</v>
      </c>
      <c r="G3118" t="s">
        <v>1311</v>
      </c>
      <c r="H3118" t="s">
        <v>1311</v>
      </c>
      <c r="I3118" t="s">
        <v>1031</v>
      </c>
      <c r="J3118" t="s">
        <v>1039</v>
      </c>
      <c r="K3118">
        <v>0</v>
      </c>
      <c r="L3118">
        <v>0</v>
      </c>
      <c r="M3118">
        <v>0</v>
      </c>
      <c r="N3118">
        <v>0</v>
      </c>
      <c r="O3118">
        <v>0</v>
      </c>
      <c r="R3118">
        <v>0</v>
      </c>
      <c r="S3118">
        <v>0.1429</v>
      </c>
      <c r="T3118">
        <v>0</v>
      </c>
      <c r="U3118">
        <f t="shared" si="55"/>
        <v>0</v>
      </c>
      <c r="V3118">
        <f t="shared" si="56"/>
        <v>0</v>
      </c>
      <c r="W3118" t="str">
        <f t="shared" si="57"/>
        <v/>
      </c>
      <c r="X3118">
        <f t="shared" si="58"/>
        <v>0</v>
      </c>
      <c r="Y3118" t="str">
        <f t="shared" si="59"/>
        <v/>
      </c>
      <c r="AC3118">
        <v>0</v>
      </c>
      <c r="AD3118">
        <v>0.1429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</row>
    <row r="3119" spans="1:37" ht="19" customHeight="1">
      <c r="A3119" t="s">
        <v>1290</v>
      </c>
      <c r="B3119" t="s">
        <v>1291</v>
      </c>
      <c r="C3119" t="s">
        <v>1292</v>
      </c>
      <c r="D3119">
        <v>7</v>
      </c>
      <c r="E3119" t="s">
        <v>1060</v>
      </c>
      <c r="F3119" t="s">
        <v>1061</v>
      </c>
      <c r="G3119" t="s">
        <v>1311</v>
      </c>
      <c r="H3119" t="s">
        <v>1311</v>
      </c>
      <c r="I3119" t="s">
        <v>1031</v>
      </c>
      <c r="J3119" t="s">
        <v>1042</v>
      </c>
      <c r="K3119">
        <v>0</v>
      </c>
      <c r="L3119">
        <v>0</v>
      </c>
      <c r="M3119">
        <v>0</v>
      </c>
      <c r="N3119">
        <v>0</v>
      </c>
      <c r="O3119">
        <v>0</v>
      </c>
      <c r="R3119">
        <v>0.28570000000000001</v>
      </c>
      <c r="S3119">
        <v>0.28570000000000001</v>
      </c>
      <c r="T3119">
        <v>0</v>
      </c>
      <c r="U3119">
        <f t="shared" si="55"/>
        <v>0</v>
      </c>
      <c r="V3119">
        <f t="shared" si="56"/>
        <v>0</v>
      </c>
      <c r="W3119" t="str">
        <f t="shared" si="57"/>
        <v/>
      </c>
      <c r="X3119">
        <f t="shared" si="58"/>
        <v>0</v>
      </c>
      <c r="Y3119" t="str">
        <f t="shared" si="59"/>
        <v/>
      </c>
      <c r="AC3119">
        <v>0.28570000000000001</v>
      </c>
      <c r="AD3119">
        <v>0.28570000000000001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</row>
    <row r="3120" spans="1:37" ht="19" customHeight="1">
      <c r="A3120" t="s">
        <v>1290</v>
      </c>
      <c r="B3120" t="s">
        <v>1291</v>
      </c>
      <c r="C3120" t="s">
        <v>1292</v>
      </c>
      <c r="D3120">
        <v>7</v>
      </c>
      <c r="E3120" t="s">
        <v>1063</v>
      </c>
      <c r="G3120" t="s">
        <v>1311</v>
      </c>
      <c r="H3120" t="s">
        <v>1311</v>
      </c>
      <c r="I3120" t="s">
        <v>1031</v>
      </c>
      <c r="J3120" t="s">
        <v>1039</v>
      </c>
      <c r="K3120">
        <v>0</v>
      </c>
      <c r="L3120">
        <v>0</v>
      </c>
      <c r="M3120">
        <v>0</v>
      </c>
      <c r="N3120">
        <v>0</v>
      </c>
      <c r="O3120">
        <v>0</v>
      </c>
      <c r="Q3120">
        <v>0</v>
      </c>
      <c r="R3120">
        <v>0</v>
      </c>
      <c r="S3120">
        <v>0</v>
      </c>
      <c r="T3120">
        <v>0</v>
      </c>
      <c r="U3120" t="str">
        <f t="shared" si="55"/>
        <v/>
      </c>
      <c r="V3120" t="str">
        <f t="shared" si="56"/>
        <v/>
      </c>
      <c r="W3120" t="str">
        <f t="shared" si="57"/>
        <v/>
      </c>
      <c r="X3120" t="str">
        <f t="shared" si="58"/>
        <v/>
      </c>
      <c r="Y3120" t="str">
        <f t="shared" si="59"/>
        <v/>
      </c>
      <c r="AB3120">
        <v>0</v>
      </c>
      <c r="AC3120">
        <v>0</v>
      </c>
      <c r="AD3120">
        <v>0</v>
      </c>
      <c r="AE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</row>
    <row r="3121" spans="1:37" ht="19" customHeight="1">
      <c r="A3121" t="s">
        <v>1290</v>
      </c>
      <c r="B3121" t="s">
        <v>1291</v>
      </c>
      <c r="C3121" t="s">
        <v>1292</v>
      </c>
      <c r="D3121">
        <v>7</v>
      </c>
      <c r="E3121" t="s">
        <v>1064</v>
      </c>
      <c r="F3121" t="s">
        <v>1064</v>
      </c>
      <c r="G3121" t="s">
        <v>1064</v>
      </c>
      <c r="H3121" t="s">
        <v>1065</v>
      </c>
      <c r="I3121" t="s">
        <v>1066</v>
      </c>
      <c r="J3121" t="s">
        <v>1039</v>
      </c>
      <c r="K3121">
        <v>30971.74</v>
      </c>
      <c r="L3121">
        <v>0</v>
      </c>
      <c r="M3121">
        <v>215052.5429</v>
      </c>
      <c r="N3121">
        <v>215052.5429</v>
      </c>
      <c r="O3121">
        <v>0</v>
      </c>
      <c r="Q3121">
        <v>44796.7143</v>
      </c>
      <c r="R3121">
        <v>6420.2857000000004</v>
      </c>
      <c r="S3121">
        <v>45418.2857</v>
      </c>
      <c r="T3121">
        <v>3607.8571000000002</v>
      </c>
      <c r="U3121">
        <f t="shared" si="55"/>
        <v>7.943622363536279E-2</v>
      </c>
      <c r="V3121">
        <f t="shared" si="56"/>
        <v>9.7417465620334626E-2</v>
      </c>
      <c r="W3121">
        <f t="shared" si="57"/>
        <v>1.2263607352171142</v>
      </c>
      <c r="X3121">
        <f t="shared" si="58"/>
        <v>0.67641900986274217</v>
      </c>
      <c r="Y3121">
        <f t="shared" si="59"/>
        <v>8.5152463058631511</v>
      </c>
      <c r="AB3121">
        <v>44796.7143</v>
      </c>
      <c r="AC3121">
        <v>6420.2857000000004</v>
      </c>
      <c r="AD3121">
        <v>45418.2857</v>
      </c>
      <c r="AE3121">
        <v>3607.8571000000002</v>
      </c>
      <c r="AF3121">
        <v>7.9432600000000006E-2</v>
      </c>
      <c r="AG3121">
        <v>30971.74</v>
      </c>
      <c r="AH3121">
        <v>0</v>
      </c>
      <c r="AI3121">
        <v>215052.5429</v>
      </c>
      <c r="AJ3121">
        <v>215052.5429</v>
      </c>
      <c r="AK3121">
        <v>0</v>
      </c>
    </row>
    <row r="3122" spans="1:37" ht="19" customHeight="1">
      <c r="A3122" t="s">
        <v>1290</v>
      </c>
      <c r="B3122" t="s">
        <v>1291</v>
      </c>
      <c r="C3122" t="s">
        <v>1292</v>
      </c>
      <c r="D3122">
        <v>7</v>
      </c>
      <c r="E3122" t="s">
        <v>1067</v>
      </c>
      <c r="F3122" t="s">
        <v>1067</v>
      </c>
      <c r="G3122" t="s">
        <v>1067</v>
      </c>
      <c r="H3122" t="s">
        <v>1066</v>
      </c>
      <c r="I3122" t="s">
        <v>1066</v>
      </c>
      <c r="J3122" t="s">
        <v>1032</v>
      </c>
      <c r="K3122">
        <v>470499</v>
      </c>
      <c r="L3122">
        <v>0</v>
      </c>
      <c r="M3122">
        <v>32665.981199999998</v>
      </c>
      <c r="N3122">
        <v>32665.981199999998</v>
      </c>
      <c r="O3122">
        <v>0</v>
      </c>
      <c r="P3122">
        <v>610.71429999999998</v>
      </c>
      <c r="Q3122">
        <v>6714.2857000000004</v>
      </c>
      <c r="R3122">
        <v>574.57140000000004</v>
      </c>
      <c r="S3122">
        <v>7069.8571000000002</v>
      </c>
      <c r="T3122">
        <v>59.428600000000003</v>
      </c>
      <c r="U3122">
        <f t="shared" si="55"/>
        <v>8.4059124759395774E-3</v>
      </c>
      <c r="V3122">
        <f t="shared" si="56"/>
        <v>9.5071430591069301</v>
      </c>
      <c r="W3122">
        <f t="shared" si="57"/>
        <v>1131.0066677852558</v>
      </c>
      <c r="X3122">
        <f t="shared" si="58"/>
        <v>0.66006549734324083</v>
      </c>
      <c r="Y3122">
        <f t="shared" si="59"/>
        <v>78.523955517329071</v>
      </c>
      <c r="AA3122">
        <v>610.71429999999998</v>
      </c>
      <c r="AB3122">
        <v>6714.2857000000004</v>
      </c>
      <c r="AC3122">
        <v>574.57140000000004</v>
      </c>
      <c r="AD3122">
        <v>7069.8571000000002</v>
      </c>
      <c r="AE3122">
        <v>59.428600000000003</v>
      </c>
      <c r="AF3122">
        <v>8.3993699999999998E-3</v>
      </c>
      <c r="AG3122">
        <v>470499</v>
      </c>
      <c r="AH3122">
        <v>0</v>
      </c>
      <c r="AI3122">
        <v>32665.981199999998</v>
      </c>
      <c r="AJ3122">
        <v>32665.981199999998</v>
      </c>
      <c r="AK3122">
        <v>0</v>
      </c>
    </row>
    <row r="3123" spans="1:37" ht="19" customHeight="1">
      <c r="A3123" t="s">
        <v>1290</v>
      </c>
      <c r="B3123" t="s">
        <v>1291</v>
      </c>
      <c r="C3123" t="s">
        <v>1292</v>
      </c>
      <c r="D3123">
        <v>7</v>
      </c>
      <c r="E3123" t="s">
        <v>1068</v>
      </c>
      <c r="F3123" t="s">
        <v>1068</v>
      </c>
      <c r="G3123" t="s">
        <v>1068</v>
      </c>
      <c r="H3123" t="s">
        <v>1065</v>
      </c>
      <c r="I3123" t="s">
        <v>1066</v>
      </c>
      <c r="J3123" t="s">
        <v>1032</v>
      </c>
      <c r="K3123">
        <v>345530</v>
      </c>
      <c r="L3123">
        <v>0</v>
      </c>
      <c r="M3123">
        <v>23990.1764</v>
      </c>
      <c r="N3123">
        <v>23990.1764</v>
      </c>
      <c r="O3123">
        <v>0</v>
      </c>
      <c r="Q3123">
        <v>954.57140000000004</v>
      </c>
      <c r="R3123">
        <v>277.42860000000002</v>
      </c>
      <c r="S3123">
        <v>970</v>
      </c>
      <c r="T3123">
        <v>77</v>
      </c>
      <c r="U3123">
        <f t="shared" si="55"/>
        <v>7.9381443298969068E-2</v>
      </c>
      <c r="V3123">
        <f t="shared" si="56"/>
        <v>50.888070692194404</v>
      </c>
      <c r="W3123">
        <f t="shared" si="57"/>
        <v>641.05751391465674</v>
      </c>
      <c r="X3123">
        <f t="shared" si="58"/>
        <v>3.5331629455081002</v>
      </c>
      <c r="Y3123">
        <f t="shared" si="59"/>
        <v>44.508676066790358</v>
      </c>
      <c r="AB3123">
        <v>954.57140000000004</v>
      </c>
      <c r="AC3123">
        <v>277.42860000000002</v>
      </c>
      <c r="AD3123">
        <v>970</v>
      </c>
      <c r="AE3123">
        <v>77</v>
      </c>
      <c r="AF3123">
        <v>7.9641699999999996E-2</v>
      </c>
      <c r="AG3123">
        <v>345530</v>
      </c>
      <c r="AH3123">
        <v>0</v>
      </c>
      <c r="AI3123">
        <v>23990.1764</v>
      </c>
      <c r="AJ3123">
        <v>23990.1764</v>
      </c>
      <c r="AK3123">
        <v>0</v>
      </c>
    </row>
    <row r="3124" spans="1:37" ht="19" customHeight="1">
      <c r="A3124" t="s">
        <v>1290</v>
      </c>
      <c r="B3124" t="s">
        <v>1291</v>
      </c>
      <c r="C3124" t="s">
        <v>1292</v>
      </c>
      <c r="D3124">
        <v>7</v>
      </c>
      <c r="E3124" t="s">
        <v>1069</v>
      </c>
      <c r="G3124" t="s">
        <v>1070</v>
      </c>
      <c r="H3124" t="s">
        <v>1071</v>
      </c>
      <c r="I3124" t="s">
        <v>1072</v>
      </c>
      <c r="J3124" t="s">
        <v>1032</v>
      </c>
      <c r="K3124">
        <v>3455136</v>
      </c>
      <c r="L3124">
        <v>7235084.79</v>
      </c>
      <c r="M3124">
        <v>742259.82440000004</v>
      </c>
      <c r="N3124">
        <v>239899.02</v>
      </c>
      <c r="O3124">
        <v>502360.80450000003</v>
      </c>
      <c r="P3124">
        <v>3230.2143000000001</v>
      </c>
      <c r="R3124">
        <v>0</v>
      </c>
      <c r="S3124">
        <v>16970.428599999999</v>
      </c>
      <c r="U3124">
        <f t="shared" si="55"/>
        <v>0</v>
      </c>
      <c r="V3124">
        <f t="shared" si="56"/>
        <v>89.990325793623654</v>
      </c>
      <c r="W3124" t="str">
        <f t="shared" si="57"/>
        <v/>
      </c>
      <c r="X3124">
        <f t="shared" si="58"/>
        <v>6.248346477909732</v>
      </c>
      <c r="Y3124" t="str">
        <f t="shared" si="59"/>
        <v/>
      </c>
      <c r="AA3124">
        <v>3230.2143000000001</v>
      </c>
      <c r="AC3124">
        <v>0</v>
      </c>
      <c r="AD3124">
        <v>16970.428599999999</v>
      </c>
      <c r="AF3124">
        <v>0</v>
      </c>
      <c r="AG3124">
        <v>3455136</v>
      </c>
      <c r="AH3124">
        <v>7235084.79</v>
      </c>
      <c r="AI3124">
        <v>742259.82440000004</v>
      </c>
      <c r="AJ3124">
        <v>239899.02</v>
      </c>
      <c r="AK3124">
        <v>502360.80450000003</v>
      </c>
    </row>
    <row r="3125" spans="1:37" ht="19" customHeight="1">
      <c r="A3125" t="s">
        <v>1294</v>
      </c>
      <c r="B3125" t="s">
        <v>1295</v>
      </c>
      <c r="C3125" t="s">
        <v>1296</v>
      </c>
      <c r="D3125">
        <v>7</v>
      </c>
      <c r="E3125" t="s">
        <v>1076</v>
      </c>
      <c r="F3125" t="s">
        <v>1076</v>
      </c>
      <c r="G3125" t="s">
        <v>1076</v>
      </c>
      <c r="H3125" t="s">
        <v>1077</v>
      </c>
      <c r="I3125" t="s">
        <v>1078</v>
      </c>
      <c r="J3125" t="s">
        <v>1042</v>
      </c>
      <c r="K3125">
        <v>30314798</v>
      </c>
      <c r="L3125">
        <v>0</v>
      </c>
      <c r="M3125">
        <v>30314798</v>
      </c>
      <c r="N3125">
        <v>30314798</v>
      </c>
      <c r="O3125">
        <v>0</v>
      </c>
      <c r="P3125">
        <v>321791.14289999998</v>
      </c>
      <c r="Q3125">
        <v>502055.28570000001</v>
      </c>
      <c r="R3125">
        <v>139115</v>
      </c>
      <c r="S3125">
        <v>485539.57140000002</v>
      </c>
      <c r="T3125">
        <v>14695</v>
      </c>
      <c r="U3125">
        <f t="shared" si="55"/>
        <v>3.0265298372341893E-2</v>
      </c>
      <c r="V3125">
        <f t="shared" si="56"/>
        <v>8.9193253931587329</v>
      </c>
      <c r="W3125">
        <f t="shared" si="57"/>
        <v>294.7046906139114</v>
      </c>
      <c r="X3125">
        <f t="shared" si="58"/>
        <v>8.9193253931587329</v>
      </c>
      <c r="Y3125">
        <f t="shared" si="59"/>
        <v>294.7046906139114</v>
      </c>
      <c r="AA3125">
        <v>321791.14289999998</v>
      </c>
      <c r="AB3125">
        <v>502055.28570000001</v>
      </c>
      <c r="AC3125">
        <v>139115</v>
      </c>
      <c r="AD3125">
        <v>485539.57140000002</v>
      </c>
      <c r="AE3125">
        <v>14695</v>
      </c>
      <c r="AF3125">
        <v>3.0387299999999999E-2</v>
      </c>
      <c r="AG3125">
        <v>30314798</v>
      </c>
      <c r="AH3125">
        <v>0</v>
      </c>
      <c r="AI3125">
        <v>30314798</v>
      </c>
      <c r="AJ3125">
        <v>30314798</v>
      </c>
      <c r="AK3125">
        <v>0</v>
      </c>
    </row>
    <row r="3126" spans="1:37" ht="19" customHeight="1">
      <c r="A3126" t="s">
        <v>1294</v>
      </c>
      <c r="B3126" t="s">
        <v>1295</v>
      </c>
      <c r="C3126" t="s">
        <v>1296</v>
      </c>
      <c r="D3126">
        <v>7</v>
      </c>
      <c r="E3126" t="s">
        <v>1079</v>
      </c>
      <c r="F3126" t="s">
        <v>1079</v>
      </c>
      <c r="G3126" t="s">
        <v>1079</v>
      </c>
      <c r="H3126" t="s">
        <v>1080</v>
      </c>
      <c r="I3126" t="s">
        <v>1078</v>
      </c>
      <c r="J3126" t="s">
        <v>1042</v>
      </c>
      <c r="K3126">
        <v>28049474</v>
      </c>
      <c r="L3126">
        <v>0</v>
      </c>
      <c r="M3126">
        <v>28049474</v>
      </c>
      <c r="N3126">
        <v>28049474</v>
      </c>
      <c r="O3126">
        <v>0</v>
      </c>
      <c r="P3126">
        <v>226843.57139999999</v>
      </c>
      <c r="Q3126">
        <v>549659.71429999999</v>
      </c>
      <c r="R3126">
        <v>81352.428599999999</v>
      </c>
      <c r="S3126">
        <v>531435.42859999998</v>
      </c>
      <c r="T3126">
        <v>12883.2857</v>
      </c>
      <c r="U3126">
        <f t="shared" si="55"/>
        <v>2.4242429101761998E-2</v>
      </c>
      <c r="V3126">
        <f t="shared" si="56"/>
        <v>7.5400838909852732</v>
      </c>
      <c r="W3126">
        <f t="shared" si="57"/>
        <v>311.02839815822091</v>
      </c>
      <c r="X3126">
        <f t="shared" si="58"/>
        <v>7.5400838909852732</v>
      </c>
      <c r="Y3126">
        <f t="shared" si="59"/>
        <v>311.02839815822091</v>
      </c>
      <c r="AA3126">
        <v>226843.57139999999</v>
      </c>
      <c r="AB3126">
        <v>549659.71429999999</v>
      </c>
      <c r="AC3126">
        <v>81352.428599999999</v>
      </c>
      <c r="AD3126">
        <v>531435.42859999998</v>
      </c>
      <c r="AE3126">
        <v>12883.2857</v>
      </c>
      <c r="AF3126">
        <v>2.4260380000000002E-2</v>
      </c>
      <c r="AG3126">
        <v>28049474</v>
      </c>
      <c r="AH3126">
        <v>0</v>
      </c>
      <c r="AI3126">
        <v>28049474</v>
      </c>
      <c r="AJ3126">
        <v>28049474</v>
      </c>
      <c r="AK3126">
        <v>0</v>
      </c>
    </row>
    <row r="3127" spans="1:37" ht="19" customHeight="1">
      <c r="A3127" t="s">
        <v>1294</v>
      </c>
      <c r="B3127" t="s">
        <v>1295</v>
      </c>
      <c r="C3127" t="s">
        <v>1296</v>
      </c>
      <c r="D3127">
        <v>7</v>
      </c>
      <c r="E3127" t="s">
        <v>1081</v>
      </c>
      <c r="F3127" t="s">
        <v>1081</v>
      </c>
      <c r="G3127" t="s">
        <v>1081</v>
      </c>
      <c r="H3127" t="s">
        <v>1082</v>
      </c>
      <c r="I3127" t="s">
        <v>1078</v>
      </c>
      <c r="J3127" t="s">
        <v>1042</v>
      </c>
      <c r="K3127">
        <v>10520122</v>
      </c>
      <c r="L3127">
        <v>0</v>
      </c>
      <c r="M3127">
        <v>10520122</v>
      </c>
      <c r="N3127">
        <v>10520122</v>
      </c>
      <c r="O3127">
        <v>0</v>
      </c>
      <c r="Q3127">
        <v>450176.85710000002</v>
      </c>
      <c r="R3127">
        <v>152070.85709999999</v>
      </c>
      <c r="S3127">
        <v>426263.28570000001</v>
      </c>
      <c r="T3127">
        <v>13393.7143</v>
      </c>
      <c r="U3127">
        <f t="shared" si="55"/>
        <v>3.1421224274582181E-2</v>
      </c>
      <c r="V3127">
        <f t="shared" si="56"/>
        <v>3.5256955544754094</v>
      </c>
      <c r="W3127">
        <f t="shared" si="57"/>
        <v>112.20745326996943</v>
      </c>
      <c r="X3127">
        <f t="shared" si="58"/>
        <v>3.5256955544754094</v>
      </c>
      <c r="Y3127">
        <f t="shared" si="59"/>
        <v>112.20745326996943</v>
      </c>
      <c r="AB3127">
        <v>450176.85710000002</v>
      </c>
      <c r="AC3127">
        <v>152070.85709999999</v>
      </c>
      <c r="AD3127">
        <v>426263.28570000001</v>
      </c>
      <c r="AE3127">
        <v>13393.7143</v>
      </c>
      <c r="AF3127">
        <v>3.2827050000000003E-2</v>
      </c>
      <c r="AG3127">
        <v>10520122</v>
      </c>
      <c r="AH3127">
        <v>0</v>
      </c>
      <c r="AI3127">
        <v>10520122</v>
      </c>
      <c r="AJ3127">
        <v>10520122</v>
      </c>
      <c r="AK3127">
        <v>0</v>
      </c>
    </row>
    <row r="3128" spans="1:37" ht="19" customHeight="1">
      <c r="A3128" t="s">
        <v>1294</v>
      </c>
      <c r="B3128" t="s">
        <v>1295</v>
      </c>
      <c r="C3128" t="s">
        <v>1296</v>
      </c>
      <c r="D3128">
        <v>7</v>
      </c>
      <c r="E3128" t="s">
        <v>1083</v>
      </c>
      <c r="F3128" t="s">
        <v>1083</v>
      </c>
      <c r="G3128" t="s">
        <v>1083</v>
      </c>
      <c r="H3128" t="s">
        <v>1084</v>
      </c>
      <c r="I3128" t="s">
        <v>1078</v>
      </c>
      <c r="J3128" t="s">
        <v>1042</v>
      </c>
      <c r="K3128">
        <v>6348360</v>
      </c>
      <c r="L3128">
        <v>0</v>
      </c>
      <c r="M3128">
        <v>6348360</v>
      </c>
      <c r="N3128">
        <v>6348360</v>
      </c>
      <c r="O3128">
        <v>0</v>
      </c>
      <c r="Q3128">
        <v>93648.428599999999</v>
      </c>
      <c r="R3128">
        <v>30052.571400000001</v>
      </c>
      <c r="S3128">
        <v>101054.71430000001</v>
      </c>
      <c r="T3128">
        <v>5235</v>
      </c>
      <c r="U3128">
        <f t="shared" si="55"/>
        <v>5.1803619813905105E-2</v>
      </c>
      <c r="V3128">
        <f t="shared" si="56"/>
        <v>8.9744311060663833</v>
      </c>
      <c r="W3128">
        <f t="shared" si="57"/>
        <v>173.23945968072044</v>
      </c>
      <c r="X3128">
        <f t="shared" si="58"/>
        <v>8.9744311060663833</v>
      </c>
      <c r="Y3128">
        <f t="shared" si="59"/>
        <v>173.23945968072044</v>
      </c>
      <c r="AB3128">
        <v>93648.428599999999</v>
      </c>
      <c r="AC3128">
        <v>30052.571400000001</v>
      </c>
      <c r="AD3128">
        <v>101054.71430000001</v>
      </c>
      <c r="AE3128">
        <v>5235</v>
      </c>
      <c r="AF3128">
        <v>5.2026049999999997E-2</v>
      </c>
      <c r="AG3128">
        <v>6348360</v>
      </c>
      <c r="AH3128">
        <v>0</v>
      </c>
      <c r="AI3128">
        <v>6348360</v>
      </c>
      <c r="AJ3128">
        <v>6348360</v>
      </c>
      <c r="AK3128">
        <v>0</v>
      </c>
    </row>
    <row r="3129" spans="1:37" ht="19" customHeight="1">
      <c r="A3129" t="s">
        <v>1294</v>
      </c>
      <c r="B3129" t="s">
        <v>1295</v>
      </c>
      <c r="C3129" t="s">
        <v>1296</v>
      </c>
      <c r="D3129">
        <v>7</v>
      </c>
      <c r="E3129" t="s">
        <v>1085</v>
      </c>
      <c r="F3129" t="s">
        <v>1085</v>
      </c>
      <c r="G3129" t="s">
        <v>1085</v>
      </c>
      <c r="H3129" t="s">
        <v>1082</v>
      </c>
      <c r="I3129" t="s">
        <v>1078</v>
      </c>
      <c r="J3129" t="s">
        <v>1042</v>
      </c>
      <c r="K3129">
        <v>816086</v>
      </c>
      <c r="L3129">
        <v>0</v>
      </c>
      <c r="M3129">
        <v>816086</v>
      </c>
      <c r="N3129">
        <v>816086</v>
      </c>
      <c r="O3129">
        <v>0</v>
      </c>
      <c r="Q3129">
        <v>13270.142900000001</v>
      </c>
      <c r="R3129">
        <v>7429.4286000000002</v>
      </c>
      <c r="S3129">
        <v>12964.857099999999</v>
      </c>
      <c r="T3129">
        <v>789.57140000000004</v>
      </c>
      <c r="U3129">
        <f t="shared" si="55"/>
        <v>6.0900894927719648E-2</v>
      </c>
      <c r="V3129">
        <f t="shared" si="56"/>
        <v>8.9922868710766046</v>
      </c>
      <c r="W3129">
        <f t="shared" si="57"/>
        <v>147.65442908103597</v>
      </c>
      <c r="X3129">
        <f t="shared" si="58"/>
        <v>8.9922868710766046</v>
      </c>
      <c r="Y3129">
        <f t="shared" si="59"/>
        <v>147.65442908103597</v>
      </c>
      <c r="AB3129">
        <v>13270.142900000001</v>
      </c>
      <c r="AC3129">
        <v>7429.4286000000002</v>
      </c>
      <c r="AD3129">
        <v>12964.857099999999</v>
      </c>
      <c r="AE3129">
        <v>789.57140000000004</v>
      </c>
      <c r="AF3129">
        <v>6.1964989999999998E-2</v>
      </c>
      <c r="AG3129">
        <v>816086</v>
      </c>
      <c r="AH3129">
        <v>0</v>
      </c>
      <c r="AI3129">
        <v>816086</v>
      </c>
      <c r="AJ3129">
        <v>816086</v>
      </c>
      <c r="AK3129">
        <v>0</v>
      </c>
    </row>
    <row r="3130" spans="1:37" ht="19" customHeight="1">
      <c r="A3130" t="s">
        <v>1294</v>
      </c>
      <c r="B3130" t="s">
        <v>1295</v>
      </c>
      <c r="C3130" t="s">
        <v>1296</v>
      </c>
      <c r="D3130">
        <v>7</v>
      </c>
      <c r="E3130" t="s">
        <v>1090</v>
      </c>
      <c r="F3130" t="s">
        <v>1090</v>
      </c>
      <c r="G3130" t="s">
        <v>1090</v>
      </c>
      <c r="H3130" t="s">
        <v>1091</v>
      </c>
      <c r="I3130" t="s">
        <v>1078</v>
      </c>
      <c r="J3130" t="s">
        <v>1042</v>
      </c>
      <c r="K3130">
        <v>218136</v>
      </c>
      <c r="L3130">
        <v>0</v>
      </c>
      <c r="M3130">
        <v>218136</v>
      </c>
      <c r="N3130">
        <v>218136</v>
      </c>
      <c r="O3130">
        <v>0</v>
      </c>
      <c r="P3130">
        <v>542.71429999999998</v>
      </c>
      <c r="Q3130">
        <v>27978.7143</v>
      </c>
      <c r="R3130">
        <v>575.71429999999998</v>
      </c>
      <c r="S3130">
        <v>30210.571400000001</v>
      </c>
      <c r="T3130">
        <v>350.71429999999998</v>
      </c>
      <c r="U3130">
        <f t="shared" si="55"/>
        <v>1.1608992605813473E-2</v>
      </c>
      <c r="V3130">
        <f t="shared" si="56"/>
        <v>1.0315026916136287</v>
      </c>
      <c r="W3130">
        <f t="shared" si="57"/>
        <v>88.853764201475997</v>
      </c>
      <c r="X3130">
        <f t="shared" si="58"/>
        <v>1.0315026916136287</v>
      </c>
      <c r="Y3130">
        <f t="shared" si="59"/>
        <v>88.853764201475997</v>
      </c>
      <c r="AA3130">
        <v>542.71429999999998</v>
      </c>
      <c r="AB3130">
        <v>27978.7143</v>
      </c>
      <c r="AC3130">
        <v>575.71429999999998</v>
      </c>
      <c r="AD3130">
        <v>30210.571400000001</v>
      </c>
      <c r="AE3130">
        <v>350.71429999999998</v>
      </c>
      <c r="AF3130">
        <v>1.158115E-2</v>
      </c>
      <c r="AG3130">
        <v>218136</v>
      </c>
      <c r="AH3130">
        <v>0</v>
      </c>
      <c r="AI3130">
        <v>218136</v>
      </c>
      <c r="AJ3130">
        <v>218136</v>
      </c>
      <c r="AK3130">
        <v>0</v>
      </c>
    </row>
    <row r="3131" spans="1:37" ht="19" customHeight="1">
      <c r="A3131" t="s">
        <v>1294</v>
      </c>
      <c r="B3131" t="s">
        <v>1295</v>
      </c>
      <c r="C3131" t="s">
        <v>1296</v>
      </c>
      <c r="D3131">
        <v>7</v>
      </c>
      <c r="E3131" t="s">
        <v>1092</v>
      </c>
      <c r="F3131" t="s">
        <v>1093</v>
      </c>
      <c r="G3131" t="s">
        <v>1094</v>
      </c>
      <c r="H3131" t="s">
        <v>1089</v>
      </c>
      <c r="I3131" t="s">
        <v>1078</v>
      </c>
      <c r="J3131" t="s">
        <v>1039</v>
      </c>
      <c r="K3131">
        <v>28412.07</v>
      </c>
      <c r="L3131">
        <v>0</v>
      </c>
      <c r="M3131">
        <v>197511.79879999999</v>
      </c>
      <c r="N3131">
        <v>197511.79879999999</v>
      </c>
      <c r="O3131">
        <v>0</v>
      </c>
      <c r="Q3131">
        <v>825.71429999999998</v>
      </c>
      <c r="R3131">
        <v>10.857100000000001</v>
      </c>
      <c r="S3131">
        <v>855.28570000000002</v>
      </c>
      <c r="T3131">
        <v>86.285700000000006</v>
      </c>
      <c r="U3131">
        <f t="shared" si="55"/>
        <v>0.10088523636020105</v>
      </c>
      <c r="V3131">
        <f t="shared" si="56"/>
        <v>4.7456272715154046</v>
      </c>
      <c r="W3131">
        <f t="shared" si="57"/>
        <v>47.039858781433573</v>
      </c>
      <c r="X3131">
        <f t="shared" si="58"/>
        <v>32.990112259731291</v>
      </c>
      <c r="Y3131">
        <f t="shared" si="59"/>
        <v>327.00634354409658</v>
      </c>
      <c r="AB3131">
        <v>825.71429999999998</v>
      </c>
      <c r="AC3131">
        <v>10.857100000000001</v>
      </c>
      <c r="AD3131">
        <v>855.28570000000002</v>
      </c>
      <c r="AE3131">
        <v>86.285700000000006</v>
      </c>
      <c r="AF3131">
        <v>0.10089445</v>
      </c>
      <c r="AG3131">
        <v>28412.07</v>
      </c>
      <c r="AH3131">
        <v>0</v>
      </c>
      <c r="AI3131">
        <v>197511.79879999999</v>
      </c>
      <c r="AJ3131">
        <v>197511.79879999999</v>
      </c>
      <c r="AK3131">
        <v>0</v>
      </c>
    </row>
    <row r="3132" spans="1:37" ht="19" customHeight="1">
      <c r="A3132" t="s">
        <v>1294</v>
      </c>
      <c r="B3132" t="s">
        <v>1295</v>
      </c>
      <c r="C3132" t="s">
        <v>1296</v>
      </c>
      <c r="D3132">
        <v>7</v>
      </c>
      <c r="E3132" t="s">
        <v>1099</v>
      </c>
      <c r="F3132" t="s">
        <v>1099</v>
      </c>
      <c r="G3132" t="s">
        <v>1099</v>
      </c>
      <c r="H3132" t="s">
        <v>1089</v>
      </c>
      <c r="I3132" t="s">
        <v>1078</v>
      </c>
      <c r="J3132" t="s">
        <v>1100</v>
      </c>
      <c r="K3132">
        <v>33388000</v>
      </c>
      <c r="L3132">
        <v>0</v>
      </c>
      <c r="M3132">
        <v>160262.39999999999</v>
      </c>
      <c r="N3132">
        <v>160262.39999999999</v>
      </c>
      <c r="O3132">
        <v>0</v>
      </c>
      <c r="Q3132">
        <v>1514.4286</v>
      </c>
      <c r="R3132">
        <v>11.7143</v>
      </c>
      <c r="S3132">
        <v>1626.5714</v>
      </c>
      <c r="T3132">
        <v>67.714299999999994</v>
      </c>
      <c r="U3132">
        <f t="shared" si="55"/>
        <v>4.1630081532233992E-2</v>
      </c>
      <c r="V3132">
        <f t="shared" si="56"/>
        <v>2932.3731412677521</v>
      </c>
      <c r="W3132">
        <f t="shared" si="57"/>
        <v>70438.80370489374</v>
      </c>
      <c r="X3132">
        <f t="shared" si="58"/>
        <v>14.075391078085209</v>
      </c>
      <c r="Y3132">
        <f t="shared" si="59"/>
        <v>338.10625778348992</v>
      </c>
      <c r="AB3132">
        <v>1514.4286</v>
      </c>
      <c r="AC3132">
        <v>11.7143</v>
      </c>
      <c r="AD3132">
        <v>1626.5714</v>
      </c>
      <c r="AE3132">
        <v>67.714299999999994</v>
      </c>
      <c r="AF3132">
        <v>4.1621539999999999E-2</v>
      </c>
      <c r="AG3132">
        <v>33388000</v>
      </c>
      <c r="AH3132">
        <v>0</v>
      </c>
      <c r="AI3132">
        <v>160262.39999999999</v>
      </c>
      <c r="AJ3132">
        <v>160262.39999999999</v>
      </c>
      <c r="AK3132">
        <v>0</v>
      </c>
    </row>
    <row r="3133" spans="1:37" ht="19" customHeight="1">
      <c r="A3133" t="s">
        <v>1294</v>
      </c>
      <c r="B3133" t="s">
        <v>1295</v>
      </c>
      <c r="C3133" t="s">
        <v>1296</v>
      </c>
      <c r="D3133">
        <v>7</v>
      </c>
      <c r="E3133" t="s">
        <v>1086</v>
      </c>
      <c r="F3133" t="s">
        <v>1087</v>
      </c>
      <c r="G3133" t="s">
        <v>1088</v>
      </c>
      <c r="H3133" t="s">
        <v>1089</v>
      </c>
      <c r="I3133" t="s">
        <v>1078</v>
      </c>
      <c r="J3133" t="s">
        <v>1039</v>
      </c>
      <c r="K3133">
        <v>21926.2</v>
      </c>
      <c r="L3133">
        <v>0</v>
      </c>
      <c r="M3133">
        <v>152510.33609999999</v>
      </c>
      <c r="N3133">
        <v>152510.33609999999</v>
      </c>
      <c r="O3133">
        <v>0</v>
      </c>
      <c r="Q3133">
        <v>1762</v>
      </c>
      <c r="R3133">
        <v>16.142900000000001</v>
      </c>
      <c r="S3133">
        <v>1798.7143000000001</v>
      </c>
      <c r="T3133">
        <v>139.1429</v>
      </c>
      <c r="U3133">
        <f t="shared" si="55"/>
        <v>7.7356865401025598E-2</v>
      </c>
      <c r="V3133">
        <f t="shared" si="56"/>
        <v>1.741418459682166</v>
      </c>
      <c r="W3133">
        <f t="shared" si="57"/>
        <v>22.511492039581508</v>
      </c>
      <c r="X3133">
        <f t="shared" si="58"/>
        <v>12.112646722955708</v>
      </c>
      <c r="Y3133">
        <f t="shared" si="59"/>
        <v>156.58140567307834</v>
      </c>
      <c r="AB3133">
        <v>1762</v>
      </c>
      <c r="AC3133">
        <v>16.142900000000001</v>
      </c>
      <c r="AD3133">
        <v>1798.7143000000001</v>
      </c>
      <c r="AE3133">
        <v>139.1429</v>
      </c>
      <c r="AF3133">
        <v>7.7206440000000001E-2</v>
      </c>
      <c r="AG3133">
        <v>21926.2</v>
      </c>
      <c r="AH3133">
        <v>0</v>
      </c>
      <c r="AI3133">
        <v>152510.33609999999</v>
      </c>
      <c r="AJ3133">
        <v>152510.33609999999</v>
      </c>
      <c r="AK3133">
        <v>0</v>
      </c>
    </row>
    <row r="3134" spans="1:37" ht="19" customHeight="1">
      <c r="A3134" t="s">
        <v>1294</v>
      </c>
      <c r="B3134" t="s">
        <v>1295</v>
      </c>
      <c r="C3134" t="s">
        <v>1296</v>
      </c>
      <c r="D3134">
        <v>7</v>
      </c>
      <c r="E3134" t="s">
        <v>1104</v>
      </c>
      <c r="F3134" t="s">
        <v>1104</v>
      </c>
      <c r="G3134" t="s">
        <v>1104</v>
      </c>
      <c r="H3134" t="s">
        <v>1077</v>
      </c>
      <c r="I3134" t="s">
        <v>1078</v>
      </c>
      <c r="J3134" t="s">
        <v>1042</v>
      </c>
      <c r="K3134">
        <v>27563</v>
      </c>
      <c r="L3134">
        <v>0</v>
      </c>
      <c r="M3134">
        <v>27563</v>
      </c>
      <c r="N3134">
        <v>27563</v>
      </c>
      <c r="O3134">
        <v>0</v>
      </c>
      <c r="P3134">
        <v>0.28570000000000001</v>
      </c>
      <c r="Q3134">
        <v>1.1429</v>
      </c>
      <c r="R3134">
        <v>470.1429</v>
      </c>
      <c r="S3134">
        <v>699.85709999999995</v>
      </c>
      <c r="T3134">
        <v>84</v>
      </c>
      <c r="U3134">
        <f t="shared" si="55"/>
        <v>0.120024502144795</v>
      </c>
      <c r="V3134">
        <f t="shared" si="56"/>
        <v>5.6262505996887491</v>
      </c>
      <c r="W3134">
        <f t="shared" si="57"/>
        <v>46.875850340136054</v>
      </c>
      <c r="X3134">
        <f t="shared" si="58"/>
        <v>5.6262505996887491</v>
      </c>
      <c r="Y3134">
        <f t="shared" si="59"/>
        <v>46.875850340136054</v>
      </c>
      <c r="AA3134">
        <v>0.28570000000000001</v>
      </c>
      <c r="AB3134">
        <v>1.1429</v>
      </c>
      <c r="AC3134">
        <v>470.1429</v>
      </c>
      <c r="AD3134">
        <v>699.85709999999995</v>
      </c>
      <c r="AE3134">
        <v>84</v>
      </c>
      <c r="AF3134">
        <v>9.4109730000000003E-2</v>
      </c>
      <c r="AG3134">
        <v>27563</v>
      </c>
      <c r="AH3134">
        <v>0</v>
      </c>
      <c r="AI3134">
        <v>27563</v>
      </c>
      <c r="AJ3134">
        <v>27563</v>
      </c>
      <c r="AK3134">
        <v>0</v>
      </c>
    </row>
    <row r="3135" spans="1:37" ht="19" customHeight="1">
      <c r="A3135" t="s">
        <v>1294</v>
      </c>
      <c r="B3135" t="s">
        <v>1295</v>
      </c>
      <c r="C3135" t="s">
        <v>1296</v>
      </c>
      <c r="D3135">
        <v>7</v>
      </c>
      <c r="E3135" t="s">
        <v>1097</v>
      </c>
      <c r="F3135" t="s">
        <v>1097</v>
      </c>
      <c r="G3135" t="s">
        <v>1097</v>
      </c>
      <c r="H3135" t="s">
        <v>1082</v>
      </c>
      <c r="I3135" t="s">
        <v>1078</v>
      </c>
      <c r="J3135" t="s">
        <v>1042</v>
      </c>
      <c r="K3135">
        <v>25494</v>
      </c>
      <c r="L3135">
        <v>0</v>
      </c>
      <c r="M3135">
        <v>25494</v>
      </c>
      <c r="N3135">
        <v>25494</v>
      </c>
      <c r="O3135">
        <v>0</v>
      </c>
      <c r="Q3135">
        <v>28291.857100000001</v>
      </c>
      <c r="R3135">
        <v>558.85709999999995</v>
      </c>
      <c r="S3135">
        <v>28724.142899999999</v>
      </c>
      <c r="T3135">
        <v>143.1429</v>
      </c>
      <c r="U3135">
        <f t="shared" si="55"/>
        <v>4.9833654044382295E-3</v>
      </c>
      <c r="V3135">
        <f t="shared" si="56"/>
        <v>0.1267922949930736</v>
      </c>
      <c r="W3135">
        <f t="shared" si="57"/>
        <v>25.443106154758638</v>
      </c>
      <c r="X3135">
        <f t="shared" si="58"/>
        <v>0.1267922949930736</v>
      </c>
      <c r="Y3135">
        <f t="shared" si="59"/>
        <v>25.443106154758638</v>
      </c>
      <c r="AB3135">
        <v>28291.857100000001</v>
      </c>
      <c r="AC3135">
        <v>558.85709999999995</v>
      </c>
      <c r="AD3135">
        <v>28724.142899999999</v>
      </c>
      <c r="AE3135">
        <v>143.1429</v>
      </c>
      <c r="AF3135">
        <v>4.9774800000000003E-3</v>
      </c>
      <c r="AG3135">
        <v>25494</v>
      </c>
      <c r="AH3135">
        <v>0</v>
      </c>
      <c r="AI3135">
        <v>25494</v>
      </c>
      <c r="AJ3135">
        <v>25494</v>
      </c>
      <c r="AK3135">
        <v>0</v>
      </c>
    </row>
    <row r="3136" spans="1:37" ht="19" customHeight="1">
      <c r="A3136" t="s">
        <v>1294</v>
      </c>
      <c r="B3136" t="s">
        <v>1295</v>
      </c>
      <c r="C3136" t="s">
        <v>1296</v>
      </c>
      <c r="D3136">
        <v>7</v>
      </c>
      <c r="E3136" t="s">
        <v>1098</v>
      </c>
      <c r="F3136" t="s">
        <v>1098</v>
      </c>
      <c r="G3136" t="s">
        <v>1098</v>
      </c>
      <c r="H3136" t="s">
        <v>1077</v>
      </c>
      <c r="I3136" t="s">
        <v>1078</v>
      </c>
      <c r="J3136" t="s">
        <v>1032</v>
      </c>
      <c r="K3136">
        <v>356446</v>
      </c>
      <c r="L3136">
        <v>0</v>
      </c>
      <c r="M3136">
        <v>24782.146700000001</v>
      </c>
      <c r="N3136">
        <v>24782.146700000001</v>
      </c>
      <c r="O3136">
        <v>0</v>
      </c>
      <c r="P3136">
        <v>2914.5713999999998</v>
      </c>
      <c r="Q3136">
        <v>10656.2857</v>
      </c>
      <c r="R3136">
        <v>2404.2856999999999</v>
      </c>
      <c r="S3136">
        <v>12064.571400000001</v>
      </c>
      <c r="T3136">
        <v>62.428600000000003</v>
      </c>
      <c r="U3136">
        <f t="shared" si="55"/>
        <v>5.1745393955727262E-3</v>
      </c>
      <c r="V3136">
        <f t="shared" si="56"/>
        <v>4.2206934216376011</v>
      </c>
      <c r="W3136">
        <f t="shared" si="57"/>
        <v>815.6655305878578</v>
      </c>
      <c r="X3136">
        <f t="shared" si="58"/>
        <v>0.29344653482083677</v>
      </c>
      <c r="Y3136">
        <f t="shared" si="59"/>
        <v>56.709691894877849</v>
      </c>
      <c r="AA3136">
        <v>2914.5713999999998</v>
      </c>
      <c r="AB3136">
        <v>10656.2857</v>
      </c>
      <c r="AC3136">
        <v>2404.2856999999999</v>
      </c>
      <c r="AD3136">
        <v>12064.571400000001</v>
      </c>
      <c r="AE3136">
        <v>62.428600000000003</v>
      </c>
      <c r="AF3136">
        <v>5.1325700000000004E-3</v>
      </c>
      <c r="AG3136">
        <v>356446</v>
      </c>
      <c r="AH3136">
        <v>0</v>
      </c>
      <c r="AI3136">
        <v>24782.146700000001</v>
      </c>
      <c r="AJ3136">
        <v>24782.146700000001</v>
      </c>
      <c r="AK3136">
        <v>0</v>
      </c>
    </row>
    <row r="3137" spans="1:37" ht="19" customHeight="1">
      <c r="A3137" t="s">
        <v>1294</v>
      </c>
      <c r="B3137" t="s">
        <v>1295</v>
      </c>
      <c r="C3137" t="s">
        <v>1296</v>
      </c>
      <c r="D3137">
        <v>7</v>
      </c>
      <c r="E3137" t="s">
        <v>1101</v>
      </c>
      <c r="F3137" t="s">
        <v>1102</v>
      </c>
      <c r="G3137" t="s">
        <v>1102</v>
      </c>
      <c r="H3137" t="s">
        <v>1103</v>
      </c>
      <c r="I3137" t="s">
        <v>1078</v>
      </c>
      <c r="J3137" t="s">
        <v>1042</v>
      </c>
      <c r="K3137">
        <v>21219</v>
      </c>
      <c r="L3137">
        <v>0</v>
      </c>
      <c r="M3137">
        <v>21219</v>
      </c>
      <c r="N3137">
        <v>21219</v>
      </c>
      <c r="O3137">
        <v>0</v>
      </c>
      <c r="R3137">
        <v>121.5714</v>
      </c>
      <c r="S3137">
        <v>1379</v>
      </c>
      <c r="T3137">
        <v>36.142899999999997</v>
      </c>
      <c r="U3137">
        <f t="shared" si="55"/>
        <v>2.6209499637418417E-2</v>
      </c>
      <c r="V3137">
        <f t="shared" si="56"/>
        <v>2.1981767326219828</v>
      </c>
      <c r="W3137">
        <f t="shared" si="57"/>
        <v>83.869465767431905</v>
      </c>
      <c r="X3137">
        <f t="shared" si="58"/>
        <v>2.1981767326219828</v>
      </c>
      <c r="Y3137">
        <f t="shared" si="59"/>
        <v>83.869465767431905</v>
      </c>
      <c r="AC3137">
        <v>121.5714</v>
      </c>
      <c r="AD3137">
        <v>1379</v>
      </c>
      <c r="AE3137">
        <v>36.142899999999997</v>
      </c>
      <c r="AF3137">
        <v>2.6358059999999999E-2</v>
      </c>
      <c r="AG3137">
        <v>21219</v>
      </c>
      <c r="AH3137">
        <v>0</v>
      </c>
      <c r="AI3137">
        <v>21219</v>
      </c>
      <c r="AJ3137">
        <v>21219</v>
      </c>
      <c r="AK3137">
        <v>0</v>
      </c>
    </row>
    <row r="3138" spans="1:37" ht="19" customHeight="1">
      <c r="A3138" t="s">
        <v>1294</v>
      </c>
      <c r="B3138" t="s">
        <v>1295</v>
      </c>
      <c r="C3138" t="s">
        <v>1296</v>
      </c>
      <c r="D3138">
        <v>7</v>
      </c>
      <c r="E3138" t="s">
        <v>1105</v>
      </c>
      <c r="F3138" t="s">
        <v>1105</v>
      </c>
      <c r="G3138" t="s">
        <v>1105</v>
      </c>
      <c r="H3138" t="s">
        <v>1106</v>
      </c>
      <c r="I3138" t="s">
        <v>1107</v>
      </c>
      <c r="J3138" t="s">
        <v>1042</v>
      </c>
      <c r="K3138">
        <v>13667264</v>
      </c>
      <c r="L3138">
        <v>0</v>
      </c>
      <c r="M3138">
        <v>13667264</v>
      </c>
      <c r="N3138">
        <v>13667264</v>
      </c>
      <c r="O3138">
        <v>0</v>
      </c>
      <c r="P3138">
        <v>816.14290000000005</v>
      </c>
      <c r="Q3138">
        <v>1008109.143</v>
      </c>
      <c r="R3138">
        <v>776.28570000000002</v>
      </c>
      <c r="S3138">
        <v>998688</v>
      </c>
      <c r="T3138">
        <v>7579.7142999999996</v>
      </c>
      <c r="U3138">
        <f t="shared" si="55"/>
        <v>7.5896719495978718E-3</v>
      </c>
      <c r="V3138">
        <f t="shared" si="56"/>
        <v>1.9550312867625181</v>
      </c>
      <c r="W3138">
        <f t="shared" si="57"/>
        <v>257.59101312226051</v>
      </c>
      <c r="X3138">
        <f t="shared" si="58"/>
        <v>1.9550312867625181</v>
      </c>
      <c r="Y3138">
        <f t="shared" si="59"/>
        <v>257.59101312226051</v>
      </c>
      <c r="AA3138">
        <v>816.14290000000005</v>
      </c>
      <c r="AB3138">
        <v>1008109.143</v>
      </c>
      <c r="AC3138">
        <v>776.28570000000002</v>
      </c>
      <c r="AD3138">
        <v>998688</v>
      </c>
      <c r="AE3138">
        <v>7579.7142999999996</v>
      </c>
      <c r="AF3138">
        <v>7.5905E-3</v>
      </c>
      <c r="AG3138">
        <v>13667264</v>
      </c>
      <c r="AH3138">
        <v>0</v>
      </c>
      <c r="AI3138">
        <v>13667264</v>
      </c>
      <c r="AJ3138">
        <v>13667264</v>
      </c>
      <c r="AK3138">
        <v>0</v>
      </c>
    </row>
    <row r="3139" spans="1:37" ht="19" customHeight="1">
      <c r="A3139" t="s">
        <v>1294</v>
      </c>
      <c r="B3139" t="s">
        <v>1295</v>
      </c>
      <c r="C3139" t="s">
        <v>1296</v>
      </c>
      <c r="D3139">
        <v>7</v>
      </c>
      <c r="E3139" t="s">
        <v>1108</v>
      </c>
      <c r="F3139" t="s">
        <v>1109</v>
      </c>
      <c r="G3139" t="s">
        <v>1109</v>
      </c>
      <c r="H3139" t="s">
        <v>1110</v>
      </c>
      <c r="I3139" t="s">
        <v>1107</v>
      </c>
      <c r="J3139" t="s">
        <v>1042</v>
      </c>
      <c r="K3139">
        <v>8718063</v>
      </c>
      <c r="L3139">
        <v>0</v>
      </c>
      <c r="M3139">
        <v>8718063</v>
      </c>
      <c r="N3139">
        <v>8718063</v>
      </c>
      <c r="O3139">
        <v>0</v>
      </c>
      <c r="Q3139">
        <v>18865.7143</v>
      </c>
      <c r="R3139">
        <v>1091</v>
      </c>
      <c r="S3139">
        <v>47606.857100000001</v>
      </c>
      <c r="T3139">
        <v>1916.8570999999999</v>
      </c>
      <c r="U3139">
        <f t="shared" si="55"/>
        <v>4.0264306798778363E-2</v>
      </c>
      <c r="V3139">
        <f t="shared" si="56"/>
        <v>26.160886210414663</v>
      </c>
      <c r="W3139">
        <f t="shared" si="57"/>
        <v>649.72896071834009</v>
      </c>
      <c r="X3139">
        <f t="shared" si="58"/>
        <v>26.160886210414663</v>
      </c>
      <c r="Y3139">
        <f t="shared" si="59"/>
        <v>649.72896071834009</v>
      </c>
      <c r="AB3139">
        <v>18865.7143</v>
      </c>
      <c r="AC3139">
        <v>1091</v>
      </c>
      <c r="AD3139">
        <v>47606.857100000001</v>
      </c>
      <c r="AE3139">
        <v>1916.8570999999999</v>
      </c>
      <c r="AF3139">
        <v>4.0265710000000003E-2</v>
      </c>
      <c r="AG3139">
        <v>8718063</v>
      </c>
      <c r="AH3139">
        <v>0</v>
      </c>
      <c r="AI3139">
        <v>8718063</v>
      </c>
      <c r="AJ3139">
        <v>8718063</v>
      </c>
      <c r="AK3139">
        <v>0</v>
      </c>
    </row>
    <row r="3140" spans="1:37" ht="19" customHeight="1">
      <c r="A3140" t="s">
        <v>1294</v>
      </c>
      <c r="B3140" t="s">
        <v>1295</v>
      </c>
      <c r="C3140" t="s">
        <v>1296</v>
      </c>
      <c r="D3140">
        <v>7</v>
      </c>
      <c r="E3140" t="s">
        <v>1111</v>
      </c>
      <c r="F3140" t="s">
        <v>1111</v>
      </c>
      <c r="G3140" t="s">
        <v>1111</v>
      </c>
      <c r="H3140" t="s">
        <v>1112</v>
      </c>
      <c r="I3140" t="s">
        <v>1107</v>
      </c>
      <c r="J3140" t="s">
        <v>1042</v>
      </c>
      <c r="K3140">
        <v>6824117</v>
      </c>
      <c r="L3140">
        <v>0</v>
      </c>
      <c r="M3140">
        <v>6824117</v>
      </c>
      <c r="N3140">
        <v>6824117</v>
      </c>
      <c r="O3140">
        <v>0</v>
      </c>
      <c r="Q3140">
        <v>26706.428599999999</v>
      </c>
      <c r="R3140">
        <v>5472</v>
      </c>
      <c r="S3140">
        <v>35638.428599999999</v>
      </c>
      <c r="T3140">
        <v>3649.2856999999999</v>
      </c>
      <c r="U3140">
        <f t="shared" si="55"/>
        <v>0.10239749179064533</v>
      </c>
      <c r="V3140">
        <f t="shared" si="56"/>
        <v>27.354569082848315</v>
      </c>
      <c r="W3140">
        <f t="shared" si="57"/>
        <v>267.14100711348993</v>
      </c>
      <c r="X3140">
        <f t="shared" si="58"/>
        <v>27.354569082848315</v>
      </c>
      <c r="Y3140">
        <f t="shared" si="59"/>
        <v>267.14100711348993</v>
      </c>
    </row>
    <row r="3141" spans="1:37" ht="19" customHeight="1">
      <c r="A3141" t="s">
        <v>1294</v>
      </c>
      <c r="B3141" t="s">
        <v>1295</v>
      </c>
      <c r="C3141" t="s">
        <v>1296</v>
      </c>
      <c r="D3141">
        <v>7</v>
      </c>
      <c r="E3141" t="s">
        <v>1113</v>
      </c>
      <c r="F3141" t="s">
        <v>1113</v>
      </c>
      <c r="G3141" t="s">
        <v>1114</v>
      </c>
      <c r="H3141" t="s">
        <v>1115</v>
      </c>
      <c r="I3141" t="s">
        <v>1107</v>
      </c>
      <c r="J3141" t="s">
        <v>1042</v>
      </c>
      <c r="K3141">
        <v>4259606</v>
      </c>
      <c r="L3141">
        <v>0</v>
      </c>
      <c r="M3141">
        <v>4259606</v>
      </c>
      <c r="N3141">
        <v>4259606</v>
      </c>
      <c r="O3141">
        <v>0</v>
      </c>
      <c r="R3141">
        <v>9020.1429000000007</v>
      </c>
      <c r="S3141">
        <v>108227.28569999999</v>
      </c>
      <c r="T3141">
        <v>3136.8571000000002</v>
      </c>
      <c r="U3141">
        <f t="shared" si="55"/>
        <v>2.898397645021971E-2</v>
      </c>
      <c r="V3141">
        <f t="shared" si="56"/>
        <v>5.6225667946982698</v>
      </c>
      <c r="W3141">
        <f t="shared" si="57"/>
        <v>193.98879944424081</v>
      </c>
      <c r="X3141">
        <f t="shared" si="58"/>
        <v>5.6225667946982698</v>
      </c>
      <c r="Y3141">
        <f t="shared" si="59"/>
        <v>193.98879944424081</v>
      </c>
      <c r="AC3141">
        <v>9020.1429000000007</v>
      </c>
      <c r="AD3141">
        <v>108227.28569999999</v>
      </c>
      <c r="AE3141">
        <v>3136.8571000000002</v>
      </c>
      <c r="AF3141">
        <v>3.6739920000000002E-2</v>
      </c>
      <c r="AG3141">
        <v>4259606</v>
      </c>
      <c r="AH3141">
        <v>0</v>
      </c>
      <c r="AI3141">
        <v>4259606</v>
      </c>
      <c r="AJ3141">
        <v>4259606</v>
      </c>
      <c r="AK3141">
        <v>0</v>
      </c>
    </row>
    <row r="3142" spans="1:37" ht="19" customHeight="1">
      <c r="A3142" t="s">
        <v>1294</v>
      </c>
      <c r="B3142" t="s">
        <v>1295</v>
      </c>
      <c r="C3142" t="s">
        <v>1296</v>
      </c>
      <c r="D3142">
        <v>7</v>
      </c>
      <c r="E3142" t="s">
        <v>1116</v>
      </c>
      <c r="F3142" t="s">
        <v>1116</v>
      </c>
      <c r="G3142" t="s">
        <v>1116</v>
      </c>
      <c r="H3142" t="s">
        <v>1096</v>
      </c>
      <c r="I3142" t="s">
        <v>1107</v>
      </c>
      <c r="J3142" t="s">
        <v>1042</v>
      </c>
      <c r="K3142">
        <v>3008302</v>
      </c>
      <c r="L3142">
        <v>0</v>
      </c>
      <c r="M3142">
        <v>3008302</v>
      </c>
      <c r="N3142">
        <v>3008302</v>
      </c>
      <c r="O3142">
        <v>0</v>
      </c>
      <c r="P3142">
        <v>830.71429999999998</v>
      </c>
      <c r="Q3142">
        <v>13402</v>
      </c>
      <c r="R3142">
        <v>1462.2856999999999</v>
      </c>
      <c r="S3142">
        <v>149738.85709999999</v>
      </c>
      <c r="T3142">
        <v>1644.4286</v>
      </c>
      <c r="U3142">
        <f t="shared" ref="U3142:U3396" si="60">IFERROR(T3142/S3142,"")</f>
        <v>1.0981976434492233E-2</v>
      </c>
      <c r="V3142">
        <f t="shared" ref="V3142:V3396" si="61">IFERROR((K3142+L3142)/D3142/S3142,"")</f>
        <v>2.870046138287432</v>
      </c>
      <c r="W3142">
        <f t="shared" ref="W3142:W3396" si="62">IFERROR((K3142+L3142)/D3142/T3142,"")</f>
        <v>261.34149489459656</v>
      </c>
      <c r="X3142">
        <f t="shared" ref="X3142:X3396" si="63">IFERROR(M3142/D3142/S3142,"")</f>
        <v>2.870046138287432</v>
      </c>
      <c r="Y3142">
        <f t="shared" ref="Y3142:Y3396" si="64">IFERROR(M3142/D3142/T3142,"")</f>
        <v>261.34149489459656</v>
      </c>
      <c r="AA3142">
        <v>830.71429999999998</v>
      </c>
      <c r="AB3142">
        <v>13402</v>
      </c>
      <c r="AC3142">
        <v>1462.2856999999999</v>
      </c>
      <c r="AD3142">
        <v>149738.85709999999</v>
      </c>
      <c r="AE3142">
        <v>1644.4286</v>
      </c>
      <c r="AF3142">
        <v>1.1060459999999999E-2</v>
      </c>
      <c r="AG3142">
        <v>3008302</v>
      </c>
      <c r="AH3142">
        <v>0</v>
      </c>
      <c r="AI3142">
        <v>3008302</v>
      </c>
      <c r="AJ3142">
        <v>3008302</v>
      </c>
      <c r="AK3142">
        <v>0</v>
      </c>
    </row>
    <row r="3143" spans="1:37" ht="19" customHeight="1">
      <c r="A3143" t="s">
        <v>1294</v>
      </c>
      <c r="B3143" t="s">
        <v>1295</v>
      </c>
      <c r="C3143" t="s">
        <v>1296</v>
      </c>
      <c r="D3143">
        <v>7</v>
      </c>
      <c r="E3143" t="s">
        <v>1117</v>
      </c>
      <c r="F3143" t="s">
        <v>1118</v>
      </c>
      <c r="G3143" t="s">
        <v>1118</v>
      </c>
      <c r="H3143" t="s">
        <v>1119</v>
      </c>
      <c r="I3143" t="s">
        <v>1107</v>
      </c>
      <c r="J3143" t="s">
        <v>1042</v>
      </c>
      <c r="K3143">
        <v>1953224</v>
      </c>
      <c r="L3143">
        <v>0</v>
      </c>
      <c r="M3143">
        <v>1953224</v>
      </c>
      <c r="N3143">
        <v>1953224</v>
      </c>
      <c r="O3143">
        <v>0</v>
      </c>
      <c r="Q3143">
        <v>9440.4285999999993</v>
      </c>
      <c r="R3143">
        <v>316.1429</v>
      </c>
      <c r="S3143">
        <v>28746</v>
      </c>
      <c r="T3143">
        <v>971.57140000000004</v>
      </c>
      <c r="U3143">
        <f t="shared" si="60"/>
        <v>3.3798490224726918E-2</v>
      </c>
      <c r="V3143">
        <f t="shared" si="61"/>
        <v>9.7068113824532105</v>
      </c>
      <c r="W3143">
        <f t="shared" si="62"/>
        <v>287.19659718266718</v>
      </c>
      <c r="X3143">
        <f t="shared" si="63"/>
        <v>9.7068113824532105</v>
      </c>
      <c r="Y3143">
        <f t="shared" si="64"/>
        <v>287.19659718266718</v>
      </c>
      <c r="AB3143">
        <v>9440.4285999999993</v>
      </c>
      <c r="AC3143">
        <v>316.1429</v>
      </c>
      <c r="AD3143">
        <v>28746</v>
      </c>
      <c r="AE3143">
        <v>971.57140000000004</v>
      </c>
      <c r="AF3143">
        <v>3.3779959999999998E-2</v>
      </c>
      <c r="AG3143">
        <v>1953224</v>
      </c>
      <c r="AH3143">
        <v>0</v>
      </c>
      <c r="AI3143">
        <v>1953224</v>
      </c>
      <c r="AJ3143">
        <v>1953224</v>
      </c>
      <c r="AK3143">
        <v>0</v>
      </c>
    </row>
    <row r="3144" spans="1:37" ht="19" customHeight="1">
      <c r="A3144" t="s">
        <v>1294</v>
      </c>
      <c r="B3144" t="s">
        <v>1295</v>
      </c>
      <c r="C3144" t="s">
        <v>1296</v>
      </c>
      <c r="D3144">
        <v>7</v>
      </c>
      <c r="E3144" t="s">
        <v>1120</v>
      </c>
      <c r="F3144" t="s">
        <v>1120</v>
      </c>
      <c r="G3144" t="s">
        <v>1114</v>
      </c>
      <c r="H3144" t="s">
        <v>1115</v>
      </c>
      <c r="I3144" t="s">
        <v>1107</v>
      </c>
      <c r="J3144" t="s">
        <v>1042</v>
      </c>
      <c r="K3144">
        <v>1562390</v>
      </c>
      <c r="L3144">
        <v>0</v>
      </c>
      <c r="M3144">
        <v>1562390</v>
      </c>
      <c r="N3144">
        <v>1562390</v>
      </c>
      <c r="O3144">
        <v>0</v>
      </c>
      <c r="R3144">
        <v>154.42859999999999</v>
      </c>
      <c r="S3144">
        <v>48195.428599999999</v>
      </c>
      <c r="T3144">
        <v>1052.5714</v>
      </c>
      <c r="U3144">
        <f t="shared" si="60"/>
        <v>2.1839652236228895E-2</v>
      </c>
      <c r="V3144">
        <f t="shared" si="61"/>
        <v>4.6311149814854309</v>
      </c>
      <c r="W3144">
        <f t="shared" si="62"/>
        <v>212.0507657994236</v>
      </c>
      <c r="X3144">
        <f t="shared" si="63"/>
        <v>4.6311149814854309</v>
      </c>
      <c r="Y3144">
        <f t="shared" si="64"/>
        <v>212.0507657994236</v>
      </c>
      <c r="AC3144">
        <v>154.42859999999999</v>
      </c>
      <c r="AD3144">
        <v>48195.428599999999</v>
      </c>
      <c r="AE3144">
        <v>1052.5714</v>
      </c>
      <c r="AF3144">
        <v>9.9450689999999994E-2</v>
      </c>
      <c r="AG3144">
        <v>1562390</v>
      </c>
      <c r="AH3144">
        <v>0</v>
      </c>
      <c r="AI3144">
        <v>1562390</v>
      </c>
      <c r="AJ3144">
        <v>1562390</v>
      </c>
      <c r="AK3144">
        <v>0</v>
      </c>
    </row>
    <row r="3145" spans="1:37" ht="19" customHeight="1">
      <c r="A3145" t="s">
        <v>1294</v>
      </c>
      <c r="B3145" t="s">
        <v>1295</v>
      </c>
      <c r="C3145" t="s">
        <v>1296</v>
      </c>
      <c r="D3145">
        <v>7</v>
      </c>
      <c r="E3145" t="s">
        <v>1121</v>
      </c>
      <c r="F3145" t="s">
        <v>1122</v>
      </c>
      <c r="G3145" t="s">
        <v>1122</v>
      </c>
      <c r="H3145" t="s">
        <v>1112</v>
      </c>
      <c r="I3145" t="s">
        <v>1107</v>
      </c>
      <c r="J3145" t="s">
        <v>1039</v>
      </c>
      <c r="K3145">
        <v>11321.74</v>
      </c>
      <c r="L3145">
        <v>0</v>
      </c>
      <c r="M3145">
        <v>78736.656199999998</v>
      </c>
      <c r="N3145">
        <v>78736.656199999998</v>
      </c>
      <c r="O3145">
        <v>0</v>
      </c>
      <c r="R3145">
        <v>1493.8570999999999</v>
      </c>
      <c r="S3145">
        <v>9807.4285999999993</v>
      </c>
      <c r="T3145">
        <v>720.42859999999996</v>
      </c>
      <c r="U3145">
        <f t="shared" si="60"/>
        <v>7.3457440210168853E-2</v>
      </c>
      <c r="V3145">
        <f t="shared" si="61"/>
        <v>0.16491493280628408</v>
      </c>
      <c r="W3145">
        <f t="shared" si="62"/>
        <v>2.2450405613705908</v>
      </c>
      <c r="X3145">
        <f t="shared" si="63"/>
        <v>1.1468952975968791</v>
      </c>
      <c r="Y3145">
        <f t="shared" si="64"/>
        <v>15.613058313977463</v>
      </c>
      <c r="AC3145">
        <v>1493.8570999999999</v>
      </c>
      <c r="AD3145">
        <v>9807.4285999999993</v>
      </c>
      <c r="AE3145">
        <v>720.42859999999996</v>
      </c>
      <c r="AF3145">
        <v>7.345293E-2</v>
      </c>
      <c r="AG3145">
        <v>11321.74</v>
      </c>
      <c r="AH3145">
        <v>0</v>
      </c>
      <c r="AI3145">
        <v>78736.656199999998</v>
      </c>
      <c r="AJ3145">
        <v>78736.656199999998</v>
      </c>
      <c r="AK3145">
        <v>0</v>
      </c>
    </row>
    <row r="3146" spans="1:37" ht="19" customHeight="1">
      <c r="A3146" t="s">
        <v>1294</v>
      </c>
      <c r="B3146" t="s">
        <v>1295</v>
      </c>
      <c r="C3146" t="s">
        <v>1296</v>
      </c>
      <c r="D3146">
        <v>7</v>
      </c>
      <c r="E3146" t="s">
        <v>1123</v>
      </c>
      <c r="F3146" t="s">
        <v>1123</v>
      </c>
      <c r="G3146" t="s">
        <v>1122</v>
      </c>
      <c r="H3146" t="s">
        <v>1112</v>
      </c>
      <c r="I3146" t="s">
        <v>1107</v>
      </c>
      <c r="J3146" t="s">
        <v>1039</v>
      </c>
      <c r="K3146">
        <v>10693.09</v>
      </c>
      <c r="L3146">
        <v>0</v>
      </c>
      <c r="M3146">
        <v>74367.452999999994</v>
      </c>
      <c r="N3146">
        <v>74367.452999999994</v>
      </c>
      <c r="O3146">
        <v>0</v>
      </c>
      <c r="R3146">
        <v>4463.5713999999998</v>
      </c>
      <c r="S3146">
        <v>17293.571400000001</v>
      </c>
      <c r="T3146">
        <v>566.14290000000005</v>
      </c>
      <c r="U3146">
        <f t="shared" si="60"/>
        <v>3.273718810910279E-2</v>
      </c>
      <c r="V3146">
        <f t="shared" si="61"/>
        <v>8.8332493640630269E-2</v>
      </c>
      <c r="W3146">
        <f t="shared" si="62"/>
        <v>2.6982309337700525</v>
      </c>
      <c r="X3146">
        <f t="shared" si="63"/>
        <v>0.61432781068824538</v>
      </c>
      <c r="Y3146">
        <f t="shared" si="64"/>
        <v>18.765442182782571</v>
      </c>
      <c r="AC3146">
        <v>4463.5713999999998</v>
      </c>
      <c r="AD3146">
        <v>17293.571400000001</v>
      </c>
      <c r="AE3146">
        <v>566.14290000000005</v>
      </c>
      <c r="AF3146">
        <v>3.3475949999999997E-2</v>
      </c>
      <c r="AG3146">
        <v>10693.09</v>
      </c>
      <c r="AH3146">
        <v>0</v>
      </c>
      <c r="AI3146">
        <v>74367.452999999994</v>
      </c>
      <c r="AJ3146">
        <v>74367.452999999994</v>
      </c>
      <c r="AK3146">
        <v>0</v>
      </c>
    </row>
    <row r="3147" spans="1:37" ht="19" customHeight="1">
      <c r="A3147" t="s">
        <v>1294</v>
      </c>
      <c r="B3147" t="s">
        <v>1295</v>
      </c>
      <c r="C3147" t="s">
        <v>1296</v>
      </c>
      <c r="D3147">
        <v>7</v>
      </c>
      <c r="E3147" t="s">
        <v>1124</v>
      </c>
      <c r="F3147" t="s">
        <v>1124</v>
      </c>
      <c r="G3147" t="s">
        <v>1124</v>
      </c>
      <c r="H3147" t="s">
        <v>1125</v>
      </c>
      <c r="I3147" t="s">
        <v>1107</v>
      </c>
      <c r="J3147" t="s">
        <v>1042</v>
      </c>
      <c r="K3147">
        <v>8472</v>
      </c>
      <c r="L3147">
        <v>0</v>
      </c>
      <c r="M3147">
        <v>8472</v>
      </c>
      <c r="N3147">
        <v>8472</v>
      </c>
      <c r="O3147">
        <v>0</v>
      </c>
      <c r="Q3147">
        <v>284</v>
      </c>
      <c r="R3147">
        <v>7.5713999999999997</v>
      </c>
      <c r="S3147">
        <v>272.28570000000002</v>
      </c>
      <c r="T3147">
        <v>19.285699999999999</v>
      </c>
      <c r="U3147">
        <f t="shared" si="60"/>
        <v>7.0828912425441357E-2</v>
      </c>
      <c r="V3147">
        <f t="shared" si="61"/>
        <v>4.4449110411810615</v>
      </c>
      <c r="W3147">
        <f t="shared" si="62"/>
        <v>62.755602041186698</v>
      </c>
      <c r="X3147">
        <f t="shared" si="63"/>
        <v>4.4449110411810615</v>
      </c>
      <c r="Y3147">
        <f t="shared" si="64"/>
        <v>62.755602041186698</v>
      </c>
      <c r="AB3147">
        <v>284</v>
      </c>
      <c r="AC3147">
        <v>7.5713999999999997</v>
      </c>
      <c r="AD3147">
        <v>272.28570000000002</v>
      </c>
      <c r="AE3147">
        <v>19.285699999999999</v>
      </c>
      <c r="AF3147">
        <v>7.0791740000000006E-2</v>
      </c>
      <c r="AG3147">
        <v>8472</v>
      </c>
      <c r="AH3147">
        <v>0</v>
      </c>
      <c r="AI3147">
        <v>8472</v>
      </c>
      <c r="AJ3147">
        <v>8472</v>
      </c>
      <c r="AK3147">
        <v>0</v>
      </c>
    </row>
    <row r="3148" spans="1:37" ht="19" customHeight="1">
      <c r="A3148" t="s">
        <v>1294</v>
      </c>
      <c r="B3148" t="s">
        <v>1295</v>
      </c>
      <c r="C3148" t="s">
        <v>1296</v>
      </c>
      <c r="D3148">
        <v>7</v>
      </c>
      <c r="E3148" t="s">
        <v>1126</v>
      </c>
      <c r="F3148" t="s">
        <v>1127</v>
      </c>
      <c r="G3148" t="s">
        <v>1127</v>
      </c>
      <c r="H3148" t="s">
        <v>1128</v>
      </c>
      <c r="I3148" t="s">
        <v>1129</v>
      </c>
      <c r="J3148" t="s">
        <v>1039</v>
      </c>
      <c r="K3148">
        <v>3633067</v>
      </c>
      <c r="L3148">
        <v>0</v>
      </c>
      <c r="M3148">
        <v>25265517.109999999</v>
      </c>
      <c r="N3148">
        <v>25265517.109999999</v>
      </c>
      <c r="O3148">
        <v>0</v>
      </c>
      <c r="P3148">
        <v>594993.71429999999</v>
      </c>
      <c r="Q3148">
        <v>4620510.4289999995</v>
      </c>
      <c r="R3148">
        <v>265156.28570000001</v>
      </c>
      <c r="S3148">
        <v>20261850.43</v>
      </c>
      <c r="T3148">
        <v>130645.71430000001</v>
      </c>
      <c r="U3148">
        <f t="shared" si="60"/>
        <v>6.4478668792542267E-3</v>
      </c>
      <c r="V3148">
        <f t="shared" si="61"/>
        <v>2.5615112164687488E-2</v>
      </c>
      <c r="W3148">
        <f t="shared" si="62"/>
        <v>3.9726490394991196</v>
      </c>
      <c r="X3148">
        <f t="shared" si="63"/>
        <v>0.17813573343719807</v>
      </c>
      <c r="Y3148">
        <f t="shared" si="64"/>
        <v>27.627079896817229</v>
      </c>
      <c r="AA3148">
        <v>594993.71429999999</v>
      </c>
      <c r="AB3148">
        <v>4620510.4289999995</v>
      </c>
      <c r="AC3148">
        <v>265156.28570000001</v>
      </c>
      <c r="AD3148">
        <v>20261850.43</v>
      </c>
      <c r="AE3148">
        <v>130645.71430000001</v>
      </c>
      <c r="AF3148">
        <v>6.4541599999999996E-3</v>
      </c>
      <c r="AG3148">
        <v>3633067</v>
      </c>
      <c r="AH3148">
        <v>0</v>
      </c>
      <c r="AI3148">
        <v>25265517.109999999</v>
      </c>
      <c r="AJ3148">
        <v>25265517.109999999</v>
      </c>
      <c r="AK3148">
        <v>0</v>
      </c>
    </row>
    <row r="3149" spans="1:37" ht="19" customHeight="1">
      <c r="A3149" t="s">
        <v>1294</v>
      </c>
      <c r="B3149" t="s">
        <v>1295</v>
      </c>
      <c r="C3149" t="s">
        <v>1296</v>
      </c>
      <c r="D3149">
        <v>7</v>
      </c>
      <c r="E3149" t="s">
        <v>1130</v>
      </c>
      <c r="F3149" t="s">
        <v>1130</v>
      </c>
      <c r="G3149" t="s">
        <v>1130</v>
      </c>
      <c r="H3149" t="s">
        <v>1131</v>
      </c>
      <c r="I3149" t="s">
        <v>1129</v>
      </c>
      <c r="J3149" t="s">
        <v>1042</v>
      </c>
      <c r="K3149">
        <v>6588625</v>
      </c>
      <c r="L3149">
        <v>0</v>
      </c>
      <c r="M3149">
        <v>6588625</v>
      </c>
      <c r="N3149">
        <v>6588625</v>
      </c>
      <c r="O3149">
        <v>0</v>
      </c>
      <c r="P3149">
        <v>15298.428599999999</v>
      </c>
      <c r="Q3149">
        <v>496314.85710000002</v>
      </c>
      <c r="R3149">
        <v>10589</v>
      </c>
      <c r="S3149">
        <v>533027.71429999999</v>
      </c>
      <c r="T3149">
        <v>6896.7142999999996</v>
      </c>
      <c r="U3149">
        <f t="shared" si="60"/>
        <v>1.2938753680110476E-2</v>
      </c>
      <c r="V3149">
        <f t="shared" si="61"/>
        <v>1.7658221469651318</v>
      </c>
      <c r="W3149">
        <f t="shared" si="62"/>
        <v>136.47544351041813</v>
      </c>
      <c r="X3149">
        <f t="shared" si="63"/>
        <v>1.7658221469651318</v>
      </c>
      <c r="Y3149">
        <f t="shared" si="64"/>
        <v>136.47544351041813</v>
      </c>
      <c r="AA3149">
        <v>15298.428599999999</v>
      </c>
      <c r="AB3149">
        <v>496314.85710000002</v>
      </c>
      <c r="AC3149">
        <v>10589</v>
      </c>
      <c r="AD3149">
        <v>533027.71429999999</v>
      </c>
      <c r="AE3149">
        <v>6896.7142999999996</v>
      </c>
      <c r="AF3149">
        <v>1.2938450000000001E-2</v>
      </c>
      <c r="AG3149">
        <v>6588625</v>
      </c>
      <c r="AH3149">
        <v>0</v>
      </c>
      <c r="AI3149">
        <v>6588625</v>
      </c>
      <c r="AJ3149">
        <v>6588625</v>
      </c>
      <c r="AK3149">
        <v>0</v>
      </c>
    </row>
    <row r="3150" spans="1:37" ht="19" customHeight="1">
      <c r="A3150" t="s">
        <v>1294</v>
      </c>
      <c r="B3150" t="s">
        <v>1295</v>
      </c>
      <c r="C3150" t="s">
        <v>1296</v>
      </c>
      <c r="D3150">
        <v>7</v>
      </c>
      <c r="E3150" t="s">
        <v>1132</v>
      </c>
      <c r="F3150" t="s">
        <v>1133</v>
      </c>
      <c r="G3150" t="s">
        <v>1133</v>
      </c>
      <c r="H3150" t="s">
        <v>1134</v>
      </c>
      <c r="I3150" t="s">
        <v>1129</v>
      </c>
      <c r="J3150" t="s">
        <v>1135</v>
      </c>
      <c r="K3150">
        <v>28818910</v>
      </c>
      <c r="L3150">
        <v>0</v>
      </c>
      <c r="M3150">
        <v>6374131.8949999996</v>
      </c>
      <c r="N3150">
        <v>6374131.8949999996</v>
      </c>
      <c r="O3150">
        <v>0</v>
      </c>
      <c r="P3150">
        <v>532.28570000000002</v>
      </c>
      <c r="Q3150">
        <v>21093.857100000001</v>
      </c>
      <c r="R3150">
        <v>626.57140000000004</v>
      </c>
      <c r="S3150">
        <v>25417.428599999999</v>
      </c>
      <c r="T3150">
        <v>2174</v>
      </c>
      <c r="U3150">
        <f t="shared" si="60"/>
        <v>8.553186218058266E-2</v>
      </c>
      <c r="V3150">
        <f t="shared" si="61"/>
        <v>161.97496637630539</v>
      </c>
      <c r="W3150">
        <f t="shared" si="62"/>
        <v>1893.7383361808384</v>
      </c>
      <c r="X3150">
        <f t="shared" si="63"/>
        <v>35.825428490208708</v>
      </c>
      <c r="Y3150">
        <f t="shared" si="64"/>
        <v>418.85477033775788</v>
      </c>
      <c r="AA3150">
        <v>532.28570000000002</v>
      </c>
      <c r="AB3150">
        <v>21093.857100000001</v>
      </c>
      <c r="AC3150">
        <v>626.57140000000004</v>
      </c>
      <c r="AD3150">
        <v>25417.428599999999</v>
      </c>
      <c r="AE3150">
        <v>2174</v>
      </c>
      <c r="AF3150">
        <v>8.536378E-2</v>
      </c>
      <c r="AG3150">
        <v>28818910</v>
      </c>
      <c r="AH3150">
        <v>0</v>
      </c>
      <c r="AI3150">
        <v>6374131.8949999996</v>
      </c>
      <c r="AJ3150">
        <v>6374131.8949999996</v>
      </c>
      <c r="AK3150">
        <v>0</v>
      </c>
    </row>
    <row r="3151" spans="1:37" ht="19" customHeight="1">
      <c r="A3151" t="s">
        <v>1294</v>
      </c>
      <c r="B3151" t="s">
        <v>1295</v>
      </c>
      <c r="C3151" t="s">
        <v>1296</v>
      </c>
      <c r="D3151">
        <v>7</v>
      </c>
      <c r="E3151" t="s">
        <v>1136</v>
      </c>
      <c r="F3151" t="s">
        <v>1136</v>
      </c>
      <c r="G3151" t="s">
        <v>1136</v>
      </c>
      <c r="H3151" t="s">
        <v>1137</v>
      </c>
      <c r="I3151" t="s">
        <v>1129</v>
      </c>
      <c r="J3151" t="s">
        <v>1135</v>
      </c>
      <c r="K3151">
        <v>25675697</v>
      </c>
      <c r="L3151">
        <v>0</v>
      </c>
      <c r="M3151">
        <v>5679147.3099999996</v>
      </c>
      <c r="N3151">
        <v>5679147.3099999996</v>
      </c>
      <c r="O3151">
        <v>0</v>
      </c>
      <c r="P3151">
        <v>906.71429999999998</v>
      </c>
      <c r="Q3151">
        <v>24748.2857</v>
      </c>
      <c r="R3151">
        <v>1147</v>
      </c>
      <c r="S3151">
        <v>25669.2857</v>
      </c>
      <c r="T3151">
        <v>2752.5713999999998</v>
      </c>
      <c r="U3151">
        <f t="shared" si="60"/>
        <v>0.10723209956714923</v>
      </c>
      <c r="V3151">
        <f t="shared" si="61"/>
        <v>142.89282363185174</v>
      </c>
      <c r="W3151">
        <f t="shared" si="62"/>
        <v>1332.5564286127926</v>
      </c>
      <c r="X3151">
        <f t="shared" si="63"/>
        <v>31.606129132429597</v>
      </c>
      <c r="Y3151">
        <f t="shared" si="64"/>
        <v>294.74503679411498</v>
      </c>
      <c r="AA3151">
        <v>906.71429999999998</v>
      </c>
      <c r="AB3151">
        <v>24748.2857</v>
      </c>
      <c r="AC3151">
        <v>1147</v>
      </c>
      <c r="AD3151">
        <v>25669.2857</v>
      </c>
      <c r="AE3151">
        <v>2752.5713999999998</v>
      </c>
      <c r="AF3151">
        <v>0.10710013</v>
      </c>
      <c r="AG3151">
        <v>25675697</v>
      </c>
      <c r="AH3151">
        <v>0</v>
      </c>
      <c r="AI3151">
        <v>5679147.3099999996</v>
      </c>
      <c r="AJ3151">
        <v>5679147.3099999996</v>
      </c>
      <c r="AK3151">
        <v>0</v>
      </c>
    </row>
    <row r="3152" spans="1:37" ht="19" customHeight="1">
      <c r="A3152" t="s">
        <v>1294</v>
      </c>
      <c r="B3152" t="s">
        <v>1295</v>
      </c>
      <c r="C3152" t="s">
        <v>1296</v>
      </c>
      <c r="D3152">
        <v>7</v>
      </c>
      <c r="E3152" t="s">
        <v>1138</v>
      </c>
      <c r="F3152" t="s">
        <v>1138</v>
      </c>
      <c r="G3152" t="s">
        <v>1139</v>
      </c>
      <c r="H3152" t="s">
        <v>1140</v>
      </c>
      <c r="I3152" t="s">
        <v>1129</v>
      </c>
      <c r="J3152" t="s">
        <v>1042</v>
      </c>
      <c r="K3152">
        <v>2465444</v>
      </c>
      <c r="L3152">
        <v>0</v>
      </c>
      <c r="M3152">
        <v>2465444</v>
      </c>
      <c r="N3152">
        <v>2465444</v>
      </c>
      <c r="O3152">
        <v>0</v>
      </c>
      <c r="P3152">
        <v>3563.5713999999998</v>
      </c>
      <c r="Q3152">
        <v>341369.14289999998</v>
      </c>
      <c r="R3152">
        <v>1341.4286</v>
      </c>
      <c r="S3152">
        <v>345319</v>
      </c>
      <c r="T3152">
        <v>3849.5713999999998</v>
      </c>
      <c r="U3152">
        <f t="shared" si="60"/>
        <v>1.1147870230135033E-2</v>
      </c>
      <c r="V3152">
        <f t="shared" si="61"/>
        <v>1.0199447053718034</v>
      </c>
      <c r="W3152">
        <f t="shared" si="62"/>
        <v>91.492337488346308</v>
      </c>
      <c r="X3152">
        <f t="shared" si="63"/>
        <v>1.0199447053718034</v>
      </c>
      <c r="Y3152">
        <f t="shared" si="64"/>
        <v>91.492337488346308</v>
      </c>
      <c r="AA3152">
        <v>3563.5713999999998</v>
      </c>
      <c r="AB3152">
        <v>341369.14289999998</v>
      </c>
      <c r="AC3152">
        <v>1341.4286</v>
      </c>
      <c r="AD3152">
        <v>345319</v>
      </c>
      <c r="AE3152">
        <v>3849.5713999999998</v>
      </c>
      <c r="AF3152">
        <v>1.1153150000000001E-2</v>
      </c>
      <c r="AG3152">
        <v>2465444</v>
      </c>
      <c r="AH3152">
        <v>0</v>
      </c>
      <c r="AI3152">
        <v>2465444</v>
      </c>
      <c r="AJ3152">
        <v>2465444</v>
      </c>
      <c r="AK3152">
        <v>0</v>
      </c>
    </row>
    <row r="3153" spans="1:37" ht="19" customHeight="1">
      <c r="A3153" t="s">
        <v>1294</v>
      </c>
      <c r="B3153" t="s">
        <v>1295</v>
      </c>
      <c r="C3153" t="s">
        <v>1296</v>
      </c>
      <c r="D3153">
        <v>7</v>
      </c>
      <c r="E3153" t="s">
        <v>1141</v>
      </c>
      <c r="F3153" t="s">
        <v>1141</v>
      </c>
      <c r="G3153" t="s">
        <v>1141</v>
      </c>
      <c r="H3153" t="s">
        <v>1142</v>
      </c>
      <c r="I3153" t="s">
        <v>1129</v>
      </c>
      <c r="J3153" t="s">
        <v>1039</v>
      </c>
      <c r="K3153">
        <v>257907.73980000001</v>
      </c>
      <c r="L3153">
        <v>0</v>
      </c>
      <c r="M3153">
        <v>1793518.3559999999</v>
      </c>
      <c r="N3153">
        <v>1793518.3559999999</v>
      </c>
      <c r="O3153">
        <v>0</v>
      </c>
      <c r="P3153">
        <v>27853.571400000001</v>
      </c>
      <c r="Q3153">
        <v>285158.28570000001</v>
      </c>
      <c r="R3153">
        <v>38545.7143</v>
      </c>
      <c r="S3153">
        <v>366991.71429999999</v>
      </c>
      <c r="T3153">
        <v>1520.5714</v>
      </c>
      <c r="U3153">
        <f t="shared" si="60"/>
        <v>4.143339865043923E-3</v>
      </c>
      <c r="V3153">
        <f t="shared" si="61"/>
        <v>0.10039453587895739</v>
      </c>
      <c r="W3153">
        <f t="shared" si="62"/>
        <v>24.230340534204068</v>
      </c>
      <c r="X3153">
        <f t="shared" si="63"/>
        <v>0.69815447601782543</v>
      </c>
      <c r="Y3153">
        <f t="shared" si="64"/>
        <v>168.50041241075559</v>
      </c>
      <c r="AA3153">
        <v>27853.571400000001</v>
      </c>
      <c r="AB3153">
        <v>285158.28570000001</v>
      </c>
      <c r="AC3153">
        <v>38545.7143</v>
      </c>
      <c r="AD3153">
        <v>366991.71429999999</v>
      </c>
      <c r="AE3153">
        <v>1520.5714</v>
      </c>
      <c r="AF3153">
        <v>4.1428000000000003E-3</v>
      </c>
      <c r="AG3153">
        <v>257907.73980000001</v>
      </c>
      <c r="AH3153">
        <v>0</v>
      </c>
      <c r="AI3153">
        <v>1793518.3559999999</v>
      </c>
      <c r="AJ3153">
        <v>1793518.3559999999</v>
      </c>
      <c r="AK3153">
        <v>0</v>
      </c>
    </row>
    <row r="3154" spans="1:37" ht="19" customHeight="1">
      <c r="A3154" t="s">
        <v>1294</v>
      </c>
      <c r="B3154" t="s">
        <v>1295</v>
      </c>
      <c r="C3154" t="s">
        <v>1296</v>
      </c>
      <c r="D3154">
        <v>7</v>
      </c>
      <c r="E3154" t="s">
        <v>1143</v>
      </c>
      <c r="F3154" t="s">
        <v>1143</v>
      </c>
      <c r="G3154" t="s">
        <v>1143</v>
      </c>
      <c r="H3154" t="s">
        <v>1144</v>
      </c>
      <c r="I3154" t="s">
        <v>1129</v>
      </c>
      <c r="J3154" t="s">
        <v>1039</v>
      </c>
      <c r="K3154">
        <v>61669.09</v>
      </c>
      <c r="L3154">
        <v>0</v>
      </c>
      <c r="M3154">
        <v>428867.86109999998</v>
      </c>
      <c r="N3154">
        <v>428867.86109999998</v>
      </c>
      <c r="O3154">
        <v>0</v>
      </c>
      <c r="P3154">
        <v>13116.857099999999</v>
      </c>
      <c r="Q3154">
        <v>226171.71429999999</v>
      </c>
      <c r="R3154">
        <v>89377.142900000006</v>
      </c>
      <c r="S3154">
        <v>700777.28570000001</v>
      </c>
      <c r="T3154">
        <v>6675</v>
      </c>
      <c r="U3154">
        <f t="shared" si="60"/>
        <v>9.5251374954774728E-3</v>
      </c>
      <c r="V3154">
        <f t="shared" si="61"/>
        <v>1.2571568998843763E-2</v>
      </c>
      <c r="W3154">
        <f t="shared" si="62"/>
        <v>1.3198307116104868</v>
      </c>
      <c r="X3154">
        <f t="shared" si="63"/>
        <v>8.7426973662254354E-2</v>
      </c>
      <c r="Y3154">
        <f t="shared" si="64"/>
        <v>9.1785524044943827</v>
      </c>
      <c r="AA3154">
        <v>13116.857099999999</v>
      </c>
      <c r="AB3154">
        <v>226171.71429999999</v>
      </c>
      <c r="AC3154">
        <v>89377.142900000006</v>
      </c>
      <c r="AD3154">
        <v>700777.28570000001</v>
      </c>
      <c r="AE3154">
        <v>6675</v>
      </c>
      <c r="AF3154">
        <v>9.5295099999999997E-3</v>
      </c>
      <c r="AG3154">
        <v>61669.09</v>
      </c>
      <c r="AH3154">
        <v>0</v>
      </c>
      <c r="AI3154">
        <v>428867.86109999998</v>
      </c>
      <c r="AJ3154">
        <v>428867.86109999998</v>
      </c>
      <c r="AK3154">
        <v>0</v>
      </c>
    </row>
    <row r="3155" spans="1:37" ht="19" customHeight="1">
      <c r="A3155" t="s">
        <v>1294</v>
      </c>
      <c r="B3155" t="s">
        <v>1295</v>
      </c>
      <c r="C3155" t="s">
        <v>1296</v>
      </c>
      <c r="D3155">
        <v>7</v>
      </c>
      <c r="E3155" t="s">
        <v>1149</v>
      </c>
      <c r="F3155" t="s">
        <v>1149</v>
      </c>
      <c r="G3155" t="s">
        <v>1149</v>
      </c>
      <c r="H3155" t="s">
        <v>1144</v>
      </c>
      <c r="I3155" t="s">
        <v>1129</v>
      </c>
      <c r="J3155" t="s">
        <v>1039</v>
      </c>
      <c r="K3155">
        <v>59622.42</v>
      </c>
      <c r="L3155">
        <v>0</v>
      </c>
      <c r="M3155">
        <v>414620.9608</v>
      </c>
      <c r="N3155">
        <v>414620.9608</v>
      </c>
      <c r="O3155">
        <v>0</v>
      </c>
      <c r="P3155">
        <v>3995.7143000000001</v>
      </c>
      <c r="Q3155">
        <v>178348</v>
      </c>
      <c r="R3155">
        <v>15867</v>
      </c>
      <c r="S3155">
        <v>298327.42859999998</v>
      </c>
      <c r="T3155">
        <v>4871</v>
      </c>
      <c r="U3155">
        <f t="shared" si="60"/>
        <v>1.6327697466031792E-2</v>
      </c>
      <c r="V3155">
        <f t="shared" si="61"/>
        <v>2.8550806110586951E-2</v>
      </c>
      <c r="W3155">
        <f t="shared" si="62"/>
        <v>1.7486119013402939</v>
      </c>
      <c r="X3155">
        <f t="shared" si="63"/>
        <v>0.19854549112877459</v>
      </c>
      <c r="Y3155">
        <f t="shared" si="64"/>
        <v>12.160042255916943</v>
      </c>
      <c r="AA3155">
        <v>3995.7143000000001</v>
      </c>
      <c r="AB3155">
        <v>178348</v>
      </c>
      <c r="AC3155">
        <v>15867</v>
      </c>
      <c r="AD3155">
        <v>298327.42859999998</v>
      </c>
      <c r="AE3155">
        <v>4871</v>
      </c>
      <c r="AF3155">
        <v>1.6327359999999999E-2</v>
      </c>
      <c r="AG3155">
        <v>59622.42</v>
      </c>
      <c r="AH3155">
        <v>0</v>
      </c>
      <c r="AI3155">
        <v>414620.9608</v>
      </c>
      <c r="AJ3155">
        <v>414620.9608</v>
      </c>
      <c r="AK3155">
        <v>0</v>
      </c>
    </row>
    <row r="3156" spans="1:37" ht="19" customHeight="1">
      <c r="A3156" t="s">
        <v>1294</v>
      </c>
      <c r="B3156" t="s">
        <v>1295</v>
      </c>
      <c r="C3156" t="s">
        <v>1296</v>
      </c>
      <c r="D3156">
        <v>7</v>
      </c>
      <c r="E3156" t="s">
        <v>1147</v>
      </c>
      <c r="F3156" t="s">
        <v>1148</v>
      </c>
      <c r="G3156" t="s">
        <v>1139</v>
      </c>
      <c r="H3156" t="s">
        <v>1140</v>
      </c>
      <c r="I3156" t="s">
        <v>1129</v>
      </c>
      <c r="J3156" t="s">
        <v>1042</v>
      </c>
      <c r="K3156">
        <v>340112</v>
      </c>
      <c r="L3156">
        <v>0</v>
      </c>
      <c r="M3156">
        <v>340112</v>
      </c>
      <c r="N3156">
        <v>340112</v>
      </c>
      <c r="O3156">
        <v>0</v>
      </c>
      <c r="P3156">
        <v>1825.1429000000001</v>
      </c>
      <c r="Q3156">
        <v>169043.57139999999</v>
      </c>
      <c r="R3156">
        <v>1724</v>
      </c>
      <c r="S3156">
        <v>177084.14290000001</v>
      </c>
      <c r="T3156">
        <v>1633.1429000000001</v>
      </c>
      <c r="U3156">
        <f t="shared" si="60"/>
        <v>9.2224118617003515E-3</v>
      </c>
      <c r="V3156">
        <f t="shared" si="61"/>
        <v>0.27437481287562859</v>
      </c>
      <c r="W3156">
        <f t="shared" si="62"/>
        <v>29.750873956852502</v>
      </c>
      <c r="X3156">
        <f t="shared" si="63"/>
        <v>0.27437481287562859</v>
      </c>
      <c r="Y3156">
        <f t="shared" si="64"/>
        <v>29.750873956852502</v>
      </c>
      <c r="AA3156">
        <v>1825.1429000000001</v>
      </c>
      <c r="AB3156">
        <v>169043.57139999999</v>
      </c>
      <c r="AC3156">
        <v>1724</v>
      </c>
      <c r="AD3156">
        <v>177084.14290000001</v>
      </c>
      <c r="AE3156">
        <v>1633.1429000000001</v>
      </c>
      <c r="AF3156">
        <v>9.2215400000000003E-3</v>
      </c>
      <c r="AG3156">
        <v>340112</v>
      </c>
      <c r="AH3156">
        <v>0</v>
      </c>
      <c r="AI3156">
        <v>340112</v>
      </c>
      <c r="AJ3156">
        <v>340112</v>
      </c>
      <c r="AK3156">
        <v>0</v>
      </c>
    </row>
    <row r="3157" spans="1:37" ht="19" customHeight="1">
      <c r="A3157" t="s">
        <v>1294</v>
      </c>
      <c r="B3157" t="s">
        <v>1295</v>
      </c>
      <c r="C3157" t="s">
        <v>1296</v>
      </c>
      <c r="D3157">
        <v>7</v>
      </c>
      <c r="E3157" t="s">
        <v>1145</v>
      </c>
      <c r="F3157" t="s">
        <v>1146</v>
      </c>
      <c r="G3157" t="s">
        <v>1146</v>
      </c>
      <c r="H3157" t="s">
        <v>1134</v>
      </c>
      <c r="I3157" t="s">
        <v>1129</v>
      </c>
      <c r="J3157" t="s">
        <v>1039</v>
      </c>
      <c r="K3157">
        <v>44990.46</v>
      </c>
      <c r="L3157">
        <v>0</v>
      </c>
      <c r="M3157">
        <v>312867.64240000001</v>
      </c>
      <c r="N3157">
        <v>312867.64240000001</v>
      </c>
      <c r="O3157">
        <v>0</v>
      </c>
      <c r="P3157">
        <v>1124.8570999999999</v>
      </c>
      <c r="Q3157">
        <v>16319.7143</v>
      </c>
      <c r="R3157">
        <v>1040.5714</v>
      </c>
      <c r="S3157">
        <v>16298.857099999999</v>
      </c>
      <c r="T3157">
        <v>212</v>
      </c>
      <c r="U3157">
        <f t="shared" si="60"/>
        <v>1.3007046978772519E-2</v>
      </c>
      <c r="V3157">
        <f t="shared" si="61"/>
        <v>0.39433492373085299</v>
      </c>
      <c r="W3157">
        <f t="shared" si="62"/>
        <v>30.317021563342319</v>
      </c>
      <c r="X3157">
        <f t="shared" si="63"/>
        <v>2.7422399749559303</v>
      </c>
      <c r="Y3157">
        <f t="shared" si="64"/>
        <v>210.82725229110511</v>
      </c>
      <c r="AA3157">
        <v>1124.8570999999999</v>
      </c>
      <c r="AB3157">
        <v>16319.7143</v>
      </c>
      <c r="AC3157">
        <v>1040.5714</v>
      </c>
      <c r="AD3157">
        <v>16298.857099999999</v>
      </c>
      <c r="AE3157">
        <v>212</v>
      </c>
      <c r="AF3157">
        <v>1.3005829999999999E-2</v>
      </c>
      <c r="AG3157">
        <v>44990.46</v>
      </c>
      <c r="AH3157">
        <v>0</v>
      </c>
      <c r="AI3157">
        <v>312867.64240000001</v>
      </c>
      <c r="AJ3157">
        <v>312867.64240000001</v>
      </c>
      <c r="AK3157">
        <v>0</v>
      </c>
    </row>
    <row r="3158" spans="1:37" ht="19" customHeight="1">
      <c r="A3158" t="s">
        <v>1294</v>
      </c>
      <c r="B3158" t="s">
        <v>1295</v>
      </c>
      <c r="C3158" t="s">
        <v>1296</v>
      </c>
      <c r="D3158">
        <v>7</v>
      </c>
      <c r="E3158" t="s">
        <v>1155</v>
      </c>
      <c r="F3158" t="s">
        <v>1155</v>
      </c>
      <c r="G3158" t="s">
        <v>1155</v>
      </c>
      <c r="H3158" t="s">
        <v>1144</v>
      </c>
      <c r="I3158" t="s">
        <v>1129</v>
      </c>
      <c r="J3158" t="s">
        <v>1039</v>
      </c>
      <c r="K3158">
        <v>19117.7</v>
      </c>
      <c r="L3158">
        <v>0</v>
      </c>
      <c r="M3158">
        <v>132960.46590000001</v>
      </c>
      <c r="N3158">
        <v>132960.46590000001</v>
      </c>
      <c r="O3158">
        <v>0</v>
      </c>
      <c r="P3158">
        <v>500.28570000000002</v>
      </c>
      <c r="Q3158">
        <v>3074.7143000000001</v>
      </c>
      <c r="R3158">
        <v>736.28570000000002</v>
      </c>
      <c r="S3158">
        <v>4058.2856999999999</v>
      </c>
      <c r="T3158">
        <v>466.71429999999998</v>
      </c>
      <c r="U3158">
        <f t="shared" si="60"/>
        <v>0.1150028200330992</v>
      </c>
      <c r="V3158">
        <f t="shared" si="61"/>
        <v>0.67296888437401048</v>
      </c>
      <c r="W3158">
        <f t="shared" si="62"/>
        <v>5.8517598453700694</v>
      </c>
      <c r="X3158">
        <f t="shared" si="63"/>
        <v>4.6803881430596599</v>
      </c>
      <c r="Y3158">
        <f t="shared" si="64"/>
        <v>40.698029332781473</v>
      </c>
      <c r="AA3158">
        <v>500.28570000000002</v>
      </c>
      <c r="AB3158">
        <v>3074.7143000000001</v>
      </c>
      <c r="AC3158">
        <v>736.28570000000002</v>
      </c>
      <c r="AD3158">
        <v>4058.2856999999999</v>
      </c>
      <c r="AE3158">
        <v>466.71429999999998</v>
      </c>
      <c r="AF3158">
        <v>0.1150316</v>
      </c>
      <c r="AG3158">
        <v>19117.7</v>
      </c>
      <c r="AH3158">
        <v>0</v>
      </c>
      <c r="AI3158">
        <v>132960.46590000001</v>
      </c>
      <c r="AJ3158">
        <v>132960.46590000001</v>
      </c>
      <c r="AK3158">
        <v>0</v>
      </c>
    </row>
    <row r="3159" spans="1:37" ht="19" customHeight="1">
      <c r="A3159" t="s">
        <v>1294</v>
      </c>
      <c r="B3159" t="s">
        <v>1295</v>
      </c>
      <c r="C3159" t="s">
        <v>1296</v>
      </c>
      <c r="D3159">
        <v>7</v>
      </c>
      <c r="E3159" t="s">
        <v>1150</v>
      </c>
      <c r="F3159" t="s">
        <v>1151</v>
      </c>
      <c r="G3159" t="s">
        <v>1151</v>
      </c>
      <c r="H3159" t="s">
        <v>1152</v>
      </c>
      <c r="I3159" t="s">
        <v>1129</v>
      </c>
      <c r="J3159" t="s">
        <v>1153</v>
      </c>
      <c r="K3159">
        <v>722443</v>
      </c>
      <c r="L3159">
        <v>0</v>
      </c>
      <c r="M3159">
        <v>115733.3502</v>
      </c>
      <c r="N3159">
        <v>115733.3502</v>
      </c>
      <c r="O3159">
        <v>0</v>
      </c>
      <c r="R3159">
        <v>654.28570000000002</v>
      </c>
      <c r="S3159">
        <v>13965.7143</v>
      </c>
      <c r="T3159">
        <v>343.1429</v>
      </c>
      <c r="U3159">
        <f t="shared" si="60"/>
        <v>2.4570379475684963E-2</v>
      </c>
      <c r="V3159">
        <f t="shared" si="61"/>
        <v>7.3899652133899698</v>
      </c>
      <c r="W3159">
        <f t="shared" si="62"/>
        <v>300.76723970434142</v>
      </c>
      <c r="X3159">
        <f t="shared" si="63"/>
        <v>1.1838517807039159</v>
      </c>
      <c r="Y3159">
        <f t="shared" si="64"/>
        <v>48.18207150099024</v>
      </c>
      <c r="AC3159">
        <v>654.28570000000002</v>
      </c>
      <c r="AD3159">
        <v>13965.7143</v>
      </c>
      <c r="AE3159">
        <v>343.1429</v>
      </c>
      <c r="AF3159">
        <v>2.4563560000000002E-2</v>
      </c>
      <c r="AG3159">
        <v>722443</v>
      </c>
      <c r="AH3159">
        <v>0</v>
      </c>
      <c r="AI3159">
        <v>115733.3502</v>
      </c>
      <c r="AJ3159">
        <v>115733.3502</v>
      </c>
      <c r="AK3159">
        <v>0</v>
      </c>
    </row>
    <row r="3160" spans="1:37" ht="19" customHeight="1">
      <c r="A3160" t="s">
        <v>1294</v>
      </c>
      <c r="B3160" t="s">
        <v>1295</v>
      </c>
      <c r="C3160" t="s">
        <v>1296</v>
      </c>
      <c r="D3160">
        <v>7</v>
      </c>
      <c r="E3160" t="s">
        <v>1156</v>
      </c>
      <c r="F3160" t="s">
        <v>1157</v>
      </c>
      <c r="G3160" t="s">
        <v>1157</v>
      </c>
      <c r="H3160" t="s">
        <v>1140</v>
      </c>
      <c r="I3160" t="s">
        <v>1129</v>
      </c>
      <c r="J3160" t="s">
        <v>1032</v>
      </c>
      <c r="K3160">
        <v>1076021</v>
      </c>
      <c r="L3160">
        <v>0</v>
      </c>
      <c r="M3160">
        <v>74833.402900000001</v>
      </c>
      <c r="N3160">
        <v>74833.402900000001</v>
      </c>
      <c r="O3160">
        <v>0</v>
      </c>
      <c r="P3160">
        <v>2192.8571000000002</v>
      </c>
      <c r="Q3160">
        <v>125082.4286</v>
      </c>
      <c r="R3160">
        <v>35063.857100000001</v>
      </c>
      <c r="S3160">
        <v>176659.71429999999</v>
      </c>
      <c r="T3160">
        <v>1096.4286</v>
      </c>
      <c r="U3160">
        <f t="shared" si="60"/>
        <v>6.2064438649440294E-3</v>
      </c>
      <c r="V3160">
        <f t="shared" si="61"/>
        <v>0.87013208599016578</v>
      </c>
      <c r="W3160">
        <f t="shared" si="62"/>
        <v>140.1981722423929</v>
      </c>
      <c r="X3160">
        <f t="shared" si="63"/>
        <v>6.051456706432265E-2</v>
      </c>
      <c r="Y3160">
        <f t="shared" si="64"/>
        <v>9.7502802540643589</v>
      </c>
      <c r="AA3160">
        <v>2192.8571000000002</v>
      </c>
      <c r="AB3160">
        <v>125082.4286</v>
      </c>
      <c r="AC3160">
        <v>35063.857100000001</v>
      </c>
      <c r="AD3160">
        <v>176659.71429999999</v>
      </c>
      <c r="AE3160">
        <v>1096.4286</v>
      </c>
      <c r="AF3160">
        <v>6.2148300000000002E-3</v>
      </c>
      <c r="AG3160">
        <v>1076021</v>
      </c>
      <c r="AH3160">
        <v>0</v>
      </c>
      <c r="AI3160">
        <v>74833.402900000001</v>
      </c>
      <c r="AJ3160">
        <v>74833.402900000001</v>
      </c>
      <c r="AK3160">
        <v>0</v>
      </c>
    </row>
    <row r="3161" spans="1:37" ht="19" customHeight="1">
      <c r="A3161" t="s">
        <v>1294</v>
      </c>
      <c r="B3161" t="s">
        <v>1295</v>
      </c>
      <c r="C3161" t="s">
        <v>1296</v>
      </c>
      <c r="D3161">
        <v>7</v>
      </c>
      <c r="E3161" t="s">
        <v>1154</v>
      </c>
      <c r="F3161" t="s">
        <v>1154</v>
      </c>
      <c r="G3161" t="s">
        <v>1154</v>
      </c>
      <c r="H3161" t="s">
        <v>1142</v>
      </c>
      <c r="I3161" t="s">
        <v>1129</v>
      </c>
      <c r="J3161" t="s">
        <v>1039</v>
      </c>
      <c r="K3161">
        <v>8256.6821</v>
      </c>
      <c r="L3161">
        <v>0</v>
      </c>
      <c r="M3161">
        <v>57450.794800000003</v>
      </c>
      <c r="N3161">
        <v>57450.794800000003</v>
      </c>
      <c r="O3161">
        <v>0</v>
      </c>
      <c r="Q3161">
        <v>1857.1429000000001</v>
      </c>
      <c r="R3161">
        <v>1739.1429000000001</v>
      </c>
      <c r="S3161">
        <v>6454.4286000000002</v>
      </c>
      <c r="T3161">
        <v>9.8571000000000009</v>
      </c>
      <c r="U3161">
        <f t="shared" si="60"/>
        <v>1.527183986511215E-3</v>
      </c>
      <c r="V3161">
        <f t="shared" si="61"/>
        <v>0.18274677549081794</v>
      </c>
      <c r="W3161">
        <f t="shared" si="62"/>
        <v>119.66257969237547</v>
      </c>
      <c r="X3161">
        <f t="shared" si="63"/>
        <v>1.2715697869831575</v>
      </c>
      <c r="Y3161">
        <f t="shared" si="64"/>
        <v>832.62383459638227</v>
      </c>
      <c r="AB3161">
        <v>1857.1429000000001</v>
      </c>
      <c r="AC3161">
        <v>1739.1429000000001</v>
      </c>
      <c r="AD3161">
        <v>6454.4286000000002</v>
      </c>
      <c r="AE3161">
        <v>9.8571000000000009</v>
      </c>
      <c r="AF3161">
        <v>1.5330700000000001E-3</v>
      </c>
      <c r="AG3161">
        <v>8256.6821</v>
      </c>
      <c r="AH3161">
        <v>0</v>
      </c>
      <c r="AI3161">
        <v>57450.794800000003</v>
      </c>
      <c r="AJ3161">
        <v>57450.794800000003</v>
      </c>
      <c r="AK3161">
        <v>0</v>
      </c>
    </row>
    <row r="3162" spans="1:37" ht="19" customHeight="1">
      <c r="A3162" t="s">
        <v>1294</v>
      </c>
      <c r="B3162" t="s">
        <v>1295</v>
      </c>
      <c r="C3162" t="s">
        <v>1296</v>
      </c>
      <c r="D3162">
        <v>7</v>
      </c>
      <c r="E3162" t="s">
        <v>1158</v>
      </c>
      <c r="F3162" t="s">
        <v>1159</v>
      </c>
      <c r="G3162" t="s">
        <v>1159</v>
      </c>
      <c r="H3162" t="s">
        <v>1128</v>
      </c>
      <c r="I3162" t="s">
        <v>1129</v>
      </c>
      <c r="J3162" t="s">
        <v>1039</v>
      </c>
      <c r="K3162">
        <v>4603.1400000000003</v>
      </c>
      <c r="L3162">
        <v>0</v>
      </c>
      <c r="M3162">
        <v>32013.512200000001</v>
      </c>
      <c r="N3162">
        <v>32013.512200000001</v>
      </c>
      <c r="O3162">
        <v>0</v>
      </c>
      <c r="P3162">
        <v>637.42859999999996</v>
      </c>
      <c r="Q3162">
        <v>34288.2857</v>
      </c>
      <c r="R3162">
        <v>4298.2857000000004</v>
      </c>
      <c r="S3162">
        <v>39933.428599999999</v>
      </c>
      <c r="T3162">
        <v>340.57139999999998</v>
      </c>
      <c r="U3162">
        <f t="shared" si="60"/>
        <v>8.5284788193718975E-3</v>
      </c>
      <c r="V3162">
        <f t="shared" si="61"/>
        <v>1.6467191814614902E-2</v>
      </c>
      <c r="W3162">
        <f t="shared" si="62"/>
        <v>1.9308474774200908</v>
      </c>
      <c r="X3162">
        <f t="shared" si="63"/>
        <v>0.11452457367295243</v>
      </c>
      <c r="Y3162">
        <f t="shared" si="64"/>
        <v>13.428487787624816</v>
      </c>
      <c r="AA3162">
        <v>637.42859999999996</v>
      </c>
      <c r="AB3162">
        <v>34288.2857</v>
      </c>
      <c r="AC3162">
        <v>4298.2857000000004</v>
      </c>
      <c r="AD3162">
        <v>39933.428599999999</v>
      </c>
      <c r="AE3162">
        <v>340.57139999999998</v>
      </c>
      <c r="AF3162">
        <v>8.5325899999999996E-3</v>
      </c>
      <c r="AG3162">
        <v>4603.1400000000003</v>
      </c>
      <c r="AH3162">
        <v>0</v>
      </c>
      <c r="AI3162">
        <v>32013.512200000001</v>
      </c>
      <c r="AJ3162">
        <v>32013.512200000001</v>
      </c>
      <c r="AK3162">
        <v>0</v>
      </c>
    </row>
    <row r="3163" spans="1:37" ht="19" customHeight="1">
      <c r="A3163" t="s">
        <v>1294</v>
      </c>
      <c r="B3163" t="s">
        <v>1295</v>
      </c>
      <c r="C3163" t="s">
        <v>1296</v>
      </c>
      <c r="D3163">
        <v>7</v>
      </c>
      <c r="E3163" t="s">
        <v>1160</v>
      </c>
      <c r="F3163" t="s">
        <v>1161</v>
      </c>
      <c r="G3163" t="s">
        <v>1161</v>
      </c>
      <c r="H3163" t="s">
        <v>1140</v>
      </c>
      <c r="I3163" t="s">
        <v>1129</v>
      </c>
      <c r="J3163" t="s">
        <v>1032</v>
      </c>
      <c r="K3163">
        <v>411229</v>
      </c>
      <c r="L3163">
        <v>0</v>
      </c>
      <c r="M3163">
        <v>28599.052199999998</v>
      </c>
      <c r="N3163">
        <v>28599.052199999998</v>
      </c>
      <c r="O3163">
        <v>0</v>
      </c>
      <c r="P3163">
        <v>1363.2856999999999</v>
      </c>
      <c r="Q3163">
        <v>38466.7143</v>
      </c>
      <c r="R3163">
        <v>8605.5714000000007</v>
      </c>
      <c r="S3163">
        <v>539092.85710000002</v>
      </c>
      <c r="U3163">
        <f t="shared" si="60"/>
        <v>0</v>
      </c>
      <c r="V3163">
        <f t="shared" si="61"/>
        <v>0.10897380521052354</v>
      </c>
      <c r="W3163" t="str">
        <f t="shared" si="62"/>
        <v/>
      </c>
      <c r="X3163">
        <f t="shared" si="63"/>
        <v>7.578618102440233E-3</v>
      </c>
      <c r="Y3163" t="str">
        <f t="shared" si="64"/>
        <v/>
      </c>
      <c r="AA3163">
        <v>1363.2856999999999</v>
      </c>
      <c r="AB3163">
        <v>38466.7143</v>
      </c>
      <c r="AC3163">
        <v>8605.5714000000007</v>
      </c>
      <c r="AD3163">
        <v>539092.85710000002</v>
      </c>
      <c r="AF3163">
        <v>0</v>
      </c>
      <c r="AG3163">
        <v>411229</v>
      </c>
      <c r="AH3163">
        <v>0</v>
      </c>
      <c r="AI3163">
        <v>28599.052199999998</v>
      </c>
      <c r="AJ3163">
        <v>28599.052199999998</v>
      </c>
      <c r="AK3163">
        <v>0</v>
      </c>
    </row>
    <row r="3164" spans="1:37" ht="19" customHeight="1">
      <c r="A3164" t="s">
        <v>1294</v>
      </c>
      <c r="B3164" t="s">
        <v>1295</v>
      </c>
      <c r="C3164" t="s">
        <v>1296</v>
      </c>
      <c r="D3164">
        <v>7</v>
      </c>
      <c r="E3164" t="s">
        <v>1162</v>
      </c>
      <c r="F3164" t="s">
        <v>1162</v>
      </c>
      <c r="G3164" t="s">
        <v>1162</v>
      </c>
      <c r="H3164" t="s">
        <v>1131</v>
      </c>
      <c r="I3164" t="s">
        <v>1129</v>
      </c>
      <c r="J3164" t="s">
        <v>1163</v>
      </c>
      <c r="K3164">
        <v>203762</v>
      </c>
      <c r="L3164">
        <v>0</v>
      </c>
      <c r="M3164">
        <v>18616.135200000001</v>
      </c>
      <c r="N3164">
        <v>18616.135200000001</v>
      </c>
      <c r="O3164">
        <v>0</v>
      </c>
      <c r="P3164">
        <v>168.71430000000001</v>
      </c>
      <c r="Q3164">
        <v>11254.428599999999</v>
      </c>
      <c r="R3164">
        <v>214.42859999999999</v>
      </c>
      <c r="S3164">
        <v>11882.571400000001</v>
      </c>
      <c r="T3164">
        <v>182.28569999999999</v>
      </c>
      <c r="U3164">
        <f t="shared" si="60"/>
        <v>1.5340593703480711E-2</v>
      </c>
      <c r="V3164">
        <f t="shared" si="61"/>
        <v>2.4497102658147831</v>
      </c>
      <c r="W3164">
        <f t="shared" si="62"/>
        <v>159.68810028903607</v>
      </c>
      <c r="X3164">
        <f t="shared" si="63"/>
        <v>0.22381080628005195</v>
      </c>
      <c r="Y3164">
        <f t="shared" si="64"/>
        <v>14.589448792276553</v>
      </c>
      <c r="AA3164">
        <v>168.71430000000001</v>
      </c>
      <c r="AB3164">
        <v>11254.428599999999</v>
      </c>
      <c r="AC3164">
        <v>214.42859999999999</v>
      </c>
      <c r="AD3164">
        <v>11882.571400000001</v>
      </c>
      <c r="AE3164">
        <v>182.28569999999999</v>
      </c>
      <c r="AF3164">
        <v>1.531775E-2</v>
      </c>
      <c r="AG3164">
        <v>203762</v>
      </c>
      <c r="AH3164">
        <v>0</v>
      </c>
      <c r="AI3164">
        <v>18616.135200000001</v>
      </c>
      <c r="AJ3164">
        <v>18616.135200000001</v>
      </c>
      <c r="AK3164">
        <v>0</v>
      </c>
    </row>
    <row r="3165" spans="1:37" ht="19" customHeight="1">
      <c r="A3165" t="s">
        <v>1294</v>
      </c>
      <c r="B3165" t="s">
        <v>1295</v>
      </c>
      <c r="C3165" t="s">
        <v>1296</v>
      </c>
      <c r="D3165">
        <v>7</v>
      </c>
      <c r="E3165" t="s">
        <v>1164</v>
      </c>
      <c r="F3165" t="s">
        <v>1164</v>
      </c>
      <c r="G3165" t="s">
        <v>1164</v>
      </c>
      <c r="H3165" t="s">
        <v>1096</v>
      </c>
      <c r="I3165" t="s">
        <v>1165</v>
      </c>
      <c r="J3165" t="s">
        <v>1039</v>
      </c>
      <c r="K3165">
        <v>531766.16</v>
      </c>
      <c r="L3165">
        <v>289469.74</v>
      </c>
      <c r="M3165">
        <v>5711405.4500000002</v>
      </c>
      <c r="N3165">
        <v>3698166.2820000001</v>
      </c>
      <c r="O3165">
        <v>2013239.1680000001</v>
      </c>
      <c r="Q3165">
        <v>467802.71429999999</v>
      </c>
      <c r="R3165">
        <v>23438.7143</v>
      </c>
      <c r="S3165">
        <v>468592.71429999999</v>
      </c>
      <c r="T3165">
        <v>11103.571400000001</v>
      </c>
      <c r="U3165">
        <f t="shared" si="60"/>
        <v>2.3695569865158701E-2</v>
      </c>
      <c r="V3165">
        <f t="shared" si="61"/>
        <v>0.2503654254654174</v>
      </c>
      <c r="W3165">
        <f t="shared" si="62"/>
        <v>10.565917042305351</v>
      </c>
      <c r="X3165">
        <f t="shared" si="63"/>
        <v>1.7412030520033936</v>
      </c>
      <c r="Y3165">
        <f t="shared" si="64"/>
        <v>73.482218908928189</v>
      </c>
      <c r="AB3165">
        <v>467802.71429999999</v>
      </c>
      <c r="AC3165">
        <v>23438.7143</v>
      </c>
      <c r="AD3165">
        <v>468592.71429999999</v>
      </c>
      <c r="AE3165">
        <v>11103.571400000001</v>
      </c>
      <c r="AF3165">
        <v>2.371498E-2</v>
      </c>
      <c r="AG3165">
        <v>531766.16</v>
      </c>
      <c r="AH3165">
        <v>289469.74</v>
      </c>
      <c r="AI3165">
        <v>5711405.4500000002</v>
      </c>
      <c r="AJ3165">
        <v>3698166.2820000001</v>
      </c>
      <c r="AK3165">
        <v>2013239.1680000001</v>
      </c>
    </row>
    <row r="3166" spans="1:37" ht="19" customHeight="1">
      <c r="A3166" t="s">
        <v>1294</v>
      </c>
      <c r="B3166" t="s">
        <v>1295</v>
      </c>
      <c r="C3166" t="s">
        <v>1296</v>
      </c>
      <c r="D3166">
        <v>7</v>
      </c>
      <c r="E3166" t="s">
        <v>1166</v>
      </c>
      <c r="G3166" t="s">
        <v>1167</v>
      </c>
      <c r="H3166" t="s">
        <v>1168</v>
      </c>
      <c r="I3166" t="s">
        <v>1165</v>
      </c>
      <c r="J3166" t="s">
        <v>1032</v>
      </c>
      <c r="K3166">
        <v>16806183</v>
      </c>
      <c r="L3166">
        <v>34078393.810000002</v>
      </c>
      <c r="M3166">
        <v>3538990.8020000001</v>
      </c>
      <c r="N3166">
        <v>1168837.2220000001</v>
      </c>
      <c r="O3166">
        <v>2370153.58</v>
      </c>
      <c r="P3166">
        <v>23015</v>
      </c>
      <c r="R3166">
        <v>0</v>
      </c>
      <c r="S3166">
        <v>248993.85709999999</v>
      </c>
      <c r="U3166">
        <f t="shared" si="60"/>
        <v>0</v>
      </c>
      <c r="V3166">
        <f t="shared" si="61"/>
        <v>29.194395971190524</v>
      </c>
      <c r="W3166" t="str">
        <f t="shared" si="62"/>
        <v/>
      </c>
      <c r="X3166">
        <f t="shared" si="63"/>
        <v>2.0304521583774791</v>
      </c>
      <c r="Y3166" t="str">
        <f t="shared" si="64"/>
        <v/>
      </c>
      <c r="AA3166">
        <v>23015</v>
      </c>
      <c r="AC3166">
        <v>0</v>
      </c>
      <c r="AD3166">
        <v>248993.85709999999</v>
      </c>
      <c r="AF3166">
        <v>0</v>
      </c>
      <c r="AG3166">
        <v>16806183</v>
      </c>
      <c r="AH3166">
        <v>34078393.810000002</v>
      </c>
      <c r="AI3166">
        <v>3538990.8020000001</v>
      </c>
      <c r="AJ3166">
        <v>1168837.2220000001</v>
      </c>
      <c r="AK3166">
        <v>2370153.58</v>
      </c>
    </row>
    <row r="3167" spans="1:37" ht="19" customHeight="1">
      <c r="A3167" t="s">
        <v>1294</v>
      </c>
      <c r="B3167" t="s">
        <v>1295</v>
      </c>
      <c r="C3167" t="s">
        <v>1296</v>
      </c>
      <c r="D3167">
        <v>7</v>
      </c>
      <c r="E3167" t="s">
        <v>1169</v>
      </c>
      <c r="G3167" t="s">
        <v>1170</v>
      </c>
      <c r="H3167" t="s">
        <v>1071</v>
      </c>
      <c r="I3167" t="s">
        <v>1165</v>
      </c>
      <c r="J3167" t="s">
        <v>1032</v>
      </c>
      <c r="K3167">
        <v>32547253</v>
      </c>
      <c r="L3167">
        <v>2372399.56</v>
      </c>
      <c r="M3167">
        <v>2428435.2220000001</v>
      </c>
      <c r="N3167">
        <v>2263435.2949999999</v>
      </c>
      <c r="O3167">
        <v>164999.92739999999</v>
      </c>
      <c r="P3167">
        <v>4408.1428999999998</v>
      </c>
      <c r="R3167">
        <v>0</v>
      </c>
      <c r="S3167">
        <v>39155.571400000001</v>
      </c>
      <c r="U3167">
        <f t="shared" si="60"/>
        <v>0</v>
      </c>
      <c r="V3167">
        <f t="shared" si="61"/>
        <v>127.40260494029502</v>
      </c>
      <c r="W3167" t="str">
        <f t="shared" si="62"/>
        <v/>
      </c>
      <c r="X3167">
        <f t="shared" si="63"/>
        <v>8.8600243854076783</v>
      </c>
      <c r="Y3167" t="str">
        <f t="shared" si="64"/>
        <v/>
      </c>
      <c r="AA3167">
        <v>4408.1428999999998</v>
      </c>
      <c r="AC3167">
        <v>0</v>
      </c>
      <c r="AD3167">
        <v>39155.571400000001</v>
      </c>
      <c r="AF3167">
        <v>0</v>
      </c>
      <c r="AG3167">
        <v>32547253</v>
      </c>
      <c r="AH3167">
        <v>2372399.56</v>
      </c>
      <c r="AI3167">
        <v>2428435.2220000001</v>
      </c>
      <c r="AJ3167">
        <v>2263435.2949999999</v>
      </c>
      <c r="AK3167">
        <v>164999.92739999999</v>
      </c>
    </row>
    <row r="3168" spans="1:37" ht="19" customHeight="1">
      <c r="A3168" t="s">
        <v>1294</v>
      </c>
      <c r="B3168" t="s">
        <v>1295</v>
      </c>
      <c r="C3168" t="s">
        <v>1296</v>
      </c>
      <c r="D3168">
        <v>7</v>
      </c>
      <c r="E3168" t="s">
        <v>1173</v>
      </c>
      <c r="G3168" t="s">
        <v>1174</v>
      </c>
      <c r="H3168" t="s">
        <v>1168</v>
      </c>
      <c r="I3168" t="s">
        <v>1165</v>
      </c>
      <c r="J3168" t="s">
        <v>1032</v>
      </c>
      <c r="K3168">
        <v>18507053</v>
      </c>
      <c r="L3168">
        <v>3432960.74</v>
      </c>
      <c r="M3168">
        <v>1525798.345</v>
      </c>
      <c r="N3168">
        <v>1287027.9110000001</v>
      </c>
      <c r="O3168">
        <v>238770.43410000001</v>
      </c>
      <c r="P3168">
        <v>2270.4286000000002</v>
      </c>
      <c r="R3168">
        <v>0</v>
      </c>
      <c r="S3168">
        <v>45470.142899999999</v>
      </c>
      <c r="U3168">
        <f t="shared" si="60"/>
        <v>0</v>
      </c>
      <c r="V3168">
        <f t="shared" si="61"/>
        <v>68.930675763124938</v>
      </c>
      <c r="W3168" t="str">
        <f t="shared" si="62"/>
        <v/>
      </c>
      <c r="X3168">
        <f t="shared" si="63"/>
        <v>4.7937212914027842</v>
      </c>
      <c r="Y3168" t="str">
        <f t="shared" si="64"/>
        <v/>
      </c>
      <c r="AA3168">
        <v>2270.4286000000002</v>
      </c>
      <c r="AC3168">
        <v>0</v>
      </c>
      <c r="AD3168">
        <v>45470.142899999999</v>
      </c>
      <c r="AF3168">
        <v>0</v>
      </c>
      <c r="AG3168">
        <v>18507053</v>
      </c>
      <c r="AH3168">
        <v>3432960.74</v>
      </c>
      <c r="AI3168">
        <v>1525798.345</v>
      </c>
      <c r="AJ3168">
        <v>1287027.9110000001</v>
      </c>
      <c r="AK3168">
        <v>238770.43410000001</v>
      </c>
    </row>
    <row r="3169" spans="1:37" ht="19" customHeight="1">
      <c r="A3169" t="s">
        <v>1294</v>
      </c>
      <c r="B3169" t="s">
        <v>1295</v>
      </c>
      <c r="C3169" t="s">
        <v>1296</v>
      </c>
      <c r="D3169">
        <v>7</v>
      </c>
      <c r="E3169" t="s">
        <v>1171</v>
      </c>
      <c r="G3169" t="s">
        <v>1172</v>
      </c>
      <c r="H3169" t="s">
        <v>1168</v>
      </c>
      <c r="I3169" t="s">
        <v>1165</v>
      </c>
      <c r="J3169" t="s">
        <v>1032</v>
      </c>
      <c r="K3169">
        <v>2478181</v>
      </c>
      <c r="L3169">
        <v>16859869.309999999</v>
      </c>
      <c r="M3169">
        <v>1344958.1089999999</v>
      </c>
      <c r="N3169">
        <v>172352.23439999999</v>
      </c>
      <c r="O3169">
        <v>1172605.875</v>
      </c>
      <c r="P3169">
        <v>17170</v>
      </c>
      <c r="R3169">
        <v>0</v>
      </c>
      <c r="S3169">
        <v>199294.71429999999</v>
      </c>
      <c r="U3169">
        <f t="shared" si="60"/>
        <v>0</v>
      </c>
      <c r="V3169">
        <f t="shared" si="61"/>
        <v>13.861775639246272</v>
      </c>
      <c r="W3169" t="str">
        <f t="shared" si="62"/>
        <v/>
      </c>
      <c r="X3169">
        <f t="shared" si="63"/>
        <v>0.96408413734977672</v>
      </c>
      <c r="Y3169" t="str">
        <f t="shared" si="64"/>
        <v/>
      </c>
      <c r="AA3169">
        <v>17170</v>
      </c>
      <c r="AC3169">
        <v>0</v>
      </c>
      <c r="AD3169">
        <v>199294.71429999999</v>
      </c>
      <c r="AF3169">
        <v>0</v>
      </c>
      <c r="AG3169">
        <v>2478181</v>
      </c>
      <c r="AH3169">
        <v>16859869.309999999</v>
      </c>
      <c r="AI3169">
        <v>1344958.1089999999</v>
      </c>
      <c r="AJ3169">
        <v>172352.23439999999</v>
      </c>
      <c r="AK3169">
        <v>1172605.875</v>
      </c>
    </row>
    <row r="3170" spans="1:37" ht="19" customHeight="1">
      <c r="A3170" t="s">
        <v>1294</v>
      </c>
      <c r="B3170" t="s">
        <v>1295</v>
      </c>
      <c r="C3170" t="s">
        <v>1296</v>
      </c>
      <c r="D3170">
        <v>7</v>
      </c>
      <c r="E3170" t="s">
        <v>1175</v>
      </c>
      <c r="G3170" t="s">
        <v>1176</v>
      </c>
      <c r="H3170" t="s">
        <v>1168</v>
      </c>
      <c r="I3170" t="s">
        <v>1165</v>
      </c>
      <c r="J3170" t="s">
        <v>1032</v>
      </c>
      <c r="K3170">
        <v>0</v>
      </c>
      <c r="L3170">
        <v>18175137.27</v>
      </c>
      <c r="M3170">
        <v>1263948.6740000001</v>
      </c>
      <c r="N3170">
        <v>0</v>
      </c>
      <c r="O3170">
        <v>1263948.6740000001</v>
      </c>
      <c r="P3170">
        <v>121157</v>
      </c>
      <c r="R3170">
        <v>0</v>
      </c>
      <c r="S3170">
        <v>375083</v>
      </c>
      <c r="U3170">
        <f t="shared" si="60"/>
        <v>0</v>
      </c>
      <c r="V3170">
        <f t="shared" si="61"/>
        <v>6.9223296748414915</v>
      </c>
      <c r="W3170" t="str">
        <f t="shared" si="62"/>
        <v/>
      </c>
      <c r="X3170">
        <f t="shared" si="63"/>
        <v>0.48139770740266635</v>
      </c>
      <c r="Y3170" t="str">
        <f t="shared" si="64"/>
        <v/>
      </c>
      <c r="AA3170">
        <v>121157</v>
      </c>
      <c r="AC3170">
        <v>0</v>
      </c>
      <c r="AD3170">
        <v>375083</v>
      </c>
      <c r="AF3170">
        <v>0</v>
      </c>
      <c r="AG3170">
        <v>0</v>
      </c>
      <c r="AH3170">
        <v>18175137.27</v>
      </c>
      <c r="AI3170">
        <v>1263948.6740000001</v>
      </c>
      <c r="AJ3170">
        <v>0</v>
      </c>
      <c r="AK3170">
        <v>1263948.6740000001</v>
      </c>
    </row>
    <row r="3171" spans="1:37" ht="19" customHeight="1">
      <c r="A3171" t="s">
        <v>1294</v>
      </c>
      <c r="B3171" t="s">
        <v>1295</v>
      </c>
      <c r="C3171" t="s">
        <v>1296</v>
      </c>
      <c r="D3171">
        <v>7</v>
      </c>
      <c r="E3171" t="s">
        <v>1179</v>
      </c>
      <c r="G3171" t="s">
        <v>1180</v>
      </c>
      <c r="H3171" t="s">
        <v>1071</v>
      </c>
      <c r="I3171" t="s">
        <v>1165</v>
      </c>
      <c r="J3171" t="s">
        <v>1032</v>
      </c>
      <c r="K3171">
        <v>55157</v>
      </c>
      <c r="L3171">
        <v>15908568.800000001</v>
      </c>
      <c r="M3171">
        <v>1110322.571</v>
      </c>
      <c r="N3171">
        <v>3835.6066999999998</v>
      </c>
      <c r="O3171">
        <v>1106486.9639999999</v>
      </c>
      <c r="P3171">
        <v>13732.2857</v>
      </c>
      <c r="R3171">
        <v>0</v>
      </c>
      <c r="S3171">
        <v>107478.85709999999</v>
      </c>
      <c r="U3171">
        <f t="shared" si="60"/>
        <v>0</v>
      </c>
      <c r="V3171">
        <f t="shared" si="61"/>
        <v>21.218426755515409</v>
      </c>
      <c r="W3171" t="str">
        <f t="shared" si="62"/>
        <v/>
      </c>
      <c r="X3171">
        <f t="shared" si="63"/>
        <v>1.4758019802469333</v>
      </c>
      <c r="Y3171" t="str">
        <f t="shared" si="64"/>
        <v/>
      </c>
      <c r="AA3171">
        <v>13732.2857</v>
      </c>
      <c r="AC3171">
        <v>0</v>
      </c>
      <c r="AD3171">
        <v>107478.85709999999</v>
      </c>
      <c r="AF3171">
        <v>0</v>
      </c>
      <c r="AG3171">
        <v>55157</v>
      </c>
      <c r="AH3171">
        <v>15908568.800000001</v>
      </c>
      <c r="AI3171">
        <v>1110322.571</v>
      </c>
      <c r="AJ3171">
        <v>3835.6066999999998</v>
      </c>
      <c r="AK3171">
        <v>1106486.9639999999</v>
      </c>
    </row>
    <row r="3172" spans="1:37" ht="19" customHeight="1">
      <c r="A3172" t="s">
        <v>1294</v>
      </c>
      <c r="B3172" t="s">
        <v>1295</v>
      </c>
      <c r="C3172" t="s">
        <v>1296</v>
      </c>
      <c r="D3172">
        <v>7</v>
      </c>
      <c r="E3172" t="s">
        <v>1181</v>
      </c>
      <c r="G3172" t="s">
        <v>1182</v>
      </c>
      <c r="H3172" t="s">
        <v>1071</v>
      </c>
      <c r="I3172" t="s">
        <v>1165</v>
      </c>
      <c r="J3172" t="s">
        <v>1032</v>
      </c>
      <c r="K3172">
        <v>2088588</v>
      </c>
      <c r="L3172">
        <v>11020941.880000001</v>
      </c>
      <c r="M3172">
        <v>911755.54390000005</v>
      </c>
      <c r="N3172">
        <v>145248.23490000001</v>
      </c>
      <c r="O3172">
        <v>766507.30900000001</v>
      </c>
      <c r="P3172">
        <v>7794.7142999999996</v>
      </c>
      <c r="R3172">
        <v>0</v>
      </c>
      <c r="S3172">
        <v>61935.2857</v>
      </c>
      <c r="U3172">
        <f t="shared" si="60"/>
        <v>0</v>
      </c>
      <c r="V3172">
        <f t="shared" si="61"/>
        <v>30.237851681648788</v>
      </c>
      <c r="W3172" t="str">
        <f t="shared" si="62"/>
        <v/>
      </c>
      <c r="X3172">
        <f t="shared" si="63"/>
        <v>2.1030143078150729</v>
      </c>
      <c r="Y3172" t="str">
        <f t="shared" si="64"/>
        <v/>
      </c>
      <c r="AA3172">
        <v>7794.7142999999996</v>
      </c>
      <c r="AC3172">
        <v>0</v>
      </c>
      <c r="AD3172">
        <v>61935.2857</v>
      </c>
      <c r="AF3172">
        <v>0</v>
      </c>
      <c r="AG3172">
        <v>2088588</v>
      </c>
      <c r="AH3172">
        <v>11020941.880000001</v>
      </c>
      <c r="AI3172">
        <v>911755.54390000005</v>
      </c>
      <c r="AJ3172">
        <v>145248.23490000001</v>
      </c>
      <c r="AK3172">
        <v>766507.30900000001</v>
      </c>
    </row>
    <row r="3173" spans="1:37" ht="19" customHeight="1">
      <c r="A3173" t="s">
        <v>1294</v>
      </c>
      <c r="B3173" t="s">
        <v>1295</v>
      </c>
      <c r="C3173" t="s">
        <v>1296</v>
      </c>
      <c r="D3173">
        <v>7</v>
      </c>
      <c r="E3173" t="s">
        <v>1185</v>
      </c>
      <c r="F3173" t="s">
        <v>1186</v>
      </c>
      <c r="G3173" t="s">
        <v>1186</v>
      </c>
      <c r="H3173" t="s">
        <v>1168</v>
      </c>
      <c r="I3173" t="s">
        <v>1165</v>
      </c>
      <c r="J3173" t="s">
        <v>1039</v>
      </c>
      <c r="K3173">
        <v>22208.43</v>
      </c>
      <c r="L3173">
        <v>66001.982499999998</v>
      </c>
      <c r="M3173">
        <v>613493.82770000002</v>
      </c>
      <c r="N3173">
        <v>154451.46770000001</v>
      </c>
      <c r="O3173">
        <v>459042.36</v>
      </c>
      <c r="P3173">
        <v>38715.857100000001</v>
      </c>
      <c r="Q3173">
        <v>249877.85709999999</v>
      </c>
      <c r="S3173">
        <v>249877.85709999999</v>
      </c>
      <c r="U3173">
        <f t="shared" si="60"/>
        <v>0</v>
      </c>
      <c r="V3173">
        <f t="shared" si="61"/>
        <v>5.0430588953533979E-2</v>
      </c>
      <c r="W3173" t="str">
        <f t="shared" si="62"/>
        <v/>
      </c>
      <c r="X3173">
        <f t="shared" si="63"/>
        <v>0.3507392627856592</v>
      </c>
      <c r="Y3173" t="str">
        <f t="shared" si="64"/>
        <v/>
      </c>
      <c r="AA3173">
        <v>38715.857100000001</v>
      </c>
      <c r="AB3173">
        <v>249877.85709999999</v>
      </c>
      <c r="AD3173">
        <v>249877.85709999999</v>
      </c>
      <c r="AF3173">
        <v>0</v>
      </c>
      <c r="AG3173">
        <v>22208.43</v>
      </c>
      <c r="AH3173">
        <v>66001.982499999998</v>
      </c>
      <c r="AI3173">
        <v>613493.82770000002</v>
      </c>
      <c r="AJ3173">
        <v>154451.46770000001</v>
      </c>
      <c r="AK3173">
        <v>459042.36</v>
      </c>
    </row>
    <row r="3174" spans="1:37" ht="19" customHeight="1">
      <c r="A3174" t="s">
        <v>1294</v>
      </c>
      <c r="B3174" t="s">
        <v>1295</v>
      </c>
      <c r="C3174" t="s">
        <v>1296</v>
      </c>
      <c r="D3174">
        <v>7</v>
      </c>
      <c r="E3174" t="s">
        <v>1183</v>
      </c>
      <c r="G3174" t="s">
        <v>1184</v>
      </c>
      <c r="H3174" t="s">
        <v>1168</v>
      </c>
      <c r="I3174" t="s">
        <v>1165</v>
      </c>
      <c r="J3174" t="s">
        <v>1032</v>
      </c>
      <c r="K3174">
        <v>3435832</v>
      </c>
      <c r="L3174">
        <v>5167232.96</v>
      </c>
      <c r="M3174">
        <v>598327.47950000002</v>
      </c>
      <c r="N3174">
        <v>238950.20910000001</v>
      </c>
      <c r="O3174">
        <v>359377.27039999998</v>
      </c>
      <c r="P3174">
        <v>16887.7143</v>
      </c>
      <c r="R3174">
        <v>0</v>
      </c>
      <c r="S3174">
        <v>142564.14290000001</v>
      </c>
      <c r="U3174">
        <f t="shared" si="60"/>
        <v>0</v>
      </c>
      <c r="V3174">
        <f t="shared" si="61"/>
        <v>8.6207461076806293</v>
      </c>
      <c r="W3174" t="str">
        <f t="shared" si="62"/>
        <v/>
      </c>
      <c r="X3174">
        <f t="shared" si="63"/>
        <v>0.59955717107801387</v>
      </c>
      <c r="Y3174" t="str">
        <f t="shared" si="64"/>
        <v/>
      </c>
      <c r="AA3174">
        <v>16887.7143</v>
      </c>
      <c r="AC3174">
        <v>0</v>
      </c>
      <c r="AD3174">
        <v>142564.14290000001</v>
      </c>
      <c r="AF3174">
        <v>0</v>
      </c>
      <c r="AG3174">
        <v>3435832</v>
      </c>
      <c r="AH3174">
        <v>5167232.96</v>
      </c>
      <c r="AI3174">
        <v>598327.47950000002</v>
      </c>
      <c r="AJ3174">
        <v>238950.20910000001</v>
      </c>
      <c r="AK3174">
        <v>359377.27039999998</v>
      </c>
    </row>
    <row r="3175" spans="1:37" ht="19" customHeight="1">
      <c r="A3175" t="s">
        <v>1294</v>
      </c>
      <c r="B3175" t="s">
        <v>1295</v>
      </c>
      <c r="C3175" t="s">
        <v>1296</v>
      </c>
      <c r="D3175">
        <v>7</v>
      </c>
      <c r="E3175" t="s">
        <v>1189</v>
      </c>
      <c r="G3175" t="s">
        <v>1190</v>
      </c>
      <c r="H3175" t="s">
        <v>1071</v>
      </c>
      <c r="I3175" t="s">
        <v>1165</v>
      </c>
      <c r="J3175" t="s">
        <v>1032</v>
      </c>
      <c r="K3175">
        <v>1280058</v>
      </c>
      <c r="L3175">
        <v>7019316.9199999999</v>
      </c>
      <c r="M3175">
        <v>577228.95539999998</v>
      </c>
      <c r="N3175">
        <v>89026.680399999997</v>
      </c>
      <c r="O3175">
        <v>488202.27490000002</v>
      </c>
      <c r="P3175">
        <v>4768.8571000000002</v>
      </c>
      <c r="R3175">
        <v>0</v>
      </c>
      <c r="S3175">
        <v>63039.2857</v>
      </c>
      <c r="U3175">
        <f t="shared" si="60"/>
        <v>0</v>
      </c>
      <c r="V3175">
        <f t="shared" si="61"/>
        <v>18.807716099667488</v>
      </c>
      <c r="W3175" t="str">
        <f t="shared" si="62"/>
        <v/>
      </c>
      <c r="X3175">
        <f t="shared" si="63"/>
        <v>1.308093491656698</v>
      </c>
      <c r="Y3175" t="str">
        <f t="shared" si="64"/>
        <v/>
      </c>
      <c r="AA3175">
        <v>4768.8571000000002</v>
      </c>
      <c r="AC3175">
        <v>0</v>
      </c>
      <c r="AD3175">
        <v>63039.2857</v>
      </c>
      <c r="AF3175">
        <v>0</v>
      </c>
      <c r="AG3175">
        <v>1280058</v>
      </c>
      <c r="AH3175">
        <v>7019316.9199999999</v>
      </c>
      <c r="AI3175">
        <v>577228.95539999998</v>
      </c>
      <c r="AJ3175">
        <v>89026.680399999997</v>
      </c>
      <c r="AK3175">
        <v>488202.27490000002</v>
      </c>
    </row>
    <row r="3176" spans="1:37" ht="19" customHeight="1">
      <c r="A3176" t="s">
        <v>1294</v>
      </c>
      <c r="B3176" t="s">
        <v>1295</v>
      </c>
      <c r="C3176" t="s">
        <v>1296</v>
      </c>
      <c r="D3176">
        <v>7</v>
      </c>
      <c r="E3176" t="s">
        <v>1177</v>
      </c>
      <c r="G3176" t="s">
        <v>1178</v>
      </c>
      <c r="H3176" t="s">
        <v>1168</v>
      </c>
      <c r="I3176" t="s">
        <v>1165</v>
      </c>
      <c r="J3176" t="s">
        <v>1032</v>
      </c>
      <c r="K3176">
        <v>0</v>
      </c>
      <c r="L3176">
        <v>8187917.7800000003</v>
      </c>
      <c r="M3176">
        <v>569403.09629999998</v>
      </c>
      <c r="N3176">
        <v>0</v>
      </c>
      <c r="O3176">
        <v>569403.09629999998</v>
      </c>
      <c r="P3176">
        <v>98170</v>
      </c>
      <c r="R3176">
        <v>0</v>
      </c>
      <c r="S3176">
        <v>244840.42860000001</v>
      </c>
      <c r="U3176">
        <f t="shared" si="60"/>
        <v>0</v>
      </c>
      <c r="V3176">
        <f t="shared" si="61"/>
        <v>4.7774076637929888</v>
      </c>
      <c r="W3176" t="str">
        <f t="shared" si="62"/>
        <v/>
      </c>
      <c r="X3176">
        <f t="shared" si="63"/>
        <v>0.33222985246574827</v>
      </c>
      <c r="Y3176" t="str">
        <f t="shared" si="64"/>
        <v/>
      </c>
      <c r="AA3176">
        <v>98170</v>
      </c>
      <c r="AC3176">
        <v>0</v>
      </c>
      <c r="AD3176">
        <v>244840.42860000001</v>
      </c>
      <c r="AF3176">
        <v>0</v>
      </c>
      <c r="AG3176">
        <v>0</v>
      </c>
      <c r="AH3176">
        <v>8187917.7800000003</v>
      </c>
      <c r="AI3176">
        <v>569403.09629999998</v>
      </c>
      <c r="AJ3176">
        <v>0</v>
      </c>
      <c r="AK3176">
        <v>569403.09629999998</v>
      </c>
    </row>
    <row r="3177" spans="1:37" ht="19" customHeight="1">
      <c r="A3177" t="s">
        <v>1294</v>
      </c>
      <c r="B3177" t="s">
        <v>1295</v>
      </c>
      <c r="C3177" t="s">
        <v>1296</v>
      </c>
      <c r="D3177">
        <v>7</v>
      </c>
      <c r="E3177" t="s">
        <v>1187</v>
      </c>
      <c r="G3177" t="s">
        <v>1188</v>
      </c>
      <c r="H3177" t="s">
        <v>1071</v>
      </c>
      <c r="I3177" t="s">
        <v>1165</v>
      </c>
      <c r="J3177" t="s">
        <v>1032</v>
      </c>
      <c r="K3177">
        <v>87531</v>
      </c>
      <c r="L3177">
        <v>7576030.4900000002</v>
      </c>
      <c r="M3177">
        <v>533013.08940000006</v>
      </c>
      <c r="N3177">
        <v>6086.3023000000003</v>
      </c>
      <c r="O3177">
        <v>526926.78720000002</v>
      </c>
      <c r="P3177">
        <v>16169.857099999999</v>
      </c>
      <c r="R3177">
        <v>0</v>
      </c>
      <c r="S3177">
        <v>111327.28569999999</v>
      </c>
      <c r="U3177">
        <f t="shared" si="60"/>
        <v>0</v>
      </c>
      <c r="V3177">
        <f t="shared" si="61"/>
        <v>9.8340177045332275</v>
      </c>
      <c r="W3177" t="str">
        <f t="shared" si="62"/>
        <v/>
      </c>
      <c r="X3177">
        <f t="shared" si="63"/>
        <v>0.68397182755658326</v>
      </c>
      <c r="Y3177" t="str">
        <f t="shared" si="64"/>
        <v/>
      </c>
      <c r="AA3177">
        <v>16169.857099999999</v>
      </c>
      <c r="AC3177">
        <v>0</v>
      </c>
      <c r="AD3177">
        <v>111327.28569999999</v>
      </c>
      <c r="AF3177">
        <v>0</v>
      </c>
      <c r="AG3177">
        <v>87531</v>
      </c>
      <c r="AH3177">
        <v>7576030.4900000002</v>
      </c>
      <c r="AI3177">
        <v>533013.08940000006</v>
      </c>
      <c r="AJ3177">
        <v>6086.3023000000003</v>
      </c>
      <c r="AK3177">
        <v>526926.78720000002</v>
      </c>
    </row>
    <row r="3178" spans="1:37" ht="19" customHeight="1">
      <c r="A3178" t="s">
        <v>1294</v>
      </c>
      <c r="B3178" t="s">
        <v>1295</v>
      </c>
      <c r="C3178" t="s">
        <v>1296</v>
      </c>
      <c r="D3178">
        <v>7</v>
      </c>
      <c r="E3178" t="s">
        <v>1191</v>
      </c>
      <c r="G3178" t="s">
        <v>1192</v>
      </c>
      <c r="H3178" t="s">
        <v>1071</v>
      </c>
      <c r="I3178" t="s">
        <v>1165</v>
      </c>
      <c r="J3178" t="s">
        <v>1032</v>
      </c>
      <c r="K3178">
        <v>509766</v>
      </c>
      <c r="L3178">
        <v>5944240.0800000001</v>
      </c>
      <c r="M3178">
        <v>448866.02370000002</v>
      </c>
      <c r="N3178">
        <v>35452.770799999998</v>
      </c>
      <c r="O3178">
        <v>413413.25300000003</v>
      </c>
      <c r="P3178">
        <v>5442.5713999999998</v>
      </c>
      <c r="R3178">
        <v>0</v>
      </c>
      <c r="S3178">
        <v>58517.428599999999</v>
      </c>
      <c r="U3178">
        <f t="shared" si="60"/>
        <v>0</v>
      </c>
      <c r="V3178">
        <f t="shared" si="61"/>
        <v>15.756004503783487</v>
      </c>
      <c r="W3178" t="str">
        <f t="shared" si="62"/>
        <v/>
      </c>
      <c r="X3178">
        <f t="shared" si="63"/>
        <v>1.0958054584002785</v>
      </c>
      <c r="Y3178" t="str">
        <f t="shared" si="64"/>
        <v/>
      </c>
      <c r="AA3178">
        <v>5442.5713999999998</v>
      </c>
      <c r="AC3178">
        <v>0</v>
      </c>
      <c r="AD3178">
        <v>58517.428599999999</v>
      </c>
      <c r="AF3178">
        <v>0</v>
      </c>
      <c r="AG3178">
        <v>509766</v>
      </c>
      <c r="AH3178">
        <v>5944240.0800000001</v>
      </c>
      <c r="AI3178">
        <v>448866.02370000002</v>
      </c>
      <c r="AJ3178">
        <v>35452.770799999998</v>
      </c>
      <c r="AK3178">
        <v>413413.25300000003</v>
      </c>
    </row>
    <row r="3179" spans="1:37" ht="19" customHeight="1">
      <c r="A3179" t="s">
        <v>1294</v>
      </c>
      <c r="B3179" t="s">
        <v>1295</v>
      </c>
      <c r="C3179" t="s">
        <v>1296</v>
      </c>
      <c r="D3179">
        <v>7</v>
      </c>
      <c r="E3179" t="s">
        <v>1199</v>
      </c>
      <c r="G3179" t="s">
        <v>1200</v>
      </c>
      <c r="H3179" t="s">
        <v>1168</v>
      </c>
      <c r="I3179" t="s">
        <v>1165</v>
      </c>
      <c r="J3179" t="s">
        <v>1032</v>
      </c>
      <c r="K3179">
        <v>611107</v>
      </c>
      <c r="L3179">
        <v>3230116</v>
      </c>
      <c r="M3179">
        <v>267150.03619999997</v>
      </c>
      <c r="N3179">
        <v>42500.207000000002</v>
      </c>
      <c r="O3179">
        <v>224649.82920000001</v>
      </c>
      <c r="P3179">
        <v>6417.1428999999998</v>
      </c>
      <c r="R3179">
        <v>0</v>
      </c>
      <c r="S3179">
        <v>76068</v>
      </c>
      <c r="U3179">
        <f t="shared" si="60"/>
        <v>0</v>
      </c>
      <c r="V3179">
        <f t="shared" si="61"/>
        <v>7.2138894522945636</v>
      </c>
      <c r="W3179" t="str">
        <f t="shared" si="62"/>
        <v/>
      </c>
      <c r="X3179">
        <f t="shared" si="63"/>
        <v>0.5017128212351355</v>
      </c>
      <c r="Y3179" t="str">
        <f t="shared" si="64"/>
        <v/>
      </c>
      <c r="AA3179">
        <v>6417.1428999999998</v>
      </c>
      <c r="AC3179">
        <v>0</v>
      </c>
      <c r="AD3179">
        <v>76068</v>
      </c>
      <c r="AF3179">
        <v>0</v>
      </c>
      <c r="AG3179">
        <v>611107</v>
      </c>
      <c r="AH3179">
        <v>3230116</v>
      </c>
      <c r="AI3179">
        <v>267150.03619999997</v>
      </c>
      <c r="AJ3179">
        <v>42500.207000000002</v>
      </c>
      <c r="AK3179">
        <v>224649.82920000001</v>
      </c>
    </row>
    <row r="3180" spans="1:37" ht="19" customHeight="1">
      <c r="A3180" t="s">
        <v>1294</v>
      </c>
      <c r="B3180" t="s">
        <v>1295</v>
      </c>
      <c r="C3180" t="s">
        <v>1296</v>
      </c>
      <c r="D3180">
        <v>7</v>
      </c>
      <c r="E3180" t="s">
        <v>1193</v>
      </c>
      <c r="G3180" t="s">
        <v>1194</v>
      </c>
      <c r="H3180" t="s">
        <v>1071</v>
      </c>
      <c r="I3180" t="s">
        <v>1165</v>
      </c>
      <c r="J3180" t="s">
        <v>1032</v>
      </c>
      <c r="K3180">
        <v>816</v>
      </c>
      <c r="L3180">
        <v>3530536.69</v>
      </c>
      <c r="M3180">
        <v>245544.14319999999</v>
      </c>
      <c r="N3180">
        <v>56.728900000000003</v>
      </c>
      <c r="O3180">
        <v>245487.4143</v>
      </c>
      <c r="P3180">
        <v>24968.428599999999</v>
      </c>
      <c r="R3180">
        <v>0</v>
      </c>
      <c r="S3180">
        <v>52036.7143</v>
      </c>
      <c r="U3180">
        <f t="shared" si="60"/>
        <v>0</v>
      </c>
      <c r="V3180">
        <f t="shared" si="61"/>
        <v>9.6946735108193742</v>
      </c>
      <c r="W3180" t="str">
        <f t="shared" si="62"/>
        <v/>
      </c>
      <c r="X3180">
        <f t="shared" si="63"/>
        <v>0.6740958804706304</v>
      </c>
      <c r="Y3180" t="str">
        <f t="shared" si="64"/>
        <v/>
      </c>
      <c r="AA3180">
        <v>24968.428599999999</v>
      </c>
      <c r="AC3180">
        <v>0</v>
      </c>
      <c r="AD3180">
        <v>52036.7143</v>
      </c>
      <c r="AF3180">
        <v>0</v>
      </c>
      <c r="AG3180">
        <v>816</v>
      </c>
      <c r="AH3180">
        <v>3530536.69</v>
      </c>
      <c r="AI3180">
        <v>245544.14319999999</v>
      </c>
      <c r="AJ3180">
        <v>56.728900000000003</v>
      </c>
      <c r="AK3180">
        <v>245487.4143</v>
      </c>
    </row>
    <row r="3181" spans="1:37" ht="19" customHeight="1">
      <c r="A3181" t="s">
        <v>1294</v>
      </c>
      <c r="B3181" t="s">
        <v>1295</v>
      </c>
      <c r="C3181" t="s">
        <v>1296</v>
      </c>
      <c r="D3181">
        <v>7</v>
      </c>
      <c r="E3181" t="s">
        <v>1201</v>
      </c>
      <c r="G3181" t="s">
        <v>1202</v>
      </c>
      <c r="H3181" t="s">
        <v>1168</v>
      </c>
      <c r="I3181" t="s">
        <v>1165</v>
      </c>
      <c r="J3181" t="s">
        <v>1032</v>
      </c>
      <c r="K3181">
        <v>20</v>
      </c>
      <c r="L3181">
        <v>3163281.65</v>
      </c>
      <c r="M3181">
        <v>219978.68109999999</v>
      </c>
      <c r="N3181">
        <v>1.39</v>
      </c>
      <c r="O3181">
        <v>219977.2911</v>
      </c>
      <c r="P3181">
        <v>30153.2857</v>
      </c>
      <c r="R3181">
        <v>0</v>
      </c>
      <c r="S3181">
        <v>106926.28569999999</v>
      </c>
      <c r="U3181">
        <f t="shared" si="60"/>
        <v>0</v>
      </c>
      <c r="V3181">
        <f t="shared" si="61"/>
        <v>4.2262782510015287</v>
      </c>
      <c r="W3181" t="str">
        <f t="shared" si="62"/>
        <v/>
      </c>
      <c r="X3181">
        <f t="shared" si="63"/>
        <v>0.29389897596927911</v>
      </c>
      <c r="Y3181" t="str">
        <f t="shared" si="64"/>
        <v/>
      </c>
      <c r="AA3181">
        <v>30153.2857</v>
      </c>
      <c r="AC3181">
        <v>0</v>
      </c>
      <c r="AD3181">
        <v>106926.28569999999</v>
      </c>
      <c r="AF3181">
        <v>0</v>
      </c>
      <c r="AG3181">
        <v>20</v>
      </c>
      <c r="AH3181">
        <v>3163281.65</v>
      </c>
      <c r="AI3181">
        <v>219978.68109999999</v>
      </c>
      <c r="AJ3181">
        <v>1.39</v>
      </c>
      <c r="AK3181">
        <v>219977.2911</v>
      </c>
    </row>
    <row r="3182" spans="1:37" ht="19" customHeight="1">
      <c r="A3182" t="s">
        <v>1294</v>
      </c>
      <c r="B3182" t="s">
        <v>1295</v>
      </c>
      <c r="C3182" t="s">
        <v>1296</v>
      </c>
      <c r="D3182">
        <v>7</v>
      </c>
      <c r="E3182" t="s">
        <v>1209</v>
      </c>
      <c r="G3182" t="s">
        <v>1210</v>
      </c>
      <c r="H3182" t="s">
        <v>1168</v>
      </c>
      <c r="I3182" t="s">
        <v>1165</v>
      </c>
      <c r="J3182" t="s">
        <v>1032</v>
      </c>
      <c r="K3182">
        <v>0</v>
      </c>
      <c r="L3182">
        <v>2876716.92</v>
      </c>
      <c r="M3182">
        <v>200057.6777</v>
      </c>
      <c r="N3182">
        <v>0</v>
      </c>
      <c r="O3182">
        <v>200057.6777</v>
      </c>
      <c r="P3182">
        <v>5462</v>
      </c>
      <c r="R3182">
        <v>0</v>
      </c>
      <c r="S3182">
        <v>40546</v>
      </c>
      <c r="U3182">
        <f t="shared" si="60"/>
        <v>0</v>
      </c>
      <c r="V3182">
        <f t="shared" si="61"/>
        <v>10.135637547476939</v>
      </c>
      <c r="W3182" t="str">
        <f t="shared" si="62"/>
        <v/>
      </c>
      <c r="X3182">
        <f t="shared" si="63"/>
        <v>0.70487022746651073</v>
      </c>
      <c r="Y3182" t="str">
        <f t="shared" si="64"/>
        <v/>
      </c>
      <c r="AA3182">
        <v>5462</v>
      </c>
      <c r="AC3182">
        <v>0</v>
      </c>
      <c r="AD3182">
        <v>40546</v>
      </c>
      <c r="AF3182">
        <v>0</v>
      </c>
      <c r="AG3182">
        <v>0</v>
      </c>
      <c r="AH3182">
        <v>2876716.92</v>
      </c>
      <c r="AI3182">
        <v>200057.6777</v>
      </c>
      <c r="AJ3182">
        <v>0</v>
      </c>
      <c r="AK3182">
        <v>200057.6777</v>
      </c>
    </row>
    <row r="3183" spans="1:37" ht="19" customHeight="1">
      <c r="A3183" t="s">
        <v>1294</v>
      </c>
      <c r="B3183" t="s">
        <v>1295</v>
      </c>
      <c r="C3183" t="s">
        <v>1296</v>
      </c>
      <c r="D3183">
        <v>7</v>
      </c>
      <c r="E3183" t="s">
        <v>1211</v>
      </c>
      <c r="G3183" t="s">
        <v>1212</v>
      </c>
      <c r="H3183" t="s">
        <v>1168</v>
      </c>
      <c r="I3183" t="s">
        <v>1165</v>
      </c>
      <c r="J3183" t="s">
        <v>1032</v>
      </c>
      <c r="K3183">
        <v>662943</v>
      </c>
      <c r="L3183">
        <v>2172676.06</v>
      </c>
      <c r="M3183">
        <v>197221.90779999999</v>
      </c>
      <c r="N3183">
        <v>46106.932000000001</v>
      </c>
      <c r="O3183">
        <v>151114.97570000001</v>
      </c>
      <c r="P3183">
        <v>1058.5714</v>
      </c>
      <c r="R3183">
        <v>0</v>
      </c>
      <c r="S3183">
        <v>21540</v>
      </c>
      <c r="U3183">
        <f t="shared" si="60"/>
        <v>0</v>
      </c>
      <c r="V3183">
        <f t="shared" si="61"/>
        <v>18.806334129194855</v>
      </c>
      <c r="W3183" t="str">
        <f t="shared" si="62"/>
        <v/>
      </c>
      <c r="X3183">
        <f t="shared" si="63"/>
        <v>1.3080110611486935</v>
      </c>
      <c r="Y3183" t="str">
        <f t="shared" si="64"/>
        <v/>
      </c>
      <c r="AA3183">
        <v>1058.5714</v>
      </c>
      <c r="AC3183">
        <v>0</v>
      </c>
      <c r="AD3183">
        <v>21540</v>
      </c>
      <c r="AF3183">
        <v>0</v>
      </c>
      <c r="AG3183">
        <v>662943</v>
      </c>
      <c r="AH3183">
        <v>2172676.06</v>
      </c>
      <c r="AI3183">
        <v>197221.90779999999</v>
      </c>
      <c r="AJ3183">
        <v>46106.932000000001</v>
      </c>
      <c r="AK3183">
        <v>151114.97570000001</v>
      </c>
    </row>
    <row r="3184" spans="1:37" ht="19" customHeight="1">
      <c r="A3184" t="s">
        <v>1294</v>
      </c>
      <c r="B3184" t="s">
        <v>1295</v>
      </c>
      <c r="C3184" t="s">
        <v>1296</v>
      </c>
      <c r="D3184">
        <v>7</v>
      </c>
      <c r="E3184" t="s">
        <v>1195</v>
      </c>
      <c r="F3184" t="s">
        <v>1196</v>
      </c>
      <c r="G3184" t="s">
        <v>1196</v>
      </c>
      <c r="H3184" t="s">
        <v>1168</v>
      </c>
      <c r="I3184" t="s">
        <v>1165</v>
      </c>
      <c r="J3184" t="s">
        <v>1039</v>
      </c>
      <c r="K3184">
        <v>3788.13</v>
      </c>
      <c r="L3184">
        <v>23978.2804</v>
      </c>
      <c r="M3184">
        <v>193115.06099999999</v>
      </c>
      <c r="N3184">
        <v>26349.250199999999</v>
      </c>
      <c r="O3184">
        <v>166765.8107</v>
      </c>
      <c r="P3184">
        <v>3027</v>
      </c>
      <c r="Q3184">
        <v>62583.142899999999</v>
      </c>
      <c r="S3184">
        <v>62583.142899999999</v>
      </c>
      <c r="U3184">
        <f t="shared" si="60"/>
        <v>0</v>
      </c>
      <c r="V3184">
        <f t="shared" si="61"/>
        <v>6.3381765014279223E-2</v>
      </c>
      <c r="W3184" t="str">
        <f t="shared" si="62"/>
        <v/>
      </c>
      <c r="X3184">
        <f t="shared" si="63"/>
        <v>0.44081943761157538</v>
      </c>
      <c r="Y3184" t="str">
        <f t="shared" si="64"/>
        <v/>
      </c>
      <c r="AA3184">
        <v>3027</v>
      </c>
      <c r="AB3184">
        <v>62583.142899999999</v>
      </c>
      <c r="AD3184">
        <v>62583.142899999999</v>
      </c>
      <c r="AF3184">
        <v>0</v>
      </c>
      <c r="AG3184">
        <v>3788.13</v>
      </c>
      <c r="AH3184">
        <v>23978.2804</v>
      </c>
      <c r="AI3184">
        <v>193115.06099999999</v>
      </c>
      <c r="AJ3184">
        <v>26349.250199999999</v>
      </c>
      <c r="AK3184">
        <v>166765.8107</v>
      </c>
    </row>
    <row r="3185" spans="1:37" ht="19" customHeight="1">
      <c r="A3185" t="s">
        <v>1294</v>
      </c>
      <c r="B3185" t="s">
        <v>1295</v>
      </c>
      <c r="C3185" t="s">
        <v>1296</v>
      </c>
      <c r="D3185">
        <v>7</v>
      </c>
      <c r="E3185" t="s">
        <v>1203</v>
      </c>
      <c r="G3185" t="s">
        <v>1204</v>
      </c>
      <c r="H3185" t="s">
        <v>1071</v>
      </c>
      <c r="I3185" t="s">
        <v>1165</v>
      </c>
      <c r="J3185" t="s">
        <v>1032</v>
      </c>
      <c r="K3185">
        <v>1794</v>
      </c>
      <c r="L3185">
        <v>2108442</v>
      </c>
      <c r="M3185">
        <v>146767.9155</v>
      </c>
      <c r="N3185">
        <v>124.73260000000001</v>
      </c>
      <c r="O3185">
        <v>146643.18290000001</v>
      </c>
      <c r="P3185">
        <v>4265.4286000000002</v>
      </c>
      <c r="R3185">
        <v>0</v>
      </c>
      <c r="S3185">
        <v>27909.428599999999</v>
      </c>
      <c r="U3185">
        <f t="shared" si="60"/>
        <v>0</v>
      </c>
      <c r="V3185">
        <f t="shared" si="61"/>
        <v>10.801449575871494</v>
      </c>
      <c r="W3185" t="str">
        <f t="shared" si="62"/>
        <v/>
      </c>
      <c r="X3185">
        <f t="shared" si="63"/>
        <v>0.75124594530138722</v>
      </c>
      <c r="Y3185" t="str">
        <f t="shared" si="64"/>
        <v/>
      </c>
      <c r="AA3185">
        <v>4265.4286000000002</v>
      </c>
      <c r="AC3185">
        <v>0</v>
      </c>
      <c r="AD3185">
        <v>27909.428599999999</v>
      </c>
      <c r="AF3185">
        <v>0</v>
      </c>
      <c r="AG3185">
        <v>1794</v>
      </c>
      <c r="AH3185">
        <v>2108442</v>
      </c>
      <c r="AI3185">
        <v>146767.9155</v>
      </c>
      <c r="AJ3185">
        <v>124.73260000000001</v>
      </c>
      <c r="AK3185">
        <v>146643.18290000001</v>
      </c>
    </row>
    <row r="3186" spans="1:37" ht="19" customHeight="1">
      <c r="A3186" t="s">
        <v>1294</v>
      </c>
      <c r="B3186" t="s">
        <v>1295</v>
      </c>
      <c r="C3186" t="s">
        <v>1296</v>
      </c>
      <c r="D3186">
        <v>7</v>
      </c>
      <c r="E3186" t="s">
        <v>1205</v>
      </c>
      <c r="F3186" t="s">
        <v>1206</v>
      </c>
      <c r="G3186" t="s">
        <v>1206</v>
      </c>
      <c r="H3186" t="s">
        <v>1168</v>
      </c>
      <c r="I3186" t="s">
        <v>1165</v>
      </c>
      <c r="J3186" t="s">
        <v>1039</v>
      </c>
      <c r="K3186">
        <v>2149.79</v>
      </c>
      <c r="L3186">
        <v>18317.384300000002</v>
      </c>
      <c r="M3186">
        <v>142346.93590000001</v>
      </c>
      <c r="N3186">
        <v>14949.984399999999</v>
      </c>
      <c r="O3186">
        <v>127396.9515</v>
      </c>
      <c r="P3186">
        <v>7239.5713999999998</v>
      </c>
      <c r="Q3186">
        <v>60852</v>
      </c>
      <c r="S3186">
        <v>60852</v>
      </c>
      <c r="U3186">
        <f t="shared" si="60"/>
        <v>0</v>
      </c>
      <c r="V3186">
        <f t="shared" si="61"/>
        <v>4.8049070578734358E-2</v>
      </c>
      <c r="W3186" t="str">
        <f t="shared" si="62"/>
        <v/>
      </c>
      <c r="X3186">
        <f t="shared" si="63"/>
        <v>0.33417597707787511</v>
      </c>
      <c r="Y3186" t="str">
        <f t="shared" si="64"/>
        <v/>
      </c>
      <c r="AA3186">
        <v>7239.5713999999998</v>
      </c>
      <c r="AB3186">
        <v>60852</v>
      </c>
      <c r="AD3186">
        <v>60852</v>
      </c>
      <c r="AF3186">
        <v>0</v>
      </c>
      <c r="AG3186">
        <v>2149.79</v>
      </c>
      <c r="AH3186">
        <v>18317.384300000002</v>
      </c>
      <c r="AI3186">
        <v>142346.93590000001</v>
      </c>
      <c r="AJ3186">
        <v>14949.984399999999</v>
      </c>
      <c r="AK3186">
        <v>127396.9515</v>
      </c>
    </row>
    <row r="3187" spans="1:37" ht="19" customHeight="1">
      <c r="A3187" t="s">
        <v>1294</v>
      </c>
      <c r="B3187" t="s">
        <v>1295</v>
      </c>
      <c r="C3187" t="s">
        <v>1296</v>
      </c>
      <c r="D3187">
        <v>7</v>
      </c>
      <c r="E3187" t="s">
        <v>1207</v>
      </c>
      <c r="G3187" t="s">
        <v>1208</v>
      </c>
      <c r="H3187" t="s">
        <v>1168</v>
      </c>
      <c r="I3187" t="s">
        <v>1165</v>
      </c>
      <c r="J3187" t="s">
        <v>1032</v>
      </c>
      <c r="K3187">
        <v>0</v>
      </c>
      <c r="L3187">
        <v>1809587.64</v>
      </c>
      <c r="M3187">
        <v>125835.0809</v>
      </c>
      <c r="N3187">
        <v>0</v>
      </c>
      <c r="O3187">
        <v>125835.0809</v>
      </c>
      <c r="P3187">
        <v>3655.8571000000002</v>
      </c>
      <c r="R3187">
        <v>0</v>
      </c>
      <c r="S3187">
        <v>13570.571400000001</v>
      </c>
      <c r="U3187">
        <f t="shared" si="60"/>
        <v>0</v>
      </c>
      <c r="V3187">
        <f t="shared" si="61"/>
        <v>19.049494113416621</v>
      </c>
      <c r="W3187" t="str">
        <f t="shared" si="62"/>
        <v/>
      </c>
      <c r="X3187">
        <f t="shared" si="63"/>
        <v>1.3246634646917983</v>
      </c>
      <c r="Y3187" t="str">
        <f t="shared" si="64"/>
        <v/>
      </c>
      <c r="AA3187">
        <v>3655.8571000000002</v>
      </c>
      <c r="AC3187">
        <v>0</v>
      </c>
      <c r="AD3187">
        <v>13570.571400000001</v>
      </c>
      <c r="AF3187">
        <v>0</v>
      </c>
      <c r="AG3187">
        <v>0</v>
      </c>
      <c r="AH3187">
        <v>1809587.64</v>
      </c>
      <c r="AI3187">
        <v>125835.0809</v>
      </c>
      <c r="AJ3187">
        <v>0</v>
      </c>
      <c r="AK3187">
        <v>125835.0809</v>
      </c>
    </row>
    <row r="3188" spans="1:37" ht="19" customHeight="1">
      <c r="A3188" t="s">
        <v>1294</v>
      </c>
      <c r="B3188" t="s">
        <v>1295</v>
      </c>
      <c r="C3188" t="s">
        <v>1296</v>
      </c>
      <c r="D3188">
        <v>7</v>
      </c>
      <c r="E3188" t="s">
        <v>1217</v>
      </c>
      <c r="G3188" t="s">
        <v>1218</v>
      </c>
      <c r="H3188" t="s">
        <v>1071</v>
      </c>
      <c r="I3188" t="s">
        <v>1165</v>
      </c>
      <c r="J3188" t="s">
        <v>1032</v>
      </c>
      <c r="K3188">
        <v>1146548</v>
      </c>
      <c r="L3188">
        <v>170432.29</v>
      </c>
      <c r="M3188">
        <v>91571.588199999998</v>
      </c>
      <c r="N3188">
        <v>79718.758199999997</v>
      </c>
      <c r="O3188">
        <v>11852.83</v>
      </c>
      <c r="P3188">
        <v>492.1429</v>
      </c>
      <c r="R3188">
        <v>0</v>
      </c>
      <c r="S3188">
        <v>5779.8571000000002</v>
      </c>
      <c r="U3188">
        <f t="shared" si="60"/>
        <v>0</v>
      </c>
      <c r="V3188">
        <f t="shared" si="61"/>
        <v>32.550984941923808</v>
      </c>
      <c r="W3188" t="str">
        <f t="shared" si="62"/>
        <v/>
      </c>
      <c r="X3188">
        <f t="shared" si="63"/>
        <v>2.2633181462467049</v>
      </c>
      <c r="Y3188" t="str">
        <f t="shared" si="64"/>
        <v/>
      </c>
      <c r="AA3188">
        <v>492.1429</v>
      </c>
      <c r="AC3188">
        <v>0</v>
      </c>
      <c r="AD3188">
        <v>5779.8571000000002</v>
      </c>
      <c r="AF3188">
        <v>0</v>
      </c>
      <c r="AG3188">
        <v>1146548</v>
      </c>
      <c r="AH3188">
        <v>170432.29</v>
      </c>
      <c r="AI3188">
        <v>91571.588199999998</v>
      </c>
      <c r="AJ3188">
        <v>79718.758199999997</v>
      </c>
      <c r="AK3188">
        <v>11852.83</v>
      </c>
    </row>
    <row r="3189" spans="1:37" ht="19" customHeight="1">
      <c r="A3189" t="s">
        <v>1294</v>
      </c>
      <c r="B3189" t="s">
        <v>1295</v>
      </c>
      <c r="C3189" t="s">
        <v>1296</v>
      </c>
      <c r="D3189">
        <v>7</v>
      </c>
      <c r="E3189" t="s">
        <v>1213</v>
      </c>
      <c r="G3189" t="s">
        <v>1214</v>
      </c>
      <c r="H3189" t="s">
        <v>1071</v>
      </c>
      <c r="I3189" t="s">
        <v>1165</v>
      </c>
      <c r="J3189" t="s">
        <v>1032</v>
      </c>
      <c r="K3189">
        <v>0</v>
      </c>
      <c r="L3189">
        <v>1037357</v>
      </c>
      <c r="M3189">
        <v>72152.885500000004</v>
      </c>
      <c r="N3189">
        <v>0</v>
      </c>
      <c r="O3189">
        <v>72152.885500000004</v>
      </c>
      <c r="P3189">
        <v>2806.8571000000002</v>
      </c>
      <c r="R3189">
        <v>0</v>
      </c>
      <c r="S3189">
        <v>22863.2857</v>
      </c>
      <c r="U3189">
        <f t="shared" si="60"/>
        <v>0</v>
      </c>
      <c r="V3189">
        <f t="shared" si="61"/>
        <v>6.4817392866178078</v>
      </c>
      <c r="W3189" t="str">
        <f t="shared" si="62"/>
        <v/>
      </c>
      <c r="X3189">
        <f t="shared" si="63"/>
        <v>0.45083437291904954</v>
      </c>
      <c r="Y3189" t="str">
        <f t="shared" si="64"/>
        <v/>
      </c>
      <c r="AA3189">
        <v>2806.8571000000002</v>
      </c>
      <c r="AC3189">
        <v>0</v>
      </c>
      <c r="AD3189">
        <v>22863.2857</v>
      </c>
      <c r="AF3189">
        <v>0</v>
      </c>
      <c r="AG3189">
        <v>0</v>
      </c>
      <c r="AH3189">
        <v>1037357</v>
      </c>
      <c r="AI3189">
        <v>72152.885500000004</v>
      </c>
      <c r="AJ3189">
        <v>0</v>
      </c>
      <c r="AK3189">
        <v>72152.885500000004</v>
      </c>
    </row>
    <row r="3190" spans="1:37" ht="19" customHeight="1">
      <c r="A3190" t="s">
        <v>1294</v>
      </c>
      <c r="B3190" t="s">
        <v>1295</v>
      </c>
      <c r="C3190" t="s">
        <v>1296</v>
      </c>
      <c r="D3190">
        <v>7</v>
      </c>
      <c r="E3190" t="s">
        <v>1221</v>
      </c>
      <c r="G3190" t="s">
        <v>1222</v>
      </c>
      <c r="H3190" t="s">
        <v>1168</v>
      </c>
      <c r="I3190" t="s">
        <v>1165</v>
      </c>
      <c r="J3190" t="s">
        <v>1032</v>
      </c>
      <c r="K3190">
        <v>129306</v>
      </c>
      <c r="L3190">
        <v>794120.38</v>
      </c>
      <c r="M3190">
        <v>64223.606399999997</v>
      </c>
      <c r="N3190">
        <v>8993.6196999999993</v>
      </c>
      <c r="O3190">
        <v>55229.986700000001</v>
      </c>
      <c r="P3190">
        <v>2060.2856999999999</v>
      </c>
      <c r="R3190">
        <v>0</v>
      </c>
      <c r="S3190">
        <v>18452.142899999999</v>
      </c>
      <c r="U3190">
        <f t="shared" si="60"/>
        <v>0</v>
      </c>
      <c r="V3190">
        <f t="shared" si="61"/>
        <v>7.1491996891978493</v>
      </c>
      <c r="W3190" t="str">
        <f t="shared" si="62"/>
        <v/>
      </c>
      <c r="X3190">
        <f t="shared" si="63"/>
        <v>0.49722143189589724</v>
      </c>
      <c r="Y3190" t="str">
        <f t="shared" si="64"/>
        <v/>
      </c>
      <c r="AA3190">
        <v>2060.2856999999999</v>
      </c>
      <c r="AC3190">
        <v>0</v>
      </c>
      <c r="AD3190">
        <v>18452.142899999999</v>
      </c>
      <c r="AF3190">
        <v>0</v>
      </c>
      <c r="AG3190">
        <v>129306</v>
      </c>
      <c r="AH3190">
        <v>794120.38</v>
      </c>
      <c r="AI3190">
        <v>64223.606399999997</v>
      </c>
      <c r="AJ3190">
        <v>8993.6196999999993</v>
      </c>
      <c r="AK3190">
        <v>55229.986700000001</v>
      </c>
    </row>
    <row r="3191" spans="1:37" ht="19" customHeight="1">
      <c r="A3191" t="s">
        <v>1294</v>
      </c>
      <c r="B3191" t="s">
        <v>1295</v>
      </c>
      <c r="C3191" t="s">
        <v>1296</v>
      </c>
      <c r="D3191">
        <v>7</v>
      </c>
      <c r="E3191" t="s">
        <v>1219</v>
      </c>
      <c r="G3191" t="s">
        <v>1220</v>
      </c>
      <c r="H3191" t="s">
        <v>1071</v>
      </c>
      <c r="I3191" t="s">
        <v>1165</v>
      </c>
      <c r="J3191" t="s">
        <v>1032</v>
      </c>
      <c r="K3191">
        <v>0</v>
      </c>
      <c r="L3191">
        <v>827305.41</v>
      </c>
      <c r="M3191">
        <v>57539.895299999996</v>
      </c>
      <c r="N3191">
        <v>0</v>
      </c>
      <c r="O3191">
        <v>57539.895299999996</v>
      </c>
      <c r="P3191">
        <v>291.1429</v>
      </c>
      <c r="R3191">
        <v>0</v>
      </c>
      <c r="S3191">
        <v>17139.2857</v>
      </c>
      <c r="U3191">
        <f t="shared" si="60"/>
        <v>0</v>
      </c>
      <c r="V3191">
        <f t="shared" si="61"/>
        <v>6.895648349152447</v>
      </c>
      <c r="W3191" t="str">
        <f t="shared" si="62"/>
        <v/>
      </c>
      <c r="X3191">
        <f t="shared" si="63"/>
        <v>0.47959904436724238</v>
      </c>
      <c r="Y3191" t="str">
        <f t="shared" si="64"/>
        <v/>
      </c>
      <c r="AA3191">
        <v>291.1429</v>
      </c>
      <c r="AC3191">
        <v>0</v>
      </c>
      <c r="AD3191">
        <v>17139.2857</v>
      </c>
      <c r="AF3191">
        <v>0</v>
      </c>
      <c r="AG3191">
        <v>0</v>
      </c>
      <c r="AH3191">
        <v>827305.41</v>
      </c>
      <c r="AI3191">
        <v>57539.895299999996</v>
      </c>
      <c r="AJ3191">
        <v>0</v>
      </c>
      <c r="AK3191">
        <v>57539.895299999996</v>
      </c>
    </row>
    <row r="3192" spans="1:37" ht="19" customHeight="1">
      <c r="A3192" t="s">
        <v>1294</v>
      </c>
      <c r="B3192" t="s">
        <v>1295</v>
      </c>
      <c r="C3192" t="s">
        <v>1296</v>
      </c>
      <c r="D3192">
        <v>7</v>
      </c>
      <c r="E3192" t="s">
        <v>1197</v>
      </c>
      <c r="G3192" t="s">
        <v>1198</v>
      </c>
      <c r="H3192" t="s">
        <v>1071</v>
      </c>
      <c r="I3192" t="s">
        <v>1165</v>
      </c>
      <c r="J3192" t="s">
        <v>1032</v>
      </c>
      <c r="K3192">
        <v>0</v>
      </c>
      <c r="L3192">
        <v>792719.44</v>
      </c>
      <c r="M3192">
        <v>55132.110500000003</v>
      </c>
      <c r="N3192">
        <v>0</v>
      </c>
      <c r="O3192">
        <v>55132.110500000003</v>
      </c>
      <c r="P3192">
        <v>787.14290000000005</v>
      </c>
      <c r="R3192">
        <v>0</v>
      </c>
      <c r="S3192">
        <v>3874.2856999999999</v>
      </c>
      <c r="U3192">
        <f t="shared" si="60"/>
        <v>0</v>
      </c>
      <c r="V3192">
        <f t="shared" si="61"/>
        <v>29.230067954388154</v>
      </c>
      <c r="W3192" t="str">
        <f t="shared" si="62"/>
        <v/>
      </c>
      <c r="X3192">
        <f t="shared" si="63"/>
        <v>2.0328949374369283</v>
      </c>
      <c r="Y3192" t="str">
        <f t="shared" si="64"/>
        <v/>
      </c>
      <c r="AA3192">
        <v>787.14290000000005</v>
      </c>
      <c r="AC3192">
        <v>0</v>
      </c>
      <c r="AD3192">
        <v>3874.2856999999999</v>
      </c>
      <c r="AF3192">
        <v>0</v>
      </c>
      <c r="AG3192">
        <v>0</v>
      </c>
      <c r="AH3192">
        <v>792719.44</v>
      </c>
      <c r="AI3192">
        <v>55132.110500000003</v>
      </c>
      <c r="AJ3192">
        <v>0</v>
      </c>
      <c r="AK3192">
        <v>55132.110500000003</v>
      </c>
    </row>
    <row r="3193" spans="1:37" ht="19" customHeight="1">
      <c r="A3193" t="s">
        <v>1294</v>
      </c>
      <c r="B3193" t="s">
        <v>1295</v>
      </c>
      <c r="C3193" t="s">
        <v>1296</v>
      </c>
      <c r="D3193">
        <v>7</v>
      </c>
      <c r="E3193" t="s">
        <v>1225</v>
      </c>
      <c r="G3193" t="s">
        <v>1226</v>
      </c>
      <c r="H3193" t="s">
        <v>1071</v>
      </c>
      <c r="I3193" t="s">
        <v>1165</v>
      </c>
      <c r="J3193" t="s">
        <v>1032</v>
      </c>
      <c r="K3193">
        <v>517480</v>
      </c>
      <c r="L3193">
        <v>246344.79</v>
      </c>
      <c r="M3193">
        <v>53121.550900000002</v>
      </c>
      <c r="N3193">
        <v>35988.013899999998</v>
      </c>
      <c r="O3193">
        <v>17133.537</v>
      </c>
      <c r="P3193">
        <v>155.71430000000001</v>
      </c>
      <c r="R3193">
        <v>0</v>
      </c>
      <c r="S3193">
        <v>3569.2856999999999</v>
      </c>
      <c r="U3193">
        <f t="shared" si="60"/>
        <v>0</v>
      </c>
      <c r="V3193">
        <f t="shared" si="61"/>
        <v>30.571334522999138</v>
      </c>
      <c r="W3193" t="str">
        <f t="shared" si="62"/>
        <v/>
      </c>
      <c r="X3193">
        <f t="shared" si="63"/>
        <v>2.1261377271408355</v>
      </c>
      <c r="Y3193" t="str">
        <f t="shared" si="64"/>
        <v/>
      </c>
      <c r="AA3193">
        <v>155.71430000000001</v>
      </c>
      <c r="AC3193">
        <v>0</v>
      </c>
      <c r="AD3193">
        <v>3569.2856999999999</v>
      </c>
      <c r="AF3193">
        <v>0</v>
      </c>
      <c r="AG3193">
        <v>517480</v>
      </c>
      <c r="AH3193">
        <v>246344.79</v>
      </c>
      <c r="AI3193">
        <v>53121.550900000002</v>
      </c>
      <c r="AJ3193">
        <v>35988.013899999998</v>
      </c>
      <c r="AK3193">
        <v>17133.537</v>
      </c>
    </row>
    <row r="3194" spans="1:37" ht="19" customHeight="1">
      <c r="A3194" t="s">
        <v>1294</v>
      </c>
      <c r="B3194" t="s">
        <v>1295</v>
      </c>
      <c r="C3194" t="s">
        <v>1296</v>
      </c>
      <c r="D3194">
        <v>7</v>
      </c>
      <c r="E3194" t="s">
        <v>1223</v>
      </c>
      <c r="G3194" t="s">
        <v>1224</v>
      </c>
      <c r="H3194" t="s">
        <v>1168</v>
      </c>
      <c r="I3194" t="s">
        <v>1165</v>
      </c>
      <c r="J3194" t="s">
        <v>1032</v>
      </c>
      <c r="K3194">
        <v>147165</v>
      </c>
      <c r="L3194">
        <v>547805.84</v>
      </c>
      <c r="M3194">
        <v>48331.8845</v>
      </c>
      <c r="N3194">
        <v>10233.450199999999</v>
      </c>
      <c r="O3194">
        <v>38098.434200000003</v>
      </c>
      <c r="P3194">
        <v>445.57139999999998</v>
      </c>
      <c r="R3194">
        <v>0</v>
      </c>
      <c r="S3194">
        <v>3540.4286000000002</v>
      </c>
      <c r="U3194">
        <f t="shared" si="60"/>
        <v>0</v>
      </c>
      <c r="V3194">
        <f t="shared" si="61"/>
        <v>28.042240019027233</v>
      </c>
      <c r="W3194" t="str">
        <f t="shared" si="62"/>
        <v/>
      </c>
      <c r="X3194">
        <f t="shared" si="63"/>
        <v>1.9502031275454697</v>
      </c>
      <c r="Y3194" t="str">
        <f t="shared" si="64"/>
        <v/>
      </c>
      <c r="AA3194">
        <v>445.57139999999998</v>
      </c>
      <c r="AC3194">
        <v>0</v>
      </c>
      <c r="AD3194">
        <v>3540.4286000000002</v>
      </c>
      <c r="AF3194">
        <v>0</v>
      </c>
      <c r="AG3194">
        <v>147165</v>
      </c>
      <c r="AH3194">
        <v>547805.84</v>
      </c>
      <c r="AI3194">
        <v>48331.8845</v>
      </c>
      <c r="AJ3194">
        <v>10233.450199999999</v>
      </c>
      <c r="AK3194">
        <v>38098.434200000003</v>
      </c>
    </row>
    <row r="3195" spans="1:37" ht="19" customHeight="1">
      <c r="A3195" t="s">
        <v>1294</v>
      </c>
      <c r="B3195" t="s">
        <v>1295</v>
      </c>
      <c r="C3195" t="s">
        <v>1296</v>
      </c>
      <c r="D3195">
        <v>7</v>
      </c>
      <c r="E3195" t="s">
        <v>1233</v>
      </c>
      <c r="G3195" t="s">
        <v>1234</v>
      </c>
      <c r="H3195" t="s">
        <v>1071</v>
      </c>
      <c r="I3195" t="s">
        <v>1165</v>
      </c>
      <c r="J3195" t="s">
        <v>1032</v>
      </c>
      <c r="K3195">
        <v>458776</v>
      </c>
      <c r="L3195">
        <v>143116.91</v>
      </c>
      <c r="M3195">
        <v>41858.656199999998</v>
      </c>
      <c r="N3195">
        <v>31905.359400000001</v>
      </c>
      <c r="O3195">
        <v>9953.2968999999994</v>
      </c>
      <c r="P3195">
        <v>23.857099999999999</v>
      </c>
      <c r="R3195">
        <v>0</v>
      </c>
      <c r="S3195">
        <v>1418.8570999999999</v>
      </c>
      <c r="U3195">
        <f t="shared" si="60"/>
        <v>0</v>
      </c>
      <c r="V3195">
        <f t="shared" si="61"/>
        <v>60.60138221711788</v>
      </c>
      <c r="W3195" t="str">
        <f t="shared" si="62"/>
        <v/>
      </c>
      <c r="X3195">
        <f t="shared" si="63"/>
        <v>4.2145245131249851</v>
      </c>
      <c r="Y3195" t="str">
        <f t="shared" si="64"/>
        <v/>
      </c>
      <c r="AA3195">
        <v>23.857099999999999</v>
      </c>
      <c r="AC3195">
        <v>0</v>
      </c>
      <c r="AD3195">
        <v>1418.8570999999999</v>
      </c>
      <c r="AF3195">
        <v>0</v>
      </c>
      <c r="AG3195">
        <v>458776</v>
      </c>
      <c r="AH3195">
        <v>143116.91</v>
      </c>
      <c r="AI3195">
        <v>41858.656199999998</v>
      </c>
      <c r="AJ3195">
        <v>31905.359400000001</v>
      </c>
      <c r="AK3195">
        <v>9953.2968999999994</v>
      </c>
    </row>
    <row r="3196" spans="1:37" ht="19" customHeight="1">
      <c r="A3196" t="s">
        <v>1294</v>
      </c>
      <c r="B3196" t="s">
        <v>1295</v>
      </c>
      <c r="C3196" t="s">
        <v>1296</v>
      </c>
      <c r="D3196">
        <v>7</v>
      </c>
      <c r="E3196" t="s">
        <v>1231</v>
      </c>
      <c r="G3196" t="s">
        <v>1232</v>
      </c>
      <c r="H3196" t="s">
        <v>1168</v>
      </c>
      <c r="I3196" t="s">
        <v>1165</v>
      </c>
      <c r="J3196" t="s">
        <v>1032</v>
      </c>
      <c r="K3196">
        <v>291678</v>
      </c>
      <c r="L3196">
        <v>235422.21</v>
      </c>
      <c r="M3196">
        <v>36654.220399999998</v>
      </c>
      <c r="N3196">
        <v>20280.492399999999</v>
      </c>
      <c r="O3196">
        <v>16373.7281</v>
      </c>
      <c r="P3196">
        <v>96.571399999999997</v>
      </c>
      <c r="R3196">
        <v>0</v>
      </c>
      <c r="S3196">
        <v>2824.7143000000001</v>
      </c>
      <c r="U3196">
        <f t="shared" si="60"/>
        <v>0</v>
      </c>
      <c r="V3196">
        <f t="shared" si="61"/>
        <v>26.657573829678984</v>
      </c>
      <c r="W3196" t="str">
        <f t="shared" si="62"/>
        <v/>
      </c>
      <c r="X3196">
        <f t="shared" si="63"/>
        <v>1.8537510855522625</v>
      </c>
      <c r="Y3196" t="str">
        <f t="shared" si="64"/>
        <v/>
      </c>
      <c r="AA3196">
        <v>96.571399999999997</v>
      </c>
      <c r="AC3196">
        <v>0</v>
      </c>
      <c r="AD3196">
        <v>2824.7143000000001</v>
      </c>
      <c r="AF3196">
        <v>0</v>
      </c>
      <c r="AG3196">
        <v>291678</v>
      </c>
      <c r="AH3196">
        <v>235422.21</v>
      </c>
      <c r="AI3196">
        <v>36654.220399999998</v>
      </c>
      <c r="AJ3196">
        <v>20280.492399999999</v>
      </c>
      <c r="AK3196">
        <v>16373.7281</v>
      </c>
    </row>
    <row r="3197" spans="1:37" ht="19" customHeight="1">
      <c r="A3197" t="s">
        <v>1294</v>
      </c>
      <c r="B3197" t="s">
        <v>1295</v>
      </c>
      <c r="C3197" t="s">
        <v>1296</v>
      </c>
      <c r="D3197">
        <v>7</v>
      </c>
      <c r="E3197" t="s">
        <v>1229</v>
      </c>
      <c r="G3197" t="s">
        <v>1230</v>
      </c>
      <c r="H3197" t="s">
        <v>1071</v>
      </c>
      <c r="I3197" t="s">
        <v>1165</v>
      </c>
      <c r="J3197" t="s">
        <v>1032</v>
      </c>
      <c r="K3197">
        <v>198321</v>
      </c>
      <c r="L3197">
        <v>323829.12</v>
      </c>
      <c r="M3197">
        <v>36313.393700000001</v>
      </c>
      <c r="N3197">
        <v>13790.5398</v>
      </c>
      <c r="O3197">
        <v>22522.853899999998</v>
      </c>
      <c r="P3197">
        <v>167.57140000000001</v>
      </c>
      <c r="R3197">
        <v>0</v>
      </c>
      <c r="S3197">
        <v>4000.2856999999999</v>
      </c>
      <c r="U3197">
        <f t="shared" si="60"/>
        <v>0</v>
      </c>
      <c r="V3197">
        <f t="shared" si="61"/>
        <v>18.646886717544771</v>
      </c>
      <c r="W3197" t="str">
        <f t="shared" si="62"/>
        <v/>
      </c>
      <c r="X3197">
        <f t="shared" si="63"/>
        <v>1.2968142928962727</v>
      </c>
      <c r="Y3197" t="str">
        <f t="shared" si="64"/>
        <v/>
      </c>
      <c r="AA3197">
        <v>167.57140000000001</v>
      </c>
      <c r="AC3197">
        <v>0</v>
      </c>
      <c r="AD3197">
        <v>4000.2856999999999</v>
      </c>
      <c r="AF3197">
        <v>0</v>
      </c>
      <c r="AG3197">
        <v>198321</v>
      </c>
      <c r="AH3197">
        <v>323829.12</v>
      </c>
      <c r="AI3197">
        <v>36313.393700000001</v>
      </c>
      <c r="AJ3197">
        <v>13790.5398</v>
      </c>
      <c r="AK3197">
        <v>22522.853899999998</v>
      </c>
    </row>
    <row r="3198" spans="1:37" ht="19" customHeight="1">
      <c r="A3198" t="s">
        <v>1294</v>
      </c>
      <c r="B3198" t="s">
        <v>1295</v>
      </c>
      <c r="C3198" t="s">
        <v>1296</v>
      </c>
      <c r="D3198">
        <v>7</v>
      </c>
      <c r="E3198" t="s">
        <v>1227</v>
      </c>
      <c r="G3198" t="s">
        <v>1228</v>
      </c>
      <c r="H3198" t="s">
        <v>1168</v>
      </c>
      <c r="I3198" t="s">
        <v>1165</v>
      </c>
      <c r="J3198" t="s">
        <v>1032</v>
      </c>
      <c r="K3198">
        <v>347583</v>
      </c>
      <c r="L3198">
        <v>136442.91</v>
      </c>
      <c r="M3198">
        <v>33661.2425</v>
      </c>
      <c r="N3198">
        <v>24171.240300000001</v>
      </c>
      <c r="O3198">
        <v>9490.0023000000001</v>
      </c>
      <c r="P3198">
        <v>618</v>
      </c>
      <c r="R3198">
        <v>0</v>
      </c>
      <c r="S3198">
        <v>4322.1428999999998</v>
      </c>
      <c r="U3198">
        <f t="shared" si="60"/>
        <v>0</v>
      </c>
      <c r="V3198">
        <f t="shared" si="61"/>
        <v>15.998212037697451</v>
      </c>
      <c r="W3198" t="str">
        <f t="shared" si="62"/>
        <v/>
      </c>
      <c r="X3198">
        <f t="shared" si="63"/>
        <v>1.1125844378193577</v>
      </c>
      <c r="Y3198" t="str">
        <f t="shared" si="64"/>
        <v/>
      </c>
      <c r="AA3198">
        <v>618</v>
      </c>
      <c r="AC3198">
        <v>0</v>
      </c>
      <c r="AD3198">
        <v>4322.1428999999998</v>
      </c>
      <c r="AF3198">
        <v>0</v>
      </c>
      <c r="AG3198">
        <v>347583</v>
      </c>
      <c r="AH3198">
        <v>136442.91</v>
      </c>
      <c r="AI3198">
        <v>33661.2425</v>
      </c>
      <c r="AJ3198">
        <v>24171.240300000001</v>
      </c>
      <c r="AK3198">
        <v>9490.0023000000001</v>
      </c>
    </row>
    <row r="3199" spans="1:37" ht="19" customHeight="1">
      <c r="A3199" t="s">
        <v>1294</v>
      </c>
      <c r="B3199" t="s">
        <v>1295</v>
      </c>
      <c r="C3199" t="s">
        <v>1296</v>
      </c>
      <c r="D3199">
        <v>7</v>
      </c>
      <c r="E3199" t="s">
        <v>1215</v>
      </c>
      <c r="G3199" t="s">
        <v>1216</v>
      </c>
      <c r="H3199" t="s">
        <v>1168</v>
      </c>
      <c r="I3199" t="s">
        <v>1165</v>
      </c>
      <c r="J3199" t="s">
        <v>1032</v>
      </c>
      <c r="K3199">
        <v>0</v>
      </c>
      <c r="L3199">
        <v>401890.52</v>
      </c>
      <c r="M3199">
        <v>27946.8439</v>
      </c>
      <c r="N3199">
        <v>0</v>
      </c>
      <c r="O3199">
        <v>27946.8439</v>
      </c>
      <c r="P3199">
        <v>9264.4285999999993</v>
      </c>
      <c r="R3199">
        <v>0</v>
      </c>
      <c r="S3199">
        <v>25658</v>
      </c>
      <c r="U3199">
        <f t="shared" si="60"/>
        <v>0</v>
      </c>
      <c r="V3199">
        <f t="shared" si="61"/>
        <v>2.2376230192755253</v>
      </c>
      <c r="W3199" t="str">
        <f t="shared" si="62"/>
        <v/>
      </c>
      <c r="X3199">
        <f t="shared" si="63"/>
        <v>0.15560083683173168</v>
      </c>
      <c r="Y3199" t="str">
        <f t="shared" si="64"/>
        <v/>
      </c>
      <c r="AA3199">
        <v>9264.4285999999993</v>
      </c>
      <c r="AC3199">
        <v>0</v>
      </c>
      <c r="AD3199">
        <v>25658</v>
      </c>
      <c r="AF3199">
        <v>0</v>
      </c>
      <c r="AG3199">
        <v>0</v>
      </c>
      <c r="AH3199">
        <v>401890.52</v>
      </c>
      <c r="AI3199">
        <v>27946.8439</v>
      </c>
      <c r="AJ3199">
        <v>0</v>
      </c>
      <c r="AK3199">
        <v>27946.8439</v>
      </c>
    </row>
    <row r="3200" spans="1:37" ht="19" customHeight="1">
      <c r="A3200" t="s">
        <v>1294</v>
      </c>
      <c r="B3200" t="s">
        <v>1295</v>
      </c>
      <c r="C3200" t="s">
        <v>1296</v>
      </c>
      <c r="D3200">
        <v>7</v>
      </c>
      <c r="E3200" t="s">
        <v>1245</v>
      </c>
      <c r="G3200" t="s">
        <v>1311</v>
      </c>
      <c r="H3200" t="s">
        <v>1311</v>
      </c>
      <c r="I3200" t="s">
        <v>1031</v>
      </c>
      <c r="J3200" t="s">
        <v>1032</v>
      </c>
      <c r="K3200">
        <v>138267</v>
      </c>
      <c r="L3200">
        <v>168838.28</v>
      </c>
      <c r="M3200">
        <v>21360.567999999999</v>
      </c>
      <c r="N3200">
        <v>9617.4328999999998</v>
      </c>
      <c r="O3200">
        <v>11743.1351</v>
      </c>
      <c r="P3200">
        <v>174.42859999999999</v>
      </c>
      <c r="R3200">
        <v>0</v>
      </c>
      <c r="S3200">
        <v>797.28570000000002</v>
      </c>
      <c r="U3200">
        <f t="shared" si="60"/>
        <v>0</v>
      </c>
      <c r="V3200">
        <f t="shared" si="61"/>
        <v>55.026928059970047</v>
      </c>
      <c r="W3200" t="str">
        <f t="shared" si="62"/>
        <v/>
      </c>
      <c r="X3200">
        <f t="shared" si="63"/>
        <v>3.8273729408237402</v>
      </c>
      <c r="Y3200" t="str">
        <f t="shared" si="64"/>
        <v/>
      </c>
      <c r="AA3200">
        <v>174.42859999999999</v>
      </c>
      <c r="AC3200">
        <v>0</v>
      </c>
      <c r="AD3200">
        <v>797.28570000000002</v>
      </c>
      <c r="AF3200">
        <v>0</v>
      </c>
      <c r="AG3200">
        <v>138267</v>
      </c>
      <c r="AH3200">
        <v>168838.28</v>
      </c>
      <c r="AI3200">
        <v>21360.567999999999</v>
      </c>
      <c r="AJ3200">
        <v>9617.4328999999998</v>
      </c>
      <c r="AK3200">
        <v>11743.1351</v>
      </c>
    </row>
    <row r="3201" spans="1:37" ht="19" customHeight="1">
      <c r="A3201" t="s">
        <v>1294</v>
      </c>
      <c r="B3201" t="s">
        <v>1295</v>
      </c>
      <c r="C3201" t="s">
        <v>1296</v>
      </c>
      <c r="D3201">
        <v>7</v>
      </c>
      <c r="E3201" t="s">
        <v>1239</v>
      </c>
      <c r="G3201" t="s">
        <v>1311</v>
      </c>
      <c r="H3201" t="s">
        <v>1311</v>
      </c>
      <c r="I3201" t="s">
        <v>1031</v>
      </c>
      <c r="J3201" t="s">
        <v>1032</v>
      </c>
      <c r="K3201">
        <v>0</v>
      </c>
      <c r="L3201">
        <v>279174.57</v>
      </c>
      <c r="M3201">
        <v>19415.163</v>
      </c>
      <c r="N3201">
        <v>0</v>
      </c>
      <c r="O3201">
        <v>19415.163</v>
      </c>
      <c r="P3201">
        <v>1066.5714</v>
      </c>
      <c r="R3201">
        <v>0</v>
      </c>
      <c r="S3201">
        <v>5215.1428999999998</v>
      </c>
      <c r="U3201">
        <f t="shared" si="60"/>
        <v>0</v>
      </c>
      <c r="V3201">
        <f t="shared" si="61"/>
        <v>7.6473611928393046</v>
      </c>
      <c r="W3201" t="str">
        <f t="shared" si="62"/>
        <v/>
      </c>
      <c r="X3201">
        <f t="shared" si="63"/>
        <v>0.53183484469538012</v>
      </c>
      <c r="Y3201" t="str">
        <f t="shared" si="64"/>
        <v/>
      </c>
      <c r="AA3201">
        <v>1066.5714</v>
      </c>
      <c r="AC3201">
        <v>0</v>
      </c>
      <c r="AD3201">
        <v>5215.1428999999998</v>
      </c>
      <c r="AF3201">
        <v>0</v>
      </c>
      <c r="AG3201">
        <v>0</v>
      </c>
      <c r="AH3201">
        <v>279174.57</v>
      </c>
      <c r="AI3201">
        <v>19415.163</v>
      </c>
      <c r="AJ3201">
        <v>0</v>
      </c>
      <c r="AK3201">
        <v>19415.163</v>
      </c>
    </row>
    <row r="3202" spans="1:37" ht="19" customHeight="1">
      <c r="A3202" t="s">
        <v>1294</v>
      </c>
      <c r="B3202" t="s">
        <v>1295</v>
      </c>
      <c r="C3202" t="s">
        <v>1296</v>
      </c>
      <c r="D3202">
        <v>7</v>
      </c>
      <c r="E3202" t="s">
        <v>1242</v>
      </c>
      <c r="G3202" t="s">
        <v>1311</v>
      </c>
      <c r="H3202" t="s">
        <v>1311</v>
      </c>
      <c r="I3202" t="s">
        <v>1031</v>
      </c>
      <c r="J3202" t="s">
        <v>1032</v>
      </c>
      <c r="K3202">
        <v>3030</v>
      </c>
      <c r="L3202">
        <v>218837.13</v>
      </c>
      <c r="M3202">
        <v>15429.9753</v>
      </c>
      <c r="N3202">
        <v>210.69110000000001</v>
      </c>
      <c r="O3202">
        <v>15219.284100000001</v>
      </c>
      <c r="P3202">
        <v>755.14290000000005</v>
      </c>
      <c r="R3202">
        <v>0</v>
      </c>
      <c r="S3202">
        <v>12910.857099999999</v>
      </c>
      <c r="U3202">
        <f t="shared" si="60"/>
        <v>0</v>
      </c>
      <c r="V3202">
        <f t="shared" si="61"/>
        <v>2.4549341720863977</v>
      </c>
      <c r="W3202" t="str">
        <f t="shared" si="62"/>
        <v/>
      </c>
      <c r="X3202">
        <f t="shared" si="63"/>
        <v>0.1707308948306992</v>
      </c>
      <c r="Y3202" t="str">
        <f t="shared" si="64"/>
        <v/>
      </c>
      <c r="AA3202">
        <v>755.14290000000005</v>
      </c>
      <c r="AC3202">
        <v>0</v>
      </c>
      <c r="AD3202">
        <v>12910.857099999999</v>
      </c>
      <c r="AF3202">
        <v>0</v>
      </c>
      <c r="AG3202">
        <v>3030</v>
      </c>
      <c r="AH3202">
        <v>218837.13</v>
      </c>
      <c r="AI3202">
        <v>15429.9753</v>
      </c>
      <c r="AJ3202">
        <v>210.69110000000001</v>
      </c>
      <c r="AK3202">
        <v>15219.284100000001</v>
      </c>
    </row>
    <row r="3203" spans="1:37" ht="19" customHeight="1">
      <c r="A3203" t="s">
        <v>1294</v>
      </c>
      <c r="B3203" t="s">
        <v>1295</v>
      </c>
      <c r="C3203" t="s">
        <v>1296</v>
      </c>
      <c r="D3203">
        <v>7</v>
      </c>
      <c r="E3203" t="s">
        <v>1248</v>
      </c>
      <c r="G3203" t="s">
        <v>1311</v>
      </c>
      <c r="H3203" t="s">
        <v>1311</v>
      </c>
      <c r="I3203" t="s">
        <v>1031</v>
      </c>
      <c r="J3203" t="s">
        <v>1032</v>
      </c>
      <c r="K3203">
        <v>28210</v>
      </c>
      <c r="L3203">
        <v>178843.14</v>
      </c>
      <c r="M3203">
        <v>14401.359899999999</v>
      </c>
      <c r="N3203">
        <v>1962.1817000000001</v>
      </c>
      <c r="O3203">
        <v>12439.1782</v>
      </c>
      <c r="P3203">
        <v>57.714300000000001</v>
      </c>
      <c r="R3203">
        <v>0</v>
      </c>
      <c r="S3203">
        <v>478.8571</v>
      </c>
      <c r="U3203">
        <f t="shared" si="60"/>
        <v>0</v>
      </c>
      <c r="V3203">
        <f t="shared" si="61"/>
        <v>61.770035361280016</v>
      </c>
      <c r="W3203" t="str">
        <f t="shared" si="62"/>
        <v/>
      </c>
      <c r="X3203">
        <f t="shared" si="63"/>
        <v>4.2963488033725055</v>
      </c>
      <c r="Y3203" t="str">
        <f t="shared" si="64"/>
        <v/>
      </c>
      <c r="AA3203">
        <v>57.714300000000001</v>
      </c>
      <c r="AC3203">
        <v>0</v>
      </c>
      <c r="AD3203">
        <v>478.8571</v>
      </c>
      <c r="AF3203">
        <v>0</v>
      </c>
      <c r="AG3203">
        <v>28210</v>
      </c>
      <c r="AH3203">
        <v>178843.14</v>
      </c>
      <c r="AI3203">
        <v>14401.359899999999</v>
      </c>
      <c r="AJ3203">
        <v>1962.1817000000001</v>
      </c>
      <c r="AK3203">
        <v>12439.1782</v>
      </c>
    </row>
    <row r="3204" spans="1:37" ht="19" customHeight="1">
      <c r="A3204" t="s">
        <v>1294</v>
      </c>
      <c r="B3204" t="s">
        <v>1295</v>
      </c>
      <c r="C3204" t="s">
        <v>1296</v>
      </c>
      <c r="D3204">
        <v>7</v>
      </c>
      <c r="E3204" t="s">
        <v>1293</v>
      </c>
      <c r="F3204" t="s">
        <v>1293</v>
      </c>
      <c r="G3204" t="s">
        <v>1311</v>
      </c>
      <c r="H3204" t="s">
        <v>1311</v>
      </c>
      <c r="I3204" t="s">
        <v>1031</v>
      </c>
      <c r="J3204" t="s">
        <v>1042</v>
      </c>
      <c r="K3204">
        <v>10859</v>
      </c>
      <c r="L3204">
        <v>0</v>
      </c>
      <c r="M3204">
        <v>10859</v>
      </c>
      <c r="N3204">
        <v>10859</v>
      </c>
      <c r="O3204">
        <v>0</v>
      </c>
      <c r="Q3204">
        <v>1110.5714</v>
      </c>
      <c r="R3204">
        <v>826.85709999999995</v>
      </c>
      <c r="S3204">
        <v>1024.1429000000001</v>
      </c>
      <c r="T3204">
        <v>34.428600000000003</v>
      </c>
      <c r="U3204">
        <f t="shared" si="60"/>
        <v>3.3616988410504041E-2</v>
      </c>
      <c r="V3204">
        <f t="shared" si="61"/>
        <v>1.5147160755454283</v>
      </c>
      <c r="W3204">
        <f t="shared" si="62"/>
        <v>45.058053893731206</v>
      </c>
      <c r="X3204">
        <f t="shared" si="63"/>
        <v>1.5147160755454283</v>
      </c>
      <c r="Y3204">
        <f t="shared" si="64"/>
        <v>45.058053893731206</v>
      </c>
      <c r="AB3204">
        <v>1110.5714</v>
      </c>
      <c r="AC3204">
        <v>826.85709999999995</v>
      </c>
      <c r="AD3204">
        <v>1024.1429000000001</v>
      </c>
      <c r="AE3204">
        <v>34.428600000000003</v>
      </c>
      <c r="AF3204">
        <v>4.146619E-2</v>
      </c>
      <c r="AG3204">
        <v>10859</v>
      </c>
      <c r="AH3204">
        <v>0</v>
      </c>
      <c r="AI3204">
        <v>10859</v>
      </c>
      <c r="AJ3204">
        <v>10859</v>
      </c>
      <c r="AK3204">
        <v>0</v>
      </c>
    </row>
    <row r="3205" spans="1:37" ht="19" customHeight="1">
      <c r="A3205" t="s">
        <v>1294</v>
      </c>
      <c r="B3205" t="s">
        <v>1295</v>
      </c>
      <c r="C3205" t="s">
        <v>1296</v>
      </c>
      <c r="D3205">
        <v>7</v>
      </c>
      <c r="E3205" t="s">
        <v>1238</v>
      </c>
      <c r="G3205" t="s">
        <v>1311</v>
      </c>
      <c r="H3205" t="s">
        <v>1311</v>
      </c>
      <c r="I3205" t="s">
        <v>1031</v>
      </c>
      <c r="J3205" t="s">
        <v>1032</v>
      </c>
      <c r="K3205">
        <v>58639</v>
      </c>
      <c r="L3205">
        <v>95324.95</v>
      </c>
      <c r="M3205">
        <v>10706.662200000001</v>
      </c>
      <c r="N3205">
        <v>4077.2386999999999</v>
      </c>
      <c r="O3205">
        <v>6629.4234999999999</v>
      </c>
      <c r="P3205">
        <v>70.428600000000003</v>
      </c>
      <c r="R3205">
        <v>0</v>
      </c>
      <c r="S3205">
        <v>420.1429</v>
      </c>
      <c r="U3205">
        <f t="shared" si="60"/>
        <v>0</v>
      </c>
      <c r="V3205">
        <f t="shared" si="61"/>
        <v>52.350878712933152</v>
      </c>
      <c r="W3205" t="str">
        <f t="shared" si="62"/>
        <v/>
      </c>
      <c r="X3205">
        <f t="shared" si="63"/>
        <v>3.6404832056630529</v>
      </c>
      <c r="Y3205" t="str">
        <f t="shared" si="64"/>
        <v/>
      </c>
      <c r="AA3205">
        <v>70.428600000000003</v>
      </c>
      <c r="AC3205">
        <v>0</v>
      </c>
      <c r="AD3205">
        <v>420.1429</v>
      </c>
      <c r="AF3205">
        <v>0</v>
      </c>
      <c r="AG3205">
        <v>58639</v>
      </c>
      <c r="AH3205">
        <v>95324.95</v>
      </c>
      <c r="AI3205">
        <v>10706.662200000001</v>
      </c>
      <c r="AJ3205">
        <v>4077.2386999999999</v>
      </c>
      <c r="AK3205">
        <v>6629.4234999999999</v>
      </c>
    </row>
    <row r="3206" spans="1:37" ht="19" customHeight="1">
      <c r="A3206" t="s">
        <v>1294</v>
      </c>
      <c r="B3206" t="s">
        <v>1295</v>
      </c>
      <c r="C3206" t="s">
        <v>1296</v>
      </c>
      <c r="D3206">
        <v>7</v>
      </c>
      <c r="E3206" t="s">
        <v>1236</v>
      </c>
      <c r="G3206" t="s">
        <v>1311</v>
      </c>
      <c r="H3206" t="s">
        <v>1311</v>
      </c>
      <c r="I3206" t="s">
        <v>1031</v>
      </c>
      <c r="J3206" t="s">
        <v>1032</v>
      </c>
      <c r="K3206">
        <v>0</v>
      </c>
      <c r="L3206">
        <v>138388.79</v>
      </c>
      <c r="M3206">
        <v>9623.0511000000006</v>
      </c>
      <c r="N3206">
        <v>0</v>
      </c>
      <c r="O3206">
        <v>9623.0511000000006</v>
      </c>
      <c r="P3206">
        <v>9336.8570999999993</v>
      </c>
      <c r="R3206">
        <v>0</v>
      </c>
      <c r="S3206">
        <v>32653.571400000001</v>
      </c>
      <c r="U3206">
        <f t="shared" si="60"/>
        <v>0</v>
      </c>
      <c r="V3206">
        <f t="shared" si="61"/>
        <v>0.60544149675637449</v>
      </c>
      <c r="W3206" t="str">
        <f t="shared" si="62"/>
        <v/>
      </c>
      <c r="X3206">
        <f t="shared" si="63"/>
        <v>4.210019078385667E-2</v>
      </c>
      <c r="Y3206" t="str">
        <f t="shared" si="64"/>
        <v/>
      </c>
      <c r="AA3206">
        <v>9336.8570999999993</v>
      </c>
      <c r="AC3206">
        <v>0</v>
      </c>
      <c r="AD3206">
        <v>32653.571400000001</v>
      </c>
      <c r="AF3206">
        <v>0</v>
      </c>
      <c r="AG3206">
        <v>0</v>
      </c>
      <c r="AH3206">
        <v>138388.79</v>
      </c>
      <c r="AI3206">
        <v>9623.0511000000006</v>
      </c>
      <c r="AJ3206">
        <v>0</v>
      </c>
      <c r="AK3206">
        <v>9623.0511000000006</v>
      </c>
    </row>
    <row r="3207" spans="1:37" ht="19" customHeight="1">
      <c r="A3207" t="s">
        <v>1294</v>
      </c>
      <c r="B3207" t="s">
        <v>1295</v>
      </c>
      <c r="C3207" t="s">
        <v>1296</v>
      </c>
      <c r="D3207">
        <v>7</v>
      </c>
      <c r="E3207" t="s">
        <v>1267</v>
      </c>
      <c r="G3207" t="s">
        <v>1311</v>
      </c>
      <c r="H3207" t="s">
        <v>1311</v>
      </c>
      <c r="I3207" t="s">
        <v>1031</v>
      </c>
      <c r="J3207" t="s">
        <v>1032</v>
      </c>
      <c r="K3207">
        <v>30139</v>
      </c>
      <c r="L3207">
        <v>90308.82</v>
      </c>
      <c r="M3207">
        <v>8378.7903999999999</v>
      </c>
      <c r="N3207">
        <v>2097.4200999999998</v>
      </c>
      <c r="O3207">
        <v>6281.3702999999996</v>
      </c>
      <c r="P3207">
        <v>125</v>
      </c>
      <c r="R3207">
        <v>0</v>
      </c>
      <c r="S3207">
        <v>727.28570000000002</v>
      </c>
      <c r="U3207">
        <f t="shared" si="60"/>
        <v>0</v>
      </c>
      <c r="V3207">
        <f t="shared" si="61"/>
        <v>23.658971197386983</v>
      </c>
      <c r="W3207" t="str">
        <f t="shared" si="62"/>
        <v/>
      </c>
      <c r="X3207">
        <f t="shared" si="63"/>
        <v>1.6458044715341673</v>
      </c>
      <c r="Y3207" t="str">
        <f t="shared" si="64"/>
        <v/>
      </c>
      <c r="AA3207">
        <v>125</v>
      </c>
      <c r="AC3207">
        <v>0</v>
      </c>
      <c r="AD3207">
        <v>727.28570000000002</v>
      </c>
      <c r="AF3207">
        <v>0</v>
      </c>
      <c r="AG3207">
        <v>30139</v>
      </c>
      <c r="AH3207">
        <v>90308.82</v>
      </c>
      <c r="AI3207">
        <v>8378.7903999999999</v>
      </c>
      <c r="AJ3207">
        <v>2097.4200999999998</v>
      </c>
      <c r="AK3207">
        <v>6281.3702999999996</v>
      </c>
    </row>
    <row r="3208" spans="1:37" ht="19" customHeight="1">
      <c r="A3208" t="s">
        <v>1294</v>
      </c>
      <c r="B3208" t="s">
        <v>1295</v>
      </c>
      <c r="C3208" t="s">
        <v>1296</v>
      </c>
      <c r="D3208">
        <v>7</v>
      </c>
      <c r="E3208" t="s">
        <v>1249</v>
      </c>
      <c r="G3208" t="s">
        <v>1311</v>
      </c>
      <c r="H3208" t="s">
        <v>1311</v>
      </c>
      <c r="I3208" t="s">
        <v>1031</v>
      </c>
      <c r="J3208" t="s">
        <v>1032</v>
      </c>
      <c r="K3208">
        <v>45572</v>
      </c>
      <c r="L3208">
        <v>73805.83</v>
      </c>
      <c r="M3208">
        <v>8302.3531999999996</v>
      </c>
      <c r="N3208">
        <v>3169.2350000000001</v>
      </c>
      <c r="O3208">
        <v>5133.1181999999999</v>
      </c>
      <c r="P3208">
        <v>93.714299999999994</v>
      </c>
      <c r="R3208">
        <v>0</v>
      </c>
      <c r="S3208">
        <v>421</v>
      </c>
      <c r="U3208">
        <f t="shared" si="60"/>
        <v>0</v>
      </c>
      <c r="V3208">
        <f t="shared" si="61"/>
        <v>40.508255853410255</v>
      </c>
      <c r="W3208" t="str">
        <f t="shared" si="62"/>
        <v/>
      </c>
      <c r="X3208">
        <f t="shared" si="63"/>
        <v>2.8172219884628436</v>
      </c>
      <c r="Y3208" t="str">
        <f t="shared" si="64"/>
        <v/>
      </c>
      <c r="AA3208">
        <v>93.714299999999994</v>
      </c>
      <c r="AC3208">
        <v>0</v>
      </c>
      <c r="AD3208">
        <v>421</v>
      </c>
      <c r="AF3208">
        <v>0</v>
      </c>
      <c r="AG3208">
        <v>45572</v>
      </c>
      <c r="AH3208">
        <v>73805.83</v>
      </c>
      <c r="AI3208">
        <v>8302.3531999999996</v>
      </c>
      <c r="AJ3208">
        <v>3169.2350000000001</v>
      </c>
      <c r="AK3208">
        <v>5133.1181999999999</v>
      </c>
    </row>
    <row r="3209" spans="1:37" ht="19" customHeight="1">
      <c r="A3209" t="s">
        <v>1294</v>
      </c>
      <c r="B3209" t="s">
        <v>1295</v>
      </c>
      <c r="C3209" t="s">
        <v>1296</v>
      </c>
      <c r="D3209">
        <v>7</v>
      </c>
      <c r="E3209" t="s">
        <v>1243</v>
      </c>
      <c r="G3209" t="s">
        <v>1311</v>
      </c>
      <c r="H3209" t="s">
        <v>1311</v>
      </c>
      <c r="I3209" t="s">
        <v>1031</v>
      </c>
      <c r="J3209" t="s">
        <v>1032</v>
      </c>
      <c r="K3209">
        <v>0</v>
      </c>
      <c r="L3209">
        <v>116388.93</v>
      </c>
      <c r="M3209">
        <v>8095.5365000000002</v>
      </c>
      <c r="N3209">
        <v>0</v>
      </c>
      <c r="O3209">
        <v>8095.5365000000002</v>
      </c>
      <c r="P3209">
        <v>65.142899999999997</v>
      </c>
      <c r="R3209">
        <v>0</v>
      </c>
      <c r="S3209">
        <v>699.14290000000005</v>
      </c>
      <c r="U3209">
        <f t="shared" si="60"/>
        <v>0</v>
      </c>
      <c r="V3209">
        <f t="shared" si="61"/>
        <v>23.781962171109793</v>
      </c>
      <c r="W3209" t="str">
        <f t="shared" si="62"/>
        <v/>
      </c>
      <c r="X3209">
        <f t="shared" si="63"/>
        <v>1.6541757261437029</v>
      </c>
      <c r="Y3209" t="str">
        <f t="shared" si="64"/>
        <v/>
      </c>
      <c r="AA3209">
        <v>65.142899999999997</v>
      </c>
      <c r="AC3209">
        <v>0</v>
      </c>
      <c r="AD3209">
        <v>699.14290000000005</v>
      </c>
      <c r="AF3209">
        <v>0</v>
      </c>
      <c r="AG3209">
        <v>0</v>
      </c>
      <c r="AH3209">
        <v>116388.93</v>
      </c>
      <c r="AI3209">
        <v>8095.5365000000002</v>
      </c>
      <c r="AJ3209">
        <v>0</v>
      </c>
      <c r="AK3209">
        <v>8095.5365000000002</v>
      </c>
    </row>
    <row r="3210" spans="1:37" ht="19" customHeight="1">
      <c r="A3210" t="s">
        <v>1294</v>
      </c>
      <c r="B3210" t="s">
        <v>1295</v>
      </c>
      <c r="C3210" t="s">
        <v>1296</v>
      </c>
      <c r="D3210">
        <v>7</v>
      </c>
      <c r="E3210" t="s">
        <v>1244</v>
      </c>
      <c r="G3210" t="s">
        <v>1311</v>
      </c>
      <c r="H3210" t="s">
        <v>1311</v>
      </c>
      <c r="I3210" t="s">
        <v>1031</v>
      </c>
      <c r="J3210" t="s">
        <v>1032</v>
      </c>
      <c r="K3210">
        <v>0</v>
      </c>
      <c r="L3210">
        <v>113412.98</v>
      </c>
      <c r="M3210">
        <v>7886.0614999999998</v>
      </c>
      <c r="N3210">
        <v>0</v>
      </c>
      <c r="O3210">
        <v>7886.0614999999998</v>
      </c>
      <c r="P3210">
        <v>2979.1428999999998</v>
      </c>
      <c r="R3210">
        <v>0</v>
      </c>
      <c r="S3210">
        <v>10663.857099999999</v>
      </c>
      <c r="U3210">
        <f t="shared" si="60"/>
        <v>0</v>
      </c>
      <c r="V3210">
        <f t="shared" si="61"/>
        <v>1.5193240244858763</v>
      </c>
      <c r="W3210" t="str">
        <f t="shared" si="62"/>
        <v/>
      </c>
      <c r="X3210">
        <f t="shared" si="63"/>
        <v>0.10564472157880982</v>
      </c>
      <c r="Y3210" t="str">
        <f t="shared" si="64"/>
        <v/>
      </c>
      <c r="AA3210">
        <v>2979.1428999999998</v>
      </c>
      <c r="AC3210">
        <v>0</v>
      </c>
      <c r="AD3210">
        <v>10663.857099999999</v>
      </c>
      <c r="AF3210">
        <v>0</v>
      </c>
      <c r="AG3210">
        <v>0</v>
      </c>
      <c r="AH3210">
        <v>113412.98</v>
      </c>
      <c r="AI3210">
        <v>7886.0614999999998</v>
      </c>
      <c r="AJ3210">
        <v>0</v>
      </c>
      <c r="AK3210">
        <v>7886.0614999999998</v>
      </c>
    </row>
    <row r="3211" spans="1:37" ht="19" customHeight="1">
      <c r="A3211" t="s">
        <v>1294</v>
      </c>
      <c r="B3211" t="s">
        <v>1295</v>
      </c>
      <c r="C3211" t="s">
        <v>1296</v>
      </c>
      <c r="D3211">
        <v>7</v>
      </c>
      <c r="E3211" t="s">
        <v>1062</v>
      </c>
      <c r="G3211" t="s">
        <v>1311</v>
      </c>
      <c r="H3211" t="s">
        <v>1311</v>
      </c>
      <c r="I3211" t="s">
        <v>1031</v>
      </c>
      <c r="J3211" t="s">
        <v>1039</v>
      </c>
      <c r="K3211">
        <v>1007.18</v>
      </c>
      <c r="L3211">
        <v>0</v>
      </c>
      <c r="M3211">
        <v>7001.4146000000001</v>
      </c>
      <c r="N3211">
        <v>7001.4146000000001</v>
      </c>
      <c r="O3211">
        <v>0</v>
      </c>
      <c r="Q3211">
        <v>163.28569999999999</v>
      </c>
      <c r="R3211">
        <v>1.7142999999999999</v>
      </c>
      <c r="S3211">
        <v>167</v>
      </c>
      <c r="T3211">
        <v>6.4286000000000003</v>
      </c>
      <c r="U3211">
        <f t="shared" si="60"/>
        <v>3.8494610778443114E-2</v>
      </c>
      <c r="V3211">
        <f t="shared" si="61"/>
        <v>0.86157399486740804</v>
      </c>
      <c r="W3211">
        <f t="shared" si="62"/>
        <v>22.381678303651984</v>
      </c>
      <c r="X3211">
        <f t="shared" si="63"/>
        <v>5.989234046193328</v>
      </c>
      <c r="Y3211">
        <f t="shared" si="64"/>
        <v>155.58629961644615</v>
      </c>
      <c r="AB3211">
        <v>163.28569999999999</v>
      </c>
      <c r="AC3211">
        <v>1.7142999999999999</v>
      </c>
      <c r="AD3211">
        <v>167</v>
      </c>
      <c r="AE3211">
        <v>6.4286000000000003</v>
      </c>
      <c r="AF3211">
        <v>3.8483330000000003E-2</v>
      </c>
      <c r="AG3211">
        <v>1007.18</v>
      </c>
      <c r="AH3211">
        <v>0</v>
      </c>
      <c r="AI3211">
        <v>7001.4146000000001</v>
      </c>
      <c r="AJ3211">
        <v>7001.4146000000001</v>
      </c>
      <c r="AK3211">
        <v>0</v>
      </c>
    </row>
    <row r="3212" spans="1:37" ht="19" customHeight="1">
      <c r="A3212" t="s">
        <v>1294</v>
      </c>
      <c r="B3212" t="s">
        <v>1295</v>
      </c>
      <c r="C3212" t="s">
        <v>1296</v>
      </c>
      <c r="D3212">
        <v>7</v>
      </c>
      <c r="E3212" t="s">
        <v>1262</v>
      </c>
      <c r="F3212" t="s">
        <v>1263</v>
      </c>
      <c r="G3212" t="s">
        <v>1311</v>
      </c>
      <c r="H3212" t="s">
        <v>1311</v>
      </c>
      <c r="I3212" t="s">
        <v>1031</v>
      </c>
      <c r="J3212" t="s">
        <v>1039</v>
      </c>
      <c r="K3212">
        <v>889.23</v>
      </c>
      <c r="L3212">
        <v>0</v>
      </c>
      <c r="M3212">
        <v>6184.6953000000003</v>
      </c>
      <c r="N3212">
        <v>6184.6953000000003</v>
      </c>
      <c r="O3212">
        <v>0</v>
      </c>
      <c r="Q3212">
        <v>340.1429</v>
      </c>
      <c r="R3212">
        <v>32.571399999999997</v>
      </c>
      <c r="S3212">
        <v>351.1429</v>
      </c>
      <c r="T3212">
        <v>11.428599999999999</v>
      </c>
      <c r="U3212">
        <f t="shared" si="60"/>
        <v>3.2546863399487785E-2</v>
      </c>
      <c r="V3212">
        <f t="shared" si="61"/>
        <v>0.3617696873348632</v>
      </c>
      <c r="W3212">
        <f t="shared" si="62"/>
        <v>11.11534721163197</v>
      </c>
      <c r="X3212">
        <f t="shared" si="63"/>
        <v>2.5161491233341184</v>
      </c>
      <c r="Y3212">
        <f t="shared" si="64"/>
        <v>77.308497978755057</v>
      </c>
      <c r="AB3212">
        <v>340.1429</v>
      </c>
      <c r="AC3212">
        <v>32.571399999999997</v>
      </c>
      <c r="AD3212">
        <v>351.1429</v>
      </c>
      <c r="AE3212">
        <v>11.428599999999999</v>
      </c>
      <c r="AF3212">
        <v>3.3947850000000002E-2</v>
      </c>
      <c r="AG3212">
        <v>889.23</v>
      </c>
      <c r="AH3212">
        <v>0</v>
      </c>
      <c r="AI3212">
        <v>6184.6953000000003</v>
      </c>
      <c r="AJ3212">
        <v>6184.6953000000003</v>
      </c>
      <c r="AK3212">
        <v>0</v>
      </c>
    </row>
    <row r="3213" spans="1:37" ht="19" customHeight="1">
      <c r="A3213" t="s">
        <v>1294</v>
      </c>
      <c r="B3213" t="s">
        <v>1295</v>
      </c>
      <c r="C3213" t="s">
        <v>1296</v>
      </c>
      <c r="D3213">
        <v>7</v>
      </c>
      <c r="E3213" t="s">
        <v>1237</v>
      </c>
      <c r="G3213" t="s">
        <v>1311</v>
      </c>
      <c r="H3213" t="s">
        <v>1311</v>
      </c>
      <c r="I3213" t="s">
        <v>1031</v>
      </c>
      <c r="J3213" t="s">
        <v>1032</v>
      </c>
      <c r="K3213">
        <v>0</v>
      </c>
      <c r="L3213">
        <v>67968.3</v>
      </c>
      <c r="M3213">
        <v>4726.5632999999998</v>
      </c>
      <c r="N3213">
        <v>0</v>
      </c>
      <c r="O3213">
        <v>4726.5632999999998</v>
      </c>
      <c r="P3213">
        <v>1690.8570999999999</v>
      </c>
      <c r="R3213">
        <v>0</v>
      </c>
      <c r="S3213">
        <v>6525.4286000000002</v>
      </c>
      <c r="U3213">
        <f t="shared" si="60"/>
        <v>0</v>
      </c>
      <c r="V3213">
        <f t="shared" si="61"/>
        <v>1.4879876461842128</v>
      </c>
      <c r="W3213" t="str">
        <f t="shared" si="62"/>
        <v/>
      </c>
      <c r="X3213">
        <f t="shared" si="63"/>
        <v>0.1034757055760948</v>
      </c>
      <c r="Y3213" t="str">
        <f t="shared" si="64"/>
        <v/>
      </c>
      <c r="AA3213">
        <v>1690.8570999999999</v>
      </c>
      <c r="AC3213">
        <v>0</v>
      </c>
      <c r="AD3213">
        <v>6525.4286000000002</v>
      </c>
      <c r="AF3213">
        <v>0</v>
      </c>
      <c r="AG3213">
        <v>0</v>
      </c>
      <c r="AH3213">
        <v>67968.3</v>
      </c>
      <c r="AI3213">
        <v>4726.5632999999998</v>
      </c>
      <c r="AJ3213">
        <v>0</v>
      </c>
      <c r="AK3213">
        <v>4726.5632999999998</v>
      </c>
    </row>
    <row r="3214" spans="1:37" ht="19" customHeight="1">
      <c r="A3214" t="s">
        <v>1294</v>
      </c>
      <c r="B3214" t="s">
        <v>1295</v>
      </c>
      <c r="C3214" t="s">
        <v>1296</v>
      </c>
      <c r="D3214">
        <v>7</v>
      </c>
      <c r="E3214" t="s">
        <v>1247</v>
      </c>
      <c r="G3214" t="s">
        <v>1311</v>
      </c>
      <c r="H3214" t="s">
        <v>1311</v>
      </c>
      <c r="I3214" t="s">
        <v>1031</v>
      </c>
      <c r="J3214" t="s">
        <v>1032</v>
      </c>
      <c r="K3214">
        <v>1722</v>
      </c>
      <c r="L3214">
        <v>61045.7</v>
      </c>
      <c r="M3214">
        <v>4365.6831000000002</v>
      </c>
      <c r="N3214">
        <v>119.7456</v>
      </c>
      <c r="O3214">
        <v>4245.9375</v>
      </c>
      <c r="P3214">
        <v>185.1429</v>
      </c>
      <c r="R3214">
        <v>0</v>
      </c>
      <c r="S3214">
        <v>2567.2856999999999</v>
      </c>
      <c r="U3214">
        <f t="shared" si="60"/>
        <v>0</v>
      </c>
      <c r="V3214">
        <f t="shared" si="61"/>
        <v>3.4927216264688754</v>
      </c>
      <c r="W3214" t="str">
        <f t="shared" si="62"/>
        <v/>
      </c>
      <c r="X3214">
        <f t="shared" si="63"/>
        <v>0.24292933750447576</v>
      </c>
      <c r="Y3214" t="str">
        <f t="shared" si="64"/>
        <v/>
      </c>
      <c r="AA3214">
        <v>185.1429</v>
      </c>
      <c r="AC3214">
        <v>0</v>
      </c>
      <c r="AD3214">
        <v>2567.2856999999999</v>
      </c>
      <c r="AF3214">
        <v>0</v>
      </c>
      <c r="AG3214">
        <v>1722</v>
      </c>
      <c r="AH3214">
        <v>61045.7</v>
      </c>
      <c r="AI3214">
        <v>4365.6831000000002</v>
      </c>
      <c r="AJ3214">
        <v>119.7456</v>
      </c>
      <c r="AK3214">
        <v>4245.9375</v>
      </c>
    </row>
    <row r="3215" spans="1:37" ht="19" customHeight="1">
      <c r="A3215" t="s">
        <v>1294</v>
      </c>
      <c r="B3215" t="s">
        <v>1295</v>
      </c>
      <c r="C3215" t="s">
        <v>1296</v>
      </c>
      <c r="D3215">
        <v>7</v>
      </c>
      <c r="E3215" t="s">
        <v>1240</v>
      </c>
      <c r="F3215" t="s">
        <v>1241</v>
      </c>
      <c r="G3215" t="s">
        <v>1311</v>
      </c>
      <c r="H3215" t="s">
        <v>1311</v>
      </c>
      <c r="I3215" t="s">
        <v>1031</v>
      </c>
      <c r="J3215" t="s">
        <v>1032</v>
      </c>
      <c r="K3215">
        <v>59967</v>
      </c>
      <c r="L3215">
        <v>0</v>
      </c>
      <c r="M3215">
        <v>4171.7713999999996</v>
      </c>
      <c r="N3215">
        <v>4171.7713999999996</v>
      </c>
      <c r="O3215">
        <v>0</v>
      </c>
      <c r="P3215">
        <v>10.2857</v>
      </c>
      <c r="Q3215">
        <v>146.28569999999999</v>
      </c>
      <c r="R3215">
        <v>3</v>
      </c>
      <c r="S3215">
        <v>155.42859999999999</v>
      </c>
      <c r="T3215">
        <v>3</v>
      </c>
      <c r="U3215">
        <f t="shared" si="60"/>
        <v>1.9301467040171501E-2</v>
      </c>
      <c r="V3215">
        <f t="shared" si="61"/>
        <v>55.116717809426881</v>
      </c>
      <c r="W3215">
        <f t="shared" si="62"/>
        <v>2855.5714285714289</v>
      </c>
      <c r="X3215">
        <f t="shared" si="63"/>
        <v>3.8343480083919106</v>
      </c>
      <c r="Y3215">
        <f t="shared" si="64"/>
        <v>198.65578095238095</v>
      </c>
      <c r="AA3215">
        <v>10.2857</v>
      </c>
      <c r="AB3215">
        <v>146.28569999999999</v>
      </c>
      <c r="AC3215">
        <v>3</v>
      </c>
      <c r="AD3215">
        <v>155.42859999999999</v>
      </c>
      <c r="AE3215">
        <v>3</v>
      </c>
      <c r="AF3215">
        <v>1.9486369999999999E-2</v>
      </c>
      <c r="AG3215">
        <v>59967</v>
      </c>
      <c r="AH3215">
        <v>0</v>
      </c>
      <c r="AI3215">
        <v>4171.7713999999996</v>
      </c>
      <c r="AJ3215">
        <v>4171.7713999999996</v>
      </c>
      <c r="AK3215">
        <v>0</v>
      </c>
    </row>
    <row r="3216" spans="1:37" ht="19" customHeight="1">
      <c r="A3216" t="s">
        <v>1294</v>
      </c>
      <c r="B3216" t="s">
        <v>1295</v>
      </c>
      <c r="C3216" t="s">
        <v>1296</v>
      </c>
      <c r="D3216">
        <v>7</v>
      </c>
      <c r="E3216" t="s">
        <v>1250</v>
      </c>
      <c r="F3216" t="s">
        <v>1250</v>
      </c>
      <c r="G3216" t="s">
        <v>1311</v>
      </c>
      <c r="H3216" t="s">
        <v>1311</v>
      </c>
      <c r="I3216" t="s">
        <v>1031</v>
      </c>
      <c r="J3216" t="s">
        <v>1042</v>
      </c>
      <c r="K3216">
        <v>3312</v>
      </c>
      <c r="L3216">
        <v>0</v>
      </c>
      <c r="M3216">
        <v>3312</v>
      </c>
      <c r="N3216">
        <v>3312</v>
      </c>
      <c r="O3216">
        <v>0</v>
      </c>
      <c r="Q3216">
        <v>808.57140000000004</v>
      </c>
      <c r="R3216">
        <v>548.71429999999998</v>
      </c>
      <c r="S3216">
        <v>746</v>
      </c>
      <c r="T3216">
        <v>20</v>
      </c>
      <c r="U3216">
        <f t="shared" si="60"/>
        <v>2.6809651474530832E-2</v>
      </c>
      <c r="V3216">
        <f t="shared" si="61"/>
        <v>0.63423975488318651</v>
      </c>
      <c r="W3216">
        <f t="shared" si="62"/>
        <v>23.657142857142858</v>
      </c>
      <c r="X3216">
        <f t="shared" si="63"/>
        <v>0.63423975488318651</v>
      </c>
      <c r="Y3216">
        <f t="shared" si="64"/>
        <v>23.657142857142858</v>
      </c>
      <c r="AB3216">
        <v>808.57140000000004</v>
      </c>
      <c r="AC3216">
        <v>548.71429999999998</v>
      </c>
      <c r="AD3216">
        <v>746</v>
      </c>
      <c r="AE3216">
        <v>20</v>
      </c>
      <c r="AF3216">
        <v>2.7422990000000001E-2</v>
      </c>
      <c r="AG3216">
        <v>3312</v>
      </c>
      <c r="AH3216">
        <v>0</v>
      </c>
      <c r="AI3216">
        <v>3312</v>
      </c>
      <c r="AJ3216">
        <v>3312</v>
      </c>
      <c r="AK3216">
        <v>0</v>
      </c>
    </row>
    <row r="3217" spans="1:37" ht="19" customHeight="1">
      <c r="A3217" t="s">
        <v>1294</v>
      </c>
      <c r="B3217" t="s">
        <v>1295</v>
      </c>
      <c r="C3217" t="s">
        <v>1296</v>
      </c>
      <c r="D3217">
        <v>7</v>
      </c>
      <c r="E3217" t="s">
        <v>1254</v>
      </c>
      <c r="G3217" t="s">
        <v>1311</v>
      </c>
      <c r="H3217" t="s">
        <v>1311</v>
      </c>
      <c r="I3217" t="s">
        <v>1031</v>
      </c>
      <c r="J3217" t="s">
        <v>1032</v>
      </c>
      <c r="K3217">
        <v>1720</v>
      </c>
      <c r="L3217">
        <v>43778.58</v>
      </c>
      <c r="M3217">
        <v>3164.4067</v>
      </c>
      <c r="N3217">
        <v>119.6437</v>
      </c>
      <c r="O3217">
        <v>3044.7631000000001</v>
      </c>
      <c r="P3217">
        <v>652</v>
      </c>
      <c r="R3217">
        <v>0</v>
      </c>
      <c r="S3217">
        <v>1871.4286</v>
      </c>
      <c r="U3217">
        <f t="shared" si="60"/>
        <v>0</v>
      </c>
      <c r="V3217">
        <f t="shared" si="61"/>
        <v>3.4731739927759695</v>
      </c>
      <c r="W3217" t="str">
        <f t="shared" si="62"/>
        <v/>
      </c>
      <c r="X3217">
        <f t="shared" si="63"/>
        <v>0.24155775967087392</v>
      </c>
      <c r="Y3217" t="str">
        <f t="shared" si="64"/>
        <v/>
      </c>
      <c r="AA3217">
        <v>652</v>
      </c>
      <c r="AC3217">
        <v>0</v>
      </c>
      <c r="AD3217">
        <v>1871.4286</v>
      </c>
      <c r="AF3217">
        <v>0</v>
      </c>
      <c r="AG3217">
        <v>1720</v>
      </c>
      <c r="AH3217">
        <v>43778.58</v>
      </c>
      <c r="AI3217">
        <v>3164.4067</v>
      </c>
      <c r="AJ3217">
        <v>119.6437</v>
      </c>
      <c r="AK3217">
        <v>3044.7631000000001</v>
      </c>
    </row>
    <row r="3218" spans="1:37" ht="19" customHeight="1">
      <c r="A3218" t="s">
        <v>1294</v>
      </c>
      <c r="B3218" t="s">
        <v>1295</v>
      </c>
      <c r="C3218" t="s">
        <v>1296</v>
      </c>
      <c r="D3218">
        <v>7</v>
      </c>
      <c r="E3218" t="s">
        <v>1255</v>
      </c>
      <c r="G3218" t="s">
        <v>1311</v>
      </c>
      <c r="H3218" t="s">
        <v>1311</v>
      </c>
      <c r="I3218" t="s">
        <v>1031</v>
      </c>
      <c r="J3218" t="s">
        <v>1032</v>
      </c>
      <c r="K3218">
        <v>11901</v>
      </c>
      <c r="L3218">
        <v>24234.04</v>
      </c>
      <c r="M3218">
        <v>2513.1017000000002</v>
      </c>
      <c r="N3218">
        <v>827.64369999999997</v>
      </c>
      <c r="O3218">
        <v>1685.4580000000001</v>
      </c>
      <c r="P3218">
        <v>5.2857000000000003</v>
      </c>
      <c r="R3218">
        <v>0</v>
      </c>
      <c r="S3218">
        <v>235.28569999999999</v>
      </c>
      <c r="U3218">
        <f t="shared" si="60"/>
        <v>0</v>
      </c>
      <c r="V3218">
        <f t="shared" si="61"/>
        <v>21.939916329078105</v>
      </c>
      <c r="W3218" t="str">
        <f t="shared" si="62"/>
        <v/>
      </c>
      <c r="X3218">
        <f t="shared" si="63"/>
        <v>1.5258663342966809</v>
      </c>
      <c r="Y3218" t="str">
        <f t="shared" si="64"/>
        <v/>
      </c>
      <c r="AA3218">
        <v>5.2857000000000003</v>
      </c>
      <c r="AC3218">
        <v>0</v>
      </c>
      <c r="AD3218">
        <v>235.28569999999999</v>
      </c>
      <c r="AF3218">
        <v>0</v>
      </c>
      <c r="AG3218">
        <v>11901</v>
      </c>
      <c r="AH3218">
        <v>24234.04</v>
      </c>
      <c r="AI3218">
        <v>2513.1017000000002</v>
      </c>
      <c r="AJ3218">
        <v>827.64369999999997</v>
      </c>
      <c r="AK3218">
        <v>1685.4580000000001</v>
      </c>
    </row>
    <row r="3219" spans="1:37" ht="19" customHeight="1">
      <c r="A3219" t="s">
        <v>1294</v>
      </c>
      <c r="B3219" t="s">
        <v>1295</v>
      </c>
      <c r="C3219" t="s">
        <v>1296</v>
      </c>
      <c r="D3219">
        <v>7</v>
      </c>
      <c r="E3219" t="s">
        <v>1261</v>
      </c>
      <c r="G3219" t="s">
        <v>1311</v>
      </c>
      <c r="H3219" t="s">
        <v>1311</v>
      </c>
      <c r="I3219" t="s">
        <v>1031</v>
      </c>
      <c r="J3219" t="s">
        <v>1032</v>
      </c>
      <c r="K3219">
        <v>23766</v>
      </c>
      <c r="L3219">
        <v>8502.27</v>
      </c>
      <c r="M3219">
        <v>2243.6381999999999</v>
      </c>
      <c r="N3219">
        <v>1652.3023000000001</v>
      </c>
      <c r="O3219">
        <v>591.33590000000004</v>
      </c>
      <c r="P3219">
        <v>16</v>
      </c>
      <c r="R3219">
        <v>0</v>
      </c>
      <c r="S3219">
        <v>111.4286</v>
      </c>
      <c r="U3219">
        <f t="shared" si="60"/>
        <v>0</v>
      </c>
      <c r="V3219">
        <f t="shared" si="61"/>
        <v>41.369566315495817</v>
      </c>
      <c r="W3219" t="str">
        <f t="shared" si="62"/>
        <v/>
      </c>
      <c r="X3219">
        <f t="shared" si="63"/>
        <v>2.8764584932157709</v>
      </c>
      <c r="Y3219" t="str">
        <f t="shared" si="64"/>
        <v/>
      </c>
      <c r="AA3219">
        <v>16</v>
      </c>
      <c r="AC3219">
        <v>0</v>
      </c>
      <c r="AD3219">
        <v>111.4286</v>
      </c>
      <c r="AF3219">
        <v>0</v>
      </c>
      <c r="AG3219">
        <v>23766</v>
      </c>
      <c r="AH3219">
        <v>8502.27</v>
      </c>
      <c r="AI3219">
        <v>2243.6381999999999</v>
      </c>
      <c r="AJ3219">
        <v>1652.3023000000001</v>
      </c>
      <c r="AK3219">
        <v>591.33590000000004</v>
      </c>
    </row>
    <row r="3220" spans="1:37" ht="19" customHeight="1">
      <c r="A3220" t="s">
        <v>1294</v>
      </c>
      <c r="B3220" t="s">
        <v>1295</v>
      </c>
      <c r="C3220" t="s">
        <v>1296</v>
      </c>
      <c r="D3220">
        <v>7</v>
      </c>
      <c r="E3220" t="s">
        <v>1246</v>
      </c>
      <c r="G3220" t="s">
        <v>1311</v>
      </c>
      <c r="H3220" t="s">
        <v>1311</v>
      </c>
      <c r="I3220" t="s">
        <v>1031</v>
      </c>
      <c r="J3220" t="s">
        <v>1032</v>
      </c>
      <c r="K3220">
        <v>1107</v>
      </c>
      <c r="L3220">
        <v>28485.05</v>
      </c>
      <c r="M3220">
        <v>2058.0052000000001</v>
      </c>
      <c r="N3220">
        <v>76.993300000000005</v>
      </c>
      <c r="O3220">
        <v>1981.0118</v>
      </c>
      <c r="P3220">
        <v>303.28570000000002</v>
      </c>
      <c r="R3220">
        <v>0</v>
      </c>
      <c r="S3220">
        <v>1165.7143000000001</v>
      </c>
      <c r="U3220">
        <f t="shared" si="60"/>
        <v>0</v>
      </c>
      <c r="V3220">
        <f t="shared" si="61"/>
        <v>3.6264766712441583</v>
      </c>
      <c r="W3220" t="str">
        <f t="shared" si="62"/>
        <v/>
      </c>
      <c r="X3220">
        <f t="shared" si="63"/>
        <v>0.25220651651707698</v>
      </c>
      <c r="Y3220" t="str">
        <f t="shared" si="64"/>
        <v/>
      </c>
      <c r="AA3220">
        <v>303.28570000000002</v>
      </c>
      <c r="AC3220">
        <v>0</v>
      </c>
      <c r="AD3220">
        <v>1165.7143000000001</v>
      </c>
      <c r="AF3220">
        <v>0</v>
      </c>
      <c r="AG3220">
        <v>1107</v>
      </c>
      <c r="AH3220">
        <v>28485.05</v>
      </c>
      <c r="AI3220">
        <v>2058.0052000000001</v>
      </c>
      <c r="AJ3220">
        <v>76.993300000000005</v>
      </c>
      <c r="AK3220">
        <v>1981.0118</v>
      </c>
    </row>
    <row r="3221" spans="1:37" ht="19" customHeight="1">
      <c r="A3221" t="s">
        <v>1294</v>
      </c>
      <c r="B3221" t="s">
        <v>1295</v>
      </c>
      <c r="C3221" t="s">
        <v>1296</v>
      </c>
      <c r="D3221">
        <v>7</v>
      </c>
      <c r="E3221" t="s">
        <v>1251</v>
      </c>
      <c r="F3221" t="s">
        <v>1127</v>
      </c>
      <c r="G3221" t="s">
        <v>1311</v>
      </c>
      <c r="H3221" t="s">
        <v>1311</v>
      </c>
      <c r="I3221" t="s">
        <v>1031</v>
      </c>
      <c r="J3221" t="s">
        <v>1039</v>
      </c>
      <c r="K3221">
        <v>281</v>
      </c>
      <c r="L3221">
        <v>0</v>
      </c>
      <c r="M3221">
        <v>1954.1777</v>
      </c>
      <c r="N3221">
        <v>1954.1777</v>
      </c>
      <c r="O3221">
        <v>0</v>
      </c>
      <c r="P3221">
        <v>147.8571</v>
      </c>
      <c r="Q3221">
        <v>2184.5713999999998</v>
      </c>
      <c r="R3221">
        <v>746.57140000000004</v>
      </c>
      <c r="S3221">
        <v>4085.7143000000001</v>
      </c>
      <c r="T3221">
        <v>17.571400000000001</v>
      </c>
      <c r="U3221">
        <f t="shared" si="60"/>
        <v>4.3006922926549221E-3</v>
      </c>
      <c r="V3221">
        <f t="shared" si="61"/>
        <v>9.8251747908210674E-3</v>
      </c>
      <c r="W3221">
        <f t="shared" si="62"/>
        <v>2.2845565602545697</v>
      </c>
      <c r="X3221">
        <f t="shared" si="63"/>
        <v>6.832789136948289E-2</v>
      </c>
      <c r="Y3221">
        <f t="shared" si="64"/>
        <v>15.887649410812049</v>
      </c>
      <c r="AA3221">
        <v>147.8571</v>
      </c>
      <c r="AB3221">
        <v>2184.5713999999998</v>
      </c>
      <c r="AC3221">
        <v>746.57140000000004</v>
      </c>
      <c r="AD3221">
        <v>4085.7143000000001</v>
      </c>
      <c r="AE3221">
        <v>17.571400000000001</v>
      </c>
      <c r="AF3221">
        <v>4.3035499999999997E-3</v>
      </c>
      <c r="AG3221">
        <v>281</v>
      </c>
      <c r="AH3221">
        <v>0</v>
      </c>
      <c r="AI3221">
        <v>1954.1777</v>
      </c>
      <c r="AJ3221">
        <v>1954.1777</v>
      </c>
      <c r="AK3221">
        <v>0</v>
      </c>
    </row>
    <row r="3222" spans="1:37" ht="19" customHeight="1">
      <c r="A3222" t="s">
        <v>1294</v>
      </c>
      <c r="B3222" t="s">
        <v>1295</v>
      </c>
      <c r="C3222" t="s">
        <v>1296</v>
      </c>
      <c r="D3222">
        <v>7</v>
      </c>
      <c r="E3222" t="s">
        <v>1256</v>
      </c>
      <c r="G3222" t="s">
        <v>1311</v>
      </c>
      <c r="H3222" t="s">
        <v>1311</v>
      </c>
      <c r="I3222" t="s">
        <v>1031</v>
      </c>
      <c r="J3222" t="s">
        <v>1032</v>
      </c>
      <c r="K3222">
        <v>0</v>
      </c>
      <c r="L3222">
        <v>26031.73</v>
      </c>
      <c r="M3222">
        <v>1810.7138</v>
      </c>
      <c r="N3222">
        <v>0</v>
      </c>
      <c r="O3222">
        <v>1810.7138</v>
      </c>
      <c r="P3222">
        <v>0</v>
      </c>
      <c r="R3222">
        <v>0</v>
      </c>
      <c r="S3222">
        <v>0</v>
      </c>
      <c r="U3222" t="str">
        <f t="shared" si="60"/>
        <v/>
      </c>
      <c r="V3222" t="str">
        <f t="shared" si="61"/>
        <v/>
      </c>
      <c r="W3222" t="str">
        <f t="shared" si="62"/>
        <v/>
      </c>
      <c r="X3222" t="str">
        <f t="shared" si="63"/>
        <v/>
      </c>
      <c r="Y3222" t="str">
        <f t="shared" si="64"/>
        <v/>
      </c>
      <c r="AA3222">
        <v>0</v>
      </c>
      <c r="AC3222">
        <v>0</v>
      </c>
      <c r="AD3222">
        <v>0</v>
      </c>
      <c r="AG3222">
        <v>0</v>
      </c>
      <c r="AH3222">
        <v>26031.73</v>
      </c>
      <c r="AI3222">
        <v>1810.7138</v>
      </c>
      <c r="AJ3222">
        <v>0</v>
      </c>
      <c r="AK3222">
        <v>1810.7138</v>
      </c>
    </row>
    <row r="3223" spans="1:37" ht="19" customHeight="1">
      <c r="A3223" t="s">
        <v>1294</v>
      </c>
      <c r="B3223" t="s">
        <v>1295</v>
      </c>
      <c r="C3223" t="s">
        <v>1296</v>
      </c>
      <c r="D3223">
        <v>7</v>
      </c>
      <c r="E3223" t="s">
        <v>1258</v>
      </c>
      <c r="G3223" t="s">
        <v>1311</v>
      </c>
      <c r="H3223" t="s">
        <v>1311</v>
      </c>
      <c r="I3223" t="s">
        <v>1031</v>
      </c>
      <c r="J3223" t="s">
        <v>1032</v>
      </c>
      <c r="K3223">
        <v>0</v>
      </c>
      <c r="L3223">
        <v>24164.25</v>
      </c>
      <c r="M3223">
        <v>1680.4247</v>
      </c>
      <c r="N3223">
        <v>0</v>
      </c>
      <c r="O3223">
        <v>1680.4247</v>
      </c>
      <c r="P3223">
        <v>455</v>
      </c>
      <c r="R3223">
        <v>0</v>
      </c>
      <c r="S3223">
        <v>1769.7143000000001</v>
      </c>
      <c r="U3223">
        <f t="shared" si="60"/>
        <v>0</v>
      </c>
      <c r="V3223">
        <f t="shared" si="61"/>
        <v>1.9506175173505205</v>
      </c>
      <c r="W3223" t="str">
        <f t="shared" si="62"/>
        <v/>
      </c>
      <c r="X3223">
        <f t="shared" si="63"/>
        <v>0.13564939348038912</v>
      </c>
      <c r="Y3223" t="str">
        <f t="shared" si="64"/>
        <v/>
      </c>
      <c r="AA3223">
        <v>455</v>
      </c>
      <c r="AC3223">
        <v>0</v>
      </c>
      <c r="AD3223">
        <v>1769.7143000000001</v>
      </c>
      <c r="AF3223">
        <v>0</v>
      </c>
      <c r="AG3223">
        <v>0</v>
      </c>
      <c r="AH3223">
        <v>24164.25</v>
      </c>
      <c r="AI3223">
        <v>1680.4247</v>
      </c>
      <c r="AJ3223">
        <v>0</v>
      </c>
      <c r="AK3223">
        <v>1680.4247</v>
      </c>
    </row>
    <row r="3224" spans="1:37" ht="19" customHeight="1">
      <c r="A3224" t="s">
        <v>1294</v>
      </c>
      <c r="B3224" t="s">
        <v>1295</v>
      </c>
      <c r="C3224" t="s">
        <v>1296</v>
      </c>
      <c r="D3224">
        <v>7</v>
      </c>
      <c r="E3224" t="s">
        <v>1257</v>
      </c>
      <c r="F3224" t="s">
        <v>1127</v>
      </c>
      <c r="G3224" t="s">
        <v>1311</v>
      </c>
      <c r="H3224" t="s">
        <v>1311</v>
      </c>
      <c r="I3224" t="s">
        <v>1031</v>
      </c>
      <c r="J3224" t="s">
        <v>1039</v>
      </c>
      <c r="K3224">
        <v>220</v>
      </c>
      <c r="L3224">
        <v>0</v>
      </c>
      <c r="M3224">
        <v>1530.0269000000001</v>
      </c>
      <c r="N3224">
        <v>1530.0269000000001</v>
      </c>
      <c r="O3224">
        <v>0</v>
      </c>
      <c r="P3224">
        <v>147.42859999999999</v>
      </c>
      <c r="Q3224">
        <v>2065.1428999999998</v>
      </c>
      <c r="R3224">
        <v>958</v>
      </c>
      <c r="S3224">
        <v>4082.5713999999998</v>
      </c>
      <c r="T3224">
        <v>17.428599999999999</v>
      </c>
      <c r="U3224">
        <f t="shared" si="60"/>
        <v>4.2690251540977338E-3</v>
      </c>
      <c r="V3224">
        <f t="shared" si="61"/>
        <v>7.6982294611115509E-3</v>
      </c>
      <c r="W3224">
        <f t="shared" si="62"/>
        <v>1.8032757323348649</v>
      </c>
      <c r="X3224">
        <f t="shared" si="63"/>
        <v>5.353862799033262E-2</v>
      </c>
      <c r="Y3224">
        <f t="shared" si="64"/>
        <v>12.541183539043379</v>
      </c>
      <c r="AA3224">
        <v>147.42859999999999</v>
      </c>
      <c r="AB3224">
        <v>2065.1428999999998</v>
      </c>
      <c r="AC3224">
        <v>958</v>
      </c>
      <c r="AD3224">
        <v>4082.5713999999998</v>
      </c>
      <c r="AE3224">
        <v>17.428599999999999</v>
      </c>
      <c r="AF3224">
        <v>4.3212600000000004E-3</v>
      </c>
      <c r="AG3224">
        <v>220</v>
      </c>
      <c r="AH3224">
        <v>0</v>
      </c>
      <c r="AI3224">
        <v>1530.0269000000001</v>
      </c>
      <c r="AJ3224">
        <v>1530.0269000000001</v>
      </c>
      <c r="AK3224">
        <v>0</v>
      </c>
    </row>
    <row r="3225" spans="1:37" ht="19" customHeight="1">
      <c r="A3225" t="s">
        <v>1294</v>
      </c>
      <c r="B3225" t="s">
        <v>1295</v>
      </c>
      <c r="C3225" t="s">
        <v>1296</v>
      </c>
      <c r="D3225">
        <v>7</v>
      </c>
      <c r="E3225" t="s">
        <v>1264</v>
      </c>
      <c r="F3225" t="s">
        <v>1265</v>
      </c>
      <c r="G3225" t="s">
        <v>1311</v>
      </c>
      <c r="H3225" t="s">
        <v>1311</v>
      </c>
      <c r="I3225" t="s">
        <v>1031</v>
      </c>
      <c r="J3225" t="s">
        <v>1042</v>
      </c>
      <c r="K3225">
        <v>1257.07</v>
      </c>
      <c r="L3225">
        <v>203.89</v>
      </c>
      <c r="M3225">
        <v>1460.96</v>
      </c>
      <c r="N3225">
        <v>1257.07</v>
      </c>
      <c r="O3225">
        <v>203.89</v>
      </c>
      <c r="P3225">
        <v>1306.2856999999999</v>
      </c>
      <c r="Q3225">
        <v>10896.142900000001</v>
      </c>
      <c r="R3225">
        <v>0</v>
      </c>
      <c r="S3225">
        <v>10948.571400000001</v>
      </c>
      <c r="T3225">
        <v>8.8571000000000009</v>
      </c>
      <c r="U3225">
        <f t="shared" si="60"/>
        <v>8.08973123196694E-4</v>
      </c>
      <c r="V3225">
        <f t="shared" si="61"/>
        <v>1.906263052991292E-2</v>
      </c>
      <c r="W3225">
        <f t="shared" si="62"/>
        <v>23.563984987024131</v>
      </c>
      <c r="X3225">
        <f t="shared" si="63"/>
        <v>1.906263052991292E-2</v>
      </c>
      <c r="Y3225">
        <f t="shared" si="64"/>
        <v>23.563984987024131</v>
      </c>
      <c r="AA3225">
        <v>1306.2856999999999</v>
      </c>
      <c r="AB3225">
        <v>10896.142900000001</v>
      </c>
      <c r="AC3225">
        <v>0</v>
      </c>
      <c r="AD3225">
        <v>10948.571400000001</v>
      </c>
      <c r="AE3225">
        <v>8.8571000000000009</v>
      </c>
      <c r="AF3225">
        <v>8.0984000000000004E-4</v>
      </c>
      <c r="AG3225">
        <v>1257.07</v>
      </c>
      <c r="AH3225">
        <v>203.89</v>
      </c>
      <c r="AI3225">
        <v>1460.96</v>
      </c>
      <c r="AJ3225">
        <v>1257.07</v>
      </c>
      <c r="AK3225">
        <v>203.89</v>
      </c>
    </row>
    <row r="3226" spans="1:37" ht="19" customHeight="1">
      <c r="A3226" t="s">
        <v>1294</v>
      </c>
      <c r="B3226" t="s">
        <v>1295</v>
      </c>
      <c r="C3226" t="s">
        <v>1296</v>
      </c>
      <c r="D3226">
        <v>7</v>
      </c>
      <c r="E3226" t="s">
        <v>1266</v>
      </c>
      <c r="G3226" t="s">
        <v>1311</v>
      </c>
      <c r="H3226" t="s">
        <v>1311</v>
      </c>
      <c r="I3226" t="s">
        <v>1031</v>
      </c>
      <c r="J3226" t="s">
        <v>1042</v>
      </c>
      <c r="K3226">
        <v>1108</v>
      </c>
      <c r="L3226">
        <v>0</v>
      </c>
      <c r="M3226">
        <v>1108</v>
      </c>
      <c r="N3226">
        <v>1108</v>
      </c>
      <c r="O3226">
        <v>0</v>
      </c>
      <c r="R3226">
        <v>32.285699999999999</v>
      </c>
      <c r="S3226">
        <v>389.8571</v>
      </c>
      <c r="T3226">
        <v>2.4285999999999999</v>
      </c>
      <c r="U3226">
        <f t="shared" si="60"/>
        <v>6.2294620259577159E-3</v>
      </c>
      <c r="V3226">
        <f t="shared" si="61"/>
        <v>0.40600957193216253</v>
      </c>
      <c r="W3226">
        <f t="shared" si="62"/>
        <v>65.175703815249236</v>
      </c>
      <c r="X3226">
        <f t="shared" si="63"/>
        <v>0.40600957193216253</v>
      </c>
      <c r="Y3226">
        <f t="shared" si="64"/>
        <v>65.175703815249236</v>
      </c>
      <c r="AC3226">
        <v>32.285699999999999</v>
      </c>
      <c r="AD3226">
        <v>389.8571</v>
      </c>
      <c r="AE3226">
        <v>2.4285999999999999</v>
      </c>
      <c r="AF3226">
        <v>6.1843599999999999E-3</v>
      </c>
      <c r="AG3226">
        <v>1108</v>
      </c>
      <c r="AH3226">
        <v>0</v>
      </c>
      <c r="AI3226">
        <v>1108</v>
      </c>
      <c r="AJ3226">
        <v>1108</v>
      </c>
      <c r="AK3226">
        <v>0</v>
      </c>
    </row>
    <row r="3227" spans="1:37" ht="19" customHeight="1">
      <c r="A3227" t="s">
        <v>1294</v>
      </c>
      <c r="B3227" t="s">
        <v>1295</v>
      </c>
      <c r="C3227" t="s">
        <v>1296</v>
      </c>
      <c r="D3227">
        <v>7</v>
      </c>
      <c r="E3227" t="s">
        <v>1269</v>
      </c>
      <c r="F3227" t="s">
        <v>1269</v>
      </c>
      <c r="G3227" t="s">
        <v>1311</v>
      </c>
      <c r="H3227" t="s">
        <v>1311</v>
      </c>
      <c r="I3227" t="s">
        <v>1031</v>
      </c>
      <c r="J3227" t="s">
        <v>1032</v>
      </c>
      <c r="K3227">
        <v>14703</v>
      </c>
      <c r="L3227">
        <v>0</v>
      </c>
      <c r="M3227">
        <v>1022.6796000000001</v>
      </c>
      <c r="N3227">
        <v>1022.6796000000001</v>
      </c>
      <c r="O3227">
        <v>0</v>
      </c>
      <c r="P3227">
        <v>701</v>
      </c>
      <c r="Q3227">
        <v>39.333300000000001</v>
      </c>
      <c r="R3227">
        <v>39.428600000000003</v>
      </c>
      <c r="S3227">
        <v>696.42859999999996</v>
      </c>
      <c r="T3227">
        <v>3.8571</v>
      </c>
      <c r="U3227">
        <f t="shared" si="60"/>
        <v>5.5383997727835995E-3</v>
      </c>
      <c r="V3227">
        <f t="shared" si="61"/>
        <v>3.015999876266672</v>
      </c>
      <c r="W3227">
        <f t="shared" si="62"/>
        <v>544.56160624006941</v>
      </c>
      <c r="X3227">
        <f t="shared" si="63"/>
        <v>0.2097804221628545</v>
      </c>
      <c r="Y3227">
        <f t="shared" si="64"/>
        <v>37.877443082700921</v>
      </c>
      <c r="AA3227">
        <v>701</v>
      </c>
      <c r="AB3227">
        <v>39.333300000000001</v>
      </c>
      <c r="AC3227">
        <v>39.428600000000003</v>
      </c>
      <c r="AD3227">
        <v>696.42859999999996</v>
      </c>
      <c r="AE3227">
        <v>3.8571</v>
      </c>
      <c r="AF3227">
        <v>5.5648800000000003E-3</v>
      </c>
      <c r="AG3227">
        <v>14703</v>
      </c>
      <c r="AH3227">
        <v>0</v>
      </c>
      <c r="AI3227">
        <v>1022.6796000000001</v>
      </c>
      <c r="AJ3227">
        <v>1022.6796000000001</v>
      </c>
      <c r="AK3227">
        <v>0</v>
      </c>
    </row>
    <row r="3228" spans="1:37" ht="19" customHeight="1">
      <c r="A3228" t="s">
        <v>1294</v>
      </c>
      <c r="B3228" t="s">
        <v>1295</v>
      </c>
      <c r="C3228" t="s">
        <v>1296</v>
      </c>
      <c r="D3228">
        <v>7</v>
      </c>
      <c r="E3228" t="s">
        <v>1038</v>
      </c>
      <c r="F3228" t="s">
        <v>1038</v>
      </c>
      <c r="G3228" t="s">
        <v>1311</v>
      </c>
      <c r="H3228" t="s">
        <v>1311</v>
      </c>
      <c r="I3228" t="s">
        <v>1031</v>
      </c>
      <c r="J3228" t="s">
        <v>1039</v>
      </c>
      <c r="K3228">
        <v>135.72999999999999</v>
      </c>
      <c r="L3228">
        <v>0</v>
      </c>
      <c r="M3228">
        <v>943.94529999999997</v>
      </c>
      <c r="N3228">
        <v>943.94529999999997</v>
      </c>
      <c r="O3228">
        <v>0</v>
      </c>
      <c r="R3228">
        <v>18</v>
      </c>
      <c r="S3228">
        <v>202.42859999999999</v>
      </c>
      <c r="T3228">
        <v>16.571400000000001</v>
      </c>
      <c r="U3228">
        <f t="shared" si="60"/>
        <v>8.1862938339740537E-2</v>
      </c>
      <c r="V3228">
        <f t="shared" si="61"/>
        <v>9.5786860157112172E-2</v>
      </c>
      <c r="W3228">
        <f t="shared" si="62"/>
        <v>1.1700882242900417</v>
      </c>
      <c r="X3228">
        <f t="shared" si="63"/>
        <v>0.6661574924266066</v>
      </c>
      <c r="Y3228">
        <f t="shared" si="64"/>
        <v>8.1374735128853661</v>
      </c>
      <c r="AC3228">
        <v>18</v>
      </c>
      <c r="AD3228">
        <v>202.42859999999999</v>
      </c>
      <c r="AE3228">
        <v>16.571400000000001</v>
      </c>
      <c r="AF3228">
        <v>8.3723770000000003E-2</v>
      </c>
      <c r="AG3228">
        <v>135.72999999999999</v>
      </c>
      <c r="AH3228">
        <v>0</v>
      </c>
      <c r="AI3228">
        <v>943.94529999999997</v>
      </c>
      <c r="AJ3228">
        <v>943.94529999999997</v>
      </c>
      <c r="AK3228">
        <v>0</v>
      </c>
    </row>
    <row r="3229" spans="1:37" ht="19" customHeight="1">
      <c r="A3229" t="s">
        <v>1294</v>
      </c>
      <c r="B3229" t="s">
        <v>1295</v>
      </c>
      <c r="C3229" t="s">
        <v>1296</v>
      </c>
      <c r="D3229">
        <v>7</v>
      </c>
      <c r="E3229" t="s">
        <v>1033</v>
      </c>
      <c r="G3229" t="s">
        <v>1311</v>
      </c>
      <c r="H3229" t="s">
        <v>1311</v>
      </c>
      <c r="I3229" t="s">
        <v>1031</v>
      </c>
      <c r="J3229" t="s">
        <v>1032</v>
      </c>
      <c r="K3229">
        <v>0</v>
      </c>
      <c r="L3229">
        <v>10531.75</v>
      </c>
      <c r="M3229">
        <v>732.48720000000003</v>
      </c>
      <c r="N3229">
        <v>0</v>
      </c>
      <c r="O3229">
        <v>732.48720000000003</v>
      </c>
      <c r="P3229">
        <v>5.7142999999999997</v>
      </c>
      <c r="R3229">
        <v>0</v>
      </c>
      <c r="S3229">
        <v>92.428600000000003</v>
      </c>
      <c r="U3229">
        <f t="shared" si="60"/>
        <v>0</v>
      </c>
      <c r="V3229">
        <f t="shared" si="61"/>
        <v>16.277815679191441</v>
      </c>
      <c r="W3229" t="str">
        <f t="shared" si="62"/>
        <v/>
      </c>
      <c r="X3229">
        <f t="shared" si="63"/>
        <v>1.1321282435461379</v>
      </c>
      <c r="Y3229" t="str">
        <f t="shared" si="64"/>
        <v/>
      </c>
      <c r="AA3229">
        <v>5.7142999999999997</v>
      </c>
      <c r="AC3229">
        <v>0</v>
      </c>
      <c r="AD3229">
        <v>92.428600000000003</v>
      </c>
      <c r="AF3229">
        <v>0</v>
      </c>
      <c r="AG3229">
        <v>0</v>
      </c>
      <c r="AH3229">
        <v>10531.75</v>
      </c>
      <c r="AI3229">
        <v>732.48720000000003</v>
      </c>
      <c r="AJ3229">
        <v>0</v>
      </c>
      <c r="AK3229">
        <v>732.48720000000003</v>
      </c>
    </row>
    <row r="3230" spans="1:37" ht="19" customHeight="1">
      <c r="A3230" t="s">
        <v>1294</v>
      </c>
      <c r="B3230" t="s">
        <v>1295</v>
      </c>
      <c r="C3230" t="s">
        <v>1296</v>
      </c>
      <c r="D3230">
        <v>7</v>
      </c>
      <c r="E3230" t="s">
        <v>1036</v>
      </c>
      <c r="G3230" t="s">
        <v>1311</v>
      </c>
      <c r="H3230" t="s">
        <v>1311</v>
      </c>
      <c r="I3230" t="s">
        <v>1031</v>
      </c>
      <c r="J3230" t="s">
        <v>1032</v>
      </c>
      <c r="K3230">
        <v>0</v>
      </c>
      <c r="L3230">
        <v>10123.35</v>
      </c>
      <c r="M3230">
        <v>704.05</v>
      </c>
      <c r="N3230">
        <v>0</v>
      </c>
      <c r="O3230">
        <v>704.05</v>
      </c>
      <c r="P3230">
        <v>2.8571</v>
      </c>
      <c r="R3230">
        <v>0</v>
      </c>
      <c r="S3230">
        <v>133.71430000000001</v>
      </c>
      <c r="U3230">
        <f t="shared" si="60"/>
        <v>0</v>
      </c>
      <c r="V3230">
        <f t="shared" si="61"/>
        <v>10.815543716288065</v>
      </c>
      <c r="W3230" t="str">
        <f t="shared" si="62"/>
        <v/>
      </c>
      <c r="X3230">
        <f t="shared" si="63"/>
        <v>0.7521900905779817</v>
      </c>
      <c r="Y3230" t="str">
        <f t="shared" si="64"/>
        <v/>
      </c>
      <c r="AA3230">
        <v>2.8571</v>
      </c>
      <c r="AC3230">
        <v>0</v>
      </c>
      <c r="AD3230">
        <v>133.71430000000001</v>
      </c>
      <c r="AF3230">
        <v>0</v>
      </c>
      <c r="AG3230">
        <v>0</v>
      </c>
      <c r="AH3230">
        <v>10123.35</v>
      </c>
      <c r="AI3230">
        <v>704.05</v>
      </c>
      <c r="AJ3230">
        <v>0</v>
      </c>
      <c r="AK3230">
        <v>704.05</v>
      </c>
    </row>
    <row r="3231" spans="1:37" ht="19" customHeight="1">
      <c r="A3231" t="s">
        <v>1294</v>
      </c>
      <c r="B3231" t="s">
        <v>1295</v>
      </c>
      <c r="C3231" t="s">
        <v>1296</v>
      </c>
      <c r="D3231">
        <v>7</v>
      </c>
      <c r="E3231" t="s">
        <v>1268</v>
      </c>
      <c r="G3231" t="s">
        <v>1311</v>
      </c>
      <c r="H3231" t="s">
        <v>1311</v>
      </c>
      <c r="I3231" t="s">
        <v>1031</v>
      </c>
      <c r="J3231" t="s">
        <v>1032</v>
      </c>
      <c r="K3231">
        <v>0</v>
      </c>
      <c r="L3231">
        <v>9297</v>
      </c>
      <c r="M3231">
        <v>646.54700000000003</v>
      </c>
      <c r="N3231">
        <v>0</v>
      </c>
      <c r="O3231">
        <v>646.54700000000003</v>
      </c>
      <c r="P3231">
        <v>37</v>
      </c>
      <c r="R3231">
        <v>0</v>
      </c>
      <c r="S3231">
        <v>178</v>
      </c>
      <c r="U3231">
        <f t="shared" si="60"/>
        <v>0</v>
      </c>
      <c r="V3231">
        <f t="shared" si="61"/>
        <v>7.4614767255216687</v>
      </c>
      <c r="W3231" t="str">
        <f t="shared" si="62"/>
        <v/>
      </c>
      <c r="X3231">
        <f t="shared" si="63"/>
        <v>0.51889807383627606</v>
      </c>
      <c r="Y3231" t="str">
        <f t="shared" si="64"/>
        <v/>
      </c>
      <c r="AA3231">
        <v>37</v>
      </c>
      <c r="AC3231">
        <v>0</v>
      </c>
      <c r="AD3231">
        <v>178</v>
      </c>
      <c r="AF3231">
        <v>0</v>
      </c>
      <c r="AG3231">
        <v>0</v>
      </c>
      <c r="AH3231">
        <v>9297</v>
      </c>
      <c r="AI3231">
        <v>646.54700000000003</v>
      </c>
      <c r="AJ3231">
        <v>0</v>
      </c>
      <c r="AK3231">
        <v>646.54700000000003</v>
      </c>
    </row>
    <row r="3232" spans="1:37" ht="19" customHeight="1">
      <c r="A3232" t="s">
        <v>1294</v>
      </c>
      <c r="B3232" t="s">
        <v>1295</v>
      </c>
      <c r="C3232" t="s">
        <v>1296</v>
      </c>
      <c r="D3232">
        <v>7</v>
      </c>
      <c r="E3232" t="s">
        <v>1030</v>
      </c>
      <c r="G3232" t="s">
        <v>1311</v>
      </c>
      <c r="H3232" t="s">
        <v>1311</v>
      </c>
      <c r="I3232" t="s">
        <v>1031</v>
      </c>
      <c r="J3232" t="s">
        <v>1032</v>
      </c>
      <c r="K3232">
        <v>0</v>
      </c>
      <c r="L3232">
        <v>8906.26</v>
      </c>
      <c r="M3232">
        <v>619.31020000000001</v>
      </c>
      <c r="N3232">
        <v>0</v>
      </c>
      <c r="O3232">
        <v>619.31020000000001</v>
      </c>
      <c r="P3232">
        <v>56.142899999999997</v>
      </c>
      <c r="R3232">
        <v>0</v>
      </c>
      <c r="S3232">
        <v>625.28570000000002</v>
      </c>
      <c r="U3232">
        <f t="shared" si="60"/>
        <v>0</v>
      </c>
      <c r="V3232">
        <f t="shared" si="61"/>
        <v>2.0347864298557559</v>
      </c>
      <c r="W3232" t="str">
        <f t="shared" si="62"/>
        <v/>
      </c>
      <c r="X3232">
        <f t="shared" si="63"/>
        <v>0.1414919383479995</v>
      </c>
      <c r="Y3232" t="str">
        <f t="shared" si="64"/>
        <v/>
      </c>
      <c r="AA3232">
        <v>56.142899999999997</v>
      </c>
      <c r="AC3232">
        <v>0</v>
      </c>
      <c r="AD3232">
        <v>625.28570000000002</v>
      </c>
      <c r="AF3232">
        <v>0</v>
      </c>
      <c r="AG3232">
        <v>0</v>
      </c>
      <c r="AH3232">
        <v>8906.26</v>
      </c>
      <c r="AI3232">
        <v>619.31020000000001</v>
      </c>
      <c r="AJ3232">
        <v>0</v>
      </c>
      <c r="AK3232">
        <v>619.31020000000001</v>
      </c>
    </row>
    <row r="3233" spans="1:37" ht="19" customHeight="1">
      <c r="A3233" t="s">
        <v>1294</v>
      </c>
      <c r="B3233" t="s">
        <v>1295</v>
      </c>
      <c r="C3233" t="s">
        <v>1296</v>
      </c>
      <c r="D3233">
        <v>7</v>
      </c>
      <c r="E3233" t="s">
        <v>1034</v>
      </c>
      <c r="G3233" t="s">
        <v>1311</v>
      </c>
      <c r="H3233" t="s">
        <v>1311</v>
      </c>
      <c r="I3233" t="s">
        <v>1031</v>
      </c>
      <c r="J3233" t="s">
        <v>1032</v>
      </c>
      <c r="K3233">
        <v>2292</v>
      </c>
      <c r="L3233">
        <v>5345.02</v>
      </c>
      <c r="M3233">
        <v>531.1463</v>
      </c>
      <c r="N3233">
        <v>159.38980000000001</v>
      </c>
      <c r="O3233">
        <v>371.75639999999999</v>
      </c>
      <c r="P3233">
        <v>8.7142999999999997</v>
      </c>
      <c r="R3233">
        <v>0</v>
      </c>
      <c r="S3233">
        <v>58.285699999999999</v>
      </c>
      <c r="U3233">
        <f t="shared" si="60"/>
        <v>0</v>
      </c>
      <c r="V3233">
        <f t="shared" si="61"/>
        <v>18.718190862301682</v>
      </c>
      <c r="W3233" t="str">
        <f t="shared" si="62"/>
        <v/>
      </c>
      <c r="X3233">
        <f t="shared" si="63"/>
        <v>1.301829485742521</v>
      </c>
      <c r="Y3233" t="str">
        <f t="shared" si="64"/>
        <v/>
      </c>
      <c r="AA3233">
        <v>8.7142999999999997</v>
      </c>
      <c r="AC3233">
        <v>0</v>
      </c>
      <c r="AD3233">
        <v>58.285699999999999</v>
      </c>
      <c r="AF3233">
        <v>0</v>
      </c>
      <c r="AG3233">
        <v>2292</v>
      </c>
      <c r="AH3233">
        <v>5345.02</v>
      </c>
      <c r="AI3233">
        <v>531.1463</v>
      </c>
      <c r="AJ3233">
        <v>159.38980000000001</v>
      </c>
      <c r="AK3233">
        <v>371.75639999999999</v>
      </c>
    </row>
    <row r="3234" spans="1:37" ht="19" customHeight="1">
      <c r="A3234" t="s">
        <v>1294</v>
      </c>
      <c r="B3234" t="s">
        <v>1295</v>
      </c>
      <c r="C3234" t="s">
        <v>1296</v>
      </c>
      <c r="D3234">
        <v>7</v>
      </c>
      <c r="E3234" t="s">
        <v>1035</v>
      </c>
      <c r="G3234" t="s">
        <v>1311</v>
      </c>
      <c r="H3234" t="s">
        <v>1311</v>
      </c>
      <c r="I3234" t="s">
        <v>1031</v>
      </c>
      <c r="J3234" t="s">
        <v>1032</v>
      </c>
      <c r="K3234">
        <v>0</v>
      </c>
      <c r="L3234">
        <v>7271</v>
      </c>
      <c r="M3234">
        <v>505.75979999999998</v>
      </c>
      <c r="N3234">
        <v>0</v>
      </c>
      <c r="O3234">
        <v>505.75979999999998</v>
      </c>
      <c r="P3234">
        <v>0</v>
      </c>
      <c r="R3234">
        <v>0</v>
      </c>
      <c r="S3234">
        <v>0</v>
      </c>
      <c r="U3234" t="str">
        <f t="shared" si="60"/>
        <v/>
      </c>
      <c r="V3234" t="str">
        <f t="shared" si="61"/>
        <v/>
      </c>
      <c r="W3234" t="str">
        <f t="shared" si="62"/>
        <v/>
      </c>
      <c r="X3234" t="str">
        <f t="shared" si="63"/>
        <v/>
      </c>
      <c r="Y3234" t="str">
        <f t="shared" si="64"/>
        <v/>
      </c>
      <c r="AA3234">
        <v>0</v>
      </c>
      <c r="AC3234">
        <v>0</v>
      </c>
      <c r="AD3234">
        <v>0</v>
      </c>
      <c r="AG3234">
        <v>0</v>
      </c>
      <c r="AH3234">
        <v>7271</v>
      </c>
      <c r="AI3234">
        <v>505.75979999999998</v>
      </c>
      <c r="AJ3234">
        <v>0</v>
      </c>
      <c r="AK3234">
        <v>505.75979999999998</v>
      </c>
    </row>
    <row r="3235" spans="1:37" ht="19" customHeight="1">
      <c r="A3235" t="s">
        <v>1294</v>
      </c>
      <c r="B3235" t="s">
        <v>1295</v>
      </c>
      <c r="C3235" t="s">
        <v>1296</v>
      </c>
      <c r="D3235">
        <v>7</v>
      </c>
      <c r="E3235" t="s">
        <v>1041</v>
      </c>
      <c r="F3235" t="s">
        <v>1041</v>
      </c>
      <c r="G3235" t="s">
        <v>1311</v>
      </c>
      <c r="H3235" t="s">
        <v>1311</v>
      </c>
      <c r="I3235" t="s">
        <v>1031</v>
      </c>
      <c r="J3235" t="s">
        <v>1042</v>
      </c>
      <c r="K3235">
        <v>473</v>
      </c>
      <c r="L3235">
        <v>0</v>
      </c>
      <c r="M3235">
        <v>473</v>
      </c>
      <c r="N3235">
        <v>473</v>
      </c>
      <c r="O3235">
        <v>0</v>
      </c>
      <c r="Q3235">
        <v>253.1429</v>
      </c>
      <c r="R3235">
        <v>7.4286000000000003</v>
      </c>
      <c r="S3235">
        <v>254.71430000000001</v>
      </c>
      <c r="T3235">
        <v>1.4286000000000001</v>
      </c>
      <c r="U3235">
        <f t="shared" si="60"/>
        <v>5.6086368138734263E-3</v>
      </c>
      <c r="V3235">
        <f t="shared" si="61"/>
        <v>0.26528321563190038</v>
      </c>
      <c r="W3235">
        <f t="shared" si="62"/>
        <v>47.29905401891962</v>
      </c>
      <c r="X3235">
        <f t="shared" si="63"/>
        <v>0.26528321563190038</v>
      </c>
      <c r="Y3235">
        <f t="shared" si="64"/>
        <v>47.29905401891962</v>
      </c>
      <c r="AB3235">
        <v>253.1429</v>
      </c>
      <c r="AC3235">
        <v>7.4286000000000003</v>
      </c>
      <c r="AD3235">
        <v>254.71430000000001</v>
      </c>
      <c r="AE3235">
        <v>1.4286000000000001</v>
      </c>
      <c r="AF3235">
        <v>5.6637399999999996E-3</v>
      </c>
      <c r="AG3235">
        <v>473</v>
      </c>
      <c r="AH3235">
        <v>0</v>
      </c>
      <c r="AI3235">
        <v>473</v>
      </c>
      <c r="AJ3235">
        <v>473</v>
      </c>
      <c r="AK3235">
        <v>0</v>
      </c>
    </row>
    <row r="3236" spans="1:37" ht="19" customHeight="1">
      <c r="A3236" t="s">
        <v>1294</v>
      </c>
      <c r="B3236" t="s">
        <v>1295</v>
      </c>
      <c r="C3236" t="s">
        <v>1296</v>
      </c>
      <c r="D3236">
        <v>7</v>
      </c>
      <c r="E3236" t="s">
        <v>1050</v>
      </c>
      <c r="F3236" t="s">
        <v>1050</v>
      </c>
      <c r="G3236" t="s">
        <v>1311</v>
      </c>
      <c r="H3236" t="s">
        <v>1311</v>
      </c>
      <c r="I3236" t="s">
        <v>1031</v>
      </c>
      <c r="J3236" t="s">
        <v>1042</v>
      </c>
      <c r="K3236">
        <v>426</v>
      </c>
      <c r="L3236">
        <v>0</v>
      </c>
      <c r="M3236">
        <v>426</v>
      </c>
      <c r="N3236">
        <v>426</v>
      </c>
      <c r="O3236">
        <v>0</v>
      </c>
      <c r="Q3236">
        <v>82.285700000000006</v>
      </c>
      <c r="R3236">
        <v>1</v>
      </c>
      <c r="S3236">
        <v>78.285700000000006</v>
      </c>
      <c r="T3236">
        <v>1.2857000000000001</v>
      </c>
      <c r="U3236">
        <f t="shared" si="60"/>
        <v>1.6423178179412076E-2</v>
      </c>
      <c r="V3236">
        <f t="shared" si="61"/>
        <v>0.77737240463000079</v>
      </c>
      <c r="W3236">
        <f t="shared" si="62"/>
        <v>47.333859265102937</v>
      </c>
      <c r="X3236">
        <f t="shared" si="63"/>
        <v>0.77737240463000079</v>
      </c>
      <c r="Y3236">
        <f t="shared" si="64"/>
        <v>47.333859265102937</v>
      </c>
      <c r="AB3236">
        <v>82.285700000000006</v>
      </c>
      <c r="AC3236">
        <v>1</v>
      </c>
      <c r="AD3236">
        <v>78.285700000000006</v>
      </c>
      <c r="AE3236">
        <v>1.2857000000000001</v>
      </c>
      <c r="AF3236">
        <v>1.6957570000000002E-2</v>
      </c>
      <c r="AG3236">
        <v>426</v>
      </c>
      <c r="AH3236">
        <v>0</v>
      </c>
      <c r="AI3236">
        <v>426</v>
      </c>
      <c r="AJ3236">
        <v>426</v>
      </c>
      <c r="AK3236">
        <v>0</v>
      </c>
    </row>
    <row r="3237" spans="1:37" ht="19" customHeight="1">
      <c r="A3237" t="s">
        <v>1294</v>
      </c>
      <c r="B3237" t="s">
        <v>1295</v>
      </c>
      <c r="C3237" t="s">
        <v>1296</v>
      </c>
      <c r="D3237">
        <v>7</v>
      </c>
      <c r="E3237" t="s">
        <v>1048</v>
      </c>
      <c r="G3237" t="s">
        <v>1311</v>
      </c>
      <c r="H3237" t="s">
        <v>1311</v>
      </c>
      <c r="I3237" t="s">
        <v>1031</v>
      </c>
      <c r="J3237" t="s">
        <v>1032</v>
      </c>
      <c r="K3237">
        <v>2000</v>
      </c>
      <c r="L3237">
        <v>1715</v>
      </c>
      <c r="M3237">
        <v>258.36829999999998</v>
      </c>
      <c r="N3237">
        <v>139.095</v>
      </c>
      <c r="O3237">
        <v>119.27330000000001</v>
      </c>
      <c r="P3237">
        <v>6.1429</v>
      </c>
      <c r="R3237">
        <v>0</v>
      </c>
      <c r="S3237">
        <v>72.857100000000003</v>
      </c>
      <c r="U3237">
        <f t="shared" si="60"/>
        <v>0</v>
      </c>
      <c r="V3237">
        <f t="shared" si="61"/>
        <v>7.2843180103831422</v>
      </c>
      <c r="W3237" t="str">
        <f t="shared" si="62"/>
        <v/>
      </c>
      <c r="X3237">
        <f t="shared" si="63"/>
        <v>0.50660480780674966</v>
      </c>
      <c r="Y3237" t="str">
        <f t="shared" si="64"/>
        <v/>
      </c>
      <c r="AA3237">
        <v>6.1429</v>
      </c>
      <c r="AC3237">
        <v>0</v>
      </c>
      <c r="AD3237">
        <v>72.857100000000003</v>
      </c>
      <c r="AF3237">
        <v>0</v>
      </c>
      <c r="AG3237">
        <v>2000</v>
      </c>
      <c r="AH3237">
        <v>1715</v>
      </c>
      <c r="AI3237">
        <v>258.36829999999998</v>
      </c>
      <c r="AJ3237">
        <v>139.095</v>
      </c>
      <c r="AK3237">
        <v>119.27330000000001</v>
      </c>
    </row>
    <row r="3238" spans="1:37" ht="19" customHeight="1">
      <c r="A3238" t="s">
        <v>1294</v>
      </c>
      <c r="B3238" t="s">
        <v>1295</v>
      </c>
      <c r="C3238" t="s">
        <v>1296</v>
      </c>
      <c r="D3238">
        <v>7</v>
      </c>
      <c r="E3238" t="s">
        <v>1286</v>
      </c>
      <c r="F3238" t="s">
        <v>1286</v>
      </c>
      <c r="G3238" t="s">
        <v>1311</v>
      </c>
      <c r="H3238" t="s">
        <v>1311</v>
      </c>
      <c r="I3238" t="s">
        <v>1031</v>
      </c>
      <c r="J3238" t="s">
        <v>1042</v>
      </c>
      <c r="K3238">
        <v>186</v>
      </c>
      <c r="L3238">
        <v>0</v>
      </c>
      <c r="M3238">
        <v>186</v>
      </c>
      <c r="N3238">
        <v>186</v>
      </c>
      <c r="O3238">
        <v>0</v>
      </c>
      <c r="R3238">
        <v>20.285699999999999</v>
      </c>
      <c r="S3238">
        <v>111</v>
      </c>
      <c r="T3238">
        <v>0.42859999999999998</v>
      </c>
      <c r="U3238">
        <f t="shared" si="60"/>
        <v>3.8612612612612613E-3</v>
      </c>
      <c r="V3238">
        <f t="shared" si="61"/>
        <v>0.2393822393822394</v>
      </c>
      <c r="W3238">
        <f t="shared" si="62"/>
        <v>61.995866942203861</v>
      </c>
      <c r="X3238">
        <f t="shared" si="63"/>
        <v>0.2393822393822394</v>
      </c>
      <c r="Y3238">
        <f t="shared" si="64"/>
        <v>61.995866942203861</v>
      </c>
      <c r="AC3238">
        <v>20.285699999999999</v>
      </c>
      <c r="AD3238">
        <v>111</v>
      </c>
      <c r="AE3238">
        <v>0.42859999999999998</v>
      </c>
      <c r="AF3238">
        <v>3.6706E-3</v>
      </c>
      <c r="AG3238">
        <v>186</v>
      </c>
      <c r="AH3238">
        <v>0</v>
      </c>
      <c r="AI3238">
        <v>186</v>
      </c>
      <c r="AJ3238">
        <v>186</v>
      </c>
      <c r="AK3238">
        <v>0</v>
      </c>
    </row>
    <row r="3239" spans="1:37" ht="19" customHeight="1">
      <c r="A3239" t="s">
        <v>1294</v>
      </c>
      <c r="B3239" t="s">
        <v>1295</v>
      </c>
      <c r="C3239" t="s">
        <v>1296</v>
      </c>
      <c r="D3239">
        <v>7</v>
      </c>
      <c r="E3239" t="s">
        <v>1040</v>
      </c>
      <c r="G3239" t="s">
        <v>1311</v>
      </c>
      <c r="H3239" t="s">
        <v>1311</v>
      </c>
      <c r="I3239" t="s">
        <v>1031</v>
      </c>
      <c r="J3239" t="s">
        <v>1032</v>
      </c>
      <c r="K3239">
        <v>0</v>
      </c>
      <c r="L3239">
        <v>2448</v>
      </c>
      <c r="M3239">
        <v>170.2764</v>
      </c>
      <c r="N3239">
        <v>0</v>
      </c>
      <c r="O3239">
        <v>170.2764</v>
      </c>
      <c r="P3239">
        <v>4.1429</v>
      </c>
      <c r="R3239">
        <v>0</v>
      </c>
      <c r="S3239">
        <v>93.857100000000003</v>
      </c>
      <c r="U3239">
        <f t="shared" si="60"/>
        <v>0</v>
      </c>
      <c r="V3239">
        <f t="shared" si="61"/>
        <v>3.7260290986434241</v>
      </c>
      <c r="W3239" t="str">
        <f t="shared" si="62"/>
        <v/>
      </c>
      <c r="X3239">
        <f t="shared" si="63"/>
        <v>0.25917272108343425</v>
      </c>
      <c r="Y3239" t="str">
        <f t="shared" si="64"/>
        <v/>
      </c>
      <c r="AA3239">
        <v>4.1429</v>
      </c>
      <c r="AC3239">
        <v>0</v>
      </c>
      <c r="AD3239">
        <v>93.857100000000003</v>
      </c>
      <c r="AF3239">
        <v>0</v>
      </c>
      <c r="AG3239">
        <v>0</v>
      </c>
      <c r="AH3239">
        <v>2448</v>
      </c>
      <c r="AI3239">
        <v>170.2764</v>
      </c>
      <c r="AJ3239">
        <v>0</v>
      </c>
      <c r="AK3239">
        <v>170.2764</v>
      </c>
    </row>
    <row r="3240" spans="1:37" ht="19" customHeight="1">
      <c r="A3240" t="s">
        <v>1294</v>
      </c>
      <c r="B3240" t="s">
        <v>1295</v>
      </c>
      <c r="C3240" t="s">
        <v>1296</v>
      </c>
      <c r="D3240">
        <v>7</v>
      </c>
      <c r="E3240" t="s">
        <v>1043</v>
      </c>
      <c r="G3240" t="s">
        <v>1311</v>
      </c>
      <c r="H3240" t="s">
        <v>1311</v>
      </c>
      <c r="I3240" t="s">
        <v>1031</v>
      </c>
      <c r="J3240" t="s">
        <v>1032</v>
      </c>
      <c r="K3240">
        <v>0</v>
      </c>
      <c r="L3240">
        <v>1976.86</v>
      </c>
      <c r="M3240">
        <v>137.46340000000001</v>
      </c>
      <c r="N3240">
        <v>0</v>
      </c>
      <c r="O3240">
        <v>137.46340000000001</v>
      </c>
      <c r="P3240">
        <v>58</v>
      </c>
      <c r="R3240">
        <v>0</v>
      </c>
      <c r="S3240">
        <v>197.8571</v>
      </c>
      <c r="U3240">
        <f t="shared" si="60"/>
        <v>0</v>
      </c>
      <c r="V3240">
        <f t="shared" si="61"/>
        <v>1.4273360492424654</v>
      </c>
      <c r="W3240" t="str">
        <f t="shared" si="62"/>
        <v/>
      </c>
      <c r="X3240">
        <f t="shared" si="63"/>
        <v>9.9251573845106245E-2</v>
      </c>
      <c r="Y3240" t="str">
        <f t="shared" si="64"/>
        <v/>
      </c>
      <c r="AA3240">
        <v>58</v>
      </c>
      <c r="AC3240">
        <v>0</v>
      </c>
      <c r="AD3240">
        <v>197.8571</v>
      </c>
      <c r="AF3240">
        <v>0</v>
      </c>
      <c r="AG3240">
        <v>0</v>
      </c>
      <c r="AH3240">
        <v>1976.86</v>
      </c>
      <c r="AI3240">
        <v>137.46340000000001</v>
      </c>
      <c r="AJ3240">
        <v>0</v>
      </c>
      <c r="AK3240">
        <v>137.46340000000001</v>
      </c>
    </row>
    <row r="3241" spans="1:37" ht="19" customHeight="1">
      <c r="A3241" t="s">
        <v>1294</v>
      </c>
      <c r="B3241" t="s">
        <v>1295</v>
      </c>
      <c r="C3241" t="s">
        <v>1296</v>
      </c>
      <c r="D3241">
        <v>7</v>
      </c>
      <c r="E3241" t="s">
        <v>1052</v>
      </c>
      <c r="G3241" t="s">
        <v>1311</v>
      </c>
      <c r="H3241" t="s">
        <v>1311</v>
      </c>
      <c r="I3241" t="s">
        <v>1031</v>
      </c>
      <c r="J3241" t="s">
        <v>1032</v>
      </c>
      <c r="K3241">
        <v>0</v>
      </c>
      <c r="L3241">
        <v>1951.28</v>
      </c>
      <c r="M3241">
        <v>135.70480000000001</v>
      </c>
      <c r="N3241">
        <v>0</v>
      </c>
      <c r="O3241">
        <v>135.70480000000001</v>
      </c>
      <c r="P3241">
        <v>0.71430000000000005</v>
      </c>
      <c r="R3241">
        <v>0</v>
      </c>
      <c r="S3241">
        <v>23.571400000000001</v>
      </c>
      <c r="U3241">
        <f t="shared" si="60"/>
        <v>0</v>
      </c>
      <c r="V3241">
        <f t="shared" si="61"/>
        <v>11.825953728428761</v>
      </c>
      <c r="W3241" t="str">
        <f t="shared" si="62"/>
        <v/>
      </c>
      <c r="X3241">
        <f t="shared" si="63"/>
        <v>0.82245433024767312</v>
      </c>
      <c r="Y3241" t="str">
        <f t="shared" si="64"/>
        <v/>
      </c>
      <c r="AA3241">
        <v>0.71430000000000005</v>
      </c>
      <c r="AC3241">
        <v>0</v>
      </c>
      <c r="AD3241">
        <v>23.571400000000001</v>
      </c>
      <c r="AF3241">
        <v>0</v>
      </c>
      <c r="AG3241">
        <v>0</v>
      </c>
      <c r="AH3241">
        <v>1951.28</v>
      </c>
      <c r="AI3241">
        <v>135.70480000000001</v>
      </c>
      <c r="AJ3241">
        <v>0</v>
      </c>
      <c r="AK3241">
        <v>135.70480000000001</v>
      </c>
    </row>
    <row r="3242" spans="1:37" ht="19" customHeight="1">
      <c r="A3242" t="s">
        <v>1294</v>
      </c>
      <c r="B3242" t="s">
        <v>1295</v>
      </c>
      <c r="C3242" t="s">
        <v>1296</v>
      </c>
      <c r="D3242">
        <v>6</v>
      </c>
      <c r="E3242" t="s">
        <v>1270</v>
      </c>
      <c r="G3242" t="s">
        <v>1311</v>
      </c>
      <c r="H3242" t="s">
        <v>1311</v>
      </c>
      <c r="I3242" t="s">
        <v>1031</v>
      </c>
      <c r="J3242" t="s">
        <v>1032</v>
      </c>
      <c r="K3242">
        <v>0</v>
      </c>
      <c r="L3242">
        <v>1743.38</v>
      </c>
      <c r="M3242">
        <v>121.28870000000001</v>
      </c>
      <c r="N3242">
        <v>0</v>
      </c>
      <c r="O3242">
        <v>121.28870000000001</v>
      </c>
      <c r="P3242">
        <v>0.66669999999999996</v>
      </c>
      <c r="R3242">
        <v>0</v>
      </c>
      <c r="S3242">
        <v>5.6666999999999996</v>
      </c>
      <c r="U3242">
        <f t="shared" si="60"/>
        <v>0</v>
      </c>
      <c r="V3242">
        <f t="shared" si="61"/>
        <v>51.275580731878051</v>
      </c>
      <c r="W3242" t="str">
        <f t="shared" si="62"/>
        <v/>
      </c>
      <c r="X3242">
        <f t="shared" si="63"/>
        <v>3.5672937218016365</v>
      </c>
      <c r="Y3242" t="str">
        <f t="shared" si="64"/>
        <v/>
      </c>
      <c r="AA3242">
        <v>0.66669999999999996</v>
      </c>
      <c r="AC3242">
        <v>0</v>
      </c>
      <c r="AD3242">
        <v>5.6666999999999996</v>
      </c>
      <c r="AF3242">
        <v>0</v>
      </c>
      <c r="AG3242">
        <v>0</v>
      </c>
      <c r="AH3242">
        <v>1743.38</v>
      </c>
      <c r="AI3242">
        <v>121.28870000000001</v>
      </c>
      <c r="AJ3242">
        <v>0</v>
      </c>
      <c r="AK3242">
        <v>121.28870000000001</v>
      </c>
    </row>
    <row r="3243" spans="1:37" ht="19" customHeight="1">
      <c r="A3243" t="s">
        <v>1294</v>
      </c>
      <c r="B3243" t="s">
        <v>1295</v>
      </c>
      <c r="C3243" t="s">
        <v>1296</v>
      </c>
      <c r="D3243">
        <v>6</v>
      </c>
      <c r="E3243" t="s">
        <v>1051</v>
      </c>
      <c r="G3243" t="s">
        <v>1311</v>
      </c>
      <c r="H3243" t="s">
        <v>1311</v>
      </c>
      <c r="I3243" t="s">
        <v>1031</v>
      </c>
      <c r="J3243" t="s">
        <v>1032</v>
      </c>
      <c r="K3243">
        <v>0</v>
      </c>
      <c r="L3243">
        <v>1508.71</v>
      </c>
      <c r="M3243">
        <v>104.92189999999999</v>
      </c>
      <c r="N3243">
        <v>0</v>
      </c>
      <c r="O3243">
        <v>104.92189999999999</v>
      </c>
      <c r="P3243">
        <v>0</v>
      </c>
      <c r="R3243">
        <v>0</v>
      </c>
      <c r="S3243">
        <v>0</v>
      </c>
      <c r="U3243" t="str">
        <f t="shared" si="60"/>
        <v/>
      </c>
      <c r="V3243" t="str">
        <f t="shared" si="61"/>
        <v/>
      </c>
      <c r="W3243" t="str">
        <f t="shared" si="62"/>
        <v/>
      </c>
      <c r="X3243" t="str">
        <f t="shared" si="63"/>
        <v/>
      </c>
      <c r="Y3243" t="str">
        <f t="shared" si="64"/>
        <v/>
      </c>
      <c r="AA3243">
        <v>0</v>
      </c>
      <c r="AC3243">
        <v>0</v>
      </c>
      <c r="AD3243">
        <v>0</v>
      </c>
      <c r="AG3243">
        <v>0</v>
      </c>
      <c r="AH3243">
        <v>1508.71</v>
      </c>
      <c r="AI3243">
        <v>104.92189999999999</v>
      </c>
      <c r="AJ3243">
        <v>0</v>
      </c>
      <c r="AK3243">
        <v>104.92189999999999</v>
      </c>
    </row>
    <row r="3244" spans="1:37" ht="19" customHeight="1">
      <c r="A3244" t="s">
        <v>1294</v>
      </c>
      <c r="B3244" t="s">
        <v>1295</v>
      </c>
      <c r="C3244" t="s">
        <v>1296</v>
      </c>
      <c r="D3244">
        <v>7</v>
      </c>
      <c r="E3244" t="s">
        <v>1047</v>
      </c>
      <c r="G3244" t="s">
        <v>1311</v>
      </c>
      <c r="H3244" t="s">
        <v>1311</v>
      </c>
      <c r="I3244" t="s">
        <v>1031</v>
      </c>
      <c r="J3244" t="s">
        <v>1032</v>
      </c>
      <c r="K3244">
        <v>0</v>
      </c>
      <c r="L3244">
        <v>1454.35</v>
      </c>
      <c r="M3244">
        <v>101.1382</v>
      </c>
      <c r="N3244">
        <v>0</v>
      </c>
      <c r="O3244">
        <v>101.1382</v>
      </c>
      <c r="P3244">
        <v>0</v>
      </c>
      <c r="R3244">
        <v>0</v>
      </c>
      <c r="S3244">
        <v>0</v>
      </c>
      <c r="U3244" t="str">
        <f t="shared" si="60"/>
        <v/>
      </c>
      <c r="V3244" t="str">
        <f t="shared" si="61"/>
        <v/>
      </c>
      <c r="W3244" t="str">
        <f t="shared" si="62"/>
        <v/>
      </c>
      <c r="X3244" t="str">
        <f t="shared" si="63"/>
        <v/>
      </c>
      <c r="Y3244" t="str">
        <f t="shared" si="64"/>
        <v/>
      </c>
      <c r="AA3244">
        <v>0</v>
      </c>
      <c r="AC3244">
        <v>0</v>
      </c>
      <c r="AD3244">
        <v>0</v>
      </c>
      <c r="AG3244">
        <v>0</v>
      </c>
      <c r="AH3244">
        <v>1454.35</v>
      </c>
      <c r="AI3244">
        <v>101.1382</v>
      </c>
      <c r="AJ3244">
        <v>0</v>
      </c>
      <c r="AK3244">
        <v>101.1382</v>
      </c>
    </row>
    <row r="3245" spans="1:37" ht="19" customHeight="1">
      <c r="A3245" t="s">
        <v>1294</v>
      </c>
      <c r="B3245" t="s">
        <v>1295</v>
      </c>
      <c r="C3245" t="s">
        <v>1296</v>
      </c>
      <c r="D3245">
        <v>4</v>
      </c>
      <c r="E3245" t="s">
        <v>1282</v>
      </c>
      <c r="G3245" t="s">
        <v>1311</v>
      </c>
      <c r="H3245" t="s">
        <v>1311</v>
      </c>
      <c r="I3245" t="s">
        <v>1031</v>
      </c>
      <c r="J3245" t="s">
        <v>1032</v>
      </c>
      <c r="K3245">
        <v>799</v>
      </c>
      <c r="L3245">
        <v>638.89</v>
      </c>
      <c r="M3245">
        <v>100.015</v>
      </c>
      <c r="N3245">
        <v>55.542499999999997</v>
      </c>
      <c r="O3245">
        <v>44.472499999999997</v>
      </c>
      <c r="P3245">
        <v>1.25</v>
      </c>
      <c r="R3245">
        <v>0</v>
      </c>
      <c r="S3245">
        <v>13</v>
      </c>
      <c r="U3245">
        <f t="shared" si="60"/>
        <v>0</v>
      </c>
      <c r="V3245">
        <f t="shared" si="61"/>
        <v>27.651730769230767</v>
      </c>
      <c r="W3245" t="str">
        <f t="shared" si="62"/>
        <v/>
      </c>
      <c r="X3245">
        <f t="shared" si="63"/>
        <v>1.9233653846153846</v>
      </c>
      <c r="Y3245" t="str">
        <f t="shared" si="64"/>
        <v/>
      </c>
      <c r="AA3245">
        <v>1.25</v>
      </c>
      <c r="AC3245">
        <v>0</v>
      </c>
      <c r="AD3245">
        <v>13</v>
      </c>
      <c r="AF3245">
        <v>0</v>
      </c>
      <c r="AG3245">
        <v>799</v>
      </c>
      <c r="AH3245">
        <v>638.89</v>
      </c>
      <c r="AI3245">
        <v>100.015</v>
      </c>
      <c r="AJ3245">
        <v>55.542499999999997</v>
      </c>
      <c r="AK3245">
        <v>44.472499999999997</v>
      </c>
    </row>
    <row r="3246" spans="1:37" ht="19" customHeight="1">
      <c r="A3246" t="s">
        <v>1294</v>
      </c>
      <c r="B3246" t="s">
        <v>1295</v>
      </c>
      <c r="C3246" t="s">
        <v>1296</v>
      </c>
      <c r="D3246">
        <v>4</v>
      </c>
      <c r="E3246" t="s">
        <v>1037</v>
      </c>
      <c r="G3246" t="s">
        <v>1311</v>
      </c>
      <c r="H3246" t="s">
        <v>1311</v>
      </c>
      <c r="I3246" t="s">
        <v>1031</v>
      </c>
      <c r="J3246" t="s">
        <v>1032</v>
      </c>
      <c r="K3246">
        <v>0</v>
      </c>
      <c r="L3246">
        <v>950.3</v>
      </c>
      <c r="M3246">
        <v>66.138800000000003</v>
      </c>
      <c r="N3246">
        <v>0</v>
      </c>
      <c r="O3246">
        <v>66.138800000000003</v>
      </c>
      <c r="P3246">
        <v>0.25</v>
      </c>
      <c r="R3246">
        <v>0</v>
      </c>
      <c r="S3246">
        <v>16</v>
      </c>
      <c r="U3246">
        <f t="shared" si="60"/>
        <v>0</v>
      </c>
      <c r="V3246">
        <f t="shared" si="61"/>
        <v>14.848437499999999</v>
      </c>
      <c r="W3246" t="str">
        <f t="shared" si="62"/>
        <v/>
      </c>
      <c r="X3246">
        <f t="shared" si="63"/>
        <v>1.0334187500000001</v>
      </c>
      <c r="Y3246" t="str">
        <f t="shared" si="64"/>
        <v/>
      </c>
      <c r="AA3246">
        <v>0.25</v>
      </c>
      <c r="AC3246">
        <v>0</v>
      </c>
      <c r="AD3246">
        <v>16</v>
      </c>
      <c r="AF3246">
        <v>0</v>
      </c>
      <c r="AG3246">
        <v>0</v>
      </c>
      <c r="AH3246">
        <v>950.3</v>
      </c>
      <c r="AI3246">
        <v>66.138800000000003</v>
      </c>
      <c r="AJ3246">
        <v>0</v>
      </c>
      <c r="AK3246">
        <v>66.138800000000003</v>
      </c>
    </row>
    <row r="3247" spans="1:37" ht="19" customHeight="1">
      <c r="A3247" t="s">
        <v>1294</v>
      </c>
      <c r="B3247" t="s">
        <v>1295</v>
      </c>
      <c r="C3247" t="s">
        <v>1296</v>
      </c>
      <c r="D3247">
        <v>2</v>
      </c>
      <c r="E3247" t="s">
        <v>1297</v>
      </c>
      <c r="G3247" t="s">
        <v>1311</v>
      </c>
      <c r="H3247" t="s">
        <v>1311</v>
      </c>
      <c r="I3247" t="s">
        <v>1031</v>
      </c>
      <c r="J3247" t="s">
        <v>1032</v>
      </c>
      <c r="K3247">
        <v>0</v>
      </c>
      <c r="L3247">
        <v>679.91</v>
      </c>
      <c r="M3247">
        <v>47.346200000000003</v>
      </c>
      <c r="N3247">
        <v>0</v>
      </c>
      <c r="O3247">
        <v>47.346200000000003</v>
      </c>
      <c r="P3247">
        <v>0</v>
      </c>
      <c r="R3247">
        <v>0</v>
      </c>
      <c r="S3247">
        <v>0</v>
      </c>
      <c r="U3247" t="str">
        <f t="shared" si="60"/>
        <v/>
      </c>
      <c r="V3247" t="str">
        <f t="shared" si="61"/>
        <v/>
      </c>
      <c r="W3247" t="str">
        <f t="shared" si="62"/>
        <v/>
      </c>
      <c r="X3247" t="str">
        <f t="shared" si="63"/>
        <v/>
      </c>
      <c r="Y3247" t="str">
        <f t="shared" si="64"/>
        <v/>
      </c>
      <c r="AA3247">
        <v>0</v>
      </c>
      <c r="AC3247">
        <v>0</v>
      </c>
      <c r="AD3247">
        <v>0</v>
      </c>
      <c r="AG3247">
        <v>0</v>
      </c>
      <c r="AH3247">
        <v>679.91</v>
      </c>
      <c r="AI3247">
        <v>47.346200000000003</v>
      </c>
      <c r="AJ3247">
        <v>0</v>
      </c>
      <c r="AK3247">
        <v>47.346200000000003</v>
      </c>
    </row>
    <row r="3248" spans="1:37" ht="19" customHeight="1">
      <c r="A3248" t="s">
        <v>1294</v>
      </c>
      <c r="B3248" t="s">
        <v>1295</v>
      </c>
      <c r="C3248" t="s">
        <v>1296</v>
      </c>
      <c r="D3248">
        <v>2</v>
      </c>
      <c r="E3248" t="s">
        <v>1044</v>
      </c>
      <c r="G3248" t="s">
        <v>1311</v>
      </c>
      <c r="H3248" t="s">
        <v>1311</v>
      </c>
      <c r="I3248" t="s">
        <v>1031</v>
      </c>
      <c r="J3248" t="s">
        <v>1032</v>
      </c>
      <c r="K3248">
        <v>0</v>
      </c>
      <c r="L3248">
        <v>543.26</v>
      </c>
      <c r="M3248">
        <v>37.830500000000001</v>
      </c>
      <c r="N3248">
        <v>0</v>
      </c>
      <c r="O3248">
        <v>37.830500000000001</v>
      </c>
      <c r="P3248">
        <v>0</v>
      </c>
      <c r="R3248">
        <v>0</v>
      </c>
      <c r="S3248">
        <v>0</v>
      </c>
      <c r="U3248" t="str">
        <f t="shared" si="60"/>
        <v/>
      </c>
      <c r="V3248" t="str">
        <f t="shared" si="61"/>
        <v/>
      </c>
      <c r="W3248" t="str">
        <f t="shared" si="62"/>
        <v/>
      </c>
      <c r="X3248" t="str">
        <f t="shared" si="63"/>
        <v/>
      </c>
      <c r="Y3248" t="str">
        <f t="shared" si="64"/>
        <v/>
      </c>
      <c r="AA3248">
        <v>0</v>
      </c>
      <c r="AC3248">
        <v>0</v>
      </c>
      <c r="AD3248">
        <v>0</v>
      </c>
      <c r="AG3248">
        <v>0</v>
      </c>
      <c r="AH3248">
        <v>543.26</v>
      </c>
      <c r="AI3248">
        <v>37.830500000000001</v>
      </c>
      <c r="AJ3248">
        <v>0</v>
      </c>
      <c r="AK3248">
        <v>37.830500000000001</v>
      </c>
    </row>
    <row r="3249" spans="1:37" ht="19" customHeight="1">
      <c r="A3249" t="s">
        <v>1294</v>
      </c>
      <c r="B3249" t="s">
        <v>1295</v>
      </c>
      <c r="C3249" t="s">
        <v>1296</v>
      </c>
      <c r="D3249">
        <v>2</v>
      </c>
      <c r="E3249" t="s">
        <v>1049</v>
      </c>
      <c r="G3249" t="s">
        <v>1311</v>
      </c>
      <c r="H3249" t="s">
        <v>1311</v>
      </c>
      <c r="I3249" t="s">
        <v>1031</v>
      </c>
      <c r="J3249" t="s">
        <v>1032</v>
      </c>
      <c r="K3249">
        <v>0</v>
      </c>
      <c r="L3249">
        <v>469.08</v>
      </c>
      <c r="M3249">
        <v>32.639099999999999</v>
      </c>
      <c r="N3249">
        <v>0</v>
      </c>
      <c r="O3249">
        <v>32.639099999999999</v>
      </c>
      <c r="P3249">
        <v>0.5</v>
      </c>
      <c r="R3249">
        <v>0</v>
      </c>
      <c r="S3249">
        <v>22</v>
      </c>
      <c r="U3249">
        <f t="shared" si="60"/>
        <v>0</v>
      </c>
      <c r="V3249">
        <f t="shared" si="61"/>
        <v>10.66090909090909</v>
      </c>
      <c r="W3249" t="str">
        <f t="shared" si="62"/>
        <v/>
      </c>
      <c r="X3249">
        <f t="shared" si="63"/>
        <v>0.7417977272727273</v>
      </c>
      <c r="Y3249" t="str">
        <f t="shared" si="64"/>
        <v/>
      </c>
      <c r="AA3249">
        <v>0.5</v>
      </c>
      <c r="AC3249">
        <v>0</v>
      </c>
      <c r="AD3249">
        <v>22</v>
      </c>
      <c r="AF3249">
        <v>0</v>
      </c>
      <c r="AG3249">
        <v>0</v>
      </c>
      <c r="AH3249">
        <v>469.08</v>
      </c>
      <c r="AI3249">
        <v>32.639099999999999</v>
      </c>
      <c r="AJ3249">
        <v>0</v>
      </c>
      <c r="AK3249">
        <v>32.639099999999999</v>
      </c>
    </row>
    <row r="3250" spans="1:37" ht="19" customHeight="1">
      <c r="A3250" t="s">
        <v>1294</v>
      </c>
      <c r="B3250" t="s">
        <v>1295</v>
      </c>
      <c r="C3250" t="s">
        <v>1296</v>
      </c>
      <c r="D3250">
        <v>7</v>
      </c>
      <c r="E3250" t="s">
        <v>1053</v>
      </c>
      <c r="F3250" t="s">
        <v>1053</v>
      </c>
      <c r="G3250" t="s">
        <v>1311</v>
      </c>
      <c r="H3250" t="s">
        <v>1311</v>
      </c>
      <c r="I3250" t="s">
        <v>1031</v>
      </c>
      <c r="J3250" t="s">
        <v>1032</v>
      </c>
      <c r="K3250">
        <v>332</v>
      </c>
      <c r="L3250">
        <v>0</v>
      </c>
      <c r="M3250">
        <v>23.0839</v>
      </c>
      <c r="N3250">
        <v>23.0839</v>
      </c>
      <c r="O3250">
        <v>0</v>
      </c>
      <c r="R3250">
        <v>18.571400000000001</v>
      </c>
      <c r="S3250">
        <v>76.142899999999997</v>
      </c>
      <c r="T3250">
        <v>1.2857000000000001</v>
      </c>
      <c r="U3250">
        <f t="shared" si="60"/>
        <v>1.6885356349705619E-2</v>
      </c>
      <c r="V3250">
        <f t="shared" si="61"/>
        <v>0.62288895522197651</v>
      </c>
      <c r="W3250">
        <f t="shared" si="62"/>
        <v>36.889298769986333</v>
      </c>
      <c r="X3250">
        <f t="shared" si="63"/>
        <v>4.3309356486290911E-2</v>
      </c>
      <c r="Y3250">
        <f t="shared" si="64"/>
        <v>2.5649062767364081</v>
      </c>
      <c r="AC3250">
        <v>18.571400000000001</v>
      </c>
      <c r="AD3250">
        <v>76.142899999999997</v>
      </c>
      <c r="AE3250">
        <v>1.2857000000000001</v>
      </c>
      <c r="AF3250">
        <v>1.6231209999999999E-2</v>
      </c>
      <c r="AG3250">
        <v>332</v>
      </c>
      <c r="AH3250">
        <v>0</v>
      </c>
      <c r="AI3250">
        <v>23.0839</v>
      </c>
      <c r="AJ3250">
        <v>23.0839</v>
      </c>
      <c r="AK3250">
        <v>0</v>
      </c>
    </row>
    <row r="3251" spans="1:37" ht="19" customHeight="1">
      <c r="A3251" t="s">
        <v>1294</v>
      </c>
      <c r="B3251" t="s">
        <v>1295</v>
      </c>
      <c r="C3251" t="s">
        <v>1296</v>
      </c>
      <c r="D3251">
        <v>7</v>
      </c>
      <c r="E3251" t="s">
        <v>1045</v>
      </c>
      <c r="F3251" t="s">
        <v>1046</v>
      </c>
      <c r="G3251" t="s">
        <v>1311</v>
      </c>
      <c r="H3251" t="s">
        <v>1311</v>
      </c>
      <c r="I3251" t="s">
        <v>1031</v>
      </c>
      <c r="J3251" t="s">
        <v>1032</v>
      </c>
      <c r="K3251">
        <v>296</v>
      </c>
      <c r="L3251">
        <v>0</v>
      </c>
      <c r="M3251">
        <v>20.576599999999999</v>
      </c>
      <c r="N3251">
        <v>20.576599999999999</v>
      </c>
      <c r="O3251">
        <v>0</v>
      </c>
      <c r="Q3251">
        <v>432</v>
      </c>
      <c r="R3251">
        <v>250.57140000000001</v>
      </c>
      <c r="S3251">
        <v>440</v>
      </c>
      <c r="T3251">
        <v>0.57140000000000002</v>
      </c>
      <c r="U3251">
        <f t="shared" si="60"/>
        <v>1.2986363636363636E-3</v>
      </c>
      <c r="V3251">
        <f t="shared" si="61"/>
        <v>9.6103896103896108E-2</v>
      </c>
      <c r="W3251">
        <f t="shared" si="62"/>
        <v>74.003700185009251</v>
      </c>
      <c r="X3251">
        <f t="shared" si="63"/>
        <v>6.6807142857142855E-3</v>
      </c>
      <c r="Y3251">
        <f t="shared" si="64"/>
        <v>5.1444072203610176</v>
      </c>
      <c r="AB3251">
        <v>432</v>
      </c>
      <c r="AC3251">
        <v>250.57140000000001</v>
      </c>
      <c r="AD3251">
        <v>440</v>
      </c>
      <c r="AE3251">
        <v>0.57140000000000002</v>
      </c>
      <c r="AF3251">
        <v>1.05298E-3</v>
      </c>
      <c r="AG3251">
        <v>296</v>
      </c>
      <c r="AH3251">
        <v>0</v>
      </c>
      <c r="AI3251">
        <v>20.576599999999999</v>
      </c>
      <c r="AJ3251">
        <v>20.576599999999999</v>
      </c>
      <c r="AK3251">
        <v>0</v>
      </c>
    </row>
    <row r="3252" spans="1:37" ht="19" customHeight="1">
      <c r="A3252" t="s">
        <v>1294</v>
      </c>
      <c r="B3252" t="s">
        <v>1295</v>
      </c>
      <c r="C3252" t="s">
        <v>1296</v>
      </c>
      <c r="D3252">
        <v>7</v>
      </c>
      <c r="E3252" t="s">
        <v>1054</v>
      </c>
      <c r="F3252" t="s">
        <v>1055</v>
      </c>
      <c r="G3252" t="s">
        <v>1311</v>
      </c>
      <c r="H3252" t="s">
        <v>1311</v>
      </c>
      <c r="I3252" t="s">
        <v>1031</v>
      </c>
      <c r="J3252" t="s">
        <v>1032</v>
      </c>
      <c r="K3252">
        <v>0</v>
      </c>
      <c r="L3252">
        <v>0</v>
      </c>
      <c r="M3252">
        <v>0</v>
      </c>
      <c r="N3252">
        <v>0</v>
      </c>
      <c r="O3252">
        <v>0</v>
      </c>
      <c r="Q3252">
        <v>25288</v>
      </c>
      <c r="R3252">
        <v>2344.1428999999998</v>
      </c>
      <c r="S3252">
        <v>25709.7143</v>
      </c>
      <c r="T3252">
        <v>0</v>
      </c>
      <c r="U3252">
        <f t="shared" si="60"/>
        <v>0</v>
      </c>
      <c r="V3252">
        <f t="shared" si="61"/>
        <v>0</v>
      </c>
      <c r="W3252" t="str">
        <f t="shared" si="62"/>
        <v/>
      </c>
      <c r="X3252">
        <f t="shared" si="63"/>
        <v>0</v>
      </c>
      <c r="Y3252" t="str">
        <f t="shared" si="64"/>
        <v/>
      </c>
      <c r="AB3252">
        <v>25288</v>
      </c>
      <c r="AC3252">
        <v>2344.1428999999998</v>
      </c>
      <c r="AD3252">
        <v>25709.7143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</row>
    <row r="3253" spans="1:37" ht="19" customHeight="1">
      <c r="A3253" t="s">
        <v>1294</v>
      </c>
      <c r="B3253" t="s">
        <v>1295</v>
      </c>
      <c r="C3253" t="s">
        <v>1296</v>
      </c>
      <c r="D3253">
        <v>1</v>
      </c>
      <c r="E3253" t="s">
        <v>1271</v>
      </c>
      <c r="F3253" t="s">
        <v>1271</v>
      </c>
      <c r="G3253" t="s">
        <v>1311</v>
      </c>
      <c r="H3253" t="s">
        <v>1311</v>
      </c>
      <c r="I3253" t="s">
        <v>1031</v>
      </c>
      <c r="J3253" t="s">
        <v>1042</v>
      </c>
      <c r="K3253">
        <v>0</v>
      </c>
      <c r="L3253">
        <v>0</v>
      </c>
      <c r="M3253">
        <v>0</v>
      </c>
      <c r="N3253">
        <v>0</v>
      </c>
      <c r="O3253">
        <v>0</v>
      </c>
      <c r="Q3253">
        <v>151</v>
      </c>
      <c r="R3253">
        <v>11</v>
      </c>
      <c r="S3253">
        <v>109</v>
      </c>
      <c r="T3253">
        <v>0</v>
      </c>
      <c r="U3253">
        <f t="shared" si="60"/>
        <v>0</v>
      </c>
      <c r="V3253">
        <f t="shared" si="61"/>
        <v>0</v>
      </c>
      <c r="W3253" t="str">
        <f t="shared" si="62"/>
        <v/>
      </c>
      <c r="X3253">
        <f t="shared" si="63"/>
        <v>0</v>
      </c>
      <c r="Y3253" t="str">
        <f t="shared" si="64"/>
        <v/>
      </c>
      <c r="AB3253">
        <v>151</v>
      </c>
      <c r="AC3253">
        <v>11</v>
      </c>
      <c r="AD3253">
        <v>109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</row>
    <row r="3254" spans="1:37" ht="19" customHeight="1">
      <c r="A3254" t="s">
        <v>1294</v>
      </c>
      <c r="B3254" t="s">
        <v>1295</v>
      </c>
      <c r="C3254" t="s">
        <v>1296</v>
      </c>
      <c r="D3254">
        <v>7</v>
      </c>
      <c r="E3254" t="s">
        <v>1057</v>
      </c>
      <c r="F3254" t="s">
        <v>1058</v>
      </c>
      <c r="G3254" t="s">
        <v>1311</v>
      </c>
      <c r="H3254" t="s">
        <v>1311</v>
      </c>
      <c r="I3254" t="s">
        <v>1031</v>
      </c>
      <c r="J3254" t="s">
        <v>1039</v>
      </c>
      <c r="K3254">
        <v>0</v>
      </c>
      <c r="L3254">
        <v>0</v>
      </c>
      <c r="M3254">
        <v>0</v>
      </c>
      <c r="N3254">
        <v>0</v>
      </c>
      <c r="O3254">
        <v>0</v>
      </c>
      <c r="R3254">
        <v>0</v>
      </c>
      <c r="S3254">
        <v>0</v>
      </c>
      <c r="T3254">
        <v>0</v>
      </c>
      <c r="U3254" t="str">
        <f t="shared" si="60"/>
        <v/>
      </c>
      <c r="V3254" t="str">
        <f t="shared" si="61"/>
        <v/>
      </c>
      <c r="W3254" t="str">
        <f t="shared" si="62"/>
        <v/>
      </c>
      <c r="X3254" t="str">
        <f t="shared" si="63"/>
        <v/>
      </c>
      <c r="Y3254" t="str">
        <f t="shared" si="64"/>
        <v/>
      </c>
      <c r="AC3254">
        <v>0</v>
      </c>
      <c r="AD3254">
        <v>0</v>
      </c>
      <c r="AE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</row>
    <row r="3255" spans="1:37" ht="19" customHeight="1">
      <c r="A3255" t="s">
        <v>1294</v>
      </c>
      <c r="B3255" t="s">
        <v>1295</v>
      </c>
      <c r="C3255" t="s">
        <v>1296</v>
      </c>
      <c r="D3255">
        <v>7</v>
      </c>
      <c r="E3255" t="s">
        <v>1059</v>
      </c>
      <c r="G3255" t="s">
        <v>1311</v>
      </c>
      <c r="H3255" t="s">
        <v>1311</v>
      </c>
      <c r="I3255" t="s">
        <v>1031</v>
      </c>
      <c r="J3255" t="s">
        <v>1039</v>
      </c>
      <c r="K3255">
        <v>0</v>
      </c>
      <c r="L3255">
        <v>0</v>
      </c>
      <c r="M3255">
        <v>0</v>
      </c>
      <c r="N3255">
        <v>0</v>
      </c>
      <c r="O3255">
        <v>0</v>
      </c>
      <c r="R3255">
        <v>0</v>
      </c>
      <c r="S3255">
        <v>0</v>
      </c>
      <c r="T3255">
        <v>0</v>
      </c>
      <c r="U3255" t="str">
        <f t="shared" si="60"/>
        <v/>
      </c>
      <c r="V3255" t="str">
        <f t="shared" si="61"/>
        <v/>
      </c>
      <c r="W3255" t="str">
        <f t="shared" si="62"/>
        <v/>
      </c>
      <c r="X3255" t="str">
        <f t="shared" si="63"/>
        <v/>
      </c>
      <c r="Y3255" t="str">
        <f t="shared" si="64"/>
        <v/>
      </c>
      <c r="AC3255">
        <v>0</v>
      </c>
      <c r="AD3255">
        <v>0</v>
      </c>
      <c r="AE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</row>
    <row r="3256" spans="1:37" ht="19" customHeight="1">
      <c r="A3256" t="s">
        <v>1294</v>
      </c>
      <c r="B3256" t="s">
        <v>1295</v>
      </c>
      <c r="C3256" t="s">
        <v>1296</v>
      </c>
      <c r="D3256">
        <v>7</v>
      </c>
      <c r="E3256" t="s">
        <v>1060</v>
      </c>
      <c r="F3256" t="s">
        <v>1061</v>
      </c>
      <c r="G3256" t="s">
        <v>1311</v>
      </c>
      <c r="H3256" t="s">
        <v>1311</v>
      </c>
      <c r="I3256" t="s">
        <v>1031</v>
      </c>
      <c r="J3256" t="s">
        <v>1042</v>
      </c>
      <c r="K3256">
        <v>0</v>
      </c>
      <c r="L3256">
        <v>0</v>
      </c>
      <c r="M3256">
        <v>0</v>
      </c>
      <c r="N3256">
        <v>0</v>
      </c>
      <c r="O3256">
        <v>0</v>
      </c>
      <c r="R3256">
        <v>0.42859999999999998</v>
      </c>
      <c r="S3256">
        <v>0.42859999999999998</v>
      </c>
      <c r="T3256">
        <v>0</v>
      </c>
      <c r="U3256">
        <f t="shared" si="60"/>
        <v>0</v>
      </c>
      <c r="V3256">
        <f t="shared" si="61"/>
        <v>0</v>
      </c>
      <c r="W3256" t="str">
        <f t="shared" si="62"/>
        <v/>
      </c>
      <c r="X3256">
        <f t="shared" si="63"/>
        <v>0</v>
      </c>
      <c r="Y3256" t="str">
        <f t="shared" si="64"/>
        <v/>
      </c>
      <c r="AC3256">
        <v>0.42859999999999998</v>
      </c>
      <c r="AD3256">
        <v>0.42859999999999998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</row>
    <row r="3257" spans="1:37" ht="19" customHeight="1">
      <c r="A3257" t="s">
        <v>1294</v>
      </c>
      <c r="B3257" t="s">
        <v>1295</v>
      </c>
      <c r="C3257" t="s">
        <v>1296</v>
      </c>
      <c r="D3257">
        <v>7</v>
      </c>
      <c r="E3257" t="s">
        <v>1063</v>
      </c>
      <c r="G3257" t="s">
        <v>1311</v>
      </c>
      <c r="H3257" t="s">
        <v>1311</v>
      </c>
      <c r="I3257" t="s">
        <v>1031</v>
      </c>
      <c r="J3257" t="s">
        <v>1039</v>
      </c>
      <c r="K3257">
        <v>0</v>
      </c>
      <c r="L3257">
        <v>0</v>
      </c>
      <c r="M3257">
        <v>0</v>
      </c>
      <c r="N3257">
        <v>0</v>
      </c>
      <c r="O3257">
        <v>0</v>
      </c>
      <c r="Q3257">
        <v>0</v>
      </c>
      <c r="R3257">
        <v>0</v>
      </c>
      <c r="S3257">
        <v>0</v>
      </c>
      <c r="T3257">
        <v>0</v>
      </c>
      <c r="U3257" t="str">
        <f t="shared" si="60"/>
        <v/>
      </c>
      <c r="V3257" t="str">
        <f t="shared" si="61"/>
        <v/>
      </c>
      <c r="W3257" t="str">
        <f t="shared" si="62"/>
        <v/>
      </c>
      <c r="X3257" t="str">
        <f t="shared" si="63"/>
        <v/>
      </c>
      <c r="Y3257" t="str">
        <f t="shared" si="64"/>
        <v/>
      </c>
      <c r="AB3257">
        <v>0</v>
      </c>
      <c r="AC3257">
        <v>0</v>
      </c>
      <c r="AD3257">
        <v>0</v>
      </c>
      <c r="AE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</row>
    <row r="3258" spans="1:37" ht="19" customHeight="1">
      <c r="A3258" t="s">
        <v>1294</v>
      </c>
      <c r="B3258" t="s">
        <v>1295</v>
      </c>
      <c r="C3258" t="s">
        <v>1296</v>
      </c>
      <c r="D3258">
        <v>7</v>
      </c>
      <c r="E3258" t="s">
        <v>1064</v>
      </c>
      <c r="F3258" t="s">
        <v>1064</v>
      </c>
      <c r="G3258" t="s">
        <v>1064</v>
      </c>
      <c r="H3258" t="s">
        <v>1065</v>
      </c>
      <c r="I3258" t="s">
        <v>1066</v>
      </c>
      <c r="J3258" t="s">
        <v>1039</v>
      </c>
      <c r="K3258">
        <v>29799.01</v>
      </c>
      <c r="L3258">
        <v>0</v>
      </c>
      <c r="M3258">
        <v>207247.98490000001</v>
      </c>
      <c r="N3258">
        <v>207247.98490000001</v>
      </c>
      <c r="O3258">
        <v>0</v>
      </c>
      <c r="Q3258">
        <v>43371</v>
      </c>
      <c r="R3258">
        <v>6146.5713999999998</v>
      </c>
      <c r="S3258">
        <v>43972</v>
      </c>
      <c r="T3258">
        <v>3419</v>
      </c>
      <c r="U3258">
        <f t="shared" si="60"/>
        <v>7.7754025288820153E-2</v>
      </c>
      <c r="V3258">
        <f t="shared" si="61"/>
        <v>9.6811639874725477E-2</v>
      </c>
      <c r="W3258">
        <f t="shared" si="62"/>
        <v>1.2451013245309823</v>
      </c>
      <c r="X3258">
        <f t="shared" si="63"/>
        <v>0.67331153883640238</v>
      </c>
      <c r="Y3258">
        <f t="shared" si="64"/>
        <v>8.6595071616596329</v>
      </c>
      <c r="AB3258">
        <v>43371</v>
      </c>
      <c r="AC3258">
        <v>6146.5713999999998</v>
      </c>
      <c r="AD3258">
        <v>43972</v>
      </c>
      <c r="AE3258">
        <v>3419</v>
      </c>
      <c r="AF3258">
        <v>7.7786839999999996E-2</v>
      </c>
      <c r="AG3258">
        <v>29799.01</v>
      </c>
      <c r="AH3258">
        <v>0</v>
      </c>
      <c r="AI3258">
        <v>207247.98490000001</v>
      </c>
      <c r="AJ3258">
        <v>207247.98490000001</v>
      </c>
      <c r="AK3258">
        <v>0</v>
      </c>
    </row>
    <row r="3259" spans="1:37" ht="19" customHeight="1">
      <c r="A3259" t="s">
        <v>1294</v>
      </c>
      <c r="B3259" t="s">
        <v>1295</v>
      </c>
      <c r="C3259" t="s">
        <v>1296</v>
      </c>
      <c r="D3259">
        <v>7</v>
      </c>
      <c r="E3259" t="s">
        <v>1067</v>
      </c>
      <c r="F3259" t="s">
        <v>1067</v>
      </c>
      <c r="G3259" t="s">
        <v>1067</v>
      </c>
      <c r="H3259" t="s">
        <v>1066</v>
      </c>
      <c r="I3259" t="s">
        <v>1066</v>
      </c>
      <c r="J3259" t="s">
        <v>1032</v>
      </c>
      <c r="K3259">
        <v>444772</v>
      </c>
      <c r="L3259">
        <v>0</v>
      </c>
      <c r="M3259">
        <v>30930.9689</v>
      </c>
      <c r="N3259">
        <v>30930.9689</v>
      </c>
      <c r="O3259">
        <v>0</v>
      </c>
      <c r="P3259">
        <v>588</v>
      </c>
      <c r="Q3259">
        <v>6770.2857000000004</v>
      </c>
      <c r="R3259">
        <v>578.57140000000004</v>
      </c>
      <c r="S3259">
        <v>7238.5713999999998</v>
      </c>
      <c r="T3259">
        <v>53.428600000000003</v>
      </c>
      <c r="U3259">
        <f t="shared" si="60"/>
        <v>7.3810973253645058E-3</v>
      </c>
      <c r="V3259">
        <f t="shared" si="61"/>
        <v>8.7778172835122064</v>
      </c>
      <c r="W3259">
        <f t="shared" si="62"/>
        <v>1189.2293105725612</v>
      </c>
      <c r="X3259">
        <f t="shared" si="63"/>
        <v>0.61043949125888886</v>
      </c>
      <c r="Y3259">
        <f t="shared" si="64"/>
        <v>82.703081174822884</v>
      </c>
      <c r="AA3259">
        <v>588</v>
      </c>
      <c r="AB3259">
        <v>6770.2857000000004</v>
      </c>
      <c r="AC3259">
        <v>578.57140000000004</v>
      </c>
      <c r="AD3259">
        <v>7238.5713999999998</v>
      </c>
      <c r="AE3259">
        <v>53.428600000000003</v>
      </c>
      <c r="AF3259">
        <v>7.3701399999999999E-3</v>
      </c>
      <c r="AG3259">
        <v>444772</v>
      </c>
      <c r="AH3259">
        <v>0</v>
      </c>
      <c r="AI3259">
        <v>30930.9689</v>
      </c>
      <c r="AJ3259">
        <v>30930.9689</v>
      </c>
      <c r="AK3259">
        <v>0</v>
      </c>
    </row>
    <row r="3260" spans="1:37" ht="19" customHeight="1">
      <c r="A3260" t="s">
        <v>1294</v>
      </c>
      <c r="B3260" t="s">
        <v>1295</v>
      </c>
      <c r="C3260" t="s">
        <v>1296</v>
      </c>
      <c r="D3260">
        <v>7</v>
      </c>
      <c r="E3260" t="s">
        <v>1068</v>
      </c>
      <c r="F3260" t="s">
        <v>1068</v>
      </c>
      <c r="G3260" t="s">
        <v>1068</v>
      </c>
      <c r="H3260" t="s">
        <v>1065</v>
      </c>
      <c r="I3260" t="s">
        <v>1066</v>
      </c>
      <c r="J3260" t="s">
        <v>1032</v>
      </c>
      <c r="K3260">
        <v>286397</v>
      </c>
      <c r="L3260">
        <v>0</v>
      </c>
      <c r="M3260">
        <v>19918.7883</v>
      </c>
      <c r="N3260">
        <v>19918.7883</v>
      </c>
      <c r="O3260">
        <v>0</v>
      </c>
      <c r="Q3260">
        <v>1221.1429000000001</v>
      </c>
      <c r="R3260">
        <v>378</v>
      </c>
      <c r="S3260">
        <v>1232.4286</v>
      </c>
      <c r="T3260">
        <v>65</v>
      </c>
      <c r="U3260">
        <f t="shared" si="60"/>
        <v>5.274139207739905E-2</v>
      </c>
      <c r="V3260">
        <f t="shared" si="61"/>
        <v>33.197750476463419</v>
      </c>
      <c r="W3260">
        <f t="shared" si="62"/>
        <v>629.44395604395606</v>
      </c>
      <c r="X3260">
        <f t="shared" si="63"/>
        <v>2.3088892822791403</v>
      </c>
      <c r="Y3260">
        <f t="shared" si="64"/>
        <v>43.777556703296703</v>
      </c>
      <c r="AB3260">
        <v>1221.1429000000001</v>
      </c>
      <c r="AC3260">
        <v>378</v>
      </c>
      <c r="AD3260">
        <v>1232.4286</v>
      </c>
      <c r="AE3260">
        <v>65</v>
      </c>
      <c r="AF3260">
        <v>5.5709750000000002E-2</v>
      </c>
      <c r="AG3260">
        <v>286397</v>
      </c>
      <c r="AH3260">
        <v>0</v>
      </c>
      <c r="AI3260">
        <v>19918.7883</v>
      </c>
      <c r="AJ3260">
        <v>19918.7883</v>
      </c>
      <c r="AK3260">
        <v>0</v>
      </c>
    </row>
    <row r="3261" spans="1:37" ht="19" customHeight="1">
      <c r="A3261" t="s">
        <v>1294</v>
      </c>
      <c r="B3261" t="s">
        <v>1295</v>
      </c>
      <c r="C3261" t="s">
        <v>1296</v>
      </c>
      <c r="D3261">
        <v>7</v>
      </c>
      <c r="E3261" t="s">
        <v>1069</v>
      </c>
      <c r="G3261" t="s">
        <v>1070</v>
      </c>
      <c r="H3261" t="s">
        <v>1071</v>
      </c>
      <c r="I3261" t="s">
        <v>1072</v>
      </c>
      <c r="J3261" t="s">
        <v>1032</v>
      </c>
      <c r="K3261">
        <v>3987111</v>
      </c>
      <c r="L3261">
        <v>7340332.9000000004</v>
      </c>
      <c r="M3261">
        <v>787808.03229999996</v>
      </c>
      <c r="N3261">
        <v>277287.625</v>
      </c>
      <c r="O3261">
        <v>510520.40730000002</v>
      </c>
      <c r="P3261">
        <v>1738.3570999999999</v>
      </c>
      <c r="R3261">
        <v>0</v>
      </c>
      <c r="S3261">
        <v>14791.7857</v>
      </c>
      <c r="U3261">
        <f t="shared" si="60"/>
        <v>0</v>
      </c>
      <c r="V3261">
        <f t="shared" si="61"/>
        <v>109.39898023458868</v>
      </c>
      <c r="W3261" t="str">
        <f t="shared" si="62"/>
        <v/>
      </c>
      <c r="X3261">
        <f t="shared" si="63"/>
        <v>7.6085475342091859</v>
      </c>
      <c r="Y3261" t="str">
        <f t="shared" si="64"/>
        <v/>
      </c>
      <c r="AA3261">
        <v>1738.3570999999999</v>
      </c>
      <c r="AC3261">
        <v>0</v>
      </c>
      <c r="AD3261">
        <v>14791.7857</v>
      </c>
      <c r="AF3261">
        <v>0</v>
      </c>
      <c r="AG3261">
        <v>3987111</v>
      </c>
      <c r="AH3261">
        <v>7340332.9000000004</v>
      </c>
      <c r="AI3261">
        <v>787808.03229999996</v>
      </c>
      <c r="AJ3261">
        <v>277287.625</v>
      </c>
      <c r="AK3261">
        <v>510520.40730000002</v>
      </c>
    </row>
    <row r="3262" spans="1:37" ht="19" customHeight="1">
      <c r="A3262" t="s">
        <v>1298</v>
      </c>
      <c r="B3262" t="s">
        <v>1299</v>
      </c>
      <c r="C3262" t="s">
        <v>1300</v>
      </c>
      <c r="D3262">
        <v>7</v>
      </c>
      <c r="E3262" t="s">
        <v>1076</v>
      </c>
      <c r="F3262" t="s">
        <v>1076</v>
      </c>
      <c r="G3262" t="s">
        <v>1076</v>
      </c>
      <c r="H3262" t="s">
        <v>1077</v>
      </c>
      <c r="I3262" t="s">
        <v>1078</v>
      </c>
      <c r="J3262" t="s">
        <v>1042</v>
      </c>
      <c r="K3262">
        <v>24963976</v>
      </c>
      <c r="L3262">
        <v>0</v>
      </c>
      <c r="M3262">
        <v>24963976</v>
      </c>
      <c r="N3262">
        <v>24963976</v>
      </c>
      <c r="O3262">
        <v>0</v>
      </c>
      <c r="P3262">
        <v>288924.57140000002</v>
      </c>
      <c r="Q3262">
        <v>480794.57140000002</v>
      </c>
      <c r="R3262">
        <v>124935.28569999999</v>
      </c>
      <c r="S3262">
        <v>463993</v>
      </c>
      <c r="T3262">
        <v>12903.857099999999</v>
      </c>
      <c r="U3262">
        <f t="shared" si="60"/>
        <v>2.7810456407747527E-2</v>
      </c>
      <c r="V3262">
        <f t="shared" si="61"/>
        <v>7.6860691555999461</v>
      </c>
      <c r="W3262">
        <f t="shared" si="62"/>
        <v>276.37335550734565</v>
      </c>
      <c r="X3262">
        <f t="shared" si="63"/>
        <v>7.6860691555999461</v>
      </c>
      <c r="Y3262">
        <f t="shared" si="64"/>
        <v>276.37335550734565</v>
      </c>
      <c r="AA3262">
        <v>288924.57140000002</v>
      </c>
      <c r="AB3262">
        <v>480794.57140000002</v>
      </c>
      <c r="AC3262">
        <v>124935.28569999999</v>
      </c>
      <c r="AD3262">
        <v>463993</v>
      </c>
      <c r="AE3262">
        <v>12903.857099999999</v>
      </c>
      <c r="AF3262">
        <v>2.7993629999999999E-2</v>
      </c>
      <c r="AG3262">
        <v>24963976</v>
      </c>
      <c r="AH3262">
        <v>0</v>
      </c>
      <c r="AI3262">
        <v>24963976</v>
      </c>
      <c r="AJ3262">
        <v>24963976</v>
      </c>
      <c r="AK3262">
        <v>0</v>
      </c>
    </row>
    <row r="3263" spans="1:37" ht="19" customHeight="1">
      <c r="A3263" t="s">
        <v>1298</v>
      </c>
      <c r="B3263" t="s">
        <v>1299</v>
      </c>
      <c r="C3263" t="s">
        <v>1300</v>
      </c>
      <c r="D3263">
        <v>7</v>
      </c>
      <c r="E3263" t="s">
        <v>1079</v>
      </c>
      <c r="F3263" t="s">
        <v>1079</v>
      </c>
      <c r="G3263" t="s">
        <v>1079</v>
      </c>
      <c r="H3263" t="s">
        <v>1080</v>
      </c>
      <c r="I3263" t="s">
        <v>1078</v>
      </c>
      <c r="J3263" t="s">
        <v>1042</v>
      </c>
      <c r="K3263">
        <v>22250766</v>
      </c>
      <c r="L3263">
        <v>0</v>
      </c>
      <c r="M3263">
        <v>22250766</v>
      </c>
      <c r="N3263">
        <v>22250766</v>
      </c>
      <c r="O3263">
        <v>0</v>
      </c>
      <c r="P3263">
        <v>210703.57139999999</v>
      </c>
      <c r="Q3263">
        <v>533582.57140000002</v>
      </c>
      <c r="R3263">
        <v>77983.571400000001</v>
      </c>
      <c r="S3263">
        <v>516921</v>
      </c>
      <c r="T3263">
        <v>11553.7143</v>
      </c>
      <c r="U3263">
        <f t="shared" si="60"/>
        <v>2.2351025205011983E-2</v>
      </c>
      <c r="V3263">
        <f t="shared" si="61"/>
        <v>6.1492585078626272</v>
      </c>
      <c r="W3263">
        <f t="shared" si="62"/>
        <v>275.12198887788469</v>
      </c>
      <c r="X3263">
        <f t="shared" si="63"/>
        <v>6.1492585078626272</v>
      </c>
      <c r="Y3263">
        <f t="shared" si="64"/>
        <v>275.12198887788469</v>
      </c>
      <c r="AA3263">
        <v>210703.57139999999</v>
      </c>
      <c r="AB3263">
        <v>533582.57140000002</v>
      </c>
      <c r="AC3263">
        <v>77983.571400000001</v>
      </c>
      <c r="AD3263">
        <v>516921</v>
      </c>
      <c r="AE3263">
        <v>11553.7143</v>
      </c>
      <c r="AF3263">
        <v>2.2449199999999999E-2</v>
      </c>
      <c r="AG3263">
        <v>22250766</v>
      </c>
      <c r="AH3263">
        <v>0</v>
      </c>
      <c r="AI3263">
        <v>22250766</v>
      </c>
      <c r="AJ3263">
        <v>22250766</v>
      </c>
      <c r="AK3263">
        <v>0</v>
      </c>
    </row>
    <row r="3264" spans="1:37" ht="19" customHeight="1">
      <c r="A3264" t="s">
        <v>1298</v>
      </c>
      <c r="B3264" t="s">
        <v>1299</v>
      </c>
      <c r="C3264" t="s">
        <v>1300</v>
      </c>
      <c r="D3264">
        <v>7</v>
      </c>
      <c r="E3264" t="s">
        <v>1081</v>
      </c>
      <c r="F3264" t="s">
        <v>1081</v>
      </c>
      <c r="G3264" t="s">
        <v>1081</v>
      </c>
      <c r="H3264" t="s">
        <v>1082</v>
      </c>
      <c r="I3264" t="s">
        <v>1078</v>
      </c>
      <c r="J3264" t="s">
        <v>1042</v>
      </c>
      <c r="K3264">
        <v>15018594</v>
      </c>
      <c r="L3264">
        <v>0</v>
      </c>
      <c r="M3264">
        <v>15018594</v>
      </c>
      <c r="N3264">
        <v>15018594</v>
      </c>
      <c r="O3264">
        <v>0</v>
      </c>
      <c r="Q3264">
        <v>357038.28570000001</v>
      </c>
      <c r="R3264">
        <v>72847</v>
      </c>
      <c r="S3264">
        <v>326717.71429999999</v>
      </c>
      <c r="T3264">
        <v>16293</v>
      </c>
      <c r="U3264">
        <f t="shared" si="60"/>
        <v>4.9868737711109778E-2</v>
      </c>
      <c r="V3264">
        <f t="shared" si="61"/>
        <v>6.5668720570240247</v>
      </c>
      <c r="W3264">
        <f t="shared" si="62"/>
        <v>131.68314175237396</v>
      </c>
      <c r="X3264">
        <f t="shared" si="63"/>
        <v>6.5668720570240247</v>
      </c>
      <c r="Y3264">
        <f t="shared" si="64"/>
        <v>131.68314175237396</v>
      </c>
      <c r="AB3264">
        <v>357038.28570000001</v>
      </c>
      <c r="AC3264">
        <v>72847</v>
      </c>
      <c r="AD3264">
        <v>326717.71429999999</v>
      </c>
      <c r="AE3264">
        <v>16293</v>
      </c>
      <c r="AF3264">
        <v>5.0026849999999998E-2</v>
      </c>
      <c r="AG3264">
        <v>15018594</v>
      </c>
      <c r="AH3264">
        <v>0</v>
      </c>
      <c r="AI3264">
        <v>15018594</v>
      </c>
      <c r="AJ3264">
        <v>15018594</v>
      </c>
      <c r="AK3264">
        <v>0</v>
      </c>
    </row>
    <row r="3265" spans="1:37" ht="19" customHeight="1">
      <c r="A3265" t="s">
        <v>1298</v>
      </c>
      <c r="B3265" t="s">
        <v>1299</v>
      </c>
      <c r="C3265" t="s">
        <v>1300</v>
      </c>
      <c r="D3265">
        <v>7</v>
      </c>
      <c r="E3265" t="s">
        <v>1083</v>
      </c>
      <c r="F3265" t="s">
        <v>1083</v>
      </c>
      <c r="G3265" t="s">
        <v>1083</v>
      </c>
      <c r="H3265" t="s">
        <v>1084</v>
      </c>
      <c r="I3265" t="s">
        <v>1078</v>
      </c>
      <c r="J3265" t="s">
        <v>1042</v>
      </c>
      <c r="K3265">
        <v>6548613</v>
      </c>
      <c r="L3265">
        <v>0</v>
      </c>
      <c r="M3265">
        <v>6548613</v>
      </c>
      <c r="N3265">
        <v>6548613</v>
      </c>
      <c r="O3265">
        <v>0</v>
      </c>
      <c r="Q3265">
        <v>95026.285699999993</v>
      </c>
      <c r="R3265">
        <v>28739</v>
      </c>
      <c r="S3265">
        <v>103413.14290000001</v>
      </c>
      <c r="T3265">
        <v>5369.1428999999998</v>
      </c>
      <c r="U3265">
        <f t="shared" si="60"/>
        <v>5.1919347477833978E-2</v>
      </c>
      <c r="V3265">
        <f t="shared" si="61"/>
        <v>9.0463950386053185</v>
      </c>
      <c r="W3265">
        <f t="shared" si="62"/>
        <v>174.23938238953238</v>
      </c>
      <c r="X3265">
        <f t="shared" si="63"/>
        <v>9.0463950386053185</v>
      </c>
      <c r="Y3265">
        <f t="shared" si="64"/>
        <v>174.23938238953238</v>
      </c>
      <c r="AB3265">
        <v>95026.285699999993</v>
      </c>
      <c r="AC3265">
        <v>28739</v>
      </c>
      <c r="AD3265">
        <v>103413.14290000001</v>
      </c>
      <c r="AE3265">
        <v>5369.1428999999998</v>
      </c>
      <c r="AF3265">
        <v>5.19716E-2</v>
      </c>
      <c r="AG3265">
        <v>6548613</v>
      </c>
      <c r="AH3265">
        <v>0</v>
      </c>
      <c r="AI3265">
        <v>6548613</v>
      </c>
      <c r="AJ3265">
        <v>6548613</v>
      </c>
      <c r="AK3265">
        <v>0</v>
      </c>
    </row>
    <row r="3266" spans="1:37" ht="19" customHeight="1">
      <c r="A3266" t="s">
        <v>1298</v>
      </c>
      <c r="B3266" t="s">
        <v>1299</v>
      </c>
      <c r="C3266" t="s">
        <v>1300</v>
      </c>
      <c r="D3266">
        <v>7</v>
      </c>
      <c r="E3266" t="s">
        <v>1085</v>
      </c>
      <c r="F3266" t="s">
        <v>1085</v>
      </c>
      <c r="G3266" t="s">
        <v>1085</v>
      </c>
      <c r="H3266" t="s">
        <v>1082</v>
      </c>
      <c r="I3266" t="s">
        <v>1078</v>
      </c>
      <c r="J3266" t="s">
        <v>1042</v>
      </c>
      <c r="K3266">
        <v>693398</v>
      </c>
      <c r="L3266">
        <v>0</v>
      </c>
      <c r="M3266">
        <v>693398</v>
      </c>
      <c r="N3266">
        <v>693398</v>
      </c>
      <c r="O3266">
        <v>0</v>
      </c>
      <c r="Q3266">
        <v>15030.142900000001</v>
      </c>
      <c r="R3266">
        <v>9661.4285999999993</v>
      </c>
      <c r="S3266">
        <v>14745.428599999999</v>
      </c>
      <c r="T3266">
        <v>716.42859999999996</v>
      </c>
      <c r="U3266">
        <f t="shared" si="60"/>
        <v>4.8586488696571353E-2</v>
      </c>
      <c r="V3266">
        <f t="shared" si="61"/>
        <v>6.7178011456959039</v>
      </c>
      <c r="W3266">
        <f t="shared" si="62"/>
        <v>138.26480006920042</v>
      </c>
      <c r="X3266">
        <f t="shared" si="63"/>
        <v>6.7178011456959039</v>
      </c>
      <c r="Y3266">
        <f t="shared" si="64"/>
        <v>138.26480006920042</v>
      </c>
      <c r="AB3266">
        <v>15030.142900000001</v>
      </c>
      <c r="AC3266">
        <v>9661.4285999999993</v>
      </c>
      <c r="AD3266">
        <v>14745.428599999999</v>
      </c>
      <c r="AE3266">
        <v>716.42859999999996</v>
      </c>
      <c r="AF3266">
        <v>5.7337399999999997E-2</v>
      </c>
      <c r="AG3266">
        <v>693398</v>
      </c>
      <c r="AH3266">
        <v>0</v>
      </c>
      <c r="AI3266">
        <v>693398</v>
      </c>
      <c r="AJ3266">
        <v>693398</v>
      </c>
      <c r="AK3266">
        <v>0</v>
      </c>
    </row>
    <row r="3267" spans="1:37" ht="19" customHeight="1">
      <c r="A3267" t="s">
        <v>1298</v>
      </c>
      <c r="B3267" t="s">
        <v>1299</v>
      </c>
      <c r="C3267" t="s">
        <v>1300</v>
      </c>
      <c r="D3267">
        <v>7</v>
      </c>
      <c r="E3267" t="s">
        <v>1086</v>
      </c>
      <c r="F3267" t="s">
        <v>1087</v>
      </c>
      <c r="G3267" t="s">
        <v>1088</v>
      </c>
      <c r="H3267" t="s">
        <v>1089</v>
      </c>
      <c r="I3267" t="s">
        <v>1078</v>
      </c>
      <c r="J3267" t="s">
        <v>1039</v>
      </c>
      <c r="K3267">
        <v>30373.13</v>
      </c>
      <c r="L3267">
        <v>0</v>
      </c>
      <c r="M3267">
        <v>211591.6243</v>
      </c>
      <c r="N3267">
        <v>211591.6243</v>
      </c>
      <c r="O3267">
        <v>0</v>
      </c>
      <c r="Q3267">
        <v>1833.5714</v>
      </c>
      <c r="R3267">
        <v>25</v>
      </c>
      <c r="S3267">
        <v>1858.2856999999999</v>
      </c>
      <c r="T3267">
        <v>160.57140000000001</v>
      </c>
      <c r="U3267">
        <f t="shared" si="60"/>
        <v>8.6408349372757917E-2</v>
      </c>
      <c r="V3267">
        <f t="shared" si="61"/>
        <v>2.3349577362773508</v>
      </c>
      <c r="W3267">
        <f t="shared" si="62"/>
        <v>27.022362459495099</v>
      </c>
      <c r="X3267">
        <f t="shared" si="63"/>
        <v>16.266268905798501</v>
      </c>
      <c r="Y3267">
        <f t="shared" si="64"/>
        <v>188.2488095638451</v>
      </c>
      <c r="AB3267">
        <v>1833.5714</v>
      </c>
      <c r="AC3267">
        <v>25</v>
      </c>
      <c r="AD3267">
        <v>1858.2856999999999</v>
      </c>
      <c r="AE3267">
        <v>160.57140000000001</v>
      </c>
      <c r="AF3267">
        <v>8.6659249999999993E-2</v>
      </c>
      <c r="AG3267">
        <v>30373.13</v>
      </c>
      <c r="AH3267">
        <v>0</v>
      </c>
      <c r="AI3267">
        <v>211591.6243</v>
      </c>
      <c r="AJ3267">
        <v>211591.6243</v>
      </c>
      <c r="AK3267">
        <v>0</v>
      </c>
    </row>
    <row r="3268" spans="1:37" ht="19" customHeight="1">
      <c r="A3268" t="s">
        <v>1298</v>
      </c>
      <c r="B3268" t="s">
        <v>1299</v>
      </c>
      <c r="C3268" t="s">
        <v>1300</v>
      </c>
      <c r="D3268">
        <v>7</v>
      </c>
      <c r="E3268" t="s">
        <v>1099</v>
      </c>
      <c r="F3268" t="s">
        <v>1099</v>
      </c>
      <c r="G3268" t="s">
        <v>1099</v>
      </c>
      <c r="H3268" t="s">
        <v>1089</v>
      </c>
      <c r="I3268" t="s">
        <v>1078</v>
      </c>
      <c r="J3268" t="s">
        <v>1100</v>
      </c>
      <c r="K3268">
        <v>34947000</v>
      </c>
      <c r="L3268">
        <v>0</v>
      </c>
      <c r="M3268">
        <v>165117.85</v>
      </c>
      <c r="N3268">
        <v>165117.85</v>
      </c>
      <c r="O3268">
        <v>0</v>
      </c>
      <c r="Q3268">
        <v>1798.8570999999999</v>
      </c>
      <c r="R3268">
        <v>19</v>
      </c>
      <c r="S3268">
        <v>1915</v>
      </c>
      <c r="T3268">
        <v>85.285700000000006</v>
      </c>
      <c r="U3268">
        <f t="shared" si="60"/>
        <v>4.45356135770235E-2</v>
      </c>
      <c r="V3268">
        <f t="shared" si="61"/>
        <v>2607.0123088399855</v>
      </c>
      <c r="W3268">
        <f t="shared" si="62"/>
        <v>58537.698247520646</v>
      </c>
      <c r="X3268">
        <f t="shared" si="63"/>
        <v>12.31763148079075</v>
      </c>
      <c r="Y3268">
        <f t="shared" si="64"/>
        <v>276.57935956103171</v>
      </c>
      <c r="AB3268">
        <v>1798.8570999999999</v>
      </c>
      <c r="AC3268">
        <v>19</v>
      </c>
      <c r="AD3268">
        <v>1915</v>
      </c>
      <c r="AE3268">
        <v>85.285700000000006</v>
      </c>
      <c r="AF3268">
        <v>4.45469E-2</v>
      </c>
      <c r="AG3268">
        <v>34947000</v>
      </c>
      <c r="AH3268">
        <v>0</v>
      </c>
      <c r="AI3268">
        <v>165117.85</v>
      </c>
      <c r="AJ3268">
        <v>165117.85</v>
      </c>
      <c r="AK3268">
        <v>0</v>
      </c>
    </row>
    <row r="3269" spans="1:37" ht="19" customHeight="1">
      <c r="A3269" t="s">
        <v>1298</v>
      </c>
      <c r="B3269" t="s">
        <v>1299</v>
      </c>
      <c r="C3269" t="s">
        <v>1300</v>
      </c>
      <c r="D3269">
        <v>7</v>
      </c>
      <c r="E3269" t="s">
        <v>1090</v>
      </c>
      <c r="F3269" t="s">
        <v>1090</v>
      </c>
      <c r="G3269" t="s">
        <v>1090</v>
      </c>
      <c r="H3269" t="s">
        <v>1091</v>
      </c>
      <c r="I3269" t="s">
        <v>1078</v>
      </c>
      <c r="J3269" t="s">
        <v>1042</v>
      </c>
      <c r="K3269">
        <v>111559</v>
      </c>
      <c r="L3269">
        <v>0</v>
      </c>
      <c r="M3269">
        <v>111559</v>
      </c>
      <c r="N3269">
        <v>111559</v>
      </c>
      <c r="O3269">
        <v>0</v>
      </c>
      <c r="P3269">
        <v>505.71429999999998</v>
      </c>
      <c r="Q3269">
        <v>28283.2857</v>
      </c>
      <c r="R3269">
        <v>572.71429999999998</v>
      </c>
      <c r="S3269">
        <v>30618.2857</v>
      </c>
      <c r="T3269">
        <v>431.8571</v>
      </c>
      <c r="U3269">
        <f t="shared" si="60"/>
        <v>1.4104548642316705E-2</v>
      </c>
      <c r="V3269">
        <f t="shared" si="61"/>
        <v>0.5205059537346991</v>
      </c>
      <c r="W3269">
        <f t="shared" si="62"/>
        <v>36.903410873643153</v>
      </c>
      <c r="X3269">
        <f t="shared" si="63"/>
        <v>0.5205059537346991</v>
      </c>
      <c r="Y3269">
        <f t="shared" si="64"/>
        <v>36.903410873643153</v>
      </c>
      <c r="AA3269">
        <v>505.71429999999998</v>
      </c>
      <c r="AB3269">
        <v>28283.2857</v>
      </c>
      <c r="AC3269">
        <v>572.71429999999998</v>
      </c>
      <c r="AD3269">
        <v>30618.2857</v>
      </c>
      <c r="AE3269">
        <v>431.8571</v>
      </c>
      <c r="AF3269">
        <v>1.4085759999999999E-2</v>
      </c>
      <c r="AG3269">
        <v>111559</v>
      </c>
      <c r="AH3269">
        <v>0</v>
      </c>
      <c r="AI3269">
        <v>111559</v>
      </c>
      <c r="AJ3269">
        <v>111559</v>
      </c>
      <c r="AK3269">
        <v>0</v>
      </c>
    </row>
    <row r="3270" spans="1:37" ht="19" customHeight="1">
      <c r="A3270" t="s">
        <v>1298</v>
      </c>
      <c r="B3270" t="s">
        <v>1299</v>
      </c>
      <c r="C3270" t="s">
        <v>1300</v>
      </c>
      <c r="D3270">
        <v>7</v>
      </c>
      <c r="E3270" t="s">
        <v>1092</v>
      </c>
      <c r="F3270" t="s">
        <v>1093</v>
      </c>
      <c r="G3270" t="s">
        <v>1094</v>
      </c>
      <c r="H3270" t="s">
        <v>1089</v>
      </c>
      <c r="I3270" t="s">
        <v>1078</v>
      </c>
      <c r="J3270" t="s">
        <v>1039</v>
      </c>
      <c r="K3270">
        <v>9390.17</v>
      </c>
      <c r="L3270">
        <v>0</v>
      </c>
      <c r="M3270">
        <v>65409.65</v>
      </c>
      <c r="N3270">
        <v>65409.65</v>
      </c>
      <c r="O3270">
        <v>0</v>
      </c>
      <c r="Q3270">
        <v>862.57140000000004</v>
      </c>
      <c r="R3270">
        <v>10.142899999999999</v>
      </c>
      <c r="S3270">
        <v>895.42859999999996</v>
      </c>
      <c r="T3270">
        <v>86.714299999999994</v>
      </c>
      <c r="U3270">
        <f t="shared" si="60"/>
        <v>9.6841110502836295E-2</v>
      </c>
      <c r="V3270">
        <f t="shared" si="61"/>
        <v>1.4981125878075114</v>
      </c>
      <c r="W3270">
        <f t="shared" si="62"/>
        <v>15.469799757858359</v>
      </c>
      <c r="X3270">
        <f t="shared" si="63"/>
        <v>10.435489456429821</v>
      </c>
      <c r="Y3270">
        <f t="shared" si="64"/>
        <v>107.75887845817489</v>
      </c>
      <c r="AB3270">
        <v>862.57140000000004</v>
      </c>
      <c r="AC3270">
        <v>10.142899999999999</v>
      </c>
      <c r="AD3270">
        <v>895.42859999999996</v>
      </c>
      <c r="AE3270">
        <v>86.714299999999994</v>
      </c>
      <c r="AF3270">
        <v>9.6979549999999998E-2</v>
      </c>
      <c r="AG3270">
        <v>9390.17</v>
      </c>
      <c r="AH3270">
        <v>0</v>
      </c>
      <c r="AI3270">
        <v>65409.65</v>
      </c>
      <c r="AJ3270">
        <v>65409.65</v>
      </c>
      <c r="AK3270">
        <v>0</v>
      </c>
    </row>
    <row r="3271" spans="1:37" ht="19" customHeight="1">
      <c r="A3271" t="s">
        <v>1298</v>
      </c>
      <c r="B3271" t="s">
        <v>1299</v>
      </c>
      <c r="C3271" t="s">
        <v>1300</v>
      </c>
      <c r="D3271">
        <v>7</v>
      </c>
      <c r="E3271" t="s">
        <v>1097</v>
      </c>
      <c r="F3271" t="s">
        <v>1097</v>
      </c>
      <c r="G3271" t="s">
        <v>1097</v>
      </c>
      <c r="H3271" t="s">
        <v>1082</v>
      </c>
      <c r="I3271" t="s">
        <v>1078</v>
      </c>
      <c r="J3271" t="s">
        <v>1042</v>
      </c>
      <c r="K3271">
        <v>23166</v>
      </c>
      <c r="L3271">
        <v>0</v>
      </c>
      <c r="M3271">
        <v>23166</v>
      </c>
      <c r="N3271">
        <v>23166</v>
      </c>
      <c r="O3271">
        <v>0</v>
      </c>
      <c r="Q3271">
        <v>28418.7143</v>
      </c>
      <c r="R3271">
        <v>549.28570000000002</v>
      </c>
      <c r="S3271">
        <v>28846.428599999999</v>
      </c>
      <c r="T3271">
        <v>137.28569999999999</v>
      </c>
      <c r="U3271">
        <f t="shared" si="60"/>
        <v>4.7591922696454698E-3</v>
      </c>
      <c r="V3271">
        <f t="shared" si="61"/>
        <v>0.11472576440289636</v>
      </c>
      <c r="W3271">
        <f t="shared" si="62"/>
        <v>24.106141946528822</v>
      </c>
      <c r="X3271">
        <f t="shared" si="63"/>
        <v>0.11472576440289636</v>
      </c>
      <c r="Y3271">
        <f t="shared" si="64"/>
        <v>24.106141946528822</v>
      </c>
      <c r="AB3271">
        <v>28418.7143</v>
      </c>
      <c r="AC3271">
        <v>549.28570000000002</v>
      </c>
      <c r="AD3271">
        <v>28846.428599999999</v>
      </c>
      <c r="AE3271">
        <v>137.28569999999999</v>
      </c>
      <c r="AF3271">
        <v>4.7613400000000002E-3</v>
      </c>
      <c r="AG3271">
        <v>23166</v>
      </c>
      <c r="AH3271">
        <v>0</v>
      </c>
      <c r="AI3271">
        <v>23166</v>
      </c>
      <c r="AJ3271">
        <v>23166</v>
      </c>
      <c r="AK3271">
        <v>0</v>
      </c>
    </row>
    <row r="3272" spans="1:37" ht="19" customHeight="1">
      <c r="A3272" t="s">
        <v>1298</v>
      </c>
      <c r="B3272" t="s">
        <v>1299</v>
      </c>
      <c r="C3272" t="s">
        <v>1300</v>
      </c>
      <c r="D3272">
        <v>7</v>
      </c>
      <c r="E3272" t="s">
        <v>1098</v>
      </c>
      <c r="F3272" t="s">
        <v>1098</v>
      </c>
      <c r="G3272" t="s">
        <v>1098</v>
      </c>
      <c r="H3272" t="s">
        <v>1077</v>
      </c>
      <c r="I3272" t="s">
        <v>1078</v>
      </c>
      <c r="J3272" t="s">
        <v>1032</v>
      </c>
      <c r="K3272">
        <v>317939</v>
      </c>
      <c r="L3272">
        <v>0</v>
      </c>
      <c r="M3272">
        <v>22149.974600000001</v>
      </c>
      <c r="N3272">
        <v>22149.974600000001</v>
      </c>
      <c r="O3272">
        <v>0</v>
      </c>
      <c r="P3272">
        <v>3071.4286000000002</v>
      </c>
      <c r="Q3272">
        <v>10596.7143</v>
      </c>
      <c r="R3272">
        <v>2541.4286000000002</v>
      </c>
      <c r="S3272">
        <v>11976</v>
      </c>
      <c r="T3272">
        <v>43.285699999999999</v>
      </c>
      <c r="U3272">
        <f t="shared" si="60"/>
        <v>3.6143704074816296E-3</v>
      </c>
      <c r="V3272">
        <f t="shared" si="61"/>
        <v>3.7925732417215383</v>
      </c>
      <c r="W3272">
        <f t="shared" si="62"/>
        <v>1049.3039766679792</v>
      </c>
      <c r="X3272">
        <f t="shared" si="63"/>
        <v>0.264218611031587</v>
      </c>
      <c r="Y3272">
        <f t="shared" si="64"/>
        <v>73.102250528795565</v>
      </c>
      <c r="AA3272">
        <v>3071.4286000000002</v>
      </c>
      <c r="AB3272">
        <v>10596.7143</v>
      </c>
      <c r="AC3272">
        <v>2541.4286000000002</v>
      </c>
      <c r="AD3272">
        <v>11976</v>
      </c>
      <c r="AE3272">
        <v>43.285699999999999</v>
      </c>
      <c r="AF3272">
        <v>3.61211E-3</v>
      </c>
      <c r="AG3272">
        <v>317939</v>
      </c>
      <c r="AH3272">
        <v>0</v>
      </c>
      <c r="AI3272">
        <v>22149.974600000001</v>
      </c>
      <c r="AJ3272">
        <v>22149.974600000001</v>
      </c>
      <c r="AK3272">
        <v>0</v>
      </c>
    </row>
    <row r="3273" spans="1:37" ht="19" customHeight="1">
      <c r="A3273" t="s">
        <v>1298</v>
      </c>
      <c r="B3273" t="s">
        <v>1299</v>
      </c>
      <c r="C3273" t="s">
        <v>1300</v>
      </c>
      <c r="D3273">
        <v>7</v>
      </c>
      <c r="E3273" t="s">
        <v>1101</v>
      </c>
      <c r="F3273" t="s">
        <v>1102</v>
      </c>
      <c r="G3273" t="s">
        <v>1102</v>
      </c>
      <c r="H3273" t="s">
        <v>1103</v>
      </c>
      <c r="I3273" t="s">
        <v>1078</v>
      </c>
      <c r="J3273" t="s">
        <v>1042</v>
      </c>
      <c r="K3273">
        <v>19976</v>
      </c>
      <c r="L3273">
        <v>0</v>
      </c>
      <c r="M3273">
        <v>19976</v>
      </c>
      <c r="N3273">
        <v>19976</v>
      </c>
      <c r="O3273">
        <v>0</v>
      </c>
      <c r="R3273">
        <v>367.28570000000002</v>
      </c>
      <c r="S3273">
        <v>1607</v>
      </c>
      <c r="T3273">
        <v>36</v>
      </c>
      <c r="U3273">
        <f t="shared" si="60"/>
        <v>2.2401991288114501E-2</v>
      </c>
      <c r="V3273">
        <f t="shared" si="61"/>
        <v>1.7758022935372033</v>
      </c>
      <c r="W3273">
        <f t="shared" si="62"/>
        <v>79.269841269841265</v>
      </c>
      <c r="X3273">
        <f t="shared" si="63"/>
        <v>1.7758022935372033</v>
      </c>
      <c r="Y3273">
        <f t="shared" si="64"/>
        <v>79.269841269841265</v>
      </c>
      <c r="AC3273">
        <v>367.28570000000002</v>
      </c>
      <c r="AD3273">
        <v>1607</v>
      </c>
      <c r="AE3273">
        <v>36</v>
      </c>
      <c r="AF3273">
        <v>2.3349769999999999E-2</v>
      </c>
      <c r="AG3273">
        <v>19976</v>
      </c>
      <c r="AH3273">
        <v>0</v>
      </c>
      <c r="AI3273">
        <v>19976</v>
      </c>
      <c r="AJ3273">
        <v>19976</v>
      </c>
      <c r="AK3273">
        <v>0</v>
      </c>
    </row>
    <row r="3274" spans="1:37" ht="19" customHeight="1">
      <c r="A3274" t="s">
        <v>1298</v>
      </c>
      <c r="B3274" t="s">
        <v>1299</v>
      </c>
      <c r="C3274" t="s">
        <v>1300</v>
      </c>
      <c r="D3274">
        <v>7</v>
      </c>
      <c r="E3274" t="s">
        <v>1104</v>
      </c>
      <c r="F3274" t="s">
        <v>1104</v>
      </c>
      <c r="G3274" t="s">
        <v>1104</v>
      </c>
      <c r="H3274" t="s">
        <v>1077</v>
      </c>
      <c r="I3274" t="s">
        <v>1078</v>
      </c>
      <c r="J3274" t="s">
        <v>1042</v>
      </c>
      <c r="K3274">
        <v>24</v>
      </c>
      <c r="L3274">
        <v>0</v>
      </c>
      <c r="M3274">
        <v>24</v>
      </c>
      <c r="N3274">
        <v>24</v>
      </c>
      <c r="O3274">
        <v>0</v>
      </c>
      <c r="P3274">
        <v>0.1429</v>
      </c>
      <c r="Q3274">
        <v>0.1429</v>
      </c>
      <c r="R3274">
        <v>1.5713999999999999</v>
      </c>
      <c r="S3274">
        <v>2.2856999999999998</v>
      </c>
      <c r="T3274">
        <v>0.57140000000000002</v>
      </c>
      <c r="U3274">
        <f t="shared" si="60"/>
        <v>0.24998906243164024</v>
      </c>
      <c r="V3274">
        <f t="shared" si="61"/>
        <v>1.5000093750585941</v>
      </c>
      <c r="W3274">
        <f t="shared" si="62"/>
        <v>6.0003000150007493</v>
      </c>
      <c r="X3274">
        <f t="shared" si="63"/>
        <v>1.5000093750585941</v>
      </c>
      <c r="Y3274">
        <f t="shared" si="64"/>
        <v>6.0003000150007493</v>
      </c>
      <c r="AA3274">
        <v>0.1429</v>
      </c>
      <c r="AB3274">
        <v>0.1429</v>
      </c>
      <c r="AC3274">
        <v>1.5713999999999999</v>
      </c>
      <c r="AD3274">
        <v>2.2856999999999998</v>
      </c>
      <c r="AE3274">
        <v>0.57140000000000002</v>
      </c>
      <c r="AF3274">
        <v>0.25</v>
      </c>
      <c r="AG3274">
        <v>24</v>
      </c>
      <c r="AH3274">
        <v>0</v>
      </c>
      <c r="AI3274">
        <v>24</v>
      </c>
      <c r="AJ3274">
        <v>24</v>
      </c>
      <c r="AK3274">
        <v>0</v>
      </c>
    </row>
    <row r="3275" spans="1:37" ht="19" customHeight="1">
      <c r="A3275" t="s">
        <v>1298</v>
      </c>
      <c r="B3275" t="s">
        <v>1299</v>
      </c>
      <c r="C3275" t="s">
        <v>1300</v>
      </c>
      <c r="D3275">
        <v>7</v>
      </c>
      <c r="E3275" t="s">
        <v>1105</v>
      </c>
      <c r="F3275" t="s">
        <v>1105</v>
      </c>
      <c r="G3275" t="s">
        <v>1105</v>
      </c>
      <c r="H3275" t="s">
        <v>1106</v>
      </c>
      <c r="I3275" t="s">
        <v>1107</v>
      </c>
      <c r="J3275" t="s">
        <v>1042</v>
      </c>
      <c r="K3275">
        <v>13896907</v>
      </c>
      <c r="L3275">
        <v>0</v>
      </c>
      <c r="M3275">
        <v>13896907</v>
      </c>
      <c r="N3275">
        <v>13896907</v>
      </c>
      <c r="O3275">
        <v>0</v>
      </c>
      <c r="P3275">
        <v>747.42859999999996</v>
      </c>
      <c r="Q3275">
        <v>931589.71429999999</v>
      </c>
      <c r="R3275">
        <v>757.42859999999996</v>
      </c>
      <c r="S3275">
        <v>1007407</v>
      </c>
      <c r="T3275">
        <v>7477.1428999999998</v>
      </c>
      <c r="U3275">
        <f t="shared" si="60"/>
        <v>7.4221669096998528E-3</v>
      </c>
      <c r="V3275">
        <f t="shared" si="61"/>
        <v>1.9706756341492848</v>
      </c>
      <c r="W3275">
        <f t="shared" si="62"/>
        <v>265.51216890229938</v>
      </c>
      <c r="X3275">
        <f t="shared" si="63"/>
        <v>1.9706756341492848</v>
      </c>
      <c r="Y3275">
        <f t="shared" si="64"/>
        <v>265.51216890229938</v>
      </c>
      <c r="AA3275">
        <v>747.42859999999996</v>
      </c>
      <c r="AB3275">
        <v>931589.71429999999</v>
      </c>
      <c r="AC3275">
        <v>757.42859999999996</v>
      </c>
      <c r="AD3275">
        <v>1007407</v>
      </c>
      <c r="AE3275">
        <v>7477.1428999999998</v>
      </c>
      <c r="AF3275">
        <v>7.4233900000000002E-3</v>
      </c>
      <c r="AG3275">
        <v>13896907</v>
      </c>
      <c r="AH3275">
        <v>0</v>
      </c>
      <c r="AI3275">
        <v>13896907</v>
      </c>
      <c r="AJ3275">
        <v>13896907</v>
      </c>
      <c r="AK3275">
        <v>0</v>
      </c>
    </row>
    <row r="3276" spans="1:37" ht="19" customHeight="1">
      <c r="A3276" t="s">
        <v>1298</v>
      </c>
      <c r="B3276" t="s">
        <v>1299</v>
      </c>
      <c r="C3276" t="s">
        <v>1300</v>
      </c>
      <c r="D3276">
        <v>7</v>
      </c>
      <c r="E3276" t="s">
        <v>1108</v>
      </c>
      <c r="F3276" t="s">
        <v>1109</v>
      </c>
      <c r="G3276" t="s">
        <v>1109</v>
      </c>
      <c r="H3276" t="s">
        <v>1110</v>
      </c>
      <c r="I3276" t="s">
        <v>1107</v>
      </c>
      <c r="J3276" t="s">
        <v>1042</v>
      </c>
      <c r="K3276">
        <v>8206043</v>
      </c>
      <c r="L3276">
        <v>0</v>
      </c>
      <c r="M3276">
        <v>8206043</v>
      </c>
      <c r="N3276">
        <v>8206043</v>
      </c>
      <c r="O3276">
        <v>0</v>
      </c>
      <c r="Q3276">
        <v>19046.428599999999</v>
      </c>
      <c r="R3276">
        <v>1135.8570999999999</v>
      </c>
      <c r="S3276">
        <v>48298.571400000001</v>
      </c>
      <c r="T3276">
        <v>1857.7143000000001</v>
      </c>
      <c r="U3276">
        <f t="shared" si="60"/>
        <v>3.8463131437465249E-2</v>
      </c>
      <c r="V3276">
        <f t="shared" si="61"/>
        <v>24.271770844610469</v>
      </c>
      <c r="W3276">
        <f t="shared" si="62"/>
        <v>631.03990594401785</v>
      </c>
      <c r="X3276">
        <f t="shared" si="63"/>
        <v>24.271770844610469</v>
      </c>
      <c r="Y3276">
        <f t="shared" si="64"/>
        <v>631.03990594401785</v>
      </c>
      <c r="AB3276">
        <v>19046.428599999999</v>
      </c>
      <c r="AC3276">
        <v>1135.8570999999999</v>
      </c>
      <c r="AD3276">
        <v>48298.571400000001</v>
      </c>
      <c r="AE3276">
        <v>1857.7143000000001</v>
      </c>
      <c r="AF3276">
        <v>3.8458350000000002E-2</v>
      </c>
      <c r="AG3276">
        <v>8206043</v>
      </c>
      <c r="AH3276">
        <v>0</v>
      </c>
      <c r="AI3276">
        <v>8206043</v>
      </c>
      <c r="AJ3276">
        <v>8206043</v>
      </c>
      <c r="AK3276">
        <v>0</v>
      </c>
    </row>
    <row r="3277" spans="1:37" ht="19" customHeight="1">
      <c r="A3277" t="s">
        <v>1298</v>
      </c>
      <c r="B3277" t="s">
        <v>1299</v>
      </c>
      <c r="C3277" t="s">
        <v>1300</v>
      </c>
      <c r="D3277">
        <v>7</v>
      </c>
      <c r="E3277" t="s">
        <v>1111</v>
      </c>
      <c r="F3277" t="s">
        <v>1111</v>
      </c>
      <c r="G3277" t="s">
        <v>1111</v>
      </c>
      <c r="H3277" t="s">
        <v>1112</v>
      </c>
      <c r="I3277" t="s">
        <v>1107</v>
      </c>
      <c r="J3277" t="s">
        <v>1042</v>
      </c>
      <c r="K3277">
        <v>6532744</v>
      </c>
      <c r="L3277">
        <v>0</v>
      </c>
      <c r="M3277">
        <v>6532744</v>
      </c>
      <c r="N3277">
        <v>6532744</v>
      </c>
      <c r="O3277">
        <v>0</v>
      </c>
      <c r="Q3277">
        <v>24622</v>
      </c>
      <c r="R3277">
        <v>5087.7142999999996</v>
      </c>
      <c r="S3277">
        <v>34268.7143</v>
      </c>
      <c r="T3277">
        <v>3463.8571000000002</v>
      </c>
      <c r="U3277">
        <f t="shared" si="60"/>
        <v>0.10107928385279398</v>
      </c>
      <c r="V3277">
        <f t="shared" si="61"/>
        <v>27.23326981827103</v>
      </c>
      <c r="W3277">
        <f t="shared" si="62"/>
        <v>269.42483939569644</v>
      </c>
      <c r="X3277">
        <f t="shared" si="63"/>
        <v>27.23326981827103</v>
      </c>
      <c r="Y3277">
        <f t="shared" si="64"/>
        <v>269.42483939569644</v>
      </c>
    </row>
    <row r="3278" spans="1:37" ht="19" customHeight="1">
      <c r="A3278" t="s">
        <v>1298</v>
      </c>
      <c r="B3278" t="s">
        <v>1299</v>
      </c>
      <c r="C3278" t="s">
        <v>1300</v>
      </c>
      <c r="D3278">
        <v>7</v>
      </c>
      <c r="E3278" t="s">
        <v>1113</v>
      </c>
      <c r="F3278" t="s">
        <v>1113</v>
      </c>
      <c r="G3278" t="s">
        <v>1114</v>
      </c>
      <c r="H3278" t="s">
        <v>1115</v>
      </c>
      <c r="I3278" t="s">
        <v>1107</v>
      </c>
      <c r="J3278" t="s">
        <v>1042</v>
      </c>
      <c r="K3278">
        <v>4105582</v>
      </c>
      <c r="L3278">
        <v>0</v>
      </c>
      <c r="M3278">
        <v>4105582</v>
      </c>
      <c r="N3278">
        <v>4105582</v>
      </c>
      <c r="O3278">
        <v>0</v>
      </c>
      <c r="R3278">
        <v>11024.571400000001</v>
      </c>
      <c r="S3278">
        <v>71971.571400000001</v>
      </c>
      <c r="T3278">
        <v>2995.1428999999998</v>
      </c>
      <c r="U3278">
        <f t="shared" si="60"/>
        <v>4.1615638532522023E-2</v>
      </c>
      <c r="V3278">
        <f t="shared" si="61"/>
        <v>8.1492136808578053</v>
      </c>
      <c r="W3278">
        <f t="shared" si="62"/>
        <v>195.82094539987202</v>
      </c>
      <c r="X3278">
        <f t="shared" si="63"/>
        <v>8.1492136808578053</v>
      </c>
      <c r="Y3278">
        <f t="shared" si="64"/>
        <v>195.82094539987202</v>
      </c>
      <c r="AC3278">
        <v>11024.571400000001</v>
      </c>
      <c r="AD3278">
        <v>71971.571400000001</v>
      </c>
      <c r="AE3278">
        <v>2995.1428999999998</v>
      </c>
      <c r="AF3278">
        <v>4.1678119999999999E-2</v>
      </c>
      <c r="AG3278">
        <v>4105582</v>
      </c>
      <c r="AH3278">
        <v>0</v>
      </c>
      <c r="AI3278">
        <v>4105582</v>
      </c>
      <c r="AJ3278">
        <v>4105582</v>
      </c>
      <c r="AK3278">
        <v>0</v>
      </c>
    </row>
    <row r="3279" spans="1:37" ht="19" customHeight="1">
      <c r="A3279" t="s">
        <v>1298</v>
      </c>
      <c r="B3279" t="s">
        <v>1299</v>
      </c>
      <c r="C3279" t="s">
        <v>1300</v>
      </c>
      <c r="D3279">
        <v>7</v>
      </c>
      <c r="E3279" t="s">
        <v>1116</v>
      </c>
      <c r="F3279" t="s">
        <v>1116</v>
      </c>
      <c r="G3279" t="s">
        <v>1116</v>
      </c>
      <c r="H3279" t="s">
        <v>1096</v>
      </c>
      <c r="I3279" t="s">
        <v>1107</v>
      </c>
      <c r="J3279" t="s">
        <v>1042</v>
      </c>
      <c r="K3279">
        <v>2710630</v>
      </c>
      <c r="L3279">
        <v>0</v>
      </c>
      <c r="M3279">
        <v>2710630</v>
      </c>
      <c r="N3279">
        <v>2710630</v>
      </c>
      <c r="O3279">
        <v>0</v>
      </c>
      <c r="P3279">
        <v>1241.1429000000001</v>
      </c>
      <c r="Q3279">
        <v>14551.7143</v>
      </c>
      <c r="R3279">
        <v>4279.4286000000002</v>
      </c>
      <c r="S3279">
        <v>147813.42860000001</v>
      </c>
      <c r="T3279">
        <v>1497.4286</v>
      </c>
      <c r="U3279">
        <f t="shared" si="60"/>
        <v>1.0130531536834941E-2</v>
      </c>
      <c r="V3279">
        <f t="shared" si="61"/>
        <v>2.6197407151061585</v>
      </c>
      <c r="W3279">
        <f t="shared" si="62"/>
        <v>258.5985449609131</v>
      </c>
      <c r="X3279">
        <f t="shared" si="63"/>
        <v>2.6197407151061585</v>
      </c>
      <c r="Y3279">
        <f t="shared" si="64"/>
        <v>258.5985449609131</v>
      </c>
      <c r="AA3279">
        <v>1241.1429000000001</v>
      </c>
      <c r="AB3279">
        <v>14551.7143</v>
      </c>
      <c r="AC3279">
        <v>4279.4286000000002</v>
      </c>
      <c r="AD3279">
        <v>147813.42860000001</v>
      </c>
      <c r="AE3279">
        <v>1497.4286</v>
      </c>
      <c r="AF3279">
        <v>1.013173E-2</v>
      </c>
      <c r="AG3279">
        <v>2710630</v>
      </c>
      <c r="AH3279">
        <v>0</v>
      </c>
      <c r="AI3279">
        <v>2710630</v>
      </c>
      <c r="AJ3279">
        <v>2710630</v>
      </c>
      <c r="AK3279">
        <v>0</v>
      </c>
    </row>
    <row r="3280" spans="1:37" ht="19" customHeight="1">
      <c r="A3280" t="s">
        <v>1298</v>
      </c>
      <c r="B3280" t="s">
        <v>1299</v>
      </c>
      <c r="C3280" t="s">
        <v>1300</v>
      </c>
      <c r="D3280">
        <v>7</v>
      </c>
      <c r="E3280" t="s">
        <v>1117</v>
      </c>
      <c r="F3280" t="s">
        <v>1118</v>
      </c>
      <c r="G3280" t="s">
        <v>1118</v>
      </c>
      <c r="H3280" t="s">
        <v>1119</v>
      </c>
      <c r="I3280" t="s">
        <v>1107</v>
      </c>
      <c r="J3280" t="s">
        <v>1042</v>
      </c>
      <c r="K3280">
        <v>1616122</v>
      </c>
      <c r="L3280">
        <v>0</v>
      </c>
      <c r="M3280">
        <v>1616122</v>
      </c>
      <c r="N3280">
        <v>1616122</v>
      </c>
      <c r="O3280">
        <v>0</v>
      </c>
      <c r="Q3280">
        <v>10173.857099999999</v>
      </c>
      <c r="R3280">
        <v>340.42860000000002</v>
      </c>
      <c r="S3280">
        <v>28864.857100000001</v>
      </c>
      <c r="T3280">
        <v>998.42859999999996</v>
      </c>
      <c r="U3280">
        <f t="shared" si="60"/>
        <v>3.4589764173819516E-2</v>
      </c>
      <c r="V3280">
        <f t="shared" si="61"/>
        <v>7.9984657685546416</v>
      </c>
      <c r="W3280">
        <f t="shared" si="62"/>
        <v>231.23793872548467</v>
      </c>
      <c r="X3280">
        <f t="shared" si="63"/>
        <v>7.9984657685546416</v>
      </c>
      <c r="Y3280">
        <f t="shared" si="64"/>
        <v>231.23793872548467</v>
      </c>
      <c r="AB3280">
        <v>10173.857099999999</v>
      </c>
      <c r="AC3280">
        <v>340.42860000000002</v>
      </c>
      <c r="AD3280">
        <v>28864.857100000001</v>
      </c>
      <c r="AE3280">
        <v>998.42859999999996</v>
      </c>
      <c r="AF3280">
        <v>3.462113E-2</v>
      </c>
      <c r="AG3280">
        <v>1616122</v>
      </c>
      <c r="AH3280">
        <v>0</v>
      </c>
      <c r="AI3280">
        <v>1616122</v>
      </c>
      <c r="AJ3280">
        <v>1616122</v>
      </c>
      <c r="AK3280">
        <v>0</v>
      </c>
    </row>
    <row r="3281" spans="1:37" ht="19" customHeight="1">
      <c r="A3281" t="s">
        <v>1298</v>
      </c>
      <c r="B3281" t="s">
        <v>1299</v>
      </c>
      <c r="C3281" t="s">
        <v>1300</v>
      </c>
      <c r="D3281">
        <v>7</v>
      </c>
      <c r="E3281" t="s">
        <v>1120</v>
      </c>
      <c r="F3281" t="s">
        <v>1120</v>
      </c>
      <c r="G3281" t="s">
        <v>1114</v>
      </c>
      <c r="H3281" t="s">
        <v>1115</v>
      </c>
      <c r="I3281" t="s">
        <v>1107</v>
      </c>
      <c r="J3281" t="s">
        <v>1042</v>
      </c>
      <c r="K3281">
        <v>1561368</v>
      </c>
      <c r="L3281">
        <v>0</v>
      </c>
      <c r="M3281">
        <v>1561368</v>
      </c>
      <c r="N3281">
        <v>1561368</v>
      </c>
      <c r="O3281">
        <v>0</v>
      </c>
      <c r="R3281">
        <v>177.71430000000001</v>
      </c>
      <c r="S3281">
        <v>7927.2857000000004</v>
      </c>
      <c r="T3281">
        <v>1022.8570999999999</v>
      </c>
      <c r="U3281">
        <f t="shared" si="60"/>
        <v>0.1290299276081345</v>
      </c>
      <c r="V3281">
        <f t="shared" si="61"/>
        <v>28.137319616041012</v>
      </c>
      <c r="W3281">
        <f t="shared" si="62"/>
        <v>218.06816556151531</v>
      </c>
      <c r="X3281">
        <f t="shared" si="63"/>
        <v>28.137319616041012</v>
      </c>
      <c r="Y3281">
        <f t="shared" si="64"/>
        <v>218.06816556151531</v>
      </c>
      <c r="AC3281">
        <v>177.71430000000001</v>
      </c>
      <c r="AD3281">
        <v>7927.2857000000004</v>
      </c>
      <c r="AE3281">
        <v>1022.8570999999999</v>
      </c>
      <c r="AF3281">
        <v>0.12901441999999999</v>
      </c>
      <c r="AG3281">
        <v>1561368</v>
      </c>
      <c r="AH3281">
        <v>0</v>
      </c>
      <c r="AI3281">
        <v>1561368</v>
      </c>
      <c r="AJ3281">
        <v>1561368</v>
      </c>
      <c r="AK3281">
        <v>0</v>
      </c>
    </row>
    <row r="3282" spans="1:37" ht="19" customHeight="1">
      <c r="A3282" t="s">
        <v>1298</v>
      </c>
      <c r="B3282" t="s">
        <v>1299</v>
      </c>
      <c r="C3282" t="s">
        <v>1300</v>
      </c>
      <c r="D3282">
        <v>7</v>
      </c>
      <c r="E3282" t="s">
        <v>1121</v>
      </c>
      <c r="F3282" t="s">
        <v>1122</v>
      </c>
      <c r="G3282" t="s">
        <v>1122</v>
      </c>
      <c r="H3282" t="s">
        <v>1112</v>
      </c>
      <c r="I3282" t="s">
        <v>1107</v>
      </c>
      <c r="J3282" t="s">
        <v>1039</v>
      </c>
      <c r="K3282">
        <v>11399.1</v>
      </c>
      <c r="L3282">
        <v>0</v>
      </c>
      <c r="M3282">
        <v>79413.636700000003</v>
      </c>
      <c r="N3282">
        <v>79413.636700000003</v>
      </c>
      <c r="O3282">
        <v>0</v>
      </c>
      <c r="R3282">
        <v>1578.4286</v>
      </c>
      <c r="S3282">
        <v>9746.7142999999996</v>
      </c>
      <c r="T3282">
        <v>712.71429999999998</v>
      </c>
      <c r="U3282">
        <f t="shared" si="60"/>
        <v>7.3123544823715622E-2</v>
      </c>
      <c r="V3282">
        <f t="shared" si="61"/>
        <v>0.16707608400328891</v>
      </c>
      <c r="W3282">
        <f t="shared" si="62"/>
        <v>2.2848466168601602</v>
      </c>
      <c r="X3282">
        <f t="shared" si="63"/>
        <v>1.1639620177291072</v>
      </c>
      <c r="Y3282">
        <f t="shared" si="64"/>
        <v>15.917746062983642</v>
      </c>
      <c r="AC3282">
        <v>1578.4286</v>
      </c>
      <c r="AD3282">
        <v>9746.7142999999996</v>
      </c>
      <c r="AE3282">
        <v>712.71429999999998</v>
      </c>
      <c r="AF3282">
        <v>7.3192789999999994E-2</v>
      </c>
      <c r="AG3282">
        <v>11399.1</v>
      </c>
      <c r="AH3282">
        <v>0</v>
      </c>
      <c r="AI3282">
        <v>79413.636700000003</v>
      </c>
      <c r="AJ3282">
        <v>79413.636700000003</v>
      </c>
      <c r="AK3282">
        <v>0</v>
      </c>
    </row>
    <row r="3283" spans="1:37" ht="19" customHeight="1">
      <c r="A3283" t="s">
        <v>1298</v>
      </c>
      <c r="B3283" t="s">
        <v>1299</v>
      </c>
      <c r="C3283" t="s">
        <v>1300</v>
      </c>
      <c r="D3283">
        <v>7</v>
      </c>
      <c r="E3283" t="s">
        <v>1123</v>
      </c>
      <c r="F3283" t="s">
        <v>1123</v>
      </c>
      <c r="G3283" t="s">
        <v>1122</v>
      </c>
      <c r="H3283" t="s">
        <v>1112</v>
      </c>
      <c r="I3283" t="s">
        <v>1107</v>
      </c>
      <c r="J3283" t="s">
        <v>1039</v>
      </c>
      <c r="K3283">
        <v>11219.21</v>
      </c>
      <c r="L3283">
        <v>0</v>
      </c>
      <c r="M3283">
        <v>78158.066999999995</v>
      </c>
      <c r="N3283">
        <v>78158.066999999995</v>
      </c>
      <c r="O3283">
        <v>0</v>
      </c>
      <c r="R3283">
        <v>3183.8571000000002</v>
      </c>
      <c r="S3283">
        <v>15578.857099999999</v>
      </c>
      <c r="T3283">
        <v>581.85709999999995</v>
      </c>
      <c r="U3283">
        <f t="shared" si="60"/>
        <v>3.7349151883548634E-2</v>
      </c>
      <c r="V3283">
        <f t="shared" si="61"/>
        <v>0.10287945228756772</v>
      </c>
      <c r="W3283">
        <f t="shared" si="62"/>
        <v>2.7545324886716784</v>
      </c>
      <c r="X3283">
        <f t="shared" si="63"/>
        <v>0.71670457410236732</v>
      </c>
      <c r="Y3283">
        <f t="shared" si="64"/>
        <v>19.189313222880916</v>
      </c>
      <c r="AC3283">
        <v>3183.8571000000002</v>
      </c>
      <c r="AD3283">
        <v>15578.857099999999</v>
      </c>
      <c r="AE3283">
        <v>581.85709999999995</v>
      </c>
      <c r="AF3283">
        <v>3.7408740000000003E-2</v>
      </c>
      <c r="AG3283">
        <v>11219.21</v>
      </c>
      <c r="AH3283">
        <v>0</v>
      </c>
      <c r="AI3283">
        <v>78158.066999999995</v>
      </c>
      <c r="AJ3283">
        <v>78158.066999999995</v>
      </c>
      <c r="AK3283">
        <v>0</v>
      </c>
    </row>
    <row r="3284" spans="1:37" ht="19" customHeight="1">
      <c r="A3284" t="s">
        <v>1298</v>
      </c>
      <c r="B3284" t="s">
        <v>1299</v>
      </c>
      <c r="C3284" t="s">
        <v>1300</v>
      </c>
      <c r="D3284">
        <v>7</v>
      </c>
      <c r="E3284" t="s">
        <v>1124</v>
      </c>
      <c r="F3284" t="s">
        <v>1124</v>
      </c>
      <c r="G3284" t="s">
        <v>1124</v>
      </c>
      <c r="H3284" t="s">
        <v>1125</v>
      </c>
      <c r="I3284" t="s">
        <v>1107</v>
      </c>
      <c r="J3284" t="s">
        <v>1042</v>
      </c>
      <c r="K3284">
        <v>38834</v>
      </c>
      <c r="L3284">
        <v>0</v>
      </c>
      <c r="M3284">
        <v>38834</v>
      </c>
      <c r="N3284">
        <v>38834</v>
      </c>
      <c r="O3284">
        <v>0</v>
      </c>
      <c r="Q3284">
        <v>303.1429</v>
      </c>
      <c r="R3284">
        <v>9.7142999999999997</v>
      </c>
      <c r="S3284">
        <v>291.28570000000002</v>
      </c>
      <c r="T3284">
        <v>25.428599999999999</v>
      </c>
      <c r="U3284">
        <f t="shared" si="60"/>
        <v>8.729779731720437E-2</v>
      </c>
      <c r="V3284">
        <f t="shared" si="61"/>
        <v>19.045611527494433</v>
      </c>
      <c r="W3284">
        <f t="shared" si="62"/>
        <v>218.16829419292787</v>
      </c>
      <c r="X3284">
        <f t="shared" si="63"/>
        <v>19.045611527494433</v>
      </c>
      <c r="Y3284">
        <f t="shared" si="64"/>
        <v>218.16829419292787</v>
      </c>
      <c r="AB3284">
        <v>303.1429</v>
      </c>
      <c r="AC3284">
        <v>9.7142999999999997</v>
      </c>
      <c r="AD3284">
        <v>291.28570000000002</v>
      </c>
      <c r="AE3284">
        <v>25.428599999999999</v>
      </c>
      <c r="AF3284">
        <v>8.6851090000000006E-2</v>
      </c>
      <c r="AG3284">
        <v>38834</v>
      </c>
      <c r="AH3284">
        <v>0</v>
      </c>
      <c r="AI3284">
        <v>38834</v>
      </c>
      <c r="AJ3284">
        <v>38834</v>
      </c>
      <c r="AK3284">
        <v>0</v>
      </c>
    </row>
    <row r="3285" spans="1:37" ht="19" customHeight="1">
      <c r="A3285" t="s">
        <v>1298</v>
      </c>
      <c r="B3285" t="s">
        <v>1299</v>
      </c>
      <c r="C3285" t="s">
        <v>1300</v>
      </c>
      <c r="D3285">
        <v>7</v>
      </c>
      <c r="E3285" t="s">
        <v>1126</v>
      </c>
      <c r="F3285" t="s">
        <v>1127</v>
      </c>
      <c r="G3285" t="s">
        <v>1127</v>
      </c>
      <c r="H3285" t="s">
        <v>1128</v>
      </c>
      <c r="I3285" t="s">
        <v>1129</v>
      </c>
      <c r="J3285" t="s">
        <v>1039</v>
      </c>
      <c r="K3285">
        <v>3174251</v>
      </c>
      <c r="L3285">
        <v>0</v>
      </c>
      <c r="M3285">
        <v>22113990.149999999</v>
      </c>
      <c r="N3285">
        <v>22113990.149999999</v>
      </c>
      <c r="O3285">
        <v>0</v>
      </c>
      <c r="P3285">
        <v>311314.57140000002</v>
      </c>
      <c r="Q3285">
        <v>4551633</v>
      </c>
      <c r="R3285">
        <v>241152</v>
      </c>
      <c r="S3285">
        <v>20542759.43</v>
      </c>
      <c r="T3285">
        <v>130300.5714</v>
      </c>
      <c r="U3285">
        <f t="shared" si="60"/>
        <v>6.3428952592275963E-3</v>
      </c>
      <c r="V3285">
        <f t="shared" si="61"/>
        <v>2.2074173146826779E-2</v>
      </c>
      <c r="W3285">
        <f t="shared" si="62"/>
        <v>3.4801415197126953</v>
      </c>
      <c r="X3285">
        <f t="shared" si="63"/>
        <v>0.15378369496877273</v>
      </c>
      <c r="Y3285">
        <f t="shared" si="64"/>
        <v>24.245031438135349</v>
      </c>
      <c r="AA3285">
        <v>311314.57140000002</v>
      </c>
      <c r="AB3285">
        <v>4551633</v>
      </c>
      <c r="AC3285">
        <v>241152</v>
      </c>
      <c r="AD3285">
        <v>20542759.43</v>
      </c>
      <c r="AE3285">
        <v>130300.5714</v>
      </c>
      <c r="AF3285">
        <v>6.3403399999999999E-3</v>
      </c>
      <c r="AG3285">
        <v>3174251</v>
      </c>
      <c r="AH3285">
        <v>0</v>
      </c>
      <c r="AI3285">
        <v>22113990.149999999</v>
      </c>
      <c r="AJ3285">
        <v>22113990.149999999</v>
      </c>
      <c r="AK3285">
        <v>0</v>
      </c>
    </row>
    <row r="3286" spans="1:37" ht="19" customHeight="1">
      <c r="A3286" t="s">
        <v>1298</v>
      </c>
      <c r="B3286" t="s">
        <v>1299</v>
      </c>
      <c r="C3286" t="s">
        <v>1300</v>
      </c>
      <c r="D3286">
        <v>7</v>
      </c>
      <c r="E3286" t="s">
        <v>1130</v>
      </c>
      <c r="F3286" t="s">
        <v>1130</v>
      </c>
      <c r="G3286" t="s">
        <v>1130</v>
      </c>
      <c r="H3286" t="s">
        <v>1131</v>
      </c>
      <c r="I3286" t="s">
        <v>1129</v>
      </c>
      <c r="J3286" t="s">
        <v>1042</v>
      </c>
      <c r="K3286">
        <v>6699982</v>
      </c>
      <c r="L3286">
        <v>0</v>
      </c>
      <c r="M3286">
        <v>6699982</v>
      </c>
      <c r="N3286">
        <v>6699982</v>
      </c>
      <c r="O3286">
        <v>0</v>
      </c>
      <c r="P3286">
        <v>12362</v>
      </c>
      <c r="Q3286">
        <v>493992.71429999999</v>
      </c>
      <c r="R3286">
        <v>8868.1429000000007</v>
      </c>
      <c r="S3286">
        <v>532166</v>
      </c>
      <c r="T3286">
        <v>6762.7142999999996</v>
      </c>
      <c r="U3286">
        <f t="shared" si="60"/>
        <v>1.2707903736803928E-2</v>
      </c>
      <c r="V3286">
        <f t="shared" si="61"/>
        <v>1.798574666014525</v>
      </c>
      <c r="W3286">
        <f t="shared" si="62"/>
        <v>141.5319712255604</v>
      </c>
      <c r="X3286">
        <f t="shared" si="63"/>
        <v>1.798574666014525</v>
      </c>
      <c r="Y3286">
        <f t="shared" si="64"/>
        <v>141.5319712255604</v>
      </c>
      <c r="AA3286">
        <v>12362</v>
      </c>
      <c r="AB3286">
        <v>493992.71429999999</v>
      </c>
      <c r="AC3286">
        <v>8868.1429000000007</v>
      </c>
      <c r="AD3286">
        <v>532166</v>
      </c>
      <c r="AE3286">
        <v>6762.7142999999996</v>
      </c>
      <c r="AF3286">
        <v>1.270311E-2</v>
      </c>
      <c r="AG3286">
        <v>6699982</v>
      </c>
      <c r="AH3286">
        <v>0</v>
      </c>
      <c r="AI3286">
        <v>6699982</v>
      </c>
      <c r="AJ3286">
        <v>6699982</v>
      </c>
      <c r="AK3286">
        <v>0</v>
      </c>
    </row>
    <row r="3287" spans="1:37" ht="19" customHeight="1">
      <c r="A3287" t="s">
        <v>1298</v>
      </c>
      <c r="B3287" t="s">
        <v>1299</v>
      </c>
      <c r="C3287" t="s">
        <v>1300</v>
      </c>
      <c r="D3287">
        <v>7</v>
      </c>
      <c r="E3287" t="s">
        <v>1132</v>
      </c>
      <c r="F3287" t="s">
        <v>1133</v>
      </c>
      <c r="G3287" t="s">
        <v>1133</v>
      </c>
      <c r="H3287" t="s">
        <v>1134</v>
      </c>
      <c r="I3287" t="s">
        <v>1129</v>
      </c>
      <c r="J3287" t="s">
        <v>1135</v>
      </c>
      <c r="K3287">
        <v>24552446</v>
      </c>
      <c r="L3287">
        <v>0</v>
      </c>
      <c r="M3287">
        <v>5414499.1449999996</v>
      </c>
      <c r="N3287">
        <v>5414499.1449999996</v>
      </c>
      <c r="O3287">
        <v>0</v>
      </c>
      <c r="P3287">
        <v>518.28570000000002</v>
      </c>
      <c r="Q3287">
        <v>20828</v>
      </c>
      <c r="R3287">
        <v>609.28570000000002</v>
      </c>
      <c r="S3287">
        <v>25118.2857</v>
      </c>
      <c r="T3287">
        <v>2121.1428999999998</v>
      </c>
      <c r="U3287">
        <f t="shared" si="60"/>
        <v>8.4446165050188912E-2</v>
      </c>
      <c r="V3287">
        <f t="shared" si="61"/>
        <v>139.63899955617933</v>
      </c>
      <c r="W3287">
        <f t="shared" si="62"/>
        <v>1653.5860387879977</v>
      </c>
      <c r="X3287">
        <f t="shared" si="63"/>
        <v>30.794294128804452</v>
      </c>
      <c r="Y3287">
        <f t="shared" si="64"/>
        <v>364.66184237617506</v>
      </c>
      <c r="AA3287">
        <v>518.28570000000002</v>
      </c>
      <c r="AB3287">
        <v>20828</v>
      </c>
      <c r="AC3287">
        <v>609.28570000000002</v>
      </c>
      <c r="AD3287">
        <v>25118.2857</v>
      </c>
      <c r="AE3287">
        <v>2121.1428999999998</v>
      </c>
      <c r="AF3287">
        <v>8.4455080000000002E-2</v>
      </c>
      <c r="AG3287">
        <v>24552446</v>
      </c>
      <c r="AH3287">
        <v>0</v>
      </c>
      <c r="AI3287">
        <v>5414499.1449999996</v>
      </c>
      <c r="AJ3287">
        <v>5414499.1449999996</v>
      </c>
      <c r="AK3287">
        <v>0</v>
      </c>
    </row>
    <row r="3288" spans="1:37" ht="19" customHeight="1">
      <c r="A3288" t="s">
        <v>1298</v>
      </c>
      <c r="B3288" t="s">
        <v>1299</v>
      </c>
      <c r="C3288" t="s">
        <v>1300</v>
      </c>
      <c r="D3288">
        <v>7</v>
      </c>
      <c r="E3288" t="s">
        <v>1136</v>
      </c>
      <c r="F3288" t="s">
        <v>1136</v>
      </c>
      <c r="G3288" t="s">
        <v>1136</v>
      </c>
      <c r="H3288" t="s">
        <v>1137</v>
      </c>
      <c r="I3288" t="s">
        <v>1129</v>
      </c>
      <c r="J3288" t="s">
        <v>1135</v>
      </c>
      <c r="K3288">
        <v>21327542</v>
      </c>
      <c r="L3288">
        <v>0</v>
      </c>
      <c r="M3288">
        <v>4703362.9519999996</v>
      </c>
      <c r="N3288">
        <v>4703362.9519999996</v>
      </c>
      <c r="O3288">
        <v>0</v>
      </c>
      <c r="P3288">
        <v>852.85709999999995</v>
      </c>
      <c r="Q3288">
        <v>23719.428599999999</v>
      </c>
      <c r="R3288">
        <v>1087.4286</v>
      </c>
      <c r="S3288">
        <v>24596</v>
      </c>
      <c r="T3288">
        <v>2660.1428999999998</v>
      </c>
      <c r="U3288">
        <f t="shared" si="60"/>
        <v>0.1081534761749878</v>
      </c>
      <c r="V3288">
        <f t="shared" si="61"/>
        <v>123.87346374555676</v>
      </c>
      <c r="W3288">
        <f t="shared" si="62"/>
        <v>1145.3488886953082</v>
      </c>
      <c r="X3288">
        <f t="shared" si="63"/>
        <v>27.317815626234228</v>
      </c>
      <c r="Y3288">
        <f t="shared" si="64"/>
        <v>252.58379658583647</v>
      </c>
      <c r="AA3288">
        <v>852.85709999999995</v>
      </c>
      <c r="AB3288">
        <v>23719.428599999999</v>
      </c>
      <c r="AC3288">
        <v>1087.4286</v>
      </c>
      <c r="AD3288">
        <v>24596</v>
      </c>
      <c r="AE3288">
        <v>2660.1428999999998</v>
      </c>
      <c r="AF3288">
        <v>0.10825108</v>
      </c>
      <c r="AG3288">
        <v>21327542</v>
      </c>
      <c r="AH3288">
        <v>0</v>
      </c>
      <c r="AI3288">
        <v>4703362.9519999996</v>
      </c>
      <c r="AJ3288">
        <v>4703362.9519999996</v>
      </c>
      <c r="AK3288">
        <v>0</v>
      </c>
    </row>
    <row r="3289" spans="1:37" ht="19" customHeight="1">
      <c r="A3289" t="s">
        <v>1298</v>
      </c>
      <c r="B3289" t="s">
        <v>1299</v>
      </c>
      <c r="C3289" t="s">
        <v>1300</v>
      </c>
      <c r="D3289">
        <v>7</v>
      </c>
      <c r="E3289" t="s">
        <v>1138</v>
      </c>
      <c r="F3289" t="s">
        <v>1138</v>
      </c>
      <c r="G3289" t="s">
        <v>1139</v>
      </c>
      <c r="H3289" t="s">
        <v>1140</v>
      </c>
      <c r="I3289" t="s">
        <v>1129</v>
      </c>
      <c r="J3289" t="s">
        <v>1042</v>
      </c>
      <c r="K3289">
        <v>2595690</v>
      </c>
      <c r="L3289">
        <v>0</v>
      </c>
      <c r="M3289">
        <v>2595690</v>
      </c>
      <c r="N3289">
        <v>2595690</v>
      </c>
      <c r="O3289">
        <v>0</v>
      </c>
      <c r="P3289">
        <v>3668</v>
      </c>
      <c r="Q3289">
        <v>342224.71429999999</v>
      </c>
      <c r="R3289">
        <v>1325.8570999999999</v>
      </c>
      <c r="S3289">
        <v>346123.42859999998</v>
      </c>
      <c r="T3289">
        <v>3989.7143000000001</v>
      </c>
      <c r="U3289">
        <f t="shared" si="60"/>
        <v>1.1526854209602616E-2</v>
      </c>
      <c r="V3289">
        <f t="shared" si="61"/>
        <v>1.0713312838796292</v>
      </c>
      <c r="W3289">
        <f t="shared" si="62"/>
        <v>92.942208203443826</v>
      </c>
      <c r="X3289">
        <f t="shared" si="63"/>
        <v>1.0713312838796292</v>
      </c>
      <c r="Y3289">
        <f t="shared" si="64"/>
        <v>92.942208203443826</v>
      </c>
      <c r="AA3289">
        <v>3668</v>
      </c>
      <c r="AB3289">
        <v>342224.71429999999</v>
      </c>
      <c r="AC3289">
        <v>1325.8570999999999</v>
      </c>
      <c r="AD3289">
        <v>346123.42859999998</v>
      </c>
      <c r="AE3289">
        <v>3989.7143000000001</v>
      </c>
      <c r="AF3289">
        <v>1.151225E-2</v>
      </c>
      <c r="AG3289">
        <v>2595690</v>
      </c>
      <c r="AH3289">
        <v>0</v>
      </c>
      <c r="AI3289">
        <v>2595690</v>
      </c>
      <c r="AJ3289">
        <v>2595690</v>
      </c>
      <c r="AK3289">
        <v>0</v>
      </c>
    </row>
    <row r="3290" spans="1:37" ht="19" customHeight="1">
      <c r="A3290" t="s">
        <v>1298</v>
      </c>
      <c r="B3290" t="s">
        <v>1299</v>
      </c>
      <c r="C3290" t="s">
        <v>1300</v>
      </c>
      <c r="D3290">
        <v>7</v>
      </c>
      <c r="E3290" t="s">
        <v>1141</v>
      </c>
      <c r="F3290" t="s">
        <v>1141</v>
      </c>
      <c r="G3290" t="s">
        <v>1141</v>
      </c>
      <c r="H3290" t="s">
        <v>1142</v>
      </c>
      <c r="I3290" t="s">
        <v>1129</v>
      </c>
      <c r="J3290" t="s">
        <v>1039</v>
      </c>
      <c r="K3290">
        <v>263988.61320000002</v>
      </c>
      <c r="L3290">
        <v>0</v>
      </c>
      <c r="M3290">
        <v>1838945.5449999999</v>
      </c>
      <c r="N3290">
        <v>1838945.5449999999</v>
      </c>
      <c r="O3290">
        <v>0</v>
      </c>
      <c r="P3290">
        <v>28789.2857</v>
      </c>
      <c r="Q3290">
        <v>289817.57140000002</v>
      </c>
      <c r="R3290">
        <v>40111.428599999999</v>
      </c>
      <c r="S3290">
        <v>373873</v>
      </c>
      <c r="T3290">
        <v>1515.2856999999999</v>
      </c>
      <c r="U3290">
        <f t="shared" si="60"/>
        <v>4.052942309286843E-3</v>
      </c>
      <c r="V3290">
        <f t="shared" si="61"/>
        <v>0.10087023943577481</v>
      </c>
      <c r="W3290">
        <f t="shared" si="62"/>
        <v>24.888150814444717</v>
      </c>
      <c r="X3290">
        <f t="shared" si="63"/>
        <v>0.70266241859821765</v>
      </c>
      <c r="Y3290">
        <f t="shared" si="64"/>
        <v>173.37094016565419</v>
      </c>
      <c r="AA3290">
        <v>28789.2857</v>
      </c>
      <c r="AB3290">
        <v>289817.57140000002</v>
      </c>
      <c r="AC3290">
        <v>40111.428599999999</v>
      </c>
      <c r="AD3290">
        <v>373873</v>
      </c>
      <c r="AE3290">
        <v>1515.2856999999999</v>
      </c>
      <c r="AF3290">
        <v>4.0540100000000003E-3</v>
      </c>
      <c r="AG3290">
        <v>263988.61320000002</v>
      </c>
      <c r="AH3290">
        <v>0</v>
      </c>
      <c r="AI3290">
        <v>1838945.5449999999</v>
      </c>
      <c r="AJ3290">
        <v>1838945.5449999999</v>
      </c>
      <c r="AK3290">
        <v>0</v>
      </c>
    </row>
    <row r="3291" spans="1:37" ht="19" customHeight="1">
      <c r="A3291" t="s">
        <v>1298</v>
      </c>
      <c r="B3291" t="s">
        <v>1299</v>
      </c>
      <c r="C3291" t="s">
        <v>1300</v>
      </c>
      <c r="D3291">
        <v>7</v>
      </c>
      <c r="E3291" t="s">
        <v>1143</v>
      </c>
      <c r="F3291" t="s">
        <v>1143</v>
      </c>
      <c r="G3291" t="s">
        <v>1143</v>
      </c>
      <c r="H3291" t="s">
        <v>1144</v>
      </c>
      <c r="I3291" t="s">
        <v>1129</v>
      </c>
      <c r="J3291" t="s">
        <v>1039</v>
      </c>
      <c r="K3291">
        <v>59806.51</v>
      </c>
      <c r="L3291">
        <v>0</v>
      </c>
      <c r="M3291">
        <v>416656.12880000001</v>
      </c>
      <c r="N3291">
        <v>416656.12880000001</v>
      </c>
      <c r="O3291">
        <v>0</v>
      </c>
      <c r="P3291">
        <v>12455.857099999999</v>
      </c>
      <c r="Q3291">
        <v>226133.57139999999</v>
      </c>
      <c r="R3291">
        <v>87928.285699999993</v>
      </c>
      <c r="S3291">
        <v>700376.28570000001</v>
      </c>
      <c r="T3291">
        <v>6258.5713999999998</v>
      </c>
      <c r="U3291">
        <f t="shared" si="60"/>
        <v>8.9360127231389499E-3</v>
      </c>
      <c r="V3291">
        <f t="shared" si="61"/>
        <v>1.219885269861464E-2</v>
      </c>
      <c r="W3291">
        <f t="shared" si="62"/>
        <v>1.3651337656477234</v>
      </c>
      <c r="X3291">
        <f t="shared" si="63"/>
        <v>8.4986178615107433E-2</v>
      </c>
      <c r="Y3291">
        <f t="shared" si="64"/>
        <v>9.5105256950948451</v>
      </c>
      <c r="AA3291">
        <v>12455.857099999999</v>
      </c>
      <c r="AB3291">
        <v>226133.57139999999</v>
      </c>
      <c r="AC3291">
        <v>87928.285699999993</v>
      </c>
      <c r="AD3291">
        <v>700376.28570000001</v>
      </c>
      <c r="AE3291">
        <v>6258.5713999999998</v>
      </c>
      <c r="AF3291">
        <v>8.9349900000000003E-3</v>
      </c>
      <c r="AG3291">
        <v>59806.51</v>
      </c>
      <c r="AH3291">
        <v>0</v>
      </c>
      <c r="AI3291">
        <v>416656.12880000001</v>
      </c>
      <c r="AJ3291">
        <v>416656.12880000001</v>
      </c>
      <c r="AK3291">
        <v>0</v>
      </c>
    </row>
    <row r="3292" spans="1:37" ht="19" customHeight="1">
      <c r="A3292" t="s">
        <v>1298</v>
      </c>
      <c r="B3292" t="s">
        <v>1299</v>
      </c>
      <c r="C3292" t="s">
        <v>1300</v>
      </c>
      <c r="D3292">
        <v>7</v>
      </c>
      <c r="E3292" t="s">
        <v>1149</v>
      </c>
      <c r="F3292" t="s">
        <v>1149</v>
      </c>
      <c r="G3292" t="s">
        <v>1149</v>
      </c>
      <c r="H3292" t="s">
        <v>1144</v>
      </c>
      <c r="I3292" t="s">
        <v>1129</v>
      </c>
      <c r="J3292" t="s">
        <v>1039</v>
      </c>
      <c r="K3292">
        <v>48626.36</v>
      </c>
      <c r="L3292">
        <v>0</v>
      </c>
      <c r="M3292">
        <v>338779.95850000001</v>
      </c>
      <c r="N3292">
        <v>338779.95850000001</v>
      </c>
      <c r="O3292">
        <v>0</v>
      </c>
      <c r="P3292">
        <v>4245</v>
      </c>
      <c r="Q3292">
        <v>178044</v>
      </c>
      <c r="R3292">
        <v>16249.142900000001</v>
      </c>
      <c r="S3292">
        <v>295535.14289999998</v>
      </c>
      <c r="T3292">
        <v>5052.5713999999998</v>
      </c>
      <c r="U3292">
        <f t="shared" si="60"/>
        <v>1.7096347156621016E-2</v>
      </c>
      <c r="V3292">
        <f t="shared" si="61"/>
        <v>2.3505234568646144E-2</v>
      </c>
      <c r="W3292">
        <f t="shared" si="62"/>
        <v>1.374868815736648</v>
      </c>
      <c r="X3292">
        <f t="shared" si="63"/>
        <v>0.16376102162898284</v>
      </c>
      <c r="Y3292">
        <f t="shared" si="64"/>
        <v>9.5787141035892009</v>
      </c>
      <c r="AA3292">
        <v>4245</v>
      </c>
      <c r="AB3292">
        <v>178044</v>
      </c>
      <c r="AC3292">
        <v>16249.142900000001</v>
      </c>
      <c r="AD3292">
        <v>295535.14289999998</v>
      </c>
      <c r="AE3292">
        <v>5052.5713999999998</v>
      </c>
      <c r="AF3292">
        <v>1.709521E-2</v>
      </c>
      <c r="AG3292">
        <v>48626.36</v>
      </c>
      <c r="AH3292">
        <v>0</v>
      </c>
      <c r="AI3292">
        <v>338779.95850000001</v>
      </c>
      <c r="AJ3292">
        <v>338779.95850000001</v>
      </c>
      <c r="AK3292">
        <v>0</v>
      </c>
    </row>
    <row r="3293" spans="1:37" ht="19" customHeight="1">
      <c r="A3293" t="s">
        <v>1298</v>
      </c>
      <c r="B3293" t="s">
        <v>1299</v>
      </c>
      <c r="C3293" t="s">
        <v>1300</v>
      </c>
      <c r="D3293">
        <v>7</v>
      </c>
      <c r="E3293" t="s">
        <v>1147</v>
      </c>
      <c r="F3293" t="s">
        <v>1148</v>
      </c>
      <c r="G3293" t="s">
        <v>1139</v>
      </c>
      <c r="H3293" t="s">
        <v>1140</v>
      </c>
      <c r="I3293" t="s">
        <v>1129</v>
      </c>
      <c r="J3293" t="s">
        <v>1042</v>
      </c>
      <c r="K3293">
        <v>313883</v>
      </c>
      <c r="L3293">
        <v>0</v>
      </c>
      <c r="M3293">
        <v>313883</v>
      </c>
      <c r="N3293">
        <v>313883</v>
      </c>
      <c r="O3293">
        <v>0</v>
      </c>
      <c r="P3293">
        <v>1819.2856999999999</v>
      </c>
      <c r="Q3293">
        <v>168498.42860000001</v>
      </c>
      <c r="R3293">
        <v>1729.4286</v>
      </c>
      <c r="S3293">
        <v>176519.42860000001</v>
      </c>
      <c r="T3293">
        <v>1563.2856999999999</v>
      </c>
      <c r="U3293">
        <f t="shared" si="60"/>
        <v>8.8561679153316714E-3</v>
      </c>
      <c r="V3293">
        <f t="shared" si="61"/>
        <v>0.25402545729421522</v>
      </c>
      <c r="W3293">
        <f t="shared" si="62"/>
        <v>28.683450869811306</v>
      </c>
      <c r="X3293">
        <f t="shared" si="63"/>
        <v>0.25402545729421522</v>
      </c>
      <c r="Y3293">
        <f t="shared" si="64"/>
        <v>28.683450869811306</v>
      </c>
      <c r="AA3293">
        <v>1819.2856999999999</v>
      </c>
      <c r="AB3293">
        <v>168498.42860000001</v>
      </c>
      <c r="AC3293">
        <v>1729.4286</v>
      </c>
      <c r="AD3293">
        <v>176519.42860000001</v>
      </c>
      <c r="AE3293">
        <v>1563.2856999999999</v>
      </c>
      <c r="AF3293">
        <v>8.8554500000000008E-3</v>
      </c>
      <c r="AG3293">
        <v>313883</v>
      </c>
      <c r="AH3293">
        <v>0</v>
      </c>
      <c r="AI3293">
        <v>313883</v>
      </c>
      <c r="AJ3293">
        <v>313883</v>
      </c>
      <c r="AK3293">
        <v>0</v>
      </c>
    </row>
    <row r="3294" spans="1:37" ht="19" customHeight="1">
      <c r="A3294" t="s">
        <v>1298</v>
      </c>
      <c r="B3294" t="s">
        <v>1299</v>
      </c>
      <c r="C3294" t="s">
        <v>1300</v>
      </c>
      <c r="D3294">
        <v>7</v>
      </c>
      <c r="E3294" t="s">
        <v>1145</v>
      </c>
      <c r="F3294" t="s">
        <v>1146</v>
      </c>
      <c r="G3294" t="s">
        <v>1146</v>
      </c>
      <c r="H3294" t="s">
        <v>1134</v>
      </c>
      <c r="I3294" t="s">
        <v>1129</v>
      </c>
      <c r="J3294" t="s">
        <v>1039</v>
      </c>
      <c r="K3294">
        <v>38231.339999999997</v>
      </c>
      <c r="L3294">
        <v>0</v>
      </c>
      <c r="M3294">
        <v>266338.81679999997</v>
      </c>
      <c r="N3294">
        <v>266338.81679999997</v>
      </c>
      <c r="O3294">
        <v>0</v>
      </c>
      <c r="P3294">
        <v>1078.7143000000001</v>
      </c>
      <c r="Q3294">
        <v>16374.571400000001</v>
      </c>
      <c r="R3294">
        <v>1001.8570999999999</v>
      </c>
      <c r="S3294">
        <v>16360.571400000001</v>
      </c>
      <c r="T3294">
        <v>224.1429</v>
      </c>
      <c r="U3294">
        <f t="shared" si="60"/>
        <v>1.3700187757500938E-2</v>
      </c>
      <c r="V3294">
        <f t="shared" si="61"/>
        <v>0.33382819380012607</v>
      </c>
      <c r="W3294">
        <f t="shared" si="62"/>
        <v>24.366687501589389</v>
      </c>
      <c r="X3294">
        <f t="shared" si="63"/>
        <v>2.3256157422472419</v>
      </c>
      <c r="Y3294">
        <f t="shared" si="64"/>
        <v>169.75064746641539</v>
      </c>
      <c r="AA3294">
        <v>1078.7143000000001</v>
      </c>
      <c r="AB3294">
        <v>16374.571400000001</v>
      </c>
      <c r="AC3294">
        <v>1001.8570999999999</v>
      </c>
      <c r="AD3294">
        <v>16360.571400000001</v>
      </c>
      <c r="AE3294">
        <v>224.1429</v>
      </c>
      <c r="AF3294">
        <v>1.3690910000000001E-2</v>
      </c>
      <c r="AG3294">
        <v>38231.339999999997</v>
      </c>
      <c r="AH3294">
        <v>0</v>
      </c>
      <c r="AI3294">
        <v>266338.81679999997</v>
      </c>
      <c r="AJ3294">
        <v>266338.81679999997</v>
      </c>
      <c r="AK3294">
        <v>0</v>
      </c>
    </row>
    <row r="3295" spans="1:37" ht="19" customHeight="1">
      <c r="A3295" t="s">
        <v>1298</v>
      </c>
      <c r="B3295" t="s">
        <v>1299</v>
      </c>
      <c r="C3295" t="s">
        <v>1300</v>
      </c>
      <c r="D3295">
        <v>7</v>
      </c>
      <c r="E3295" t="s">
        <v>1155</v>
      </c>
      <c r="F3295" t="s">
        <v>1155</v>
      </c>
      <c r="G3295" t="s">
        <v>1155</v>
      </c>
      <c r="H3295" t="s">
        <v>1144</v>
      </c>
      <c r="I3295" t="s">
        <v>1129</v>
      </c>
      <c r="J3295" t="s">
        <v>1039</v>
      </c>
      <c r="K3295">
        <v>22376.55</v>
      </c>
      <c r="L3295">
        <v>0</v>
      </c>
      <c r="M3295">
        <v>155885.16320000001</v>
      </c>
      <c r="N3295">
        <v>155885.16320000001</v>
      </c>
      <c r="O3295">
        <v>0</v>
      </c>
      <c r="P3295">
        <v>758</v>
      </c>
      <c r="Q3295">
        <v>3427.2856999999999</v>
      </c>
      <c r="R3295">
        <v>1091.5714</v>
      </c>
      <c r="S3295">
        <v>4560</v>
      </c>
      <c r="T3295">
        <v>540.42859999999996</v>
      </c>
      <c r="U3295">
        <f t="shared" si="60"/>
        <v>0.11851504385964912</v>
      </c>
      <c r="V3295">
        <f t="shared" si="61"/>
        <v>0.70101973684210528</v>
      </c>
      <c r="W3295">
        <f t="shared" si="62"/>
        <v>5.9150274430331784</v>
      </c>
      <c r="X3295">
        <f t="shared" si="63"/>
        <v>4.8836204010025073</v>
      </c>
      <c r="Y3295">
        <f t="shared" si="64"/>
        <v>41.206755209793549</v>
      </c>
      <c r="AA3295">
        <v>758</v>
      </c>
      <c r="AB3295">
        <v>3427.2856999999999</v>
      </c>
      <c r="AC3295">
        <v>1091.5714</v>
      </c>
      <c r="AD3295">
        <v>4560</v>
      </c>
      <c r="AE3295">
        <v>540.42859999999996</v>
      </c>
      <c r="AF3295">
        <v>0.11876355</v>
      </c>
      <c r="AG3295">
        <v>22376.55</v>
      </c>
      <c r="AH3295">
        <v>0</v>
      </c>
      <c r="AI3295">
        <v>155885.16320000001</v>
      </c>
      <c r="AJ3295">
        <v>155885.16320000001</v>
      </c>
      <c r="AK3295">
        <v>0</v>
      </c>
    </row>
    <row r="3296" spans="1:37" ht="19" customHeight="1">
      <c r="A3296" t="s">
        <v>1298</v>
      </c>
      <c r="B3296" t="s">
        <v>1299</v>
      </c>
      <c r="C3296" t="s">
        <v>1300</v>
      </c>
      <c r="D3296">
        <v>7</v>
      </c>
      <c r="E3296" t="s">
        <v>1150</v>
      </c>
      <c r="F3296" t="s">
        <v>1151</v>
      </c>
      <c r="G3296" t="s">
        <v>1151</v>
      </c>
      <c r="H3296" t="s">
        <v>1152</v>
      </c>
      <c r="I3296" t="s">
        <v>1129</v>
      </c>
      <c r="J3296" t="s">
        <v>1153</v>
      </c>
      <c r="K3296">
        <v>548832</v>
      </c>
      <c r="L3296">
        <v>0</v>
      </c>
      <c r="M3296">
        <v>88323.23</v>
      </c>
      <c r="N3296">
        <v>88323.23</v>
      </c>
      <c r="O3296">
        <v>0</v>
      </c>
      <c r="R3296">
        <v>653.42859999999996</v>
      </c>
      <c r="S3296">
        <v>13952.857099999999</v>
      </c>
      <c r="T3296">
        <v>326.1429</v>
      </c>
      <c r="U3296">
        <f t="shared" si="60"/>
        <v>2.3374631995621887E-2</v>
      </c>
      <c r="V3296">
        <f t="shared" si="61"/>
        <v>5.6192485070725366</v>
      </c>
      <c r="W3296">
        <f t="shared" si="62"/>
        <v>240.39944278588138</v>
      </c>
      <c r="X3296">
        <f t="shared" si="63"/>
        <v>0.90430255217867073</v>
      </c>
      <c r="Y3296">
        <f t="shared" si="64"/>
        <v>38.687349274548936</v>
      </c>
      <c r="AC3296">
        <v>653.42859999999996</v>
      </c>
      <c r="AD3296">
        <v>13952.857099999999</v>
      </c>
      <c r="AE3296">
        <v>326.1429</v>
      </c>
      <c r="AF3296">
        <v>2.3365500000000001E-2</v>
      </c>
      <c r="AG3296">
        <v>548832</v>
      </c>
      <c r="AH3296">
        <v>0</v>
      </c>
      <c r="AI3296">
        <v>88323.23</v>
      </c>
      <c r="AJ3296">
        <v>88323.23</v>
      </c>
      <c r="AK3296">
        <v>0</v>
      </c>
    </row>
    <row r="3297" spans="1:37" ht="19" customHeight="1">
      <c r="A3297" t="s">
        <v>1298</v>
      </c>
      <c r="B3297" t="s">
        <v>1299</v>
      </c>
      <c r="C3297" t="s">
        <v>1300</v>
      </c>
      <c r="D3297">
        <v>7</v>
      </c>
      <c r="E3297" t="s">
        <v>1156</v>
      </c>
      <c r="F3297" t="s">
        <v>1157</v>
      </c>
      <c r="G3297" t="s">
        <v>1157</v>
      </c>
      <c r="H3297" t="s">
        <v>1140</v>
      </c>
      <c r="I3297" t="s">
        <v>1129</v>
      </c>
      <c r="J3297" t="s">
        <v>1032</v>
      </c>
      <c r="K3297">
        <v>1136275</v>
      </c>
      <c r="L3297">
        <v>0</v>
      </c>
      <c r="M3297">
        <v>79160.641699999993</v>
      </c>
      <c r="N3297">
        <v>79160.641699999993</v>
      </c>
      <c r="O3297">
        <v>0</v>
      </c>
      <c r="P3297">
        <v>2190.5713999999998</v>
      </c>
      <c r="Q3297">
        <v>125509.5714</v>
      </c>
      <c r="R3297">
        <v>36684.7143</v>
      </c>
      <c r="S3297">
        <v>178869</v>
      </c>
      <c r="T3297">
        <v>1081.1429000000001</v>
      </c>
      <c r="U3297">
        <f t="shared" si="60"/>
        <v>6.0443279718676796E-3</v>
      </c>
      <c r="V3297">
        <f t="shared" si="61"/>
        <v>0.90750772912019406</v>
      </c>
      <c r="W3297">
        <f t="shared" si="62"/>
        <v>150.14203950282612</v>
      </c>
      <c r="X3297">
        <f t="shared" si="63"/>
        <v>6.3223158289027165E-2</v>
      </c>
      <c r="Y3297">
        <f t="shared" si="64"/>
        <v>10.459915243396594</v>
      </c>
      <c r="AA3297">
        <v>2190.5713999999998</v>
      </c>
      <c r="AB3297">
        <v>125509.5714</v>
      </c>
      <c r="AC3297">
        <v>36684.7143</v>
      </c>
      <c r="AD3297">
        <v>178869</v>
      </c>
      <c r="AE3297">
        <v>1081.1429000000001</v>
      </c>
      <c r="AF3297">
        <v>6.0461899999999999E-3</v>
      </c>
      <c r="AG3297">
        <v>1136275</v>
      </c>
      <c r="AH3297">
        <v>0</v>
      </c>
      <c r="AI3297">
        <v>79160.641699999993</v>
      </c>
      <c r="AJ3297">
        <v>79160.641699999993</v>
      </c>
      <c r="AK3297">
        <v>0</v>
      </c>
    </row>
    <row r="3298" spans="1:37" ht="19" customHeight="1">
      <c r="A3298" t="s">
        <v>1298</v>
      </c>
      <c r="B3298" t="s">
        <v>1299</v>
      </c>
      <c r="C3298" t="s">
        <v>1300</v>
      </c>
      <c r="D3298">
        <v>7</v>
      </c>
      <c r="E3298" t="s">
        <v>1154</v>
      </c>
      <c r="F3298" t="s">
        <v>1154</v>
      </c>
      <c r="G3298" t="s">
        <v>1154</v>
      </c>
      <c r="H3298" t="s">
        <v>1142</v>
      </c>
      <c r="I3298" t="s">
        <v>1129</v>
      </c>
      <c r="J3298" t="s">
        <v>1039</v>
      </c>
      <c r="K3298">
        <v>7764.1962000000003</v>
      </c>
      <c r="L3298">
        <v>0</v>
      </c>
      <c r="M3298">
        <v>54078.5985</v>
      </c>
      <c r="N3298">
        <v>54078.5985</v>
      </c>
      <c r="O3298">
        <v>0</v>
      </c>
      <c r="Q3298">
        <v>1910.5714</v>
      </c>
      <c r="R3298">
        <v>1865.5714</v>
      </c>
      <c r="S3298">
        <v>6645.1428999999998</v>
      </c>
      <c r="T3298">
        <v>16.571400000000001</v>
      </c>
      <c r="U3298">
        <f t="shared" si="60"/>
        <v>2.4937612703558264E-3</v>
      </c>
      <c r="V3298">
        <f t="shared" si="61"/>
        <v>0.16691452725783906</v>
      </c>
      <c r="W3298">
        <f t="shared" si="62"/>
        <v>66.932841263519421</v>
      </c>
      <c r="X3298">
        <f t="shared" si="63"/>
        <v>1.1625805776770537</v>
      </c>
      <c r="Y3298">
        <f t="shared" si="64"/>
        <v>466.19561844072143</v>
      </c>
      <c r="AB3298">
        <v>1910.5714</v>
      </c>
      <c r="AC3298">
        <v>1865.5714</v>
      </c>
      <c r="AD3298">
        <v>6645.1428999999998</v>
      </c>
      <c r="AE3298">
        <v>16.571400000000001</v>
      </c>
      <c r="AF3298">
        <v>2.4778000000000001E-3</v>
      </c>
      <c r="AG3298">
        <v>7764.1962000000003</v>
      </c>
      <c r="AH3298">
        <v>0</v>
      </c>
      <c r="AI3298">
        <v>54078.5985</v>
      </c>
      <c r="AJ3298">
        <v>54078.5985</v>
      </c>
      <c r="AK3298">
        <v>0</v>
      </c>
    </row>
    <row r="3299" spans="1:37" ht="19" customHeight="1">
      <c r="A3299" t="s">
        <v>1298</v>
      </c>
      <c r="B3299" t="s">
        <v>1299</v>
      </c>
      <c r="C3299" t="s">
        <v>1300</v>
      </c>
      <c r="D3299">
        <v>7</v>
      </c>
      <c r="E3299" t="s">
        <v>1158</v>
      </c>
      <c r="F3299" t="s">
        <v>1159</v>
      </c>
      <c r="G3299" t="s">
        <v>1159</v>
      </c>
      <c r="H3299" t="s">
        <v>1128</v>
      </c>
      <c r="I3299" t="s">
        <v>1129</v>
      </c>
      <c r="J3299" t="s">
        <v>1039</v>
      </c>
      <c r="K3299">
        <v>5029.24</v>
      </c>
      <c r="L3299">
        <v>0</v>
      </c>
      <c r="M3299">
        <v>35040.241499999996</v>
      </c>
      <c r="N3299">
        <v>35040.241499999996</v>
      </c>
      <c r="O3299">
        <v>0</v>
      </c>
      <c r="P3299">
        <v>670.14290000000005</v>
      </c>
      <c r="Q3299">
        <v>34663.7143</v>
      </c>
      <c r="R3299">
        <v>3844.5713999999998</v>
      </c>
      <c r="S3299">
        <v>39861.571400000001</v>
      </c>
      <c r="T3299">
        <v>351.57139999999998</v>
      </c>
      <c r="U3299">
        <f t="shared" si="60"/>
        <v>8.8198078412934817E-3</v>
      </c>
      <c r="V3299">
        <f t="shared" si="61"/>
        <v>1.8023947172911933E-2</v>
      </c>
      <c r="W3299">
        <f t="shared" si="62"/>
        <v>2.0435759482792322</v>
      </c>
      <c r="X3299">
        <f t="shared" si="63"/>
        <v>0.12557831038528214</v>
      </c>
      <c r="Y3299">
        <f t="shared" si="64"/>
        <v>14.238213875515145</v>
      </c>
      <c r="AA3299">
        <v>670.14290000000005</v>
      </c>
      <c r="AB3299">
        <v>34663.7143</v>
      </c>
      <c r="AC3299">
        <v>3844.5713999999998</v>
      </c>
      <c r="AD3299">
        <v>39861.571400000001</v>
      </c>
      <c r="AE3299">
        <v>351.57139999999998</v>
      </c>
      <c r="AF3299">
        <v>8.8224600000000007E-3</v>
      </c>
      <c r="AG3299">
        <v>5029.24</v>
      </c>
      <c r="AH3299">
        <v>0</v>
      </c>
      <c r="AI3299">
        <v>35040.241499999996</v>
      </c>
      <c r="AJ3299">
        <v>35040.241499999996</v>
      </c>
      <c r="AK3299">
        <v>0</v>
      </c>
    </row>
    <row r="3300" spans="1:37" ht="19" customHeight="1">
      <c r="A3300" t="s">
        <v>1298</v>
      </c>
      <c r="B3300" t="s">
        <v>1299</v>
      </c>
      <c r="C3300" t="s">
        <v>1300</v>
      </c>
      <c r="D3300">
        <v>7</v>
      </c>
      <c r="E3300" t="s">
        <v>1162</v>
      </c>
      <c r="F3300" t="s">
        <v>1162</v>
      </c>
      <c r="G3300" t="s">
        <v>1162</v>
      </c>
      <c r="H3300" t="s">
        <v>1131</v>
      </c>
      <c r="I3300" t="s">
        <v>1129</v>
      </c>
      <c r="J3300" t="s">
        <v>1163</v>
      </c>
      <c r="K3300">
        <v>288861</v>
      </c>
      <c r="L3300">
        <v>0</v>
      </c>
      <c r="M3300">
        <v>26151.929800000002</v>
      </c>
      <c r="N3300">
        <v>26151.929800000002</v>
      </c>
      <c r="O3300">
        <v>0</v>
      </c>
      <c r="P3300">
        <v>150</v>
      </c>
      <c r="Q3300">
        <v>11097.2857</v>
      </c>
      <c r="R3300">
        <v>188</v>
      </c>
      <c r="S3300">
        <v>11728.428599999999</v>
      </c>
      <c r="T3300">
        <v>200.71430000000001</v>
      </c>
      <c r="U3300">
        <f t="shared" si="60"/>
        <v>1.711348611526697E-2</v>
      </c>
      <c r="V3300">
        <f t="shared" si="61"/>
        <v>3.5184472319554514</v>
      </c>
      <c r="W3300">
        <f t="shared" si="62"/>
        <v>205.59500316049801</v>
      </c>
      <c r="X3300">
        <f t="shared" si="63"/>
        <v>0.31854139193280945</v>
      </c>
      <c r="Y3300">
        <f t="shared" si="64"/>
        <v>18.613471842457521</v>
      </c>
      <c r="AA3300">
        <v>150</v>
      </c>
      <c r="AB3300">
        <v>11097.2857</v>
      </c>
      <c r="AC3300">
        <v>188</v>
      </c>
      <c r="AD3300">
        <v>11728.428599999999</v>
      </c>
      <c r="AE3300">
        <v>200.71430000000001</v>
      </c>
      <c r="AF3300">
        <v>1.7120630000000001E-2</v>
      </c>
      <c r="AG3300">
        <v>288861</v>
      </c>
      <c r="AH3300">
        <v>0</v>
      </c>
      <c r="AI3300">
        <v>26151.929800000002</v>
      </c>
      <c r="AJ3300">
        <v>26151.929800000002</v>
      </c>
      <c r="AK3300">
        <v>0</v>
      </c>
    </row>
    <row r="3301" spans="1:37" ht="19" customHeight="1">
      <c r="A3301" t="s">
        <v>1298</v>
      </c>
      <c r="B3301" t="s">
        <v>1299</v>
      </c>
      <c r="C3301" t="s">
        <v>1300</v>
      </c>
      <c r="D3301">
        <v>7</v>
      </c>
      <c r="E3301" t="s">
        <v>1160</v>
      </c>
      <c r="F3301" t="s">
        <v>1161</v>
      </c>
      <c r="G3301" t="s">
        <v>1161</v>
      </c>
      <c r="H3301" t="s">
        <v>1140</v>
      </c>
      <c r="I3301" t="s">
        <v>1129</v>
      </c>
      <c r="J3301" t="s">
        <v>1032</v>
      </c>
      <c r="K3301">
        <v>325002</v>
      </c>
      <c r="L3301">
        <v>0</v>
      </c>
      <c r="M3301">
        <v>22641.734</v>
      </c>
      <c r="N3301">
        <v>22641.734</v>
      </c>
      <c r="O3301">
        <v>0</v>
      </c>
      <c r="P3301">
        <v>1334.1429000000001</v>
      </c>
      <c r="Q3301">
        <v>38962.142899999999</v>
      </c>
      <c r="R3301">
        <v>8536.8570999999993</v>
      </c>
      <c r="S3301">
        <v>529481.85710000002</v>
      </c>
      <c r="U3301">
        <f t="shared" si="60"/>
        <v>0</v>
      </c>
      <c r="V3301">
        <f t="shared" si="61"/>
        <v>8.7687342862228443E-2</v>
      </c>
      <c r="W3301" t="str">
        <f t="shared" si="62"/>
        <v/>
      </c>
      <c r="X3301">
        <f t="shared" si="63"/>
        <v>6.1088654600690911E-3</v>
      </c>
      <c r="Y3301" t="str">
        <f t="shared" si="64"/>
        <v/>
      </c>
      <c r="AA3301">
        <v>1334.1429000000001</v>
      </c>
      <c r="AB3301">
        <v>38962.142899999999</v>
      </c>
      <c r="AC3301">
        <v>8536.8570999999993</v>
      </c>
      <c r="AD3301">
        <v>529481.85710000002</v>
      </c>
      <c r="AF3301">
        <v>0</v>
      </c>
      <c r="AG3301">
        <v>325002</v>
      </c>
      <c r="AH3301">
        <v>0</v>
      </c>
      <c r="AI3301">
        <v>22641.734</v>
      </c>
      <c r="AJ3301">
        <v>22641.734</v>
      </c>
      <c r="AK3301">
        <v>0</v>
      </c>
    </row>
    <row r="3302" spans="1:37" ht="19" customHeight="1">
      <c r="A3302" t="s">
        <v>1298</v>
      </c>
      <c r="B3302" t="s">
        <v>1299</v>
      </c>
      <c r="C3302" t="s">
        <v>1300</v>
      </c>
      <c r="D3302">
        <v>7</v>
      </c>
      <c r="E3302" t="s">
        <v>1164</v>
      </c>
      <c r="F3302" t="s">
        <v>1164</v>
      </c>
      <c r="G3302" t="s">
        <v>1164</v>
      </c>
      <c r="H3302" t="s">
        <v>1096</v>
      </c>
      <c r="I3302" t="s">
        <v>1165</v>
      </c>
      <c r="J3302" t="s">
        <v>1039</v>
      </c>
      <c r="K3302">
        <v>537162.11</v>
      </c>
      <c r="L3302">
        <v>293121.65999999997</v>
      </c>
      <c r="M3302">
        <v>5784230.9510000004</v>
      </c>
      <c r="N3302">
        <v>3742170.3450000002</v>
      </c>
      <c r="O3302">
        <v>2042060.6070000001</v>
      </c>
      <c r="Q3302">
        <v>448007</v>
      </c>
      <c r="R3302">
        <v>25116.857100000001</v>
      </c>
      <c r="S3302">
        <v>448816.42859999998</v>
      </c>
      <c r="T3302">
        <v>11245.428599999999</v>
      </c>
      <c r="U3302">
        <f t="shared" si="60"/>
        <v>2.5055741910067861E-2</v>
      </c>
      <c r="V3302">
        <f t="shared" si="61"/>
        <v>0.26427724028027516</v>
      </c>
      <c r="W3302">
        <f t="shared" si="62"/>
        <v>10.547571938952789</v>
      </c>
      <c r="X3302">
        <f t="shared" si="63"/>
        <v>1.8411061953842978</v>
      </c>
      <c r="Y3302">
        <f t="shared" si="64"/>
        <v>73.480410278512139</v>
      </c>
      <c r="AB3302">
        <v>448007</v>
      </c>
      <c r="AC3302">
        <v>25116.857100000001</v>
      </c>
      <c r="AD3302">
        <v>448816.42859999998</v>
      </c>
      <c r="AE3302">
        <v>11245.428599999999</v>
      </c>
      <c r="AF3302">
        <v>2.5041589999999999E-2</v>
      </c>
      <c r="AG3302">
        <v>537162.11</v>
      </c>
      <c r="AH3302">
        <v>293121.65999999997</v>
      </c>
      <c r="AI3302">
        <v>5784230.9510000004</v>
      </c>
      <c r="AJ3302">
        <v>3742170.3450000002</v>
      </c>
      <c r="AK3302">
        <v>2042060.6070000001</v>
      </c>
    </row>
    <row r="3303" spans="1:37" ht="19" customHeight="1">
      <c r="A3303" t="s">
        <v>1298</v>
      </c>
      <c r="B3303" t="s">
        <v>1299</v>
      </c>
      <c r="C3303" t="s">
        <v>1300</v>
      </c>
      <c r="D3303">
        <v>7</v>
      </c>
      <c r="E3303" t="s">
        <v>1166</v>
      </c>
      <c r="G3303" t="s">
        <v>1167</v>
      </c>
      <c r="H3303" t="s">
        <v>1168</v>
      </c>
      <c r="I3303" t="s">
        <v>1165</v>
      </c>
      <c r="J3303" t="s">
        <v>1032</v>
      </c>
      <c r="K3303">
        <v>16748701</v>
      </c>
      <c r="L3303">
        <v>34888120.340000004</v>
      </c>
      <c r="M3303">
        <v>3597414.8319999999</v>
      </c>
      <c r="N3303">
        <v>1166840.2649999999</v>
      </c>
      <c r="O3303">
        <v>2430574.5660000001</v>
      </c>
      <c r="P3303">
        <v>23729.2857</v>
      </c>
      <c r="R3303">
        <v>0</v>
      </c>
      <c r="S3303">
        <v>243710.71429999999</v>
      </c>
      <c r="U3303">
        <f t="shared" si="60"/>
        <v>0</v>
      </c>
      <c r="V3303">
        <f t="shared" si="61"/>
        <v>30.268216906445396</v>
      </c>
      <c r="W3303" t="str">
        <f t="shared" si="62"/>
        <v/>
      </c>
      <c r="X3303">
        <f t="shared" si="63"/>
        <v>2.1087148591211058</v>
      </c>
      <c r="Y3303" t="str">
        <f t="shared" si="64"/>
        <v/>
      </c>
      <c r="AA3303">
        <v>23729.2857</v>
      </c>
      <c r="AC3303">
        <v>0</v>
      </c>
      <c r="AD3303">
        <v>243710.71429999999</v>
      </c>
      <c r="AF3303">
        <v>0</v>
      </c>
      <c r="AG3303">
        <v>16748701</v>
      </c>
      <c r="AH3303">
        <v>34888120.340000004</v>
      </c>
      <c r="AI3303">
        <v>3597414.8319999999</v>
      </c>
      <c r="AJ3303">
        <v>1166840.2649999999</v>
      </c>
      <c r="AK3303">
        <v>2430574.5660000001</v>
      </c>
    </row>
    <row r="3304" spans="1:37" ht="19" customHeight="1">
      <c r="A3304" t="s">
        <v>1298</v>
      </c>
      <c r="B3304" t="s">
        <v>1299</v>
      </c>
      <c r="C3304" t="s">
        <v>1300</v>
      </c>
      <c r="D3304">
        <v>7</v>
      </c>
      <c r="E3304" t="s">
        <v>1169</v>
      </c>
      <c r="G3304" t="s">
        <v>1170</v>
      </c>
      <c r="H3304" t="s">
        <v>1071</v>
      </c>
      <c r="I3304" t="s">
        <v>1165</v>
      </c>
      <c r="J3304" t="s">
        <v>1032</v>
      </c>
      <c r="K3304">
        <v>32934885</v>
      </c>
      <c r="L3304">
        <v>2392713.04</v>
      </c>
      <c r="M3304">
        <v>2460877.5150000001</v>
      </c>
      <c r="N3304">
        <v>2294185.1830000002</v>
      </c>
      <c r="O3304">
        <v>166692.3321</v>
      </c>
      <c r="P3304">
        <v>3971.1428999999998</v>
      </c>
      <c r="R3304">
        <v>0</v>
      </c>
      <c r="S3304">
        <v>37849.857100000001</v>
      </c>
      <c r="U3304">
        <f t="shared" si="60"/>
        <v>0</v>
      </c>
      <c r="V3304">
        <f t="shared" si="61"/>
        <v>133.33735201869493</v>
      </c>
      <c r="W3304" t="str">
        <f t="shared" si="62"/>
        <v/>
      </c>
      <c r="X3304">
        <f t="shared" si="63"/>
        <v>9.2881177803518238</v>
      </c>
      <c r="Y3304" t="str">
        <f t="shared" si="64"/>
        <v/>
      </c>
      <c r="AA3304">
        <v>3971.1428999999998</v>
      </c>
      <c r="AC3304">
        <v>0</v>
      </c>
      <c r="AD3304">
        <v>37849.857100000001</v>
      </c>
      <c r="AF3304">
        <v>0</v>
      </c>
      <c r="AG3304">
        <v>32934885</v>
      </c>
      <c r="AH3304">
        <v>2392713.04</v>
      </c>
      <c r="AI3304">
        <v>2460877.5150000001</v>
      </c>
      <c r="AJ3304">
        <v>2294185.1830000002</v>
      </c>
      <c r="AK3304">
        <v>166692.3321</v>
      </c>
    </row>
    <row r="3305" spans="1:37" ht="19" customHeight="1">
      <c r="A3305" t="s">
        <v>1298</v>
      </c>
      <c r="B3305" t="s">
        <v>1299</v>
      </c>
      <c r="C3305" t="s">
        <v>1300</v>
      </c>
      <c r="D3305">
        <v>7</v>
      </c>
      <c r="E3305" t="s">
        <v>1171</v>
      </c>
      <c r="G3305" t="s">
        <v>1172</v>
      </c>
      <c r="H3305" t="s">
        <v>1168</v>
      </c>
      <c r="I3305" t="s">
        <v>1165</v>
      </c>
      <c r="J3305" t="s">
        <v>1032</v>
      </c>
      <c r="K3305">
        <v>2448672</v>
      </c>
      <c r="L3305">
        <v>18406202.52</v>
      </c>
      <c r="M3305">
        <v>1452893.466</v>
      </c>
      <c r="N3305">
        <v>170589.86859999999</v>
      </c>
      <c r="O3305">
        <v>1282303.598</v>
      </c>
      <c r="P3305">
        <v>19128</v>
      </c>
      <c r="R3305">
        <v>0</v>
      </c>
      <c r="S3305">
        <v>197095.71429999999</v>
      </c>
      <c r="U3305">
        <f t="shared" si="60"/>
        <v>0</v>
      </c>
      <c r="V3305">
        <f t="shared" si="61"/>
        <v>15.115842569953987</v>
      </c>
      <c r="W3305" t="str">
        <f t="shared" si="62"/>
        <v/>
      </c>
      <c r="X3305">
        <f t="shared" si="63"/>
        <v>1.0530731739435464</v>
      </c>
      <c r="Y3305" t="str">
        <f t="shared" si="64"/>
        <v/>
      </c>
      <c r="AA3305">
        <v>19128</v>
      </c>
      <c r="AC3305">
        <v>0</v>
      </c>
      <c r="AD3305">
        <v>197095.71429999999</v>
      </c>
      <c r="AF3305">
        <v>0</v>
      </c>
      <c r="AG3305">
        <v>2448672</v>
      </c>
      <c r="AH3305">
        <v>18406202.52</v>
      </c>
      <c r="AI3305">
        <v>1452893.466</v>
      </c>
      <c r="AJ3305">
        <v>170589.86859999999</v>
      </c>
      <c r="AK3305">
        <v>1282303.598</v>
      </c>
    </row>
    <row r="3306" spans="1:37" ht="19" customHeight="1">
      <c r="A3306" t="s">
        <v>1298</v>
      </c>
      <c r="B3306" t="s">
        <v>1299</v>
      </c>
      <c r="C3306" t="s">
        <v>1300</v>
      </c>
      <c r="D3306">
        <v>7</v>
      </c>
      <c r="E3306" t="s">
        <v>1179</v>
      </c>
      <c r="G3306" t="s">
        <v>1180</v>
      </c>
      <c r="H3306" t="s">
        <v>1071</v>
      </c>
      <c r="I3306" t="s">
        <v>1165</v>
      </c>
      <c r="J3306" t="s">
        <v>1032</v>
      </c>
      <c r="K3306">
        <v>50881</v>
      </c>
      <c r="L3306">
        <v>18088996.870000001</v>
      </c>
      <c r="M3306">
        <v>1263749.4140000001</v>
      </c>
      <c r="N3306">
        <v>3544.7287999999999</v>
      </c>
      <c r="O3306">
        <v>1260204.6850000001</v>
      </c>
      <c r="P3306">
        <v>16345.428599999999</v>
      </c>
      <c r="R3306">
        <v>0</v>
      </c>
      <c r="S3306">
        <v>110988.85709999999</v>
      </c>
      <c r="U3306">
        <f t="shared" si="60"/>
        <v>0</v>
      </c>
      <c r="V3306">
        <f t="shared" si="61"/>
        <v>23.348390027576151</v>
      </c>
      <c r="W3306" t="str">
        <f t="shared" si="62"/>
        <v/>
      </c>
      <c r="X3306">
        <f t="shared" si="63"/>
        <v>1.6266104119692626</v>
      </c>
      <c r="Y3306" t="str">
        <f t="shared" si="64"/>
        <v/>
      </c>
      <c r="AA3306">
        <v>16345.428599999999</v>
      </c>
      <c r="AC3306">
        <v>0</v>
      </c>
      <c r="AD3306">
        <v>110988.85709999999</v>
      </c>
      <c r="AF3306">
        <v>0</v>
      </c>
      <c r="AG3306">
        <v>50881</v>
      </c>
      <c r="AH3306">
        <v>18088996.870000001</v>
      </c>
      <c r="AI3306">
        <v>1263749.4140000001</v>
      </c>
      <c r="AJ3306">
        <v>3544.7287999999999</v>
      </c>
      <c r="AK3306">
        <v>1260204.6850000001</v>
      </c>
    </row>
    <row r="3307" spans="1:37" ht="19" customHeight="1">
      <c r="A3307" t="s">
        <v>1298</v>
      </c>
      <c r="B3307" t="s">
        <v>1299</v>
      </c>
      <c r="C3307" t="s">
        <v>1300</v>
      </c>
      <c r="D3307">
        <v>7</v>
      </c>
      <c r="E3307" t="s">
        <v>1173</v>
      </c>
      <c r="G3307" t="s">
        <v>1174</v>
      </c>
      <c r="H3307" t="s">
        <v>1168</v>
      </c>
      <c r="I3307" t="s">
        <v>1165</v>
      </c>
      <c r="J3307" t="s">
        <v>1032</v>
      </c>
      <c r="K3307">
        <v>13886503</v>
      </c>
      <c r="L3307">
        <v>3603192.82</v>
      </c>
      <c r="M3307">
        <v>1218438.9369999999</v>
      </c>
      <c r="N3307">
        <v>967417.83660000004</v>
      </c>
      <c r="O3307">
        <v>251021.10060000001</v>
      </c>
      <c r="P3307">
        <v>2469.4286000000002</v>
      </c>
      <c r="R3307">
        <v>0</v>
      </c>
      <c r="S3307">
        <v>45563.142899999999</v>
      </c>
      <c r="U3307">
        <f t="shared" si="60"/>
        <v>0</v>
      </c>
      <c r="V3307">
        <f t="shared" si="61"/>
        <v>54.836602904443502</v>
      </c>
      <c r="W3307" t="str">
        <f t="shared" si="62"/>
        <v/>
      </c>
      <c r="X3307">
        <f t="shared" si="63"/>
        <v>3.8202523839880738</v>
      </c>
      <c r="Y3307" t="str">
        <f t="shared" si="64"/>
        <v/>
      </c>
      <c r="AA3307">
        <v>2469.4286000000002</v>
      </c>
      <c r="AC3307">
        <v>0</v>
      </c>
      <c r="AD3307">
        <v>45563.142899999999</v>
      </c>
      <c r="AF3307">
        <v>0</v>
      </c>
      <c r="AG3307">
        <v>13886503</v>
      </c>
      <c r="AH3307">
        <v>3603192.82</v>
      </c>
      <c r="AI3307">
        <v>1218438.9369999999</v>
      </c>
      <c r="AJ3307">
        <v>967417.83660000004</v>
      </c>
      <c r="AK3307">
        <v>251021.10060000001</v>
      </c>
    </row>
    <row r="3308" spans="1:37" ht="19" customHeight="1">
      <c r="A3308" t="s">
        <v>1298</v>
      </c>
      <c r="B3308" t="s">
        <v>1299</v>
      </c>
      <c r="C3308" t="s">
        <v>1300</v>
      </c>
      <c r="D3308">
        <v>7</v>
      </c>
      <c r="E3308" t="s">
        <v>1175</v>
      </c>
      <c r="G3308" t="s">
        <v>1176</v>
      </c>
      <c r="H3308" t="s">
        <v>1168</v>
      </c>
      <c r="I3308" t="s">
        <v>1165</v>
      </c>
      <c r="J3308" t="s">
        <v>1032</v>
      </c>
      <c r="K3308">
        <v>0</v>
      </c>
      <c r="L3308">
        <v>15891019.83</v>
      </c>
      <c r="M3308">
        <v>1107065.419</v>
      </c>
      <c r="N3308">
        <v>0</v>
      </c>
      <c r="O3308">
        <v>1107065.419</v>
      </c>
      <c r="P3308">
        <v>96137.142900000006</v>
      </c>
      <c r="R3308">
        <v>0</v>
      </c>
      <c r="S3308">
        <v>327285</v>
      </c>
      <c r="U3308">
        <f t="shared" si="60"/>
        <v>0</v>
      </c>
      <c r="V3308">
        <f t="shared" si="61"/>
        <v>6.9362961638938536</v>
      </c>
      <c r="W3308" t="str">
        <f t="shared" si="62"/>
        <v/>
      </c>
      <c r="X3308">
        <f t="shared" si="63"/>
        <v>0.48322472069995792</v>
      </c>
      <c r="Y3308" t="str">
        <f t="shared" si="64"/>
        <v/>
      </c>
      <c r="AA3308">
        <v>96137.142900000006</v>
      </c>
      <c r="AC3308">
        <v>0</v>
      </c>
      <c r="AD3308">
        <v>327285</v>
      </c>
      <c r="AF3308">
        <v>0</v>
      </c>
      <c r="AG3308">
        <v>0</v>
      </c>
      <c r="AH3308">
        <v>15891019.83</v>
      </c>
      <c r="AI3308">
        <v>1107065.419</v>
      </c>
      <c r="AJ3308">
        <v>0</v>
      </c>
      <c r="AK3308">
        <v>1107065.419</v>
      </c>
    </row>
    <row r="3309" spans="1:37" ht="19" customHeight="1">
      <c r="A3309" t="s">
        <v>1298</v>
      </c>
      <c r="B3309" t="s">
        <v>1299</v>
      </c>
      <c r="C3309" t="s">
        <v>1300</v>
      </c>
      <c r="D3309">
        <v>7</v>
      </c>
      <c r="E3309" t="s">
        <v>1181</v>
      </c>
      <c r="G3309" t="s">
        <v>1182</v>
      </c>
      <c r="H3309" t="s">
        <v>1071</v>
      </c>
      <c r="I3309" t="s">
        <v>1165</v>
      </c>
      <c r="J3309" t="s">
        <v>1032</v>
      </c>
      <c r="K3309">
        <v>2164297</v>
      </c>
      <c r="L3309">
        <v>12258656.369999999</v>
      </c>
      <c r="M3309">
        <v>1004805.6090000001</v>
      </c>
      <c r="N3309">
        <v>150774.3045</v>
      </c>
      <c r="O3309">
        <v>854031.30469999998</v>
      </c>
      <c r="P3309">
        <v>8701</v>
      </c>
      <c r="R3309">
        <v>0</v>
      </c>
      <c r="S3309">
        <v>63188.428599999999</v>
      </c>
      <c r="U3309">
        <f t="shared" si="60"/>
        <v>0</v>
      </c>
      <c r="V3309">
        <f t="shared" si="61"/>
        <v>32.607582680098488</v>
      </c>
      <c r="W3309" t="str">
        <f t="shared" si="62"/>
        <v/>
      </c>
      <c r="X3309">
        <f t="shared" si="63"/>
        <v>2.2716763434210714</v>
      </c>
      <c r="Y3309" t="str">
        <f t="shared" si="64"/>
        <v/>
      </c>
      <c r="AA3309">
        <v>8701</v>
      </c>
      <c r="AC3309">
        <v>0</v>
      </c>
      <c r="AD3309">
        <v>63188.428599999999</v>
      </c>
      <c r="AF3309">
        <v>0</v>
      </c>
      <c r="AG3309">
        <v>2164297</v>
      </c>
      <c r="AH3309">
        <v>12258656.369999999</v>
      </c>
      <c r="AI3309">
        <v>1004805.6090000001</v>
      </c>
      <c r="AJ3309">
        <v>150774.3045</v>
      </c>
      <c r="AK3309">
        <v>854031.30469999998</v>
      </c>
    </row>
    <row r="3310" spans="1:37" ht="19" customHeight="1">
      <c r="A3310" t="s">
        <v>1298</v>
      </c>
      <c r="B3310" t="s">
        <v>1299</v>
      </c>
      <c r="C3310" t="s">
        <v>1300</v>
      </c>
      <c r="D3310">
        <v>7</v>
      </c>
      <c r="E3310" t="s">
        <v>1185</v>
      </c>
      <c r="F3310" t="s">
        <v>1186</v>
      </c>
      <c r="G3310" t="s">
        <v>1186</v>
      </c>
      <c r="H3310" t="s">
        <v>1168</v>
      </c>
      <c r="I3310" t="s">
        <v>1165</v>
      </c>
      <c r="J3310" t="s">
        <v>1039</v>
      </c>
      <c r="K3310">
        <v>23135.54</v>
      </c>
      <c r="L3310">
        <v>65206.703000000001</v>
      </c>
      <c r="M3310">
        <v>615452.1054</v>
      </c>
      <c r="N3310">
        <v>161179.16020000001</v>
      </c>
      <c r="O3310">
        <v>454272.94520000002</v>
      </c>
      <c r="P3310">
        <v>40623.2857</v>
      </c>
      <c r="Q3310">
        <v>249716.28570000001</v>
      </c>
      <c r="S3310">
        <v>249716.28570000001</v>
      </c>
      <c r="U3310">
        <f t="shared" si="60"/>
        <v>0</v>
      </c>
      <c r="V3310">
        <f t="shared" si="61"/>
        <v>5.0538635849057198E-2</v>
      </c>
      <c r="W3310" t="str">
        <f t="shared" si="62"/>
        <v/>
      </c>
      <c r="X3310">
        <f t="shared" si="63"/>
        <v>0.35208648525424202</v>
      </c>
      <c r="Y3310" t="str">
        <f t="shared" si="64"/>
        <v/>
      </c>
      <c r="AA3310">
        <v>40623.2857</v>
      </c>
      <c r="AB3310">
        <v>249716.28570000001</v>
      </c>
      <c r="AD3310">
        <v>249716.28570000001</v>
      </c>
      <c r="AF3310">
        <v>0</v>
      </c>
      <c r="AG3310">
        <v>23135.54</v>
      </c>
      <c r="AH3310">
        <v>65206.703000000001</v>
      </c>
      <c r="AI3310">
        <v>615452.1054</v>
      </c>
      <c r="AJ3310">
        <v>161179.16020000001</v>
      </c>
      <c r="AK3310">
        <v>454272.94520000002</v>
      </c>
    </row>
    <row r="3311" spans="1:37" ht="19" customHeight="1">
      <c r="A3311" t="s">
        <v>1298</v>
      </c>
      <c r="B3311" t="s">
        <v>1299</v>
      </c>
      <c r="C3311" t="s">
        <v>1300</v>
      </c>
      <c r="D3311">
        <v>7</v>
      </c>
      <c r="E3311" t="s">
        <v>1183</v>
      </c>
      <c r="G3311" t="s">
        <v>1184</v>
      </c>
      <c r="H3311" t="s">
        <v>1168</v>
      </c>
      <c r="I3311" t="s">
        <v>1165</v>
      </c>
      <c r="J3311" t="s">
        <v>1032</v>
      </c>
      <c r="K3311">
        <v>3388367</v>
      </c>
      <c r="L3311">
        <v>4915247.4800000004</v>
      </c>
      <c r="M3311">
        <v>578496.02099999995</v>
      </c>
      <c r="N3311">
        <v>236062.31880000001</v>
      </c>
      <c r="O3311">
        <v>342433.7022</v>
      </c>
      <c r="P3311">
        <v>18540.428599999999</v>
      </c>
      <c r="R3311">
        <v>0</v>
      </c>
      <c r="S3311">
        <v>137760.71429999999</v>
      </c>
      <c r="U3311">
        <f t="shared" si="60"/>
        <v>0</v>
      </c>
      <c r="V3311">
        <f t="shared" si="61"/>
        <v>8.6108049455722089</v>
      </c>
      <c r="W3311" t="str">
        <f t="shared" si="62"/>
        <v/>
      </c>
      <c r="X3311">
        <f t="shared" si="63"/>
        <v>0.59989735923056053</v>
      </c>
      <c r="Y3311" t="str">
        <f t="shared" si="64"/>
        <v/>
      </c>
      <c r="AA3311">
        <v>18540.428599999999</v>
      </c>
      <c r="AC3311">
        <v>0</v>
      </c>
      <c r="AD3311">
        <v>137760.71429999999</v>
      </c>
      <c r="AF3311">
        <v>0</v>
      </c>
      <c r="AG3311">
        <v>3388367</v>
      </c>
      <c r="AH3311">
        <v>4915247.4800000004</v>
      </c>
      <c r="AI3311">
        <v>578496.02099999995</v>
      </c>
      <c r="AJ3311">
        <v>236062.31880000001</v>
      </c>
      <c r="AK3311">
        <v>342433.7022</v>
      </c>
    </row>
    <row r="3312" spans="1:37" ht="19" customHeight="1">
      <c r="A3312" t="s">
        <v>1298</v>
      </c>
      <c r="B3312" t="s">
        <v>1299</v>
      </c>
      <c r="C3312" t="s">
        <v>1300</v>
      </c>
      <c r="D3312">
        <v>7</v>
      </c>
      <c r="E3312" t="s">
        <v>1189</v>
      </c>
      <c r="G3312" t="s">
        <v>1190</v>
      </c>
      <c r="H3312" t="s">
        <v>1071</v>
      </c>
      <c r="I3312" t="s">
        <v>1165</v>
      </c>
      <c r="J3312" t="s">
        <v>1032</v>
      </c>
      <c r="K3312">
        <v>1216239</v>
      </c>
      <c r="L3312">
        <v>6953338.9100000001</v>
      </c>
      <c r="M3312">
        <v>569152.09039999999</v>
      </c>
      <c r="N3312">
        <v>84732.118300000002</v>
      </c>
      <c r="O3312">
        <v>484419.97210000001</v>
      </c>
      <c r="P3312">
        <v>4652.1428999999998</v>
      </c>
      <c r="R3312">
        <v>0</v>
      </c>
      <c r="S3312">
        <v>61511.142899999999</v>
      </c>
      <c r="U3312">
        <f t="shared" si="60"/>
        <v>0</v>
      </c>
      <c r="V3312">
        <f t="shared" si="61"/>
        <v>18.973514448736225</v>
      </c>
      <c r="W3312" t="str">
        <f t="shared" si="62"/>
        <v/>
      </c>
      <c r="X3312">
        <f t="shared" si="63"/>
        <v>1.3218327225344773</v>
      </c>
      <c r="Y3312" t="str">
        <f t="shared" si="64"/>
        <v/>
      </c>
      <c r="AA3312">
        <v>4652.1428999999998</v>
      </c>
      <c r="AC3312">
        <v>0</v>
      </c>
      <c r="AD3312">
        <v>61511.142899999999</v>
      </c>
      <c r="AF3312">
        <v>0</v>
      </c>
      <c r="AG3312">
        <v>1216239</v>
      </c>
      <c r="AH3312">
        <v>6953338.9100000001</v>
      </c>
      <c r="AI3312">
        <v>569152.09039999999</v>
      </c>
      <c r="AJ3312">
        <v>84732.118300000002</v>
      </c>
      <c r="AK3312">
        <v>484419.97210000001</v>
      </c>
    </row>
    <row r="3313" spans="1:37" ht="19" customHeight="1">
      <c r="A3313" t="s">
        <v>1298</v>
      </c>
      <c r="B3313" t="s">
        <v>1299</v>
      </c>
      <c r="C3313" t="s">
        <v>1300</v>
      </c>
      <c r="D3313">
        <v>7</v>
      </c>
      <c r="E3313" t="s">
        <v>1187</v>
      </c>
      <c r="G3313" t="s">
        <v>1188</v>
      </c>
      <c r="H3313" t="s">
        <v>1071</v>
      </c>
      <c r="I3313" t="s">
        <v>1165</v>
      </c>
      <c r="J3313" t="s">
        <v>1032</v>
      </c>
      <c r="K3313">
        <v>84737</v>
      </c>
      <c r="L3313">
        <v>7359871.2699999996</v>
      </c>
      <c r="M3313">
        <v>518642.31569999998</v>
      </c>
      <c r="N3313">
        <v>5903.3768</v>
      </c>
      <c r="O3313">
        <v>512738.93890000001</v>
      </c>
      <c r="P3313">
        <v>17729.2857</v>
      </c>
      <c r="R3313">
        <v>0</v>
      </c>
      <c r="S3313">
        <v>110468.71430000001</v>
      </c>
      <c r="U3313">
        <f t="shared" si="60"/>
        <v>0</v>
      </c>
      <c r="V3313">
        <f t="shared" si="61"/>
        <v>9.627300126392953</v>
      </c>
      <c r="W3313" t="str">
        <f t="shared" si="62"/>
        <v/>
      </c>
      <c r="X3313">
        <f t="shared" si="63"/>
        <v>0.6707035548952186</v>
      </c>
      <c r="Y3313" t="str">
        <f t="shared" si="64"/>
        <v/>
      </c>
      <c r="AA3313">
        <v>17729.2857</v>
      </c>
      <c r="AC3313">
        <v>0</v>
      </c>
      <c r="AD3313">
        <v>110468.71430000001</v>
      </c>
      <c r="AF3313">
        <v>0</v>
      </c>
      <c r="AG3313">
        <v>84737</v>
      </c>
      <c r="AH3313">
        <v>7359871.2699999996</v>
      </c>
      <c r="AI3313">
        <v>518642.31569999998</v>
      </c>
      <c r="AJ3313">
        <v>5903.3768</v>
      </c>
      <c r="AK3313">
        <v>512738.93890000001</v>
      </c>
    </row>
    <row r="3314" spans="1:37" ht="19" customHeight="1">
      <c r="A3314" t="s">
        <v>1298</v>
      </c>
      <c r="B3314" t="s">
        <v>1299</v>
      </c>
      <c r="C3314" t="s">
        <v>1300</v>
      </c>
      <c r="D3314">
        <v>7</v>
      </c>
      <c r="E3314" t="s">
        <v>1177</v>
      </c>
      <c r="G3314" t="s">
        <v>1178</v>
      </c>
      <c r="H3314" t="s">
        <v>1168</v>
      </c>
      <c r="I3314" t="s">
        <v>1165</v>
      </c>
      <c r="J3314" t="s">
        <v>1032</v>
      </c>
      <c r="K3314">
        <v>0</v>
      </c>
      <c r="L3314">
        <v>7022531.8399999999</v>
      </c>
      <c r="M3314">
        <v>489243.3027</v>
      </c>
      <c r="N3314">
        <v>0</v>
      </c>
      <c r="O3314">
        <v>489243.3027</v>
      </c>
      <c r="P3314">
        <v>90020.857099999994</v>
      </c>
      <c r="R3314">
        <v>0</v>
      </c>
      <c r="S3314">
        <v>232539.85709999999</v>
      </c>
      <c r="U3314">
        <f t="shared" si="60"/>
        <v>0</v>
      </c>
      <c r="V3314">
        <f t="shared" si="61"/>
        <v>4.3141801444141095</v>
      </c>
      <c r="W3314" t="str">
        <f t="shared" si="62"/>
        <v/>
      </c>
      <c r="X3314">
        <f t="shared" si="63"/>
        <v>0.30055879992933171</v>
      </c>
      <c r="Y3314" t="str">
        <f t="shared" si="64"/>
        <v/>
      </c>
      <c r="AA3314">
        <v>90020.857099999994</v>
      </c>
      <c r="AC3314">
        <v>0</v>
      </c>
      <c r="AD3314">
        <v>232539.85709999999</v>
      </c>
      <c r="AF3314">
        <v>0</v>
      </c>
      <c r="AG3314">
        <v>0</v>
      </c>
      <c r="AH3314">
        <v>7022531.8399999999</v>
      </c>
      <c r="AI3314">
        <v>489243.3027</v>
      </c>
      <c r="AJ3314">
        <v>0</v>
      </c>
      <c r="AK3314">
        <v>489243.3027</v>
      </c>
    </row>
    <row r="3315" spans="1:37" ht="19" customHeight="1">
      <c r="A3315" t="s">
        <v>1298</v>
      </c>
      <c r="B3315" t="s">
        <v>1299</v>
      </c>
      <c r="C3315" t="s">
        <v>1300</v>
      </c>
      <c r="D3315">
        <v>7</v>
      </c>
      <c r="E3315" t="s">
        <v>1191</v>
      </c>
      <c r="G3315" t="s">
        <v>1192</v>
      </c>
      <c r="H3315" t="s">
        <v>1071</v>
      </c>
      <c r="I3315" t="s">
        <v>1165</v>
      </c>
      <c r="J3315" t="s">
        <v>1032</v>
      </c>
      <c r="K3315">
        <v>455755</v>
      </c>
      <c r="L3315">
        <v>5885974.5499999998</v>
      </c>
      <c r="M3315">
        <v>441805.57650000002</v>
      </c>
      <c r="N3315">
        <v>31749.1895</v>
      </c>
      <c r="O3315">
        <v>410056.38699999999</v>
      </c>
      <c r="P3315">
        <v>6266.7142999999996</v>
      </c>
      <c r="R3315">
        <v>0</v>
      </c>
      <c r="S3315">
        <v>58829.571400000001</v>
      </c>
      <c r="U3315">
        <f t="shared" si="60"/>
        <v>0</v>
      </c>
      <c r="V3315">
        <f t="shared" si="61"/>
        <v>15.399761424842103</v>
      </c>
      <c r="W3315" t="str">
        <f t="shared" si="62"/>
        <v/>
      </c>
      <c r="X3315">
        <f t="shared" si="63"/>
        <v>1.0728462039610043</v>
      </c>
      <c r="Y3315" t="str">
        <f t="shared" si="64"/>
        <v/>
      </c>
      <c r="AA3315">
        <v>6266.7142999999996</v>
      </c>
      <c r="AC3315">
        <v>0</v>
      </c>
      <c r="AD3315">
        <v>58829.571400000001</v>
      </c>
      <c r="AF3315">
        <v>0</v>
      </c>
      <c r="AG3315">
        <v>455755</v>
      </c>
      <c r="AH3315">
        <v>5885974.5499999998</v>
      </c>
      <c r="AI3315">
        <v>441805.57650000002</v>
      </c>
      <c r="AJ3315">
        <v>31749.1895</v>
      </c>
      <c r="AK3315">
        <v>410056.38699999999</v>
      </c>
    </row>
    <row r="3316" spans="1:37" ht="19" customHeight="1">
      <c r="A3316" t="s">
        <v>1298</v>
      </c>
      <c r="B3316" t="s">
        <v>1299</v>
      </c>
      <c r="C3316" t="s">
        <v>1300</v>
      </c>
      <c r="D3316">
        <v>7</v>
      </c>
      <c r="E3316" t="s">
        <v>1199</v>
      </c>
      <c r="G3316" t="s">
        <v>1200</v>
      </c>
      <c r="H3316" t="s">
        <v>1168</v>
      </c>
      <c r="I3316" t="s">
        <v>1165</v>
      </c>
      <c r="J3316" t="s">
        <v>1032</v>
      </c>
      <c r="K3316">
        <v>646301</v>
      </c>
      <c r="L3316">
        <v>3252556.86</v>
      </c>
      <c r="M3316">
        <v>271621.91110000003</v>
      </c>
      <c r="N3316">
        <v>45026.317000000003</v>
      </c>
      <c r="O3316">
        <v>226595.59409999999</v>
      </c>
      <c r="P3316">
        <v>6324.8571000000002</v>
      </c>
      <c r="R3316">
        <v>0</v>
      </c>
      <c r="S3316">
        <v>76318.285699999993</v>
      </c>
      <c r="U3316">
        <f t="shared" si="60"/>
        <v>0</v>
      </c>
      <c r="V3316">
        <f t="shared" si="61"/>
        <v>7.2981158994470752</v>
      </c>
      <c r="W3316" t="str">
        <f t="shared" si="62"/>
        <v/>
      </c>
      <c r="X3316">
        <f t="shared" si="63"/>
        <v>0.50843817836362726</v>
      </c>
      <c r="Y3316" t="str">
        <f t="shared" si="64"/>
        <v/>
      </c>
      <c r="AA3316">
        <v>6324.8571000000002</v>
      </c>
      <c r="AC3316">
        <v>0</v>
      </c>
      <c r="AD3316">
        <v>76318.285699999993</v>
      </c>
      <c r="AF3316">
        <v>0</v>
      </c>
      <c r="AG3316">
        <v>646301</v>
      </c>
      <c r="AH3316">
        <v>3252556.86</v>
      </c>
      <c r="AI3316">
        <v>271621.91110000003</v>
      </c>
      <c r="AJ3316">
        <v>45026.317000000003</v>
      </c>
      <c r="AK3316">
        <v>226595.59409999999</v>
      </c>
    </row>
    <row r="3317" spans="1:37" ht="19" customHeight="1">
      <c r="A3317" t="s">
        <v>1298</v>
      </c>
      <c r="B3317" t="s">
        <v>1299</v>
      </c>
      <c r="C3317" t="s">
        <v>1300</v>
      </c>
      <c r="D3317">
        <v>7</v>
      </c>
      <c r="E3317" t="s">
        <v>1201</v>
      </c>
      <c r="G3317" t="s">
        <v>1202</v>
      </c>
      <c r="H3317" t="s">
        <v>1168</v>
      </c>
      <c r="I3317" t="s">
        <v>1165</v>
      </c>
      <c r="J3317" t="s">
        <v>1032</v>
      </c>
      <c r="K3317">
        <v>58</v>
      </c>
      <c r="L3317">
        <v>3211179.39</v>
      </c>
      <c r="M3317">
        <v>223719.5607</v>
      </c>
      <c r="N3317">
        <v>4.0389999999999997</v>
      </c>
      <c r="O3317">
        <v>223715.52179999999</v>
      </c>
      <c r="P3317">
        <v>44745.142899999999</v>
      </c>
      <c r="R3317">
        <v>0</v>
      </c>
      <c r="S3317">
        <v>131795.85709999999</v>
      </c>
      <c r="U3317">
        <f t="shared" si="60"/>
        <v>0</v>
      </c>
      <c r="V3317">
        <f t="shared" si="61"/>
        <v>3.4807482470663231</v>
      </c>
      <c r="W3317" t="str">
        <f t="shared" si="62"/>
        <v/>
      </c>
      <c r="X3317">
        <f t="shared" si="63"/>
        <v>0.242495765391226</v>
      </c>
      <c r="Y3317" t="str">
        <f t="shared" si="64"/>
        <v/>
      </c>
      <c r="AA3317">
        <v>44745.142899999999</v>
      </c>
      <c r="AC3317">
        <v>0</v>
      </c>
      <c r="AD3317">
        <v>131795.85709999999</v>
      </c>
      <c r="AF3317">
        <v>0</v>
      </c>
      <c r="AG3317">
        <v>58</v>
      </c>
      <c r="AH3317">
        <v>3211179.39</v>
      </c>
      <c r="AI3317">
        <v>223719.5607</v>
      </c>
      <c r="AJ3317">
        <v>4.0389999999999997</v>
      </c>
      <c r="AK3317">
        <v>223715.52179999999</v>
      </c>
    </row>
    <row r="3318" spans="1:37" ht="19" customHeight="1">
      <c r="A3318" t="s">
        <v>1298</v>
      </c>
      <c r="B3318" t="s">
        <v>1299</v>
      </c>
      <c r="C3318" t="s">
        <v>1300</v>
      </c>
      <c r="D3318">
        <v>7</v>
      </c>
      <c r="E3318" t="s">
        <v>1211</v>
      </c>
      <c r="G3318" t="s">
        <v>1212</v>
      </c>
      <c r="H3318" t="s">
        <v>1168</v>
      </c>
      <c r="I3318" t="s">
        <v>1165</v>
      </c>
      <c r="J3318" t="s">
        <v>1032</v>
      </c>
      <c r="K3318">
        <v>564377</v>
      </c>
      <c r="L3318">
        <v>2490913.86</v>
      </c>
      <c r="M3318">
        <v>212855.20610000001</v>
      </c>
      <c r="N3318">
        <v>39319.831200000001</v>
      </c>
      <c r="O3318">
        <v>173535.3749</v>
      </c>
      <c r="P3318">
        <v>1826.2856999999999</v>
      </c>
      <c r="R3318">
        <v>0</v>
      </c>
      <c r="S3318">
        <v>25776.857100000001</v>
      </c>
      <c r="U3318">
        <f t="shared" si="60"/>
        <v>0</v>
      </c>
      <c r="V3318">
        <f t="shared" si="61"/>
        <v>16.932635393208695</v>
      </c>
      <c r="W3318" t="str">
        <f t="shared" si="62"/>
        <v/>
      </c>
      <c r="X3318">
        <f t="shared" si="63"/>
        <v>1.1796584225822584</v>
      </c>
      <c r="Y3318" t="str">
        <f t="shared" si="64"/>
        <v/>
      </c>
      <c r="AA3318">
        <v>1826.2856999999999</v>
      </c>
      <c r="AC3318">
        <v>0</v>
      </c>
      <c r="AD3318">
        <v>25776.857100000001</v>
      </c>
      <c r="AF3318">
        <v>0</v>
      </c>
      <c r="AG3318">
        <v>564377</v>
      </c>
      <c r="AH3318">
        <v>2490913.86</v>
      </c>
      <c r="AI3318">
        <v>212855.20610000001</v>
      </c>
      <c r="AJ3318">
        <v>39319.831200000001</v>
      </c>
      <c r="AK3318">
        <v>173535.3749</v>
      </c>
    </row>
    <row r="3319" spans="1:37" ht="19" customHeight="1">
      <c r="A3319" t="s">
        <v>1298</v>
      </c>
      <c r="B3319" t="s">
        <v>1299</v>
      </c>
      <c r="C3319" t="s">
        <v>1300</v>
      </c>
      <c r="D3319">
        <v>7</v>
      </c>
      <c r="E3319" t="s">
        <v>1209</v>
      </c>
      <c r="G3319" t="s">
        <v>1210</v>
      </c>
      <c r="H3319" t="s">
        <v>1168</v>
      </c>
      <c r="I3319" t="s">
        <v>1165</v>
      </c>
      <c r="J3319" t="s">
        <v>1032</v>
      </c>
      <c r="K3319">
        <v>0</v>
      </c>
      <c r="L3319">
        <v>2999462.95</v>
      </c>
      <c r="M3319">
        <v>208957.36199999999</v>
      </c>
      <c r="N3319">
        <v>0</v>
      </c>
      <c r="O3319">
        <v>208957.36199999999</v>
      </c>
      <c r="P3319">
        <v>5840.1428999999998</v>
      </c>
      <c r="R3319">
        <v>0</v>
      </c>
      <c r="S3319">
        <v>40221.857100000001</v>
      </c>
      <c r="U3319">
        <f t="shared" si="60"/>
        <v>0</v>
      </c>
      <c r="V3319">
        <f t="shared" si="61"/>
        <v>10.653280033229922</v>
      </c>
      <c r="W3319" t="str">
        <f t="shared" si="62"/>
        <v/>
      </c>
      <c r="X3319">
        <f t="shared" si="63"/>
        <v>0.74215995646520538</v>
      </c>
      <c r="Y3319" t="str">
        <f t="shared" si="64"/>
        <v/>
      </c>
      <c r="AA3319">
        <v>5840.1428999999998</v>
      </c>
      <c r="AC3319">
        <v>0</v>
      </c>
      <c r="AD3319">
        <v>40221.857100000001</v>
      </c>
      <c r="AF3319">
        <v>0</v>
      </c>
      <c r="AG3319">
        <v>0</v>
      </c>
      <c r="AH3319">
        <v>2999462.95</v>
      </c>
      <c r="AI3319">
        <v>208957.36199999999</v>
      </c>
      <c r="AJ3319">
        <v>0</v>
      </c>
      <c r="AK3319">
        <v>208957.36199999999</v>
      </c>
    </row>
    <row r="3320" spans="1:37" ht="19" customHeight="1">
      <c r="A3320" t="s">
        <v>1298</v>
      </c>
      <c r="B3320" t="s">
        <v>1299</v>
      </c>
      <c r="C3320" t="s">
        <v>1300</v>
      </c>
      <c r="D3320">
        <v>7</v>
      </c>
      <c r="E3320" t="s">
        <v>1195</v>
      </c>
      <c r="F3320" t="s">
        <v>1196</v>
      </c>
      <c r="G3320" t="s">
        <v>1196</v>
      </c>
      <c r="H3320" t="s">
        <v>1168</v>
      </c>
      <c r="I3320" t="s">
        <v>1165</v>
      </c>
      <c r="J3320" t="s">
        <v>1039</v>
      </c>
      <c r="K3320">
        <v>3211.29</v>
      </c>
      <c r="L3320">
        <v>24109.9421</v>
      </c>
      <c r="M3320">
        <v>190337.84450000001</v>
      </c>
      <c r="N3320">
        <v>22370.9071</v>
      </c>
      <c r="O3320">
        <v>167966.9374</v>
      </c>
      <c r="P3320">
        <v>3927.1428999999998</v>
      </c>
      <c r="Q3320">
        <v>62254.7143</v>
      </c>
      <c r="S3320">
        <v>62254.7143</v>
      </c>
      <c r="U3320">
        <f t="shared" si="60"/>
        <v>0</v>
      </c>
      <c r="V3320">
        <f t="shared" si="61"/>
        <v>6.2694579856787766E-2</v>
      </c>
      <c r="W3320" t="str">
        <f t="shared" si="62"/>
        <v/>
      </c>
      <c r="X3320">
        <f t="shared" si="63"/>
        <v>0.4367720733858888</v>
      </c>
      <c r="Y3320" t="str">
        <f t="shared" si="64"/>
        <v/>
      </c>
      <c r="AA3320">
        <v>3927.1428999999998</v>
      </c>
      <c r="AB3320">
        <v>62254.7143</v>
      </c>
      <c r="AD3320">
        <v>62254.7143</v>
      </c>
      <c r="AF3320">
        <v>0</v>
      </c>
      <c r="AG3320">
        <v>3211.29</v>
      </c>
      <c r="AH3320">
        <v>24109.9421</v>
      </c>
      <c r="AI3320">
        <v>190337.84450000001</v>
      </c>
      <c r="AJ3320">
        <v>22370.9071</v>
      </c>
      <c r="AK3320">
        <v>167966.9374</v>
      </c>
    </row>
    <row r="3321" spans="1:37" ht="19" customHeight="1">
      <c r="A3321" t="s">
        <v>1298</v>
      </c>
      <c r="B3321" t="s">
        <v>1299</v>
      </c>
      <c r="C3321" t="s">
        <v>1300</v>
      </c>
      <c r="D3321">
        <v>7</v>
      </c>
      <c r="E3321" t="s">
        <v>1205</v>
      </c>
      <c r="F3321" t="s">
        <v>1206</v>
      </c>
      <c r="G3321" t="s">
        <v>1206</v>
      </c>
      <c r="H3321" t="s">
        <v>1168</v>
      </c>
      <c r="I3321" t="s">
        <v>1165</v>
      </c>
      <c r="J3321" t="s">
        <v>1039</v>
      </c>
      <c r="K3321">
        <v>2085.44</v>
      </c>
      <c r="L3321">
        <v>17984.712800000001</v>
      </c>
      <c r="M3321">
        <v>139823.82750000001</v>
      </c>
      <c r="N3321">
        <v>14529.112499999999</v>
      </c>
      <c r="O3321">
        <v>125294.715</v>
      </c>
      <c r="P3321">
        <v>6324.7142999999996</v>
      </c>
      <c r="Q3321">
        <v>59613.142899999999</v>
      </c>
      <c r="S3321">
        <v>59613.142899999999</v>
      </c>
      <c r="U3321">
        <f t="shared" si="60"/>
        <v>0</v>
      </c>
      <c r="V3321">
        <f t="shared" si="61"/>
        <v>4.8096183932524815E-2</v>
      </c>
      <c r="W3321" t="str">
        <f t="shared" si="62"/>
        <v/>
      </c>
      <c r="X3321">
        <f t="shared" si="63"/>
        <v>0.33507430623994161</v>
      </c>
      <c r="Y3321" t="str">
        <f t="shared" si="64"/>
        <v/>
      </c>
      <c r="AA3321">
        <v>6324.7142999999996</v>
      </c>
      <c r="AB3321">
        <v>59613.142899999999</v>
      </c>
      <c r="AD3321">
        <v>59613.142899999999</v>
      </c>
      <c r="AF3321">
        <v>0</v>
      </c>
      <c r="AG3321">
        <v>2085.44</v>
      </c>
      <c r="AH3321">
        <v>17984.712800000001</v>
      </c>
      <c r="AI3321">
        <v>139823.82750000001</v>
      </c>
      <c r="AJ3321">
        <v>14529.112499999999</v>
      </c>
      <c r="AK3321">
        <v>125294.715</v>
      </c>
    </row>
    <row r="3322" spans="1:37" ht="19" customHeight="1">
      <c r="A3322" t="s">
        <v>1298</v>
      </c>
      <c r="B3322" t="s">
        <v>1299</v>
      </c>
      <c r="C3322" t="s">
        <v>1300</v>
      </c>
      <c r="D3322">
        <v>7</v>
      </c>
      <c r="E3322" t="s">
        <v>1203</v>
      </c>
      <c r="G3322" t="s">
        <v>1204</v>
      </c>
      <c r="H3322" t="s">
        <v>1071</v>
      </c>
      <c r="I3322" t="s">
        <v>1165</v>
      </c>
      <c r="J3322" t="s">
        <v>1032</v>
      </c>
      <c r="K3322">
        <v>4791</v>
      </c>
      <c r="L3322">
        <v>1955900.17</v>
      </c>
      <c r="M3322">
        <v>136592.14199999999</v>
      </c>
      <c r="N3322">
        <v>333.77179999999998</v>
      </c>
      <c r="O3322">
        <v>136258.3702</v>
      </c>
      <c r="P3322">
        <v>4277.5713999999998</v>
      </c>
      <c r="R3322">
        <v>0</v>
      </c>
      <c r="S3322">
        <v>28614.142899999999</v>
      </c>
      <c r="U3322">
        <f t="shared" si="60"/>
        <v>0</v>
      </c>
      <c r="V3322">
        <f t="shared" si="61"/>
        <v>9.7888215471038489</v>
      </c>
      <c r="W3322" t="str">
        <f t="shared" si="62"/>
        <v/>
      </c>
      <c r="X3322">
        <f t="shared" si="63"/>
        <v>0.68194120687281334</v>
      </c>
      <c r="Y3322" t="str">
        <f t="shared" si="64"/>
        <v/>
      </c>
      <c r="AA3322">
        <v>4277.5713999999998</v>
      </c>
      <c r="AC3322">
        <v>0</v>
      </c>
      <c r="AD3322">
        <v>28614.142899999999</v>
      </c>
      <c r="AF3322">
        <v>0</v>
      </c>
      <c r="AG3322">
        <v>4791</v>
      </c>
      <c r="AH3322">
        <v>1955900.17</v>
      </c>
      <c r="AI3322">
        <v>136592.14199999999</v>
      </c>
      <c r="AJ3322">
        <v>333.77179999999998</v>
      </c>
      <c r="AK3322">
        <v>136258.3702</v>
      </c>
    </row>
    <row r="3323" spans="1:37" ht="19" customHeight="1">
      <c r="A3323" t="s">
        <v>1298</v>
      </c>
      <c r="B3323" t="s">
        <v>1299</v>
      </c>
      <c r="C3323" t="s">
        <v>1300</v>
      </c>
      <c r="D3323">
        <v>7</v>
      </c>
      <c r="E3323" t="s">
        <v>1193</v>
      </c>
      <c r="G3323" t="s">
        <v>1194</v>
      </c>
      <c r="H3323" t="s">
        <v>1071</v>
      </c>
      <c r="I3323" t="s">
        <v>1165</v>
      </c>
      <c r="J3323" t="s">
        <v>1032</v>
      </c>
      <c r="K3323">
        <v>456</v>
      </c>
      <c r="L3323">
        <v>1813469.69</v>
      </c>
      <c r="M3323">
        <v>126370.43489999999</v>
      </c>
      <c r="N3323">
        <v>31.765599999999999</v>
      </c>
      <c r="O3323">
        <v>126338.6694</v>
      </c>
      <c r="P3323">
        <v>16732.7143</v>
      </c>
      <c r="R3323">
        <v>0</v>
      </c>
      <c r="S3323">
        <v>33917</v>
      </c>
      <c r="U3323">
        <f t="shared" si="60"/>
        <v>0</v>
      </c>
      <c r="V3323">
        <f t="shared" si="61"/>
        <v>7.6401875587042323</v>
      </c>
      <c r="W3323" t="str">
        <f t="shared" si="62"/>
        <v/>
      </c>
      <c r="X3323">
        <f t="shared" si="63"/>
        <v>0.53226757294066607</v>
      </c>
      <c r="Y3323" t="str">
        <f t="shared" si="64"/>
        <v/>
      </c>
      <c r="AA3323">
        <v>16732.7143</v>
      </c>
      <c r="AC3323">
        <v>0</v>
      </c>
      <c r="AD3323">
        <v>33917</v>
      </c>
      <c r="AF3323">
        <v>0</v>
      </c>
      <c r="AG3323">
        <v>456</v>
      </c>
      <c r="AH3323">
        <v>1813469.69</v>
      </c>
      <c r="AI3323">
        <v>126370.43489999999</v>
      </c>
      <c r="AJ3323">
        <v>31.765599999999999</v>
      </c>
      <c r="AK3323">
        <v>126338.6694</v>
      </c>
    </row>
    <row r="3324" spans="1:37" ht="19" customHeight="1">
      <c r="A3324" t="s">
        <v>1298</v>
      </c>
      <c r="B3324" t="s">
        <v>1299</v>
      </c>
      <c r="C3324" t="s">
        <v>1300</v>
      </c>
      <c r="D3324">
        <v>7</v>
      </c>
      <c r="E3324" t="s">
        <v>1207</v>
      </c>
      <c r="G3324" t="s">
        <v>1208</v>
      </c>
      <c r="H3324" t="s">
        <v>1168</v>
      </c>
      <c r="I3324" t="s">
        <v>1165</v>
      </c>
      <c r="J3324" t="s">
        <v>1032</v>
      </c>
      <c r="K3324">
        <v>0</v>
      </c>
      <c r="L3324">
        <v>1619659.5</v>
      </c>
      <c r="M3324">
        <v>112831.82980000001</v>
      </c>
      <c r="N3324">
        <v>0</v>
      </c>
      <c r="O3324">
        <v>112831.82980000001</v>
      </c>
      <c r="P3324">
        <v>2768.5713999999998</v>
      </c>
      <c r="R3324">
        <v>0</v>
      </c>
      <c r="S3324">
        <v>11610.2857</v>
      </c>
      <c r="U3324">
        <f t="shared" si="60"/>
        <v>0</v>
      </c>
      <c r="V3324">
        <f t="shared" si="61"/>
        <v>19.928874667694746</v>
      </c>
      <c r="W3324" t="str">
        <f t="shared" si="62"/>
        <v/>
      </c>
      <c r="X3324">
        <f t="shared" si="63"/>
        <v>1.3883235301067078</v>
      </c>
      <c r="Y3324" t="str">
        <f t="shared" si="64"/>
        <v/>
      </c>
      <c r="AA3324">
        <v>2768.5713999999998</v>
      </c>
      <c r="AC3324">
        <v>0</v>
      </c>
      <c r="AD3324">
        <v>11610.2857</v>
      </c>
      <c r="AF3324">
        <v>0</v>
      </c>
      <c r="AG3324">
        <v>0</v>
      </c>
      <c r="AH3324">
        <v>1619659.5</v>
      </c>
      <c r="AI3324">
        <v>112831.82980000001</v>
      </c>
      <c r="AJ3324">
        <v>0</v>
      </c>
      <c r="AK3324">
        <v>112831.82980000001</v>
      </c>
    </row>
    <row r="3325" spans="1:37" ht="19" customHeight="1">
      <c r="A3325" t="s">
        <v>1298</v>
      </c>
      <c r="B3325" t="s">
        <v>1299</v>
      </c>
      <c r="C3325" t="s">
        <v>1300</v>
      </c>
      <c r="D3325">
        <v>7</v>
      </c>
      <c r="E3325" t="s">
        <v>1213</v>
      </c>
      <c r="G3325" t="s">
        <v>1214</v>
      </c>
      <c r="H3325" t="s">
        <v>1071</v>
      </c>
      <c r="I3325" t="s">
        <v>1165</v>
      </c>
      <c r="J3325" t="s">
        <v>1032</v>
      </c>
      <c r="K3325">
        <v>0</v>
      </c>
      <c r="L3325">
        <v>1137841</v>
      </c>
      <c r="M3325">
        <v>79269.357699999993</v>
      </c>
      <c r="N3325">
        <v>0</v>
      </c>
      <c r="O3325">
        <v>79269.357699999993</v>
      </c>
      <c r="P3325">
        <v>2670.5713999999998</v>
      </c>
      <c r="R3325">
        <v>0</v>
      </c>
      <c r="S3325">
        <v>22987.428599999999</v>
      </c>
      <c r="U3325">
        <f t="shared" si="60"/>
        <v>0</v>
      </c>
      <c r="V3325">
        <f t="shared" si="61"/>
        <v>7.071200398887342</v>
      </c>
      <c r="W3325" t="str">
        <f t="shared" si="62"/>
        <v/>
      </c>
      <c r="X3325">
        <f t="shared" si="63"/>
        <v>0.4926255195477956</v>
      </c>
      <c r="Y3325" t="str">
        <f t="shared" si="64"/>
        <v/>
      </c>
      <c r="AA3325">
        <v>2670.5713999999998</v>
      </c>
      <c r="AC3325">
        <v>0</v>
      </c>
      <c r="AD3325">
        <v>22987.428599999999</v>
      </c>
      <c r="AF3325">
        <v>0</v>
      </c>
      <c r="AG3325">
        <v>0</v>
      </c>
      <c r="AH3325">
        <v>1137841</v>
      </c>
      <c r="AI3325">
        <v>79269.357699999993</v>
      </c>
      <c r="AJ3325">
        <v>0</v>
      </c>
      <c r="AK3325">
        <v>79269.357699999993</v>
      </c>
    </row>
    <row r="3326" spans="1:37" ht="19" customHeight="1">
      <c r="A3326" t="s">
        <v>1298</v>
      </c>
      <c r="B3326" t="s">
        <v>1299</v>
      </c>
      <c r="C3326" t="s">
        <v>1300</v>
      </c>
      <c r="D3326">
        <v>7</v>
      </c>
      <c r="E3326" t="s">
        <v>1217</v>
      </c>
      <c r="G3326" t="s">
        <v>1218</v>
      </c>
      <c r="H3326" t="s">
        <v>1071</v>
      </c>
      <c r="I3326" t="s">
        <v>1165</v>
      </c>
      <c r="J3326" t="s">
        <v>1032</v>
      </c>
      <c r="K3326">
        <v>810517</v>
      </c>
      <c r="L3326">
        <v>202123.45</v>
      </c>
      <c r="M3326">
        <v>70549.544699999999</v>
      </c>
      <c r="N3326">
        <v>56467.294900000001</v>
      </c>
      <c r="O3326">
        <v>14082.2498</v>
      </c>
      <c r="P3326">
        <v>529.57140000000004</v>
      </c>
      <c r="R3326">
        <v>0</v>
      </c>
      <c r="S3326">
        <v>6052</v>
      </c>
      <c r="U3326">
        <f t="shared" si="60"/>
        <v>0</v>
      </c>
      <c r="V3326">
        <f t="shared" si="61"/>
        <v>23.90332475686904</v>
      </c>
      <c r="W3326" t="str">
        <f t="shared" si="62"/>
        <v/>
      </c>
      <c r="X3326">
        <f t="shared" si="63"/>
        <v>1.6653183056368615</v>
      </c>
      <c r="Y3326" t="str">
        <f t="shared" si="64"/>
        <v/>
      </c>
      <c r="AA3326">
        <v>529.57140000000004</v>
      </c>
      <c r="AC3326">
        <v>0</v>
      </c>
      <c r="AD3326">
        <v>6052</v>
      </c>
      <c r="AF3326">
        <v>0</v>
      </c>
      <c r="AG3326">
        <v>810517</v>
      </c>
      <c r="AH3326">
        <v>202123.45</v>
      </c>
      <c r="AI3326">
        <v>70549.544699999999</v>
      </c>
      <c r="AJ3326">
        <v>56467.294900000001</v>
      </c>
      <c r="AK3326">
        <v>14082.2498</v>
      </c>
    </row>
    <row r="3327" spans="1:37" ht="19" customHeight="1">
      <c r="A3327" t="s">
        <v>1298</v>
      </c>
      <c r="B3327" t="s">
        <v>1299</v>
      </c>
      <c r="C3327" t="s">
        <v>1300</v>
      </c>
      <c r="D3327">
        <v>7</v>
      </c>
      <c r="E3327" t="s">
        <v>1221</v>
      </c>
      <c r="G3327" t="s">
        <v>1222</v>
      </c>
      <c r="H3327" t="s">
        <v>1168</v>
      </c>
      <c r="I3327" t="s">
        <v>1165</v>
      </c>
      <c r="J3327" t="s">
        <v>1032</v>
      </c>
      <c r="K3327">
        <v>138693</v>
      </c>
      <c r="L3327">
        <v>779055.69</v>
      </c>
      <c r="M3327">
        <v>63938.094400000002</v>
      </c>
      <c r="N3327">
        <v>9663.4724999999999</v>
      </c>
      <c r="O3327">
        <v>54274.621899999998</v>
      </c>
      <c r="P3327">
        <v>2190.4286000000002</v>
      </c>
      <c r="R3327">
        <v>0</v>
      </c>
      <c r="S3327">
        <v>18418.142899999999</v>
      </c>
      <c r="U3327">
        <f t="shared" si="60"/>
        <v>0</v>
      </c>
      <c r="V3327">
        <f t="shared" si="61"/>
        <v>7.1183591324120794</v>
      </c>
      <c r="W3327" t="str">
        <f t="shared" si="62"/>
        <v/>
      </c>
      <c r="X3327">
        <f t="shared" si="63"/>
        <v>0.49592478108714677</v>
      </c>
      <c r="Y3327" t="str">
        <f t="shared" si="64"/>
        <v/>
      </c>
      <c r="AA3327">
        <v>2190.4286000000002</v>
      </c>
      <c r="AC3327">
        <v>0</v>
      </c>
      <c r="AD3327">
        <v>18418.142899999999</v>
      </c>
      <c r="AF3327">
        <v>0</v>
      </c>
      <c r="AG3327">
        <v>138693</v>
      </c>
      <c r="AH3327">
        <v>779055.69</v>
      </c>
      <c r="AI3327">
        <v>63938.094400000002</v>
      </c>
      <c r="AJ3327">
        <v>9663.4724999999999</v>
      </c>
      <c r="AK3327">
        <v>54274.621899999998</v>
      </c>
    </row>
    <row r="3328" spans="1:37" ht="19" customHeight="1">
      <c r="A3328" t="s">
        <v>1298</v>
      </c>
      <c r="B3328" t="s">
        <v>1299</v>
      </c>
      <c r="C3328" t="s">
        <v>1300</v>
      </c>
      <c r="D3328">
        <v>7</v>
      </c>
      <c r="E3328" t="s">
        <v>1219</v>
      </c>
      <c r="G3328" t="s">
        <v>1220</v>
      </c>
      <c r="H3328" t="s">
        <v>1071</v>
      </c>
      <c r="I3328" t="s">
        <v>1165</v>
      </c>
      <c r="J3328" t="s">
        <v>1032</v>
      </c>
      <c r="K3328">
        <v>0</v>
      </c>
      <c r="L3328">
        <v>886148.44</v>
      </c>
      <c r="M3328">
        <v>61735.21</v>
      </c>
      <c r="N3328">
        <v>0</v>
      </c>
      <c r="O3328">
        <v>61735.21</v>
      </c>
      <c r="P3328">
        <v>321.1429</v>
      </c>
      <c r="R3328">
        <v>0</v>
      </c>
      <c r="S3328">
        <v>17605.7143</v>
      </c>
      <c r="U3328">
        <f t="shared" si="60"/>
        <v>0</v>
      </c>
      <c r="V3328">
        <f t="shared" si="61"/>
        <v>7.1904287510626181</v>
      </c>
      <c r="W3328" t="str">
        <f t="shared" si="62"/>
        <v/>
      </c>
      <c r="X3328">
        <f t="shared" si="63"/>
        <v>0.50093484217710582</v>
      </c>
      <c r="Y3328" t="str">
        <f t="shared" si="64"/>
        <v/>
      </c>
      <c r="AA3328">
        <v>321.1429</v>
      </c>
      <c r="AC3328">
        <v>0</v>
      </c>
      <c r="AD3328">
        <v>17605.7143</v>
      </c>
      <c r="AF3328">
        <v>0</v>
      </c>
      <c r="AG3328">
        <v>0</v>
      </c>
      <c r="AH3328">
        <v>886148.44</v>
      </c>
      <c r="AI3328">
        <v>61735.21</v>
      </c>
      <c r="AJ3328">
        <v>0</v>
      </c>
      <c r="AK3328">
        <v>61735.21</v>
      </c>
    </row>
    <row r="3329" spans="1:37" ht="19" customHeight="1">
      <c r="A3329" t="s">
        <v>1298</v>
      </c>
      <c r="B3329" t="s">
        <v>1299</v>
      </c>
      <c r="C3329" t="s">
        <v>1300</v>
      </c>
      <c r="D3329">
        <v>7</v>
      </c>
      <c r="E3329" t="s">
        <v>1225</v>
      </c>
      <c r="G3329" t="s">
        <v>1226</v>
      </c>
      <c r="H3329" t="s">
        <v>1071</v>
      </c>
      <c r="I3329" t="s">
        <v>1165</v>
      </c>
      <c r="J3329" t="s">
        <v>1032</v>
      </c>
      <c r="K3329">
        <v>533851</v>
      </c>
      <c r="L3329">
        <v>253277.64</v>
      </c>
      <c r="M3329">
        <v>54838.234299999996</v>
      </c>
      <c r="N3329">
        <v>37192.902800000003</v>
      </c>
      <c r="O3329">
        <v>17645.331600000001</v>
      </c>
      <c r="P3329">
        <v>128.8571</v>
      </c>
      <c r="R3329">
        <v>0</v>
      </c>
      <c r="S3329">
        <v>3618</v>
      </c>
      <c r="U3329">
        <f t="shared" si="60"/>
        <v>0</v>
      </c>
      <c r="V3329">
        <f t="shared" si="61"/>
        <v>31.079864171207454</v>
      </c>
      <c r="W3329" t="str">
        <f t="shared" si="62"/>
        <v/>
      </c>
      <c r="X3329">
        <f t="shared" si="63"/>
        <v>2.1652939390349837</v>
      </c>
      <c r="Y3329" t="str">
        <f t="shared" si="64"/>
        <v/>
      </c>
      <c r="AA3329">
        <v>128.8571</v>
      </c>
      <c r="AC3329">
        <v>0</v>
      </c>
      <c r="AD3329">
        <v>3618</v>
      </c>
      <c r="AF3329">
        <v>0</v>
      </c>
      <c r="AG3329">
        <v>533851</v>
      </c>
      <c r="AH3329">
        <v>253277.64</v>
      </c>
      <c r="AI3329">
        <v>54838.234299999996</v>
      </c>
      <c r="AJ3329">
        <v>37192.902800000003</v>
      </c>
      <c r="AK3329">
        <v>17645.331600000001</v>
      </c>
    </row>
    <row r="3330" spans="1:37" ht="19" customHeight="1">
      <c r="A3330" t="s">
        <v>1298</v>
      </c>
      <c r="B3330" t="s">
        <v>1299</v>
      </c>
      <c r="C3330" t="s">
        <v>1300</v>
      </c>
      <c r="D3330">
        <v>7</v>
      </c>
      <c r="E3330" t="s">
        <v>1223</v>
      </c>
      <c r="G3330" t="s">
        <v>1224</v>
      </c>
      <c r="H3330" t="s">
        <v>1168</v>
      </c>
      <c r="I3330" t="s">
        <v>1165</v>
      </c>
      <c r="J3330" t="s">
        <v>1032</v>
      </c>
      <c r="K3330">
        <v>118146</v>
      </c>
      <c r="L3330">
        <v>603976.66</v>
      </c>
      <c r="M3330">
        <v>50309.7762</v>
      </c>
      <c r="N3330">
        <v>8231.6821</v>
      </c>
      <c r="O3330">
        <v>42078.094100000002</v>
      </c>
      <c r="P3330">
        <v>483.8571</v>
      </c>
      <c r="R3330">
        <v>0</v>
      </c>
      <c r="S3330">
        <v>3701.1428999999998</v>
      </c>
      <c r="U3330">
        <f t="shared" si="60"/>
        <v>0</v>
      </c>
      <c r="V3330">
        <f t="shared" si="61"/>
        <v>27.872574171616019</v>
      </c>
      <c r="W3330" t="str">
        <f t="shared" si="62"/>
        <v/>
      </c>
      <c r="X3330">
        <f t="shared" si="63"/>
        <v>1.9418625759395256</v>
      </c>
      <c r="Y3330" t="str">
        <f t="shared" si="64"/>
        <v/>
      </c>
      <c r="AA3330">
        <v>483.8571</v>
      </c>
      <c r="AC3330">
        <v>0</v>
      </c>
      <c r="AD3330">
        <v>3701.1428999999998</v>
      </c>
      <c r="AF3330">
        <v>0</v>
      </c>
      <c r="AG3330">
        <v>118146</v>
      </c>
      <c r="AH3330">
        <v>603976.66</v>
      </c>
      <c r="AI3330">
        <v>50309.7762</v>
      </c>
      <c r="AJ3330">
        <v>8231.6821</v>
      </c>
      <c r="AK3330">
        <v>42078.094100000002</v>
      </c>
    </row>
    <row r="3331" spans="1:37" ht="19" customHeight="1">
      <c r="A3331" t="s">
        <v>1298</v>
      </c>
      <c r="B3331" t="s">
        <v>1299</v>
      </c>
      <c r="C3331" t="s">
        <v>1300</v>
      </c>
      <c r="D3331">
        <v>7</v>
      </c>
      <c r="E3331" t="s">
        <v>1197</v>
      </c>
      <c r="G3331" t="s">
        <v>1198</v>
      </c>
      <c r="H3331" t="s">
        <v>1071</v>
      </c>
      <c r="I3331" t="s">
        <v>1165</v>
      </c>
      <c r="J3331" t="s">
        <v>1032</v>
      </c>
      <c r="K3331">
        <v>0</v>
      </c>
      <c r="L3331">
        <v>676522.75</v>
      </c>
      <c r="M3331">
        <v>47132.607499999998</v>
      </c>
      <c r="N3331">
        <v>0</v>
      </c>
      <c r="O3331">
        <v>47132.607499999998</v>
      </c>
      <c r="P3331">
        <v>972.28570000000002</v>
      </c>
      <c r="R3331">
        <v>0</v>
      </c>
      <c r="S3331">
        <v>4082.4286000000002</v>
      </c>
      <c r="U3331">
        <f t="shared" si="60"/>
        <v>0</v>
      </c>
      <c r="V3331">
        <f t="shared" si="61"/>
        <v>23.673679716739478</v>
      </c>
      <c r="W3331" t="str">
        <f t="shared" si="62"/>
        <v/>
      </c>
      <c r="X3331">
        <f t="shared" si="63"/>
        <v>1.6493196336262053</v>
      </c>
      <c r="Y3331" t="str">
        <f t="shared" si="64"/>
        <v/>
      </c>
      <c r="AA3331">
        <v>972.28570000000002</v>
      </c>
      <c r="AC3331">
        <v>0</v>
      </c>
      <c r="AD3331">
        <v>4082.4286000000002</v>
      </c>
      <c r="AF3331">
        <v>0</v>
      </c>
      <c r="AG3331">
        <v>0</v>
      </c>
      <c r="AH3331">
        <v>676522.75</v>
      </c>
      <c r="AI3331">
        <v>47132.607499999998</v>
      </c>
      <c r="AJ3331">
        <v>0</v>
      </c>
      <c r="AK3331">
        <v>47132.607499999998</v>
      </c>
    </row>
    <row r="3332" spans="1:37" ht="19" customHeight="1">
      <c r="A3332" t="s">
        <v>1298</v>
      </c>
      <c r="B3332" t="s">
        <v>1299</v>
      </c>
      <c r="C3332" t="s">
        <v>1300</v>
      </c>
      <c r="D3332">
        <v>7</v>
      </c>
      <c r="E3332" t="s">
        <v>1233</v>
      </c>
      <c r="G3332" t="s">
        <v>1234</v>
      </c>
      <c r="H3332" t="s">
        <v>1071</v>
      </c>
      <c r="I3332" t="s">
        <v>1165</v>
      </c>
      <c r="J3332" t="s">
        <v>1032</v>
      </c>
      <c r="K3332">
        <v>483176</v>
      </c>
      <c r="L3332">
        <v>142998.07999999999</v>
      </c>
      <c r="M3332">
        <v>43623.046399999999</v>
      </c>
      <c r="N3332">
        <v>33660.866800000003</v>
      </c>
      <c r="O3332">
        <v>9962.1795999999995</v>
      </c>
      <c r="P3332">
        <v>24</v>
      </c>
      <c r="R3332">
        <v>0</v>
      </c>
      <c r="S3332">
        <v>1459.5714</v>
      </c>
      <c r="U3332">
        <f t="shared" si="60"/>
        <v>0</v>
      </c>
      <c r="V3332">
        <f t="shared" si="61"/>
        <v>61.287471102818259</v>
      </c>
      <c r="W3332" t="str">
        <f t="shared" si="62"/>
        <v/>
      </c>
      <c r="X3332">
        <f t="shared" si="63"/>
        <v>4.269653249870867</v>
      </c>
      <c r="Y3332" t="str">
        <f t="shared" si="64"/>
        <v/>
      </c>
      <c r="AA3332">
        <v>24</v>
      </c>
      <c r="AC3332">
        <v>0</v>
      </c>
      <c r="AD3332">
        <v>1459.5714</v>
      </c>
      <c r="AF3332">
        <v>0</v>
      </c>
      <c r="AG3332">
        <v>483176</v>
      </c>
      <c r="AH3332">
        <v>142998.07999999999</v>
      </c>
      <c r="AI3332">
        <v>43623.046399999999</v>
      </c>
      <c r="AJ3332">
        <v>33660.866800000003</v>
      </c>
      <c r="AK3332">
        <v>9962.1795999999995</v>
      </c>
    </row>
    <row r="3333" spans="1:37" ht="19" customHeight="1">
      <c r="A3333" t="s">
        <v>1298</v>
      </c>
      <c r="B3333" t="s">
        <v>1299</v>
      </c>
      <c r="C3333" t="s">
        <v>1300</v>
      </c>
      <c r="D3333">
        <v>7</v>
      </c>
      <c r="E3333" t="s">
        <v>1229</v>
      </c>
      <c r="G3333" t="s">
        <v>1230</v>
      </c>
      <c r="H3333" t="s">
        <v>1071</v>
      </c>
      <c r="I3333" t="s">
        <v>1165</v>
      </c>
      <c r="J3333" t="s">
        <v>1032</v>
      </c>
      <c r="K3333">
        <v>187533</v>
      </c>
      <c r="L3333">
        <v>325400.19</v>
      </c>
      <c r="M3333">
        <v>35733.836600000002</v>
      </c>
      <c r="N3333">
        <v>13063.9102</v>
      </c>
      <c r="O3333">
        <v>22669.9264</v>
      </c>
      <c r="P3333">
        <v>157</v>
      </c>
      <c r="R3333">
        <v>0</v>
      </c>
      <c r="S3333">
        <v>4200</v>
      </c>
      <c r="U3333">
        <f t="shared" si="60"/>
        <v>0</v>
      </c>
      <c r="V3333">
        <f t="shared" si="61"/>
        <v>17.446707142857143</v>
      </c>
      <c r="W3333" t="str">
        <f t="shared" si="62"/>
        <v/>
      </c>
      <c r="X3333">
        <f t="shared" si="63"/>
        <v>1.2154366190476191</v>
      </c>
      <c r="Y3333" t="str">
        <f t="shared" si="64"/>
        <v/>
      </c>
      <c r="AA3333">
        <v>157</v>
      </c>
      <c r="AC3333">
        <v>0</v>
      </c>
      <c r="AD3333">
        <v>4200</v>
      </c>
      <c r="AF3333">
        <v>0</v>
      </c>
      <c r="AG3333">
        <v>187533</v>
      </c>
      <c r="AH3333">
        <v>325400.19</v>
      </c>
      <c r="AI3333">
        <v>35733.836600000002</v>
      </c>
      <c r="AJ3333">
        <v>13063.9102</v>
      </c>
      <c r="AK3333">
        <v>22669.9264</v>
      </c>
    </row>
    <row r="3334" spans="1:37" ht="19" customHeight="1">
      <c r="A3334" t="s">
        <v>1298</v>
      </c>
      <c r="B3334" t="s">
        <v>1299</v>
      </c>
      <c r="C3334" t="s">
        <v>1300</v>
      </c>
      <c r="D3334">
        <v>7</v>
      </c>
      <c r="E3334" t="s">
        <v>1231</v>
      </c>
      <c r="G3334" t="s">
        <v>1232</v>
      </c>
      <c r="H3334" t="s">
        <v>1168</v>
      </c>
      <c r="I3334" t="s">
        <v>1165</v>
      </c>
      <c r="J3334" t="s">
        <v>1032</v>
      </c>
      <c r="K3334">
        <v>177597</v>
      </c>
      <c r="L3334">
        <v>237265.22</v>
      </c>
      <c r="M3334">
        <v>28901.928899999999</v>
      </c>
      <c r="N3334">
        <v>12372.1914</v>
      </c>
      <c r="O3334">
        <v>16529.737499999999</v>
      </c>
      <c r="P3334">
        <v>85.428600000000003</v>
      </c>
      <c r="R3334">
        <v>0</v>
      </c>
      <c r="S3334">
        <v>2744.4286000000002</v>
      </c>
      <c r="U3334">
        <f t="shared" si="60"/>
        <v>0</v>
      </c>
      <c r="V3334">
        <f t="shared" si="61"/>
        <v>21.595034911300452</v>
      </c>
      <c r="W3334" t="str">
        <f t="shared" si="62"/>
        <v/>
      </c>
      <c r="X3334">
        <f t="shared" si="63"/>
        <v>1.5044468585243154</v>
      </c>
      <c r="Y3334" t="str">
        <f t="shared" si="64"/>
        <v/>
      </c>
      <c r="AA3334">
        <v>85.428600000000003</v>
      </c>
      <c r="AC3334">
        <v>0</v>
      </c>
      <c r="AD3334">
        <v>2744.4286000000002</v>
      </c>
      <c r="AF3334">
        <v>0</v>
      </c>
      <c r="AG3334">
        <v>177597</v>
      </c>
      <c r="AH3334">
        <v>237265.22</v>
      </c>
      <c r="AI3334">
        <v>28901.928899999999</v>
      </c>
      <c r="AJ3334">
        <v>12372.1914</v>
      </c>
      <c r="AK3334">
        <v>16529.737499999999</v>
      </c>
    </row>
    <row r="3335" spans="1:37" ht="19" customHeight="1">
      <c r="A3335" t="s">
        <v>1298</v>
      </c>
      <c r="B3335" t="s">
        <v>1299</v>
      </c>
      <c r="C3335" t="s">
        <v>1300</v>
      </c>
      <c r="D3335">
        <v>7</v>
      </c>
      <c r="E3335" t="s">
        <v>1227</v>
      </c>
      <c r="G3335" t="s">
        <v>1228</v>
      </c>
      <c r="H3335" t="s">
        <v>1168</v>
      </c>
      <c r="I3335" t="s">
        <v>1165</v>
      </c>
      <c r="J3335" t="s">
        <v>1032</v>
      </c>
      <c r="K3335">
        <v>257971</v>
      </c>
      <c r="L3335">
        <v>151458.96</v>
      </c>
      <c r="M3335">
        <v>28522.695400000001</v>
      </c>
      <c r="N3335">
        <v>17971.433099999998</v>
      </c>
      <c r="O3335">
        <v>10551.2623</v>
      </c>
      <c r="P3335">
        <v>650.57140000000004</v>
      </c>
      <c r="R3335">
        <v>0</v>
      </c>
      <c r="S3335">
        <v>4360.5713999999998</v>
      </c>
      <c r="U3335">
        <f t="shared" si="60"/>
        <v>0</v>
      </c>
      <c r="V3335">
        <f t="shared" si="61"/>
        <v>13.413378413139682</v>
      </c>
      <c r="W3335" t="str">
        <f t="shared" si="62"/>
        <v/>
      </c>
      <c r="X3335">
        <f t="shared" si="63"/>
        <v>0.93443505395384008</v>
      </c>
      <c r="Y3335" t="str">
        <f t="shared" si="64"/>
        <v/>
      </c>
      <c r="AA3335">
        <v>650.57140000000004</v>
      </c>
      <c r="AC3335">
        <v>0</v>
      </c>
      <c r="AD3335">
        <v>4360.5713999999998</v>
      </c>
      <c r="AF3335">
        <v>0</v>
      </c>
      <c r="AG3335">
        <v>257971</v>
      </c>
      <c r="AH3335">
        <v>151458.96</v>
      </c>
      <c r="AI3335">
        <v>28522.695400000001</v>
      </c>
      <c r="AJ3335">
        <v>17971.433099999998</v>
      </c>
      <c r="AK3335">
        <v>10551.2623</v>
      </c>
    </row>
    <row r="3336" spans="1:37" ht="19" customHeight="1">
      <c r="A3336" t="s">
        <v>1298</v>
      </c>
      <c r="B3336" t="s">
        <v>1299</v>
      </c>
      <c r="C3336" t="s">
        <v>1300</v>
      </c>
      <c r="D3336">
        <v>7</v>
      </c>
      <c r="E3336" t="s">
        <v>1215</v>
      </c>
      <c r="G3336" t="s">
        <v>1216</v>
      </c>
      <c r="H3336" t="s">
        <v>1168</v>
      </c>
      <c r="I3336" t="s">
        <v>1165</v>
      </c>
      <c r="J3336" t="s">
        <v>1032</v>
      </c>
      <c r="K3336">
        <v>0</v>
      </c>
      <c r="L3336">
        <v>380687.99</v>
      </c>
      <c r="M3336">
        <v>26520.298900000002</v>
      </c>
      <c r="N3336">
        <v>0</v>
      </c>
      <c r="O3336">
        <v>26520.298900000002</v>
      </c>
      <c r="P3336">
        <v>9614.8570999999993</v>
      </c>
      <c r="R3336">
        <v>0</v>
      </c>
      <c r="S3336">
        <v>26822.428599999999</v>
      </c>
      <c r="U3336">
        <f t="shared" si="60"/>
        <v>0</v>
      </c>
      <c r="V3336">
        <f t="shared" si="61"/>
        <v>2.0275568399286774</v>
      </c>
      <c r="W3336" t="str">
        <f t="shared" si="62"/>
        <v/>
      </c>
      <c r="X3336">
        <f t="shared" si="63"/>
        <v>0.14124799007094491</v>
      </c>
      <c r="Y3336" t="str">
        <f t="shared" si="64"/>
        <v/>
      </c>
      <c r="AA3336">
        <v>9614.8570999999993</v>
      </c>
      <c r="AC3336">
        <v>0</v>
      </c>
      <c r="AD3336">
        <v>26822.428599999999</v>
      </c>
      <c r="AF3336">
        <v>0</v>
      </c>
      <c r="AG3336">
        <v>0</v>
      </c>
      <c r="AH3336">
        <v>380687.99</v>
      </c>
      <c r="AI3336">
        <v>26520.298900000002</v>
      </c>
      <c r="AJ3336">
        <v>0</v>
      </c>
      <c r="AK3336">
        <v>26520.298900000002</v>
      </c>
    </row>
    <row r="3337" spans="1:37" ht="19" customHeight="1">
      <c r="A3337" t="s">
        <v>1298</v>
      </c>
      <c r="B3337" t="s">
        <v>1299</v>
      </c>
      <c r="C3337" t="s">
        <v>1300</v>
      </c>
      <c r="D3337">
        <v>7</v>
      </c>
      <c r="E3337" t="s">
        <v>1245</v>
      </c>
      <c r="G3337" t="s">
        <v>1311</v>
      </c>
      <c r="H3337" t="s">
        <v>1311</v>
      </c>
      <c r="I3337" t="s">
        <v>1031</v>
      </c>
      <c r="J3337" t="s">
        <v>1032</v>
      </c>
      <c r="K3337">
        <v>306972</v>
      </c>
      <c r="L3337">
        <v>247569.81</v>
      </c>
      <c r="M3337">
        <v>38636.305200000003</v>
      </c>
      <c r="N3337">
        <v>21388.347900000001</v>
      </c>
      <c r="O3337">
        <v>17247.957200000001</v>
      </c>
      <c r="P3337">
        <v>262.8571</v>
      </c>
      <c r="R3337">
        <v>0</v>
      </c>
      <c r="S3337">
        <v>870.42859999999996</v>
      </c>
      <c r="U3337">
        <f t="shared" si="60"/>
        <v>0</v>
      </c>
      <c r="V3337">
        <f t="shared" si="61"/>
        <v>91.012931527558479</v>
      </c>
      <c r="W3337" t="str">
        <f t="shared" si="62"/>
        <v/>
      </c>
      <c r="X3337">
        <f t="shared" si="63"/>
        <v>6.3410969853570665</v>
      </c>
      <c r="Y3337" t="str">
        <f t="shared" si="64"/>
        <v/>
      </c>
      <c r="AA3337">
        <v>262.8571</v>
      </c>
      <c r="AC3337">
        <v>0</v>
      </c>
      <c r="AD3337">
        <v>870.42859999999996</v>
      </c>
      <c r="AF3337">
        <v>0</v>
      </c>
      <c r="AG3337">
        <v>306972</v>
      </c>
      <c r="AH3337">
        <v>247569.81</v>
      </c>
      <c r="AI3337">
        <v>38636.305200000003</v>
      </c>
      <c r="AJ3337">
        <v>21388.347900000001</v>
      </c>
      <c r="AK3337">
        <v>17247.957200000001</v>
      </c>
    </row>
    <row r="3338" spans="1:37" ht="19" customHeight="1">
      <c r="A3338" t="s">
        <v>1298</v>
      </c>
      <c r="B3338" t="s">
        <v>1299</v>
      </c>
      <c r="C3338" t="s">
        <v>1300</v>
      </c>
      <c r="D3338">
        <v>7</v>
      </c>
      <c r="E3338" t="s">
        <v>1262</v>
      </c>
      <c r="F3338" t="s">
        <v>1263</v>
      </c>
      <c r="G3338" t="s">
        <v>1311</v>
      </c>
      <c r="H3338" t="s">
        <v>1311</v>
      </c>
      <c r="I3338" t="s">
        <v>1031</v>
      </c>
      <c r="J3338" t="s">
        <v>1039</v>
      </c>
      <c r="K3338">
        <v>3365.25</v>
      </c>
      <c r="L3338">
        <v>0</v>
      </c>
      <c r="M3338">
        <v>23445.489399999999</v>
      </c>
      <c r="N3338">
        <v>23445.489399999999</v>
      </c>
      <c r="O3338">
        <v>0</v>
      </c>
      <c r="Q3338">
        <v>742.85709999999995</v>
      </c>
      <c r="R3338">
        <v>498.28570000000002</v>
      </c>
      <c r="S3338">
        <v>783.28570000000002</v>
      </c>
      <c r="T3338">
        <v>31</v>
      </c>
      <c r="U3338">
        <f t="shared" si="60"/>
        <v>3.957687469591236E-2</v>
      </c>
      <c r="V3338">
        <f t="shared" si="61"/>
        <v>0.61376072613096344</v>
      </c>
      <c r="W3338">
        <f t="shared" si="62"/>
        <v>15.508064516129032</v>
      </c>
      <c r="X3338">
        <f t="shared" si="63"/>
        <v>4.2760331620651675</v>
      </c>
      <c r="Y3338">
        <f t="shared" si="64"/>
        <v>108.04372995391705</v>
      </c>
      <c r="AB3338">
        <v>742.85709999999995</v>
      </c>
      <c r="AC3338">
        <v>498.28570000000002</v>
      </c>
      <c r="AD3338">
        <v>783.28570000000002</v>
      </c>
      <c r="AE3338">
        <v>31</v>
      </c>
      <c r="AF3338">
        <v>8.2018160000000007E-2</v>
      </c>
      <c r="AG3338">
        <v>3365.25</v>
      </c>
      <c r="AH3338">
        <v>0</v>
      </c>
      <c r="AI3338">
        <v>23445.489399999999</v>
      </c>
      <c r="AJ3338">
        <v>23445.489399999999</v>
      </c>
      <c r="AK3338">
        <v>0</v>
      </c>
    </row>
    <row r="3339" spans="1:37" ht="19" customHeight="1">
      <c r="A3339" t="s">
        <v>1298</v>
      </c>
      <c r="B3339" t="s">
        <v>1299</v>
      </c>
      <c r="C3339" t="s">
        <v>1300</v>
      </c>
      <c r="D3339">
        <v>7</v>
      </c>
      <c r="E3339" t="s">
        <v>1239</v>
      </c>
      <c r="G3339" t="s">
        <v>1311</v>
      </c>
      <c r="H3339" t="s">
        <v>1311</v>
      </c>
      <c r="I3339" t="s">
        <v>1031</v>
      </c>
      <c r="J3339" t="s">
        <v>1032</v>
      </c>
      <c r="K3339">
        <v>0</v>
      </c>
      <c r="L3339">
        <v>334189.23</v>
      </c>
      <c r="M3339">
        <v>23281.712599999999</v>
      </c>
      <c r="N3339">
        <v>0</v>
      </c>
      <c r="O3339">
        <v>23281.712599999999</v>
      </c>
      <c r="P3339">
        <v>1153</v>
      </c>
      <c r="R3339">
        <v>0</v>
      </c>
      <c r="S3339">
        <v>5343.5713999999998</v>
      </c>
      <c r="U3339">
        <f t="shared" si="60"/>
        <v>0</v>
      </c>
      <c r="V3339">
        <f t="shared" si="61"/>
        <v>8.9343465255144849</v>
      </c>
      <c r="W3339" t="str">
        <f t="shared" si="62"/>
        <v/>
      </c>
      <c r="X3339">
        <f t="shared" si="63"/>
        <v>0.6224224762594438</v>
      </c>
      <c r="Y3339" t="str">
        <f t="shared" si="64"/>
        <v/>
      </c>
      <c r="AA3339">
        <v>1153</v>
      </c>
      <c r="AC3339">
        <v>0</v>
      </c>
      <c r="AD3339">
        <v>5343.5713999999998</v>
      </c>
      <c r="AF3339">
        <v>0</v>
      </c>
      <c r="AG3339">
        <v>0</v>
      </c>
      <c r="AH3339">
        <v>334189.23</v>
      </c>
      <c r="AI3339">
        <v>23281.712599999999</v>
      </c>
      <c r="AJ3339">
        <v>0</v>
      </c>
      <c r="AK3339">
        <v>23281.712599999999</v>
      </c>
    </row>
    <row r="3340" spans="1:37" ht="19" customHeight="1">
      <c r="A3340" t="s">
        <v>1298</v>
      </c>
      <c r="B3340" t="s">
        <v>1299</v>
      </c>
      <c r="C3340" t="s">
        <v>1300</v>
      </c>
      <c r="D3340">
        <v>7</v>
      </c>
      <c r="E3340" t="s">
        <v>1242</v>
      </c>
      <c r="G3340" t="s">
        <v>1311</v>
      </c>
      <c r="H3340" t="s">
        <v>1311</v>
      </c>
      <c r="I3340" t="s">
        <v>1031</v>
      </c>
      <c r="J3340" t="s">
        <v>1032</v>
      </c>
      <c r="K3340">
        <v>5533</v>
      </c>
      <c r="L3340">
        <v>193269.73</v>
      </c>
      <c r="M3340">
        <v>13849.8253</v>
      </c>
      <c r="N3340">
        <v>385.46440000000001</v>
      </c>
      <c r="O3340">
        <v>13464.3609</v>
      </c>
      <c r="P3340">
        <v>619.28570000000002</v>
      </c>
      <c r="R3340">
        <v>0</v>
      </c>
      <c r="S3340">
        <v>12847.142900000001</v>
      </c>
      <c r="U3340">
        <f t="shared" si="60"/>
        <v>0</v>
      </c>
      <c r="V3340">
        <f t="shared" si="61"/>
        <v>2.2106386004315404</v>
      </c>
      <c r="W3340" t="str">
        <f t="shared" si="62"/>
        <v/>
      </c>
      <c r="X3340">
        <f t="shared" si="63"/>
        <v>0.15400673027685957</v>
      </c>
      <c r="Y3340" t="str">
        <f t="shared" si="64"/>
        <v/>
      </c>
      <c r="AA3340">
        <v>619.28570000000002</v>
      </c>
      <c r="AC3340">
        <v>0</v>
      </c>
      <c r="AD3340">
        <v>12847.142900000001</v>
      </c>
      <c r="AF3340">
        <v>0</v>
      </c>
      <c r="AG3340">
        <v>5533</v>
      </c>
      <c r="AH3340">
        <v>193269.73</v>
      </c>
      <c r="AI3340">
        <v>13849.8253</v>
      </c>
      <c r="AJ3340">
        <v>385.46440000000001</v>
      </c>
      <c r="AK3340">
        <v>13464.3609</v>
      </c>
    </row>
    <row r="3341" spans="1:37" ht="19" customHeight="1">
      <c r="A3341" t="s">
        <v>1298</v>
      </c>
      <c r="B3341" t="s">
        <v>1299</v>
      </c>
      <c r="C3341" t="s">
        <v>1300</v>
      </c>
      <c r="D3341">
        <v>7</v>
      </c>
      <c r="E3341" t="s">
        <v>1248</v>
      </c>
      <c r="G3341" t="s">
        <v>1311</v>
      </c>
      <c r="H3341" t="s">
        <v>1311</v>
      </c>
      <c r="I3341" t="s">
        <v>1031</v>
      </c>
      <c r="J3341" t="s">
        <v>1032</v>
      </c>
      <c r="K3341">
        <v>28942</v>
      </c>
      <c r="L3341">
        <v>163373.29</v>
      </c>
      <c r="M3341">
        <v>13397.4683</v>
      </c>
      <c r="N3341">
        <v>2016.1617000000001</v>
      </c>
      <c r="O3341">
        <v>11381.3066</v>
      </c>
      <c r="P3341">
        <v>91</v>
      </c>
      <c r="R3341">
        <v>0</v>
      </c>
      <c r="S3341">
        <v>471.1429</v>
      </c>
      <c r="U3341">
        <f t="shared" si="60"/>
        <v>0</v>
      </c>
      <c r="V3341">
        <f t="shared" si="61"/>
        <v>58.312696332986995</v>
      </c>
      <c r="W3341" t="str">
        <f t="shared" si="62"/>
        <v/>
      </c>
      <c r="X3341">
        <f t="shared" si="63"/>
        <v>4.0623005097968008</v>
      </c>
      <c r="Y3341" t="str">
        <f t="shared" si="64"/>
        <v/>
      </c>
      <c r="AA3341">
        <v>91</v>
      </c>
      <c r="AC3341">
        <v>0</v>
      </c>
      <c r="AD3341">
        <v>471.1429</v>
      </c>
      <c r="AF3341">
        <v>0</v>
      </c>
      <c r="AG3341">
        <v>28942</v>
      </c>
      <c r="AH3341">
        <v>163373.29</v>
      </c>
      <c r="AI3341">
        <v>13397.4683</v>
      </c>
      <c r="AJ3341">
        <v>2016.1617000000001</v>
      </c>
      <c r="AK3341">
        <v>11381.3066</v>
      </c>
    </row>
    <row r="3342" spans="1:37" ht="19" customHeight="1">
      <c r="A3342" t="s">
        <v>1298</v>
      </c>
      <c r="B3342" t="s">
        <v>1299</v>
      </c>
      <c r="C3342" t="s">
        <v>1300</v>
      </c>
      <c r="D3342">
        <v>7</v>
      </c>
      <c r="E3342" t="s">
        <v>1267</v>
      </c>
      <c r="G3342" t="s">
        <v>1311</v>
      </c>
      <c r="H3342" t="s">
        <v>1311</v>
      </c>
      <c r="I3342" t="s">
        <v>1031</v>
      </c>
      <c r="J3342" t="s">
        <v>1032</v>
      </c>
      <c r="K3342">
        <v>38106</v>
      </c>
      <c r="L3342">
        <v>132732.67000000001</v>
      </c>
      <c r="M3342">
        <v>11902.4728</v>
      </c>
      <c r="N3342">
        <v>2654.8987999999999</v>
      </c>
      <c r="O3342">
        <v>9247.5740000000005</v>
      </c>
      <c r="P3342">
        <v>221.8571</v>
      </c>
      <c r="R3342">
        <v>0</v>
      </c>
      <c r="S3342">
        <v>891.42859999999996</v>
      </c>
      <c r="U3342">
        <f t="shared" si="60"/>
        <v>0</v>
      </c>
      <c r="V3342">
        <f t="shared" si="61"/>
        <v>27.377991109679776</v>
      </c>
      <c r="W3342" t="str">
        <f t="shared" si="62"/>
        <v/>
      </c>
      <c r="X3342">
        <f t="shared" si="63"/>
        <v>1.9074475029664262</v>
      </c>
      <c r="Y3342" t="str">
        <f t="shared" si="64"/>
        <v/>
      </c>
      <c r="AA3342">
        <v>221.8571</v>
      </c>
      <c r="AC3342">
        <v>0</v>
      </c>
      <c r="AD3342">
        <v>891.42859999999996</v>
      </c>
      <c r="AF3342">
        <v>0</v>
      </c>
      <c r="AG3342">
        <v>38106</v>
      </c>
      <c r="AH3342">
        <v>132732.67000000001</v>
      </c>
      <c r="AI3342">
        <v>11902.4728</v>
      </c>
      <c r="AJ3342">
        <v>2654.8987999999999</v>
      </c>
      <c r="AK3342">
        <v>9247.5740000000005</v>
      </c>
    </row>
    <row r="3343" spans="1:37" ht="19" customHeight="1">
      <c r="A3343" t="s">
        <v>1298</v>
      </c>
      <c r="B3343" t="s">
        <v>1299</v>
      </c>
      <c r="C3343" t="s">
        <v>1300</v>
      </c>
      <c r="D3343">
        <v>7</v>
      </c>
      <c r="E3343" t="s">
        <v>1243</v>
      </c>
      <c r="G3343" t="s">
        <v>1311</v>
      </c>
      <c r="H3343" t="s">
        <v>1311</v>
      </c>
      <c r="I3343" t="s">
        <v>1031</v>
      </c>
      <c r="J3343" t="s">
        <v>1032</v>
      </c>
      <c r="K3343">
        <v>0</v>
      </c>
      <c r="L3343">
        <v>158090.13</v>
      </c>
      <c r="M3343">
        <v>11012.941000000001</v>
      </c>
      <c r="N3343">
        <v>0</v>
      </c>
      <c r="O3343">
        <v>11012.941000000001</v>
      </c>
      <c r="P3343">
        <v>82.857100000000003</v>
      </c>
      <c r="R3343">
        <v>0</v>
      </c>
      <c r="S3343">
        <v>753</v>
      </c>
      <c r="U3343">
        <f t="shared" si="60"/>
        <v>0</v>
      </c>
      <c r="V3343">
        <f t="shared" si="61"/>
        <v>29.992435970404099</v>
      </c>
      <c r="W3343" t="str">
        <f t="shared" si="62"/>
        <v/>
      </c>
      <c r="X3343">
        <f t="shared" si="63"/>
        <v>2.089345664959211</v>
      </c>
      <c r="Y3343" t="str">
        <f t="shared" si="64"/>
        <v/>
      </c>
      <c r="AA3343">
        <v>82.857100000000003</v>
      </c>
      <c r="AC3343">
        <v>0</v>
      </c>
      <c r="AD3343">
        <v>753</v>
      </c>
      <c r="AF3343">
        <v>0</v>
      </c>
      <c r="AG3343">
        <v>0</v>
      </c>
      <c r="AH3343">
        <v>158090.13</v>
      </c>
      <c r="AI3343">
        <v>11012.941000000001</v>
      </c>
      <c r="AJ3343">
        <v>0</v>
      </c>
      <c r="AK3343">
        <v>11012.941000000001</v>
      </c>
    </row>
    <row r="3344" spans="1:37" ht="19" customHeight="1">
      <c r="A3344" t="s">
        <v>1298</v>
      </c>
      <c r="B3344" t="s">
        <v>1299</v>
      </c>
      <c r="C3344" t="s">
        <v>1300</v>
      </c>
      <c r="D3344">
        <v>7</v>
      </c>
      <c r="E3344" t="s">
        <v>1236</v>
      </c>
      <c r="G3344" t="s">
        <v>1311</v>
      </c>
      <c r="H3344" t="s">
        <v>1311</v>
      </c>
      <c r="I3344" t="s">
        <v>1031</v>
      </c>
      <c r="J3344" t="s">
        <v>1032</v>
      </c>
      <c r="K3344">
        <v>0</v>
      </c>
      <c r="L3344">
        <v>140379.37</v>
      </c>
      <c r="M3344">
        <v>9778.9740000000002</v>
      </c>
      <c r="N3344">
        <v>0</v>
      </c>
      <c r="O3344">
        <v>9778.9740000000002</v>
      </c>
      <c r="P3344">
        <v>8965.4285999999993</v>
      </c>
      <c r="R3344">
        <v>0</v>
      </c>
      <c r="S3344">
        <v>32549.857100000001</v>
      </c>
      <c r="U3344">
        <f t="shared" si="60"/>
        <v>0</v>
      </c>
      <c r="V3344">
        <f t="shared" si="61"/>
        <v>0.6161070278334867</v>
      </c>
      <c r="W3344" t="str">
        <f t="shared" si="62"/>
        <v/>
      </c>
      <c r="X3344">
        <f t="shared" si="63"/>
        <v>4.2918661099568566E-2</v>
      </c>
      <c r="Y3344" t="str">
        <f t="shared" si="64"/>
        <v/>
      </c>
      <c r="AA3344">
        <v>8965.4285999999993</v>
      </c>
      <c r="AC3344">
        <v>0</v>
      </c>
      <c r="AD3344">
        <v>32549.857100000001</v>
      </c>
      <c r="AF3344">
        <v>0</v>
      </c>
      <c r="AG3344">
        <v>0</v>
      </c>
      <c r="AH3344">
        <v>140379.37</v>
      </c>
      <c r="AI3344">
        <v>9778.9740000000002</v>
      </c>
      <c r="AJ3344">
        <v>0</v>
      </c>
      <c r="AK3344">
        <v>9778.9740000000002</v>
      </c>
    </row>
    <row r="3345" spans="1:37" ht="19" customHeight="1">
      <c r="A3345" t="s">
        <v>1298</v>
      </c>
      <c r="B3345" t="s">
        <v>1299</v>
      </c>
      <c r="C3345" t="s">
        <v>1300</v>
      </c>
      <c r="D3345">
        <v>7</v>
      </c>
      <c r="E3345" t="s">
        <v>1062</v>
      </c>
      <c r="G3345" t="s">
        <v>1311</v>
      </c>
      <c r="H3345" t="s">
        <v>1311</v>
      </c>
      <c r="I3345" t="s">
        <v>1031</v>
      </c>
      <c r="J3345" t="s">
        <v>1039</v>
      </c>
      <c r="K3345">
        <v>996.54</v>
      </c>
      <c r="L3345">
        <v>0</v>
      </c>
      <c r="M3345">
        <v>6941.0895</v>
      </c>
      <c r="N3345">
        <v>6941.0895</v>
      </c>
      <c r="O3345">
        <v>0</v>
      </c>
      <c r="Q3345">
        <v>161.28569999999999</v>
      </c>
      <c r="R3345">
        <v>1.2857000000000001</v>
      </c>
      <c r="S3345">
        <v>166.1429</v>
      </c>
      <c r="T3345">
        <v>4.1429</v>
      </c>
      <c r="U3345">
        <f t="shared" si="60"/>
        <v>2.4935763129209854E-2</v>
      </c>
      <c r="V3345">
        <f t="shared" si="61"/>
        <v>0.85686994233793401</v>
      </c>
      <c r="W3345">
        <f t="shared" si="62"/>
        <v>34.363092795591768</v>
      </c>
      <c r="X3345">
        <f t="shared" si="63"/>
        <v>5.9682611431828523</v>
      </c>
      <c r="Y3345">
        <f t="shared" si="64"/>
        <v>239.34543780581581</v>
      </c>
      <c r="AB3345">
        <v>161.28569999999999</v>
      </c>
      <c r="AC3345">
        <v>1.2857000000000001</v>
      </c>
      <c r="AD3345">
        <v>166.1429</v>
      </c>
      <c r="AE3345">
        <v>4.1429</v>
      </c>
      <c r="AF3345">
        <v>2.4871839999999999E-2</v>
      </c>
      <c r="AG3345">
        <v>996.54</v>
      </c>
      <c r="AH3345">
        <v>0</v>
      </c>
      <c r="AI3345">
        <v>6941.0895</v>
      </c>
      <c r="AJ3345">
        <v>6941.0895</v>
      </c>
      <c r="AK3345">
        <v>0</v>
      </c>
    </row>
    <row r="3346" spans="1:37" ht="19" customHeight="1">
      <c r="A3346" t="s">
        <v>1298</v>
      </c>
      <c r="B3346" t="s">
        <v>1299</v>
      </c>
      <c r="C3346" t="s">
        <v>1300</v>
      </c>
      <c r="D3346">
        <v>7</v>
      </c>
      <c r="E3346" t="s">
        <v>1244</v>
      </c>
      <c r="G3346" t="s">
        <v>1311</v>
      </c>
      <c r="H3346" t="s">
        <v>1311</v>
      </c>
      <c r="I3346" t="s">
        <v>1031</v>
      </c>
      <c r="J3346" t="s">
        <v>1032</v>
      </c>
      <c r="K3346">
        <v>0</v>
      </c>
      <c r="L3346">
        <v>98188.5</v>
      </c>
      <c r="M3346">
        <v>6839.9348</v>
      </c>
      <c r="N3346">
        <v>0</v>
      </c>
      <c r="O3346">
        <v>6839.9348</v>
      </c>
      <c r="P3346">
        <v>2409.7143000000001</v>
      </c>
      <c r="R3346">
        <v>0</v>
      </c>
      <c r="S3346">
        <v>9942.2857000000004</v>
      </c>
      <c r="U3346">
        <f t="shared" si="60"/>
        <v>0</v>
      </c>
      <c r="V3346">
        <f t="shared" si="61"/>
        <v>1.4108353948658476</v>
      </c>
      <c r="W3346" t="str">
        <f t="shared" si="62"/>
        <v/>
      </c>
      <c r="X3346">
        <f t="shared" si="63"/>
        <v>9.8280573737399526E-2</v>
      </c>
      <c r="Y3346" t="str">
        <f t="shared" si="64"/>
        <v/>
      </c>
      <c r="AA3346">
        <v>2409.7143000000001</v>
      </c>
      <c r="AC3346">
        <v>0</v>
      </c>
      <c r="AD3346">
        <v>9942.2857000000004</v>
      </c>
      <c r="AF3346">
        <v>0</v>
      </c>
      <c r="AG3346">
        <v>0</v>
      </c>
      <c r="AH3346">
        <v>98188.5</v>
      </c>
      <c r="AI3346">
        <v>6839.9348</v>
      </c>
      <c r="AJ3346">
        <v>0</v>
      </c>
      <c r="AK3346">
        <v>6839.9348</v>
      </c>
    </row>
    <row r="3347" spans="1:37" ht="19" customHeight="1">
      <c r="A3347" t="s">
        <v>1298</v>
      </c>
      <c r="B3347" t="s">
        <v>1299</v>
      </c>
      <c r="C3347" t="s">
        <v>1300</v>
      </c>
      <c r="D3347">
        <v>7</v>
      </c>
      <c r="E3347" t="s">
        <v>1238</v>
      </c>
      <c r="G3347" t="s">
        <v>1311</v>
      </c>
      <c r="H3347" t="s">
        <v>1311</v>
      </c>
      <c r="I3347" t="s">
        <v>1031</v>
      </c>
      <c r="J3347" t="s">
        <v>1032</v>
      </c>
      <c r="K3347">
        <v>18673</v>
      </c>
      <c r="L3347">
        <v>72711.81</v>
      </c>
      <c r="M3347">
        <v>6366.4736000000003</v>
      </c>
      <c r="N3347">
        <v>1300.8412000000001</v>
      </c>
      <c r="O3347">
        <v>5065.6324000000004</v>
      </c>
      <c r="P3347">
        <v>91.428600000000003</v>
      </c>
      <c r="R3347">
        <v>0</v>
      </c>
      <c r="S3347">
        <v>413.8571</v>
      </c>
      <c r="U3347">
        <f t="shared" si="60"/>
        <v>0</v>
      </c>
      <c r="V3347">
        <f t="shared" si="61"/>
        <v>31.544639096786927</v>
      </c>
      <c r="W3347" t="str">
        <f t="shared" si="62"/>
        <v/>
      </c>
      <c r="X3347">
        <f t="shared" si="63"/>
        <v>2.1976093404497075</v>
      </c>
      <c r="Y3347" t="str">
        <f t="shared" si="64"/>
        <v/>
      </c>
      <c r="AA3347">
        <v>91.428600000000003</v>
      </c>
      <c r="AC3347">
        <v>0</v>
      </c>
      <c r="AD3347">
        <v>413.8571</v>
      </c>
      <c r="AF3347">
        <v>0</v>
      </c>
      <c r="AG3347">
        <v>18673</v>
      </c>
      <c r="AH3347">
        <v>72711.81</v>
      </c>
      <c r="AI3347">
        <v>6366.4736000000003</v>
      </c>
      <c r="AJ3347">
        <v>1300.8412000000001</v>
      </c>
      <c r="AK3347">
        <v>5065.6324000000004</v>
      </c>
    </row>
    <row r="3348" spans="1:37" ht="19" customHeight="1">
      <c r="A3348" t="s">
        <v>1298</v>
      </c>
      <c r="B3348" t="s">
        <v>1299</v>
      </c>
      <c r="C3348" t="s">
        <v>1300</v>
      </c>
      <c r="D3348">
        <v>7</v>
      </c>
      <c r="E3348" t="s">
        <v>1249</v>
      </c>
      <c r="G3348" t="s">
        <v>1311</v>
      </c>
      <c r="H3348" t="s">
        <v>1311</v>
      </c>
      <c r="I3348" t="s">
        <v>1031</v>
      </c>
      <c r="J3348" t="s">
        <v>1032</v>
      </c>
      <c r="K3348">
        <v>19086</v>
      </c>
      <c r="L3348">
        <v>71648.210000000006</v>
      </c>
      <c r="M3348">
        <v>6321.5805</v>
      </c>
      <c r="N3348">
        <v>1329.9322999999999</v>
      </c>
      <c r="O3348">
        <v>4991.6481999999996</v>
      </c>
      <c r="P3348">
        <v>92.428600000000003</v>
      </c>
      <c r="R3348">
        <v>0</v>
      </c>
      <c r="S3348">
        <v>404.8571</v>
      </c>
      <c r="U3348">
        <f t="shared" si="60"/>
        <v>0</v>
      </c>
      <c r="V3348">
        <f t="shared" si="61"/>
        <v>32.016308964323464</v>
      </c>
      <c r="W3348" t="str">
        <f t="shared" si="62"/>
        <v/>
      </c>
      <c r="X3348">
        <f t="shared" si="63"/>
        <v>2.230621442902764</v>
      </c>
      <c r="Y3348" t="str">
        <f t="shared" si="64"/>
        <v/>
      </c>
      <c r="AA3348">
        <v>92.428600000000003</v>
      </c>
      <c r="AC3348">
        <v>0</v>
      </c>
      <c r="AD3348">
        <v>404.8571</v>
      </c>
      <c r="AF3348">
        <v>0</v>
      </c>
      <c r="AG3348">
        <v>19086</v>
      </c>
      <c r="AH3348">
        <v>71648.210000000006</v>
      </c>
      <c r="AI3348">
        <v>6321.5805</v>
      </c>
      <c r="AJ3348">
        <v>1329.9322999999999</v>
      </c>
      <c r="AK3348">
        <v>4991.6481999999996</v>
      </c>
    </row>
    <row r="3349" spans="1:37" ht="19" customHeight="1">
      <c r="A3349" t="s">
        <v>1298</v>
      </c>
      <c r="B3349" t="s">
        <v>1299</v>
      </c>
      <c r="C3349" t="s">
        <v>1300</v>
      </c>
      <c r="D3349">
        <v>7</v>
      </c>
      <c r="E3349" t="s">
        <v>1237</v>
      </c>
      <c r="G3349" t="s">
        <v>1311</v>
      </c>
      <c r="H3349" t="s">
        <v>1311</v>
      </c>
      <c r="I3349" t="s">
        <v>1031</v>
      </c>
      <c r="J3349" t="s">
        <v>1032</v>
      </c>
      <c r="K3349">
        <v>0</v>
      </c>
      <c r="L3349">
        <v>65080.800000000003</v>
      </c>
      <c r="M3349">
        <v>4533.8454000000002</v>
      </c>
      <c r="N3349">
        <v>0</v>
      </c>
      <c r="O3349">
        <v>4533.8454000000002</v>
      </c>
      <c r="P3349">
        <v>1691.1429000000001</v>
      </c>
      <c r="R3349">
        <v>0</v>
      </c>
      <c r="S3349">
        <v>6599.5713999999998</v>
      </c>
      <c r="U3349">
        <f t="shared" si="60"/>
        <v>0</v>
      </c>
      <c r="V3349">
        <f t="shared" si="61"/>
        <v>1.408766809138112</v>
      </c>
      <c r="W3349" t="str">
        <f t="shared" si="62"/>
        <v/>
      </c>
      <c r="X3349">
        <f t="shared" si="63"/>
        <v>9.8141555071288425E-2</v>
      </c>
      <c r="Y3349" t="str">
        <f t="shared" si="64"/>
        <v/>
      </c>
      <c r="AA3349">
        <v>1691.1429000000001</v>
      </c>
      <c r="AC3349">
        <v>0</v>
      </c>
      <c r="AD3349">
        <v>6599.5713999999998</v>
      </c>
      <c r="AF3349">
        <v>0</v>
      </c>
      <c r="AG3349">
        <v>0</v>
      </c>
      <c r="AH3349">
        <v>65080.800000000003</v>
      </c>
      <c r="AI3349">
        <v>4533.8454000000002</v>
      </c>
      <c r="AJ3349">
        <v>0</v>
      </c>
      <c r="AK3349">
        <v>4533.8454000000002</v>
      </c>
    </row>
    <row r="3350" spans="1:37" ht="19" customHeight="1">
      <c r="A3350" t="s">
        <v>1298</v>
      </c>
      <c r="B3350" t="s">
        <v>1299</v>
      </c>
      <c r="C3350" t="s">
        <v>1300</v>
      </c>
      <c r="D3350">
        <v>7</v>
      </c>
      <c r="E3350" t="s">
        <v>1247</v>
      </c>
      <c r="G3350" t="s">
        <v>1311</v>
      </c>
      <c r="H3350" t="s">
        <v>1311</v>
      </c>
      <c r="I3350" t="s">
        <v>1031</v>
      </c>
      <c r="J3350" t="s">
        <v>1032</v>
      </c>
      <c r="K3350">
        <v>1306</v>
      </c>
      <c r="L3350">
        <v>59336.19</v>
      </c>
      <c r="M3350">
        <v>4224.8423000000003</v>
      </c>
      <c r="N3350">
        <v>91.044300000000007</v>
      </c>
      <c r="O3350">
        <v>4133.7979999999998</v>
      </c>
      <c r="P3350">
        <v>198.42859999999999</v>
      </c>
      <c r="R3350">
        <v>0</v>
      </c>
      <c r="S3350">
        <v>2631</v>
      </c>
      <c r="U3350">
        <f t="shared" si="60"/>
        <v>0</v>
      </c>
      <c r="V3350">
        <f t="shared" si="61"/>
        <v>3.2927290003800835</v>
      </c>
      <c r="W3350" t="str">
        <f t="shared" si="62"/>
        <v/>
      </c>
      <c r="X3350">
        <f t="shared" si="63"/>
        <v>0.22939904979095402</v>
      </c>
      <c r="Y3350" t="str">
        <f t="shared" si="64"/>
        <v/>
      </c>
      <c r="AA3350">
        <v>198.42859999999999</v>
      </c>
      <c r="AC3350">
        <v>0</v>
      </c>
      <c r="AD3350">
        <v>2631</v>
      </c>
      <c r="AF3350">
        <v>0</v>
      </c>
      <c r="AG3350">
        <v>1306</v>
      </c>
      <c r="AH3350">
        <v>59336.19</v>
      </c>
      <c r="AI3350">
        <v>4224.8423000000003</v>
      </c>
      <c r="AJ3350">
        <v>91.044300000000007</v>
      </c>
      <c r="AK3350">
        <v>4133.7979999999998</v>
      </c>
    </row>
    <row r="3351" spans="1:37" ht="19" customHeight="1">
      <c r="A3351" t="s">
        <v>1298</v>
      </c>
      <c r="B3351" t="s">
        <v>1299</v>
      </c>
      <c r="C3351" t="s">
        <v>1300</v>
      </c>
      <c r="D3351">
        <v>7</v>
      </c>
      <c r="E3351" t="s">
        <v>1255</v>
      </c>
      <c r="G3351" t="s">
        <v>1311</v>
      </c>
      <c r="H3351" t="s">
        <v>1311</v>
      </c>
      <c r="I3351" t="s">
        <v>1031</v>
      </c>
      <c r="J3351" t="s">
        <v>1032</v>
      </c>
      <c r="K3351">
        <v>20462</v>
      </c>
      <c r="L3351">
        <v>28974.33</v>
      </c>
      <c r="M3351">
        <v>3444.2855</v>
      </c>
      <c r="N3351">
        <v>1425.6421</v>
      </c>
      <c r="O3351">
        <v>2018.6433999999999</v>
      </c>
      <c r="P3351">
        <v>5.8571</v>
      </c>
      <c r="R3351">
        <v>0</v>
      </c>
      <c r="S3351">
        <v>231.1429</v>
      </c>
      <c r="U3351">
        <f t="shared" si="60"/>
        <v>0</v>
      </c>
      <c r="V3351">
        <f t="shared" si="61"/>
        <v>30.553968376890907</v>
      </c>
      <c r="W3351" t="str">
        <f t="shared" si="62"/>
        <v/>
      </c>
      <c r="X3351">
        <f t="shared" si="63"/>
        <v>2.1287298278004028</v>
      </c>
      <c r="Y3351" t="str">
        <f t="shared" si="64"/>
        <v/>
      </c>
      <c r="AA3351">
        <v>5.8571</v>
      </c>
      <c r="AC3351">
        <v>0</v>
      </c>
      <c r="AD3351">
        <v>231.1429</v>
      </c>
      <c r="AF3351">
        <v>0</v>
      </c>
      <c r="AG3351">
        <v>20462</v>
      </c>
      <c r="AH3351">
        <v>28974.33</v>
      </c>
      <c r="AI3351">
        <v>3444.2855</v>
      </c>
      <c r="AJ3351">
        <v>1425.6421</v>
      </c>
      <c r="AK3351">
        <v>2018.6433999999999</v>
      </c>
    </row>
    <row r="3352" spans="1:37" ht="19" customHeight="1">
      <c r="A3352" t="s">
        <v>1298</v>
      </c>
      <c r="B3352" t="s">
        <v>1299</v>
      </c>
      <c r="C3352" t="s">
        <v>1300</v>
      </c>
      <c r="D3352">
        <v>7</v>
      </c>
      <c r="E3352" t="s">
        <v>1254</v>
      </c>
      <c r="G3352" t="s">
        <v>1311</v>
      </c>
      <c r="H3352" t="s">
        <v>1311</v>
      </c>
      <c r="I3352" t="s">
        <v>1031</v>
      </c>
      <c r="J3352" t="s">
        <v>1032</v>
      </c>
      <c r="K3352">
        <v>8688</v>
      </c>
      <c r="L3352">
        <v>39156.800000000003</v>
      </c>
      <c r="M3352">
        <v>3333.3343</v>
      </c>
      <c r="N3352">
        <v>605.30139999999994</v>
      </c>
      <c r="O3352">
        <v>2728.0329999999999</v>
      </c>
      <c r="P3352">
        <v>779.85709999999995</v>
      </c>
      <c r="R3352">
        <v>0</v>
      </c>
      <c r="S3352">
        <v>1810.2856999999999</v>
      </c>
      <c r="U3352">
        <f t="shared" si="60"/>
        <v>0</v>
      </c>
      <c r="V3352">
        <f t="shared" si="61"/>
        <v>3.7756313429263839</v>
      </c>
      <c r="W3352" t="str">
        <f t="shared" si="62"/>
        <v/>
      </c>
      <c r="X3352">
        <f t="shared" si="63"/>
        <v>0.2630472164066226</v>
      </c>
      <c r="Y3352" t="str">
        <f t="shared" si="64"/>
        <v/>
      </c>
      <c r="AA3352">
        <v>779.85709999999995</v>
      </c>
      <c r="AC3352">
        <v>0</v>
      </c>
      <c r="AD3352">
        <v>1810.2856999999999</v>
      </c>
      <c r="AF3352">
        <v>0</v>
      </c>
      <c r="AG3352">
        <v>8688</v>
      </c>
      <c r="AH3352">
        <v>39156.800000000003</v>
      </c>
      <c r="AI3352">
        <v>3333.3343</v>
      </c>
      <c r="AJ3352">
        <v>605.30139999999994</v>
      </c>
      <c r="AK3352">
        <v>2728.0329999999999</v>
      </c>
    </row>
    <row r="3353" spans="1:37" ht="19" customHeight="1">
      <c r="A3353" t="s">
        <v>1298</v>
      </c>
      <c r="B3353" t="s">
        <v>1299</v>
      </c>
      <c r="C3353" t="s">
        <v>1300</v>
      </c>
      <c r="D3353">
        <v>7</v>
      </c>
      <c r="E3353" t="s">
        <v>1256</v>
      </c>
      <c r="G3353" t="s">
        <v>1311</v>
      </c>
      <c r="H3353" t="s">
        <v>1311</v>
      </c>
      <c r="I3353" t="s">
        <v>1031</v>
      </c>
      <c r="J3353" t="s">
        <v>1032</v>
      </c>
      <c r="K3353">
        <v>0</v>
      </c>
      <c r="L3353">
        <v>47840.71</v>
      </c>
      <c r="M3353">
        <v>3332.9987999999998</v>
      </c>
      <c r="N3353">
        <v>0</v>
      </c>
      <c r="O3353">
        <v>3332.9987999999998</v>
      </c>
      <c r="P3353">
        <v>0</v>
      </c>
      <c r="R3353">
        <v>0</v>
      </c>
      <c r="S3353">
        <v>0</v>
      </c>
      <c r="U3353" t="str">
        <f t="shared" si="60"/>
        <v/>
      </c>
      <c r="V3353" t="str">
        <f t="shared" si="61"/>
        <v/>
      </c>
      <c r="W3353" t="str">
        <f t="shared" si="62"/>
        <v/>
      </c>
      <c r="X3353" t="str">
        <f t="shared" si="63"/>
        <v/>
      </c>
      <c r="Y3353" t="str">
        <f t="shared" si="64"/>
        <v/>
      </c>
      <c r="AA3353">
        <v>0</v>
      </c>
      <c r="AC3353">
        <v>0</v>
      </c>
      <c r="AD3353">
        <v>0</v>
      </c>
      <c r="AG3353">
        <v>0</v>
      </c>
      <c r="AH3353">
        <v>47840.71</v>
      </c>
      <c r="AI3353">
        <v>3332.9987999999998</v>
      </c>
      <c r="AJ3353">
        <v>0</v>
      </c>
      <c r="AK3353">
        <v>3332.9987999999998</v>
      </c>
    </row>
    <row r="3354" spans="1:37" ht="19" customHeight="1">
      <c r="A3354" t="s">
        <v>1298</v>
      </c>
      <c r="B3354" t="s">
        <v>1299</v>
      </c>
      <c r="C3354" t="s">
        <v>1300</v>
      </c>
      <c r="D3354">
        <v>7</v>
      </c>
      <c r="E3354" t="s">
        <v>1240</v>
      </c>
      <c r="F3354" t="s">
        <v>1241</v>
      </c>
      <c r="G3354" t="s">
        <v>1311</v>
      </c>
      <c r="H3354" t="s">
        <v>1311</v>
      </c>
      <c r="I3354" t="s">
        <v>1031</v>
      </c>
      <c r="J3354" t="s">
        <v>1032</v>
      </c>
      <c r="K3354">
        <v>35181</v>
      </c>
      <c r="L3354">
        <v>0</v>
      </c>
      <c r="M3354">
        <v>2451.8517000000002</v>
      </c>
      <c r="N3354">
        <v>2451.8517000000002</v>
      </c>
      <c r="O3354">
        <v>0</v>
      </c>
      <c r="P3354">
        <v>11.571400000000001</v>
      </c>
      <c r="Q3354">
        <v>144.42859999999999</v>
      </c>
      <c r="R3354">
        <v>2.7143000000000002</v>
      </c>
      <c r="S3354">
        <v>154.57140000000001</v>
      </c>
      <c r="T3354">
        <v>1.7142999999999999</v>
      </c>
      <c r="U3354">
        <f t="shared" si="60"/>
        <v>1.1090667484411733E-2</v>
      </c>
      <c r="V3354">
        <f t="shared" si="61"/>
        <v>32.514793440812099</v>
      </c>
      <c r="W3354">
        <f t="shared" si="62"/>
        <v>2931.7255689535923</v>
      </c>
      <c r="X3354">
        <f t="shared" si="63"/>
        <v>2.266037110173218</v>
      </c>
      <c r="Y3354">
        <f t="shared" si="64"/>
        <v>204.31927233939717</v>
      </c>
      <c r="AA3354">
        <v>11.571400000000001</v>
      </c>
      <c r="AB3354">
        <v>144.42859999999999</v>
      </c>
      <c r="AC3354">
        <v>2.7143000000000002</v>
      </c>
      <c r="AD3354">
        <v>154.57140000000001</v>
      </c>
      <c r="AE3354">
        <v>1.7142999999999999</v>
      </c>
      <c r="AF3354">
        <v>1.087522E-2</v>
      </c>
      <c r="AG3354">
        <v>35181</v>
      </c>
      <c r="AH3354">
        <v>0</v>
      </c>
      <c r="AI3354">
        <v>2451.8517000000002</v>
      </c>
      <c r="AJ3354">
        <v>2451.8517000000002</v>
      </c>
      <c r="AK3354">
        <v>0</v>
      </c>
    </row>
    <row r="3355" spans="1:37" ht="19" customHeight="1">
      <c r="A3355" t="s">
        <v>1298</v>
      </c>
      <c r="B3355" t="s">
        <v>1299</v>
      </c>
      <c r="C3355" t="s">
        <v>1300</v>
      </c>
      <c r="D3355">
        <v>7</v>
      </c>
      <c r="E3355" t="s">
        <v>1250</v>
      </c>
      <c r="F3355" t="s">
        <v>1250</v>
      </c>
      <c r="G3355" t="s">
        <v>1311</v>
      </c>
      <c r="H3355" t="s">
        <v>1311</v>
      </c>
      <c r="I3355" t="s">
        <v>1031</v>
      </c>
      <c r="J3355" t="s">
        <v>1042</v>
      </c>
      <c r="K3355">
        <v>2358</v>
      </c>
      <c r="L3355">
        <v>0</v>
      </c>
      <c r="M3355">
        <v>2358</v>
      </c>
      <c r="N3355">
        <v>2358</v>
      </c>
      <c r="O3355">
        <v>0</v>
      </c>
      <c r="Q3355">
        <v>766.28570000000002</v>
      </c>
      <c r="R3355">
        <v>507.1429</v>
      </c>
      <c r="S3355">
        <v>704.14290000000005</v>
      </c>
      <c r="T3355">
        <v>14.571400000000001</v>
      </c>
      <c r="U3355">
        <f t="shared" si="60"/>
        <v>2.0693810872764604E-2</v>
      </c>
      <c r="V3355">
        <f t="shared" si="61"/>
        <v>0.4783931540844093</v>
      </c>
      <c r="W3355">
        <f t="shared" si="62"/>
        <v>23.117692387632129</v>
      </c>
      <c r="X3355">
        <f t="shared" si="63"/>
        <v>0.4783931540844093</v>
      </c>
      <c r="Y3355">
        <f t="shared" si="64"/>
        <v>23.117692387632129</v>
      </c>
      <c r="AB3355">
        <v>766.28570000000002</v>
      </c>
      <c r="AC3355">
        <v>507.1429</v>
      </c>
      <c r="AD3355">
        <v>704.14290000000005</v>
      </c>
      <c r="AE3355">
        <v>14.571400000000001</v>
      </c>
      <c r="AF3355">
        <v>2.110453E-2</v>
      </c>
      <c r="AG3355">
        <v>2358</v>
      </c>
      <c r="AH3355">
        <v>0</v>
      </c>
      <c r="AI3355">
        <v>2358</v>
      </c>
      <c r="AJ3355">
        <v>2358</v>
      </c>
      <c r="AK3355">
        <v>0</v>
      </c>
    </row>
    <row r="3356" spans="1:37" ht="19" customHeight="1">
      <c r="A3356" t="s">
        <v>1298</v>
      </c>
      <c r="B3356" t="s">
        <v>1299</v>
      </c>
      <c r="C3356" t="s">
        <v>1300</v>
      </c>
      <c r="D3356">
        <v>7</v>
      </c>
      <c r="E3356" t="s">
        <v>1251</v>
      </c>
      <c r="F3356" t="s">
        <v>1127</v>
      </c>
      <c r="G3356" t="s">
        <v>1311</v>
      </c>
      <c r="H3356" t="s">
        <v>1311</v>
      </c>
      <c r="I3356" t="s">
        <v>1031</v>
      </c>
      <c r="J3356" t="s">
        <v>1039</v>
      </c>
      <c r="K3356">
        <v>297</v>
      </c>
      <c r="L3356">
        <v>0</v>
      </c>
      <c r="M3356">
        <v>2069.1487000000002</v>
      </c>
      <c r="N3356">
        <v>2069.1487000000002</v>
      </c>
      <c r="O3356">
        <v>0</v>
      </c>
      <c r="P3356">
        <v>125.4286</v>
      </c>
      <c r="Q3356">
        <v>2217.2856999999999</v>
      </c>
      <c r="R3356">
        <v>732</v>
      </c>
      <c r="S3356">
        <v>4130.8571000000002</v>
      </c>
      <c r="T3356">
        <v>17.428599999999999</v>
      </c>
      <c r="U3356">
        <f t="shared" si="60"/>
        <v>4.2191244039887022E-3</v>
      </c>
      <c r="V3356">
        <f t="shared" si="61"/>
        <v>1.0271130276709749E-2</v>
      </c>
      <c r="W3356">
        <f t="shared" si="62"/>
        <v>2.434422238652068</v>
      </c>
      <c r="X3356">
        <f t="shared" si="63"/>
        <v>7.1557225116446521E-2</v>
      </c>
      <c r="Y3356">
        <f t="shared" si="64"/>
        <v>16.960207442282883</v>
      </c>
      <c r="AA3356">
        <v>125.4286</v>
      </c>
      <c r="AB3356">
        <v>2217.2856999999999</v>
      </c>
      <c r="AC3356">
        <v>732</v>
      </c>
      <c r="AD3356">
        <v>4130.8571000000002</v>
      </c>
      <c r="AE3356">
        <v>17.428599999999999</v>
      </c>
      <c r="AF3356">
        <v>4.2166599999999997E-3</v>
      </c>
      <c r="AG3356">
        <v>297</v>
      </c>
      <c r="AH3356">
        <v>0</v>
      </c>
      <c r="AI3356">
        <v>2069.1487000000002</v>
      </c>
      <c r="AJ3356">
        <v>2069.1487000000002</v>
      </c>
      <c r="AK3356">
        <v>0</v>
      </c>
    </row>
    <row r="3357" spans="1:37" ht="19" customHeight="1">
      <c r="A3357" t="s">
        <v>1298</v>
      </c>
      <c r="B3357" t="s">
        <v>1299</v>
      </c>
      <c r="C3357" t="s">
        <v>1300</v>
      </c>
      <c r="D3357">
        <v>7</v>
      </c>
      <c r="E3357" t="s">
        <v>1266</v>
      </c>
      <c r="G3357" t="s">
        <v>1311</v>
      </c>
      <c r="H3357" t="s">
        <v>1311</v>
      </c>
      <c r="I3357" t="s">
        <v>1031</v>
      </c>
      <c r="J3357" t="s">
        <v>1042</v>
      </c>
      <c r="K3357">
        <v>1744</v>
      </c>
      <c r="L3357">
        <v>0</v>
      </c>
      <c r="M3357">
        <v>1744</v>
      </c>
      <c r="N3357">
        <v>1744</v>
      </c>
      <c r="O3357">
        <v>0</v>
      </c>
      <c r="R3357">
        <v>33.285699999999999</v>
      </c>
      <c r="S3357">
        <v>371.28570000000002</v>
      </c>
      <c r="T3357">
        <v>4</v>
      </c>
      <c r="U3357">
        <f t="shared" si="60"/>
        <v>1.0773374789279522E-2</v>
      </c>
      <c r="V3357">
        <f t="shared" si="61"/>
        <v>0.67102734401798159</v>
      </c>
      <c r="W3357">
        <f t="shared" si="62"/>
        <v>62.285714285714285</v>
      </c>
      <c r="X3357">
        <f t="shared" si="63"/>
        <v>0.67102734401798159</v>
      </c>
      <c r="Y3357">
        <f t="shared" si="64"/>
        <v>62.285714285714285</v>
      </c>
      <c r="AC3357">
        <v>33.285699999999999</v>
      </c>
      <c r="AD3357">
        <v>371.28570000000002</v>
      </c>
      <c r="AE3357">
        <v>4</v>
      </c>
      <c r="AF3357">
        <v>1.073088E-2</v>
      </c>
      <c r="AG3357">
        <v>1744</v>
      </c>
      <c r="AH3357">
        <v>0</v>
      </c>
      <c r="AI3357">
        <v>1744</v>
      </c>
      <c r="AJ3357">
        <v>1744</v>
      </c>
      <c r="AK3357">
        <v>0</v>
      </c>
    </row>
    <row r="3358" spans="1:37" ht="19" customHeight="1">
      <c r="A3358" t="s">
        <v>1298</v>
      </c>
      <c r="B3358" t="s">
        <v>1299</v>
      </c>
      <c r="C3358" t="s">
        <v>1300</v>
      </c>
      <c r="D3358">
        <v>7</v>
      </c>
      <c r="E3358" t="s">
        <v>1261</v>
      </c>
      <c r="G3358" t="s">
        <v>1311</v>
      </c>
      <c r="H3358" t="s">
        <v>1311</v>
      </c>
      <c r="I3358" t="s">
        <v>1031</v>
      </c>
      <c r="J3358" t="s">
        <v>1032</v>
      </c>
      <c r="K3358">
        <v>11783</v>
      </c>
      <c r="L3358">
        <v>12548.15</v>
      </c>
      <c r="M3358">
        <v>1695.0766000000001</v>
      </c>
      <c r="N3358">
        <v>820.88400000000001</v>
      </c>
      <c r="O3358">
        <v>874.19259999999997</v>
      </c>
      <c r="P3358">
        <v>15.428599999999999</v>
      </c>
      <c r="R3358">
        <v>0</v>
      </c>
      <c r="S3358">
        <v>102.28570000000001</v>
      </c>
      <c r="U3358">
        <f t="shared" si="60"/>
        <v>0</v>
      </c>
      <c r="V3358">
        <f t="shared" si="61"/>
        <v>33.982057818723163</v>
      </c>
      <c r="W3358" t="str">
        <f t="shared" si="62"/>
        <v/>
      </c>
      <c r="X3358">
        <f t="shared" si="63"/>
        <v>2.3674257496404678</v>
      </c>
      <c r="Y3358" t="str">
        <f t="shared" si="64"/>
        <v/>
      </c>
      <c r="AA3358">
        <v>15.428599999999999</v>
      </c>
      <c r="AC3358">
        <v>0</v>
      </c>
      <c r="AD3358">
        <v>102.28570000000001</v>
      </c>
      <c r="AF3358">
        <v>0</v>
      </c>
      <c r="AG3358">
        <v>11783</v>
      </c>
      <c r="AH3358">
        <v>12548.15</v>
      </c>
      <c r="AI3358">
        <v>1695.0766000000001</v>
      </c>
      <c r="AJ3358">
        <v>820.88400000000001</v>
      </c>
      <c r="AK3358">
        <v>874.19259999999997</v>
      </c>
    </row>
    <row r="3359" spans="1:37" ht="19" customHeight="1">
      <c r="A3359" t="s">
        <v>1298</v>
      </c>
      <c r="B3359" t="s">
        <v>1299</v>
      </c>
      <c r="C3359" t="s">
        <v>1300</v>
      </c>
      <c r="D3359">
        <v>7</v>
      </c>
      <c r="E3359" t="s">
        <v>1286</v>
      </c>
      <c r="F3359" t="s">
        <v>1286</v>
      </c>
      <c r="G3359" t="s">
        <v>1311</v>
      </c>
      <c r="H3359" t="s">
        <v>1311</v>
      </c>
      <c r="I3359" t="s">
        <v>1031</v>
      </c>
      <c r="J3359" t="s">
        <v>1042</v>
      </c>
      <c r="K3359">
        <v>1514</v>
      </c>
      <c r="L3359">
        <v>0</v>
      </c>
      <c r="M3359">
        <v>1514</v>
      </c>
      <c r="N3359">
        <v>1514</v>
      </c>
      <c r="O3359">
        <v>0</v>
      </c>
      <c r="R3359">
        <v>19.714300000000001</v>
      </c>
      <c r="S3359">
        <v>110.4286</v>
      </c>
      <c r="T3359">
        <v>0.85709999999999997</v>
      </c>
      <c r="U3359">
        <f t="shared" si="60"/>
        <v>7.7615762583243828E-3</v>
      </c>
      <c r="V3359">
        <f t="shared" si="61"/>
        <v>1.9586023393008176</v>
      </c>
      <c r="W3359">
        <f t="shared" si="62"/>
        <v>252.34595063086488</v>
      </c>
      <c r="X3359">
        <f t="shared" si="63"/>
        <v>1.9586023393008176</v>
      </c>
      <c r="Y3359">
        <f t="shared" si="64"/>
        <v>252.34595063086488</v>
      </c>
      <c r="AC3359">
        <v>19.714300000000001</v>
      </c>
      <c r="AD3359">
        <v>110.4286</v>
      </c>
      <c r="AE3359">
        <v>0.85709999999999997</v>
      </c>
      <c r="AF3359">
        <v>7.9417299999999993E-3</v>
      </c>
      <c r="AG3359">
        <v>1514</v>
      </c>
      <c r="AH3359">
        <v>0</v>
      </c>
      <c r="AI3359">
        <v>1514</v>
      </c>
      <c r="AJ3359">
        <v>1514</v>
      </c>
      <c r="AK3359">
        <v>0</v>
      </c>
    </row>
    <row r="3360" spans="1:37" ht="19" customHeight="1">
      <c r="A3360" t="s">
        <v>1298</v>
      </c>
      <c r="B3360" t="s">
        <v>1299</v>
      </c>
      <c r="C3360" t="s">
        <v>1300</v>
      </c>
      <c r="D3360">
        <v>7</v>
      </c>
      <c r="E3360" t="s">
        <v>1258</v>
      </c>
      <c r="G3360" t="s">
        <v>1311</v>
      </c>
      <c r="H3360" t="s">
        <v>1311</v>
      </c>
      <c r="I3360" t="s">
        <v>1031</v>
      </c>
      <c r="J3360" t="s">
        <v>1032</v>
      </c>
      <c r="K3360">
        <v>0</v>
      </c>
      <c r="L3360">
        <v>21709.94</v>
      </c>
      <c r="M3360">
        <v>1512.432</v>
      </c>
      <c r="N3360">
        <v>0</v>
      </c>
      <c r="O3360">
        <v>1512.432</v>
      </c>
      <c r="P3360">
        <v>438.8571</v>
      </c>
      <c r="R3360">
        <v>0</v>
      </c>
      <c r="S3360">
        <v>1671.7143000000001</v>
      </c>
      <c r="U3360">
        <f t="shared" si="60"/>
        <v>0</v>
      </c>
      <c r="V3360">
        <f t="shared" si="61"/>
        <v>1.8552332776001255</v>
      </c>
      <c r="W3360" t="str">
        <f t="shared" si="62"/>
        <v/>
      </c>
      <c r="X3360">
        <f t="shared" si="63"/>
        <v>0.12924559793842422</v>
      </c>
      <c r="Y3360" t="str">
        <f t="shared" si="64"/>
        <v/>
      </c>
      <c r="AA3360">
        <v>438.8571</v>
      </c>
      <c r="AC3360">
        <v>0</v>
      </c>
      <c r="AD3360">
        <v>1671.7143000000001</v>
      </c>
      <c r="AF3360">
        <v>0</v>
      </c>
      <c r="AG3360">
        <v>0</v>
      </c>
      <c r="AH3360">
        <v>21709.94</v>
      </c>
      <c r="AI3360">
        <v>1512.432</v>
      </c>
      <c r="AJ3360">
        <v>0</v>
      </c>
      <c r="AK3360">
        <v>1512.432</v>
      </c>
    </row>
    <row r="3361" spans="1:37" ht="19" customHeight="1">
      <c r="A3361" t="s">
        <v>1298</v>
      </c>
      <c r="B3361" t="s">
        <v>1299</v>
      </c>
      <c r="C3361" t="s">
        <v>1300</v>
      </c>
      <c r="D3361">
        <v>7</v>
      </c>
      <c r="E3361" t="s">
        <v>1264</v>
      </c>
      <c r="F3361" t="s">
        <v>1265</v>
      </c>
      <c r="G3361" t="s">
        <v>1311</v>
      </c>
      <c r="H3361" t="s">
        <v>1311</v>
      </c>
      <c r="I3361" t="s">
        <v>1031</v>
      </c>
      <c r="J3361" t="s">
        <v>1042</v>
      </c>
      <c r="K3361">
        <v>1307.96</v>
      </c>
      <c r="L3361">
        <v>203.02</v>
      </c>
      <c r="M3361">
        <v>1510.98</v>
      </c>
      <c r="N3361">
        <v>1307.96</v>
      </c>
      <c r="O3361">
        <v>203.02</v>
      </c>
      <c r="P3361">
        <v>1470.7143000000001</v>
      </c>
      <c r="Q3361">
        <v>11116.571400000001</v>
      </c>
      <c r="R3361">
        <v>0</v>
      </c>
      <c r="S3361">
        <v>11176.857099999999</v>
      </c>
      <c r="T3361">
        <v>9.1428999999999991</v>
      </c>
      <c r="U3361">
        <f t="shared" si="60"/>
        <v>8.1802065806137929E-4</v>
      </c>
      <c r="V3361">
        <f t="shared" si="61"/>
        <v>1.9312610314601384E-2</v>
      </c>
      <c r="W3361">
        <f t="shared" si="62"/>
        <v>23.608951833038283</v>
      </c>
      <c r="X3361">
        <f t="shared" si="63"/>
        <v>1.9312610314601384E-2</v>
      </c>
      <c r="Y3361">
        <f t="shared" si="64"/>
        <v>23.608951833038283</v>
      </c>
      <c r="AA3361">
        <v>1470.7143000000001</v>
      </c>
      <c r="AB3361">
        <v>11116.571400000001</v>
      </c>
      <c r="AC3361">
        <v>0</v>
      </c>
      <c r="AD3361">
        <v>11176.857099999999</v>
      </c>
      <c r="AE3361">
        <v>9.1428999999999991</v>
      </c>
      <c r="AF3361">
        <v>8.1702999999999995E-4</v>
      </c>
      <c r="AG3361">
        <v>1307.96</v>
      </c>
      <c r="AH3361">
        <v>203.02</v>
      </c>
      <c r="AI3361">
        <v>1510.98</v>
      </c>
      <c r="AJ3361">
        <v>1307.96</v>
      </c>
      <c r="AK3361">
        <v>203.02</v>
      </c>
    </row>
    <row r="3362" spans="1:37" ht="19" customHeight="1">
      <c r="A3362" t="s">
        <v>1298</v>
      </c>
      <c r="B3362" t="s">
        <v>1299</v>
      </c>
      <c r="C3362" t="s">
        <v>1300</v>
      </c>
      <c r="D3362">
        <v>7</v>
      </c>
      <c r="E3362" t="s">
        <v>1257</v>
      </c>
      <c r="F3362" t="s">
        <v>1127</v>
      </c>
      <c r="G3362" t="s">
        <v>1311</v>
      </c>
      <c r="H3362" t="s">
        <v>1311</v>
      </c>
      <c r="I3362" t="s">
        <v>1031</v>
      </c>
      <c r="J3362" t="s">
        <v>1039</v>
      </c>
      <c r="K3362">
        <v>211</v>
      </c>
      <c r="L3362">
        <v>0</v>
      </c>
      <c r="M3362">
        <v>1469.8586</v>
      </c>
      <c r="N3362">
        <v>1469.8586</v>
      </c>
      <c r="O3362">
        <v>0</v>
      </c>
      <c r="P3362">
        <v>149.1429</v>
      </c>
      <c r="Q3362">
        <v>2088.1428999999998</v>
      </c>
      <c r="R3362">
        <v>907.85709999999995</v>
      </c>
      <c r="S3362">
        <v>4146.1428999999998</v>
      </c>
      <c r="T3362">
        <v>13.857100000000001</v>
      </c>
      <c r="U3362">
        <f t="shared" si="60"/>
        <v>3.3421665230110621E-3</v>
      </c>
      <c r="V3362">
        <f t="shared" si="61"/>
        <v>7.2700960555067079E-3</v>
      </c>
      <c r="W3362">
        <f t="shared" si="62"/>
        <v>2.1752644595808026</v>
      </c>
      <c r="X3362">
        <f t="shared" si="63"/>
        <v>5.0644612369728025E-2</v>
      </c>
      <c r="Y3362">
        <f t="shared" si="64"/>
        <v>15.153228308953533</v>
      </c>
      <c r="AA3362">
        <v>149.1429</v>
      </c>
      <c r="AB3362">
        <v>2088.1428999999998</v>
      </c>
      <c r="AC3362">
        <v>907.85709999999995</v>
      </c>
      <c r="AD3362">
        <v>4146.1428999999998</v>
      </c>
      <c r="AE3362">
        <v>13.857100000000001</v>
      </c>
      <c r="AF3362">
        <v>3.3262500000000002E-3</v>
      </c>
      <c r="AG3362">
        <v>211</v>
      </c>
      <c r="AH3362">
        <v>0</v>
      </c>
      <c r="AI3362">
        <v>1469.8586</v>
      </c>
      <c r="AJ3362">
        <v>1469.8586</v>
      </c>
      <c r="AK3362">
        <v>0</v>
      </c>
    </row>
    <row r="3363" spans="1:37" ht="19" customHeight="1">
      <c r="A3363" t="s">
        <v>1298</v>
      </c>
      <c r="B3363" t="s">
        <v>1299</v>
      </c>
      <c r="C3363" t="s">
        <v>1300</v>
      </c>
      <c r="D3363">
        <v>7</v>
      </c>
      <c r="E3363" t="s">
        <v>1036</v>
      </c>
      <c r="G3363" t="s">
        <v>1311</v>
      </c>
      <c r="H3363" t="s">
        <v>1311</v>
      </c>
      <c r="I3363" t="s">
        <v>1031</v>
      </c>
      <c r="J3363" t="s">
        <v>1032</v>
      </c>
      <c r="K3363">
        <v>199</v>
      </c>
      <c r="L3363">
        <v>16844.98</v>
      </c>
      <c r="M3363">
        <v>1187.4585999999999</v>
      </c>
      <c r="N3363">
        <v>13.853999999999999</v>
      </c>
      <c r="O3363">
        <v>1173.6045999999999</v>
      </c>
      <c r="P3363">
        <v>3.4285999999999999</v>
      </c>
      <c r="R3363">
        <v>0</v>
      </c>
      <c r="S3363">
        <v>153.28569999999999</v>
      </c>
      <c r="U3363">
        <f t="shared" si="60"/>
        <v>0</v>
      </c>
      <c r="V3363">
        <f t="shared" si="61"/>
        <v>15.884419001343803</v>
      </c>
      <c r="W3363" t="str">
        <f t="shared" si="62"/>
        <v/>
      </c>
      <c r="X3363">
        <f t="shared" si="63"/>
        <v>1.1066716781613866</v>
      </c>
      <c r="Y3363" t="str">
        <f t="shared" si="64"/>
        <v/>
      </c>
      <c r="AA3363">
        <v>3.4285999999999999</v>
      </c>
      <c r="AC3363">
        <v>0</v>
      </c>
      <c r="AD3363">
        <v>153.28569999999999</v>
      </c>
      <c r="AF3363">
        <v>0</v>
      </c>
      <c r="AG3363">
        <v>199</v>
      </c>
      <c r="AH3363">
        <v>16844.98</v>
      </c>
      <c r="AI3363">
        <v>1187.4585999999999</v>
      </c>
      <c r="AJ3363">
        <v>13.853999999999999</v>
      </c>
      <c r="AK3363">
        <v>1173.6045999999999</v>
      </c>
    </row>
    <row r="3364" spans="1:37" ht="19" customHeight="1">
      <c r="A3364" t="s">
        <v>1298</v>
      </c>
      <c r="B3364" t="s">
        <v>1299</v>
      </c>
      <c r="C3364" t="s">
        <v>1300</v>
      </c>
      <c r="D3364">
        <v>7</v>
      </c>
      <c r="E3364" t="s">
        <v>1246</v>
      </c>
      <c r="G3364" t="s">
        <v>1311</v>
      </c>
      <c r="H3364" t="s">
        <v>1311</v>
      </c>
      <c r="I3364" t="s">
        <v>1031</v>
      </c>
      <c r="J3364" t="s">
        <v>1032</v>
      </c>
      <c r="K3364">
        <v>1788</v>
      </c>
      <c r="L3364">
        <v>14343.74</v>
      </c>
      <c r="M3364">
        <v>1123.8983000000001</v>
      </c>
      <c r="N3364">
        <v>124.60639999999999</v>
      </c>
      <c r="O3364">
        <v>999.29190000000006</v>
      </c>
      <c r="P3364">
        <v>148</v>
      </c>
      <c r="R3364">
        <v>0</v>
      </c>
      <c r="S3364">
        <v>846.71429999999998</v>
      </c>
      <c r="U3364">
        <f t="shared" si="60"/>
        <v>0</v>
      </c>
      <c r="V3364">
        <f t="shared" si="61"/>
        <v>2.7217377641009319</v>
      </c>
      <c r="W3364" t="str">
        <f t="shared" si="62"/>
        <v/>
      </c>
      <c r="X3364">
        <f t="shared" si="63"/>
        <v>0.18962346567195099</v>
      </c>
      <c r="Y3364" t="str">
        <f t="shared" si="64"/>
        <v/>
      </c>
      <c r="AA3364">
        <v>148</v>
      </c>
      <c r="AC3364">
        <v>0</v>
      </c>
      <c r="AD3364">
        <v>846.71429999999998</v>
      </c>
      <c r="AF3364">
        <v>0</v>
      </c>
      <c r="AG3364">
        <v>1788</v>
      </c>
      <c r="AH3364">
        <v>14343.74</v>
      </c>
      <c r="AI3364">
        <v>1123.8983000000001</v>
      </c>
      <c r="AJ3364">
        <v>124.60639999999999</v>
      </c>
      <c r="AK3364">
        <v>999.29190000000006</v>
      </c>
    </row>
    <row r="3365" spans="1:37" ht="19" customHeight="1">
      <c r="A3365" t="s">
        <v>1298</v>
      </c>
      <c r="B3365" t="s">
        <v>1299</v>
      </c>
      <c r="C3365" t="s">
        <v>1300</v>
      </c>
      <c r="D3365">
        <v>7</v>
      </c>
      <c r="E3365" t="s">
        <v>1038</v>
      </c>
      <c r="F3365" t="s">
        <v>1038</v>
      </c>
      <c r="G3365" t="s">
        <v>1311</v>
      </c>
      <c r="H3365" t="s">
        <v>1311</v>
      </c>
      <c r="I3365" t="s">
        <v>1031</v>
      </c>
      <c r="J3365" t="s">
        <v>1039</v>
      </c>
      <c r="K3365">
        <v>160.44999999999999</v>
      </c>
      <c r="L3365">
        <v>0</v>
      </c>
      <c r="M3365">
        <v>1117.9458999999999</v>
      </c>
      <c r="N3365">
        <v>1117.9458999999999</v>
      </c>
      <c r="O3365">
        <v>0</v>
      </c>
      <c r="R3365">
        <v>1.4286000000000001</v>
      </c>
      <c r="S3365">
        <v>193.28569999999999</v>
      </c>
      <c r="T3365">
        <v>20.285699999999999</v>
      </c>
      <c r="U3365">
        <f t="shared" si="60"/>
        <v>0.10495189245764172</v>
      </c>
      <c r="V3365">
        <f t="shared" si="61"/>
        <v>0.11858833101170221</v>
      </c>
      <c r="W3365">
        <f t="shared" si="62"/>
        <v>1.1299303731904038</v>
      </c>
      <c r="X3365">
        <f t="shared" si="63"/>
        <v>0.82627197533421837</v>
      </c>
      <c r="Y3365">
        <f t="shared" si="64"/>
        <v>7.8728639949746437</v>
      </c>
      <c r="AC3365">
        <v>1.4286000000000001</v>
      </c>
      <c r="AD3365">
        <v>193.28569999999999</v>
      </c>
      <c r="AE3365">
        <v>20.285699999999999</v>
      </c>
      <c r="AF3365">
        <v>0.10409375999999999</v>
      </c>
      <c r="AG3365">
        <v>160.44999999999999</v>
      </c>
      <c r="AH3365">
        <v>0</v>
      </c>
      <c r="AI3365">
        <v>1117.9458999999999</v>
      </c>
      <c r="AJ3365">
        <v>1117.9458999999999</v>
      </c>
      <c r="AK3365">
        <v>0</v>
      </c>
    </row>
    <row r="3366" spans="1:37" ht="19" customHeight="1">
      <c r="A3366" t="s">
        <v>1298</v>
      </c>
      <c r="B3366" t="s">
        <v>1299</v>
      </c>
      <c r="C3366" t="s">
        <v>1300</v>
      </c>
      <c r="D3366">
        <v>7</v>
      </c>
      <c r="E3366" t="s">
        <v>1269</v>
      </c>
      <c r="F3366" t="s">
        <v>1269</v>
      </c>
      <c r="G3366" t="s">
        <v>1311</v>
      </c>
      <c r="H3366" t="s">
        <v>1311</v>
      </c>
      <c r="I3366" t="s">
        <v>1031</v>
      </c>
      <c r="J3366" t="s">
        <v>1032</v>
      </c>
      <c r="K3366">
        <v>14075</v>
      </c>
      <c r="L3366">
        <v>0</v>
      </c>
      <c r="M3366">
        <v>980.7527</v>
      </c>
      <c r="N3366">
        <v>980.7527</v>
      </c>
      <c r="O3366">
        <v>0</v>
      </c>
      <c r="P3366">
        <v>731.42859999999996</v>
      </c>
      <c r="Q3366">
        <v>51.285699999999999</v>
      </c>
      <c r="R3366">
        <v>51.571399999999997</v>
      </c>
      <c r="S3366">
        <v>726.28570000000002</v>
      </c>
      <c r="T3366">
        <v>4.8571</v>
      </c>
      <c r="U3366">
        <f t="shared" si="60"/>
        <v>6.6875886445237733E-3</v>
      </c>
      <c r="V3366">
        <f t="shared" si="61"/>
        <v>2.768489432897117</v>
      </c>
      <c r="W3366">
        <f t="shared" si="62"/>
        <v>413.97424094918489</v>
      </c>
      <c r="X3366">
        <f t="shared" si="63"/>
        <v>0.19290966154424982</v>
      </c>
      <c r="Y3366">
        <f t="shared" si="64"/>
        <v>28.845922169901495</v>
      </c>
      <c r="AA3366">
        <v>731.42859999999996</v>
      </c>
      <c r="AB3366">
        <v>51.285699999999999</v>
      </c>
      <c r="AC3366">
        <v>51.571399999999997</v>
      </c>
      <c r="AD3366">
        <v>726.28570000000002</v>
      </c>
      <c r="AE3366">
        <v>4.8571</v>
      </c>
      <c r="AF3366">
        <v>6.6550300000000001E-3</v>
      </c>
      <c r="AG3366">
        <v>14075</v>
      </c>
      <c r="AH3366">
        <v>0</v>
      </c>
      <c r="AI3366">
        <v>980.7527</v>
      </c>
      <c r="AJ3366">
        <v>980.7527</v>
      </c>
      <c r="AK3366">
        <v>0</v>
      </c>
    </row>
    <row r="3367" spans="1:37" ht="19" customHeight="1">
      <c r="A3367" t="s">
        <v>1298</v>
      </c>
      <c r="B3367" t="s">
        <v>1299</v>
      </c>
      <c r="C3367" t="s">
        <v>1300</v>
      </c>
      <c r="D3367">
        <v>7</v>
      </c>
      <c r="E3367" t="s">
        <v>1030</v>
      </c>
      <c r="G3367" t="s">
        <v>1311</v>
      </c>
      <c r="H3367" t="s">
        <v>1311</v>
      </c>
      <c r="I3367" t="s">
        <v>1031</v>
      </c>
      <c r="J3367" t="s">
        <v>1032</v>
      </c>
      <c r="K3367">
        <v>0</v>
      </c>
      <c r="L3367">
        <v>9654.09</v>
      </c>
      <c r="M3367">
        <v>672.53790000000004</v>
      </c>
      <c r="N3367">
        <v>0</v>
      </c>
      <c r="O3367">
        <v>672.53790000000004</v>
      </c>
      <c r="P3367">
        <v>62.142899999999997</v>
      </c>
      <c r="R3367">
        <v>0</v>
      </c>
      <c r="S3367">
        <v>644.42859999999996</v>
      </c>
      <c r="U3367">
        <f t="shared" si="60"/>
        <v>0</v>
      </c>
      <c r="V3367">
        <f t="shared" si="61"/>
        <v>2.1401218293007394</v>
      </c>
      <c r="W3367" t="str">
        <f t="shared" si="62"/>
        <v/>
      </c>
      <c r="X3367">
        <f t="shared" si="63"/>
        <v>0.1490884216764167</v>
      </c>
      <c r="Y3367" t="str">
        <f t="shared" si="64"/>
        <v/>
      </c>
      <c r="AA3367">
        <v>62.142899999999997</v>
      </c>
      <c r="AC3367">
        <v>0</v>
      </c>
      <c r="AD3367">
        <v>644.42859999999996</v>
      </c>
      <c r="AF3367">
        <v>0</v>
      </c>
      <c r="AG3367">
        <v>0</v>
      </c>
      <c r="AH3367">
        <v>9654.09</v>
      </c>
      <c r="AI3367">
        <v>672.53790000000004</v>
      </c>
      <c r="AJ3367">
        <v>0</v>
      </c>
      <c r="AK3367">
        <v>672.53790000000004</v>
      </c>
    </row>
    <row r="3368" spans="1:37" ht="19" customHeight="1">
      <c r="A3368" t="s">
        <v>1298</v>
      </c>
      <c r="B3368" t="s">
        <v>1299</v>
      </c>
      <c r="C3368" t="s">
        <v>1300</v>
      </c>
      <c r="D3368">
        <v>7</v>
      </c>
      <c r="E3368" t="s">
        <v>1033</v>
      </c>
      <c r="G3368" t="s">
        <v>1311</v>
      </c>
      <c r="H3368" t="s">
        <v>1311</v>
      </c>
      <c r="I3368" t="s">
        <v>1031</v>
      </c>
      <c r="J3368" t="s">
        <v>1032</v>
      </c>
      <c r="K3368">
        <v>499</v>
      </c>
      <c r="L3368">
        <v>8576.58</v>
      </c>
      <c r="M3368">
        <v>632.23530000000005</v>
      </c>
      <c r="N3368">
        <v>34.777299999999997</v>
      </c>
      <c r="O3368">
        <v>597.45799999999997</v>
      </c>
      <c r="P3368">
        <v>8.4285999999999994</v>
      </c>
      <c r="R3368">
        <v>0</v>
      </c>
      <c r="S3368">
        <v>103.71429999999999</v>
      </c>
      <c r="U3368">
        <f t="shared" si="60"/>
        <v>0</v>
      </c>
      <c r="V3368">
        <f t="shared" si="61"/>
        <v>12.500797176198736</v>
      </c>
      <c r="W3368" t="str">
        <f t="shared" si="62"/>
        <v/>
      </c>
      <c r="X3368">
        <f t="shared" si="63"/>
        <v>0.87084740070972455</v>
      </c>
      <c r="Y3368" t="str">
        <f t="shared" si="64"/>
        <v/>
      </c>
      <c r="AA3368">
        <v>8.4285999999999994</v>
      </c>
      <c r="AC3368">
        <v>0</v>
      </c>
      <c r="AD3368">
        <v>103.71429999999999</v>
      </c>
      <c r="AF3368">
        <v>0</v>
      </c>
      <c r="AG3368">
        <v>499</v>
      </c>
      <c r="AH3368">
        <v>8576.58</v>
      </c>
      <c r="AI3368">
        <v>632.23530000000005</v>
      </c>
      <c r="AJ3368">
        <v>34.777299999999997</v>
      </c>
      <c r="AK3368">
        <v>597.45799999999997</v>
      </c>
    </row>
    <row r="3369" spans="1:37" ht="19" customHeight="1">
      <c r="A3369" t="s">
        <v>1298</v>
      </c>
      <c r="B3369" t="s">
        <v>1299</v>
      </c>
      <c r="C3369" t="s">
        <v>1300</v>
      </c>
      <c r="D3369">
        <v>7</v>
      </c>
      <c r="E3369" t="s">
        <v>1268</v>
      </c>
      <c r="G3369" t="s">
        <v>1311</v>
      </c>
      <c r="H3369" t="s">
        <v>1311</v>
      </c>
      <c r="I3369" t="s">
        <v>1031</v>
      </c>
      <c r="J3369" t="s">
        <v>1032</v>
      </c>
      <c r="K3369">
        <v>0</v>
      </c>
      <c r="L3369">
        <v>8491</v>
      </c>
      <c r="M3369">
        <v>591.60789999999997</v>
      </c>
      <c r="N3369">
        <v>0</v>
      </c>
      <c r="O3369">
        <v>591.60789999999997</v>
      </c>
      <c r="P3369">
        <v>34.857100000000003</v>
      </c>
      <c r="R3369">
        <v>0</v>
      </c>
      <c r="S3369">
        <v>177.42859999999999</v>
      </c>
      <c r="U3369">
        <f t="shared" si="60"/>
        <v>0</v>
      </c>
      <c r="V3369">
        <f t="shared" si="61"/>
        <v>6.8365528443554204</v>
      </c>
      <c r="W3369" t="str">
        <f t="shared" si="62"/>
        <v/>
      </c>
      <c r="X3369">
        <f t="shared" si="63"/>
        <v>0.47633478641951915</v>
      </c>
      <c r="Y3369" t="str">
        <f t="shared" si="64"/>
        <v/>
      </c>
      <c r="AA3369">
        <v>34.857100000000003</v>
      </c>
      <c r="AC3369">
        <v>0</v>
      </c>
      <c r="AD3369">
        <v>177.42859999999999</v>
      </c>
      <c r="AF3369">
        <v>0</v>
      </c>
      <c r="AG3369">
        <v>0</v>
      </c>
      <c r="AH3369">
        <v>8491</v>
      </c>
      <c r="AI3369">
        <v>591.60789999999997</v>
      </c>
      <c r="AJ3369">
        <v>0</v>
      </c>
      <c r="AK3369">
        <v>591.60789999999997</v>
      </c>
    </row>
    <row r="3370" spans="1:37" ht="19" customHeight="1">
      <c r="A3370" t="s">
        <v>1298</v>
      </c>
      <c r="B3370" t="s">
        <v>1299</v>
      </c>
      <c r="C3370" t="s">
        <v>1300</v>
      </c>
      <c r="D3370">
        <v>7</v>
      </c>
      <c r="E3370" t="s">
        <v>1050</v>
      </c>
      <c r="F3370" t="s">
        <v>1050</v>
      </c>
      <c r="G3370" t="s">
        <v>1311</v>
      </c>
      <c r="H3370" t="s">
        <v>1311</v>
      </c>
      <c r="I3370" t="s">
        <v>1031</v>
      </c>
      <c r="J3370" t="s">
        <v>1042</v>
      </c>
      <c r="K3370">
        <v>518</v>
      </c>
      <c r="L3370">
        <v>0</v>
      </c>
      <c r="M3370">
        <v>518</v>
      </c>
      <c r="N3370">
        <v>518</v>
      </c>
      <c r="O3370">
        <v>0</v>
      </c>
      <c r="Q3370">
        <v>89.714299999999994</v>
      </c>
      <c r="R3370">
        <v>0.42859999999999998</v>
      </c>
      <c r="S3370">
        <v>85.571399999999997</v>
      </c>
      <c r="T3370">
        <v>1.4286000000000001</v>
      </c>
      <c r="U3370">
        <f t="shared" si="60"/>
        <v>1.6694830282080228E-2</v>
      </c>
      <c r="V3370">
        <f t="shared" si="61"/>
        <v>0.86477491311349353</v>
      </c>
      <c r="W3370">
        <f t="shared" si="62"/>
        <v>51.798964020719581</v>
      </c>
      <c r="X3370">
        <f t="shared" si="63"/>
        <v>0.86477491311349353</v>
      </c>
      <c r="Y3370">
        <f t="shared" si="64"/>
        <v>51.798964020719581</v>
      </c>
      <c r="AB3370">
        <v>89.714299999999994</v>
      </c>
      <c r="AC3370">
        <v>0.42859999999999998</v>
      </c>
      <c r="AD3370">
        <v>85.571399999999997</v>
      </c>
      <c r="AE3370">
        <v>1.4286000000000001</v>
      </c>
      <c r="AF3370">
        <v>1.7156589999999999E-2</v>
      </c>
      <c r="AG3370">
        <v>518</v>
      </c>
      <c r="AH3370">
        <v>0</v>
      </c>
      <c r="AI3370">
        <v>518</v>
      </c>
      <c r="AJ3370">
        <v>518</v>
      </c>
      <c r="AK3370">
        <v>0</v>
      </c>
    </row>
    <row r="3371" spans="1:37" ht="19" customHeight="1">
      <c r="A3371" t="s">
        <v>1298</v>
      </c>
      <c r="B3371" t="s">
        <v>1299</v>
      </c>
      <c r="C3371" t="s">
        <v>1300</v>
      </c>
      <c r="D3371">
        <v>7</v>
      </c>
      <c r="E3371" t="s">
        <v>1035</v>
      </c>
      <c r="G3371" t="s">
        <v>1311</v>
      </c>
      <c r="H3371" t="s">
        <v>1311</v>
      </c>
      <c r="I3371" t="s">
        <v>1031</v>
      </c>
      <c r="J3371" t="s">
        <v>1032</v>
      </c>
      <c r="K3371">
        <v>0</v>
      </c>
      <c r="L3371">
        <v>7037</v>
      </c>
      <c r="M3371">
        <v>490.24400000000003</v>
      </c>
      <c r="N3371">
        <v>0</v>
      </c>
      <c r="O3371">
        <v>490.24400000000003</v>
      </c>
      <c r="P3371">
        <v>0</v>
      </c>
      <c r="R3371">
        <v>0</v>
      </c>
      <c r="S3371">
        <v>0</v>
      </c>
      <c r="U3371" t="str">
        <f t="shared" si="60"/>
        <v/>
      </c>
      <c r="V3371" t="str">
        <f t="shared" si="61"/>
        <v/>
      </c>
      <c r="W3371" t="str">
        <f t="shared" si="62"/>
        <v/>
      </c>
      <c r="X3371" t="str">
        <f t="shared" si="63"/>
        <v/>
      </c>
      <c r="Y3371" t="str">
        <f t="shared" si="64"/>
        <v/>
      </c>
      <c r="AA3371">
        <v>0</v>
      </c>
      <c r="AC3371">
        <v>0</v>
      </c>
      <c r="AD3371">
        <v>0</v>
      </c>
      <c r="AG3371">
        <v>0</v>
      </c>
      <c r="AH3371">
        <v>7037</v>
      </c>
      <c r="AI3371">
        <v>490.24400000000003</v>
      </c>
      <c r="AJ3371">
        <v>0</v>
      </c>
      <c r="AK3371">
        <v>490.24400000000003</v>
      </c>
    </row>
    <row r="3372" spans="1:37" ht="19" customHeight="1">
      <c r="A3372" t="s">
        <v>1298</v>
      </c>
      <c r="B3372" t="s">
        <v>1299</v>
      </c>
      <c r="C3372" t="s">
        <v>1300</v>
      </c>
      <c r="D3372">
        <v>7</v>
      </c>
      <c r="E3372" t="s">
        <v>1040</v>
      </c>
      <c r="G3372" t="s">
        <v>1311</v>
      </c>
      <c r="H3372" t="s">
        <v>1311</v>
      </c>
      <c r="I3372" t="s">
        <v>1031</v>
      </c>
      <c r="J3372" t="s">
        <v>1032</v>
      </c>
      <c r="K3372">
        <v>0</v>
      </c>
      <c r="L3372">
        <v>3639</v>
      </c>
      <c r="M3372">
        <v>253.54140000000001</v>
      </c>
      <c r="N3372">
        <v>0</v>
      </c>
      <c r="O3372">
        <v>253.54140000000001</v>
      </c>
      <c r="P3372">
        <v>3.4285999999999999</v>
      </c>
      <c r="R3372">
        <v>0</v>
      </c>
      <c r="S3372">
        <v>97.714299999999994</v>
      </c>
      <c r="U3372">
        <f t="shared" si="60"/>
        <v>0</v>
      </c>
      <c r="V3372">
        <f t="shared" si="61"/>
        <v>5.320174660793179</v>
      </c>
      <c r="W3372" t="str">
        <f t="shared" si="62"/>
        <v/>
      </c>
      <c r="X3372">
        <f t="shared" si="63"/>
        <v>0.37067450721132938</v>
      </c>
      <c r="Y3372" t="str">
        <f t="shared" si="64"/>
        <v/>
      </c>
      <c r="AA3372">
        <v>3.4285999999999999</v>
      </c>
      <c r="AC3372">
        <v>0</v>
      </c>
      <c r="AD3372">
        <v>97.714299999999994</v>
      </c>
      <c r="AF3372">
        <v>0</v>
      </c>
      <c r="AG3372">
        <v>0</v>
      </c>
      <c r="AH3372">
        <v>3639</v>
      </c>
      <c r="AI3372">
        <v>253.54140000000001</v>
      </c>
      <c r="AJ3372">
        <v>0</v>
      </c>
      <c r="AK3372">
        <v>253.54140000000001</v>
      </c>
    </row>
    <row r="3373" spans="1:37" ht="19" customHeight="1">
      <c r="A3373" t="s">
        <v>1298</v>
      </c>
      <c r="B3373" t="s">
        <v>1299</v>
      </c>
      <c r="C3373" t="s">
        <v>1300</v>
      </c>
      <c r="D3373">
        <v>7</v>
      </c>
      <c r="E3373" t="s">
        <v>1034</v>
      </c>
      <c r="G3373" t="s">
        <v>1311</v>
      </c>
      <c r="H3373" t="s">
        <v>1311</v>
      </c>
      <c r="I3373" t="s">
        <v>1031</v>
      </c>
      <c r="J3373" t="s">
        <v>1032</v>
      </c>
      <c r="K3373">
        <v>897</v>
      </c>
      <c r="L3373">
        <v>1989.29</v>
      </c>
      <c r="M3373">
        <v>201.0754</v>
      </c>
      <c r="N3373">
        <v>62.493600000000001</v>
      </c>
      <c r="O3373">
        <v>138.58179999999999</v>
      </c>
      <c r="P3373">
        <v>10.857100000000001</v>
      </c>
      <c r="R3373">
        <v>0</v>
      </c>
      <c r="S3373">
        <v>58.714300000000001</v>
      </c>
      <c r="U3373">
        <f t="shared" si="60"/>
        <v>0</v>
      </c>
      <c r="V3373">
        <f t="shared" si="61"/>
        <v>7.0226016976638208</v>
      </c>
      <c r="W3373" t="str">
        <f t="shared" si="62"/>
        <v/>
      </c>
      <c r="X3373">
        <f t="shared" si="63"/>
        <v>0.48923443084320417</v>
      </c>
      <c r="Y3373" t="str">
        <f t="shared" si="64"/>
        <v/>
      </c>
      <c r="AA3373">
        <v>10.857100000000001</v>
      </c>
      <c r="AC3373">
        <v>0</v>
      </c>
      <c r="AD3373">
        <v>58.714300000000001</v>
      </c>
      <c r="AF3373">
        <v>0</v>
      </c>
      <c r="AG3373">
        <v>897</v>
      </c>
      <c r="AH3373">
        <v>1989.29</v>
      </c>
      <c r="AI3373">
        <v>201.0754</v>
      </c>
      <c r="AJ3373">
        <v>62.493600000000001</v>
      </c>
      <c r="AK3373">
        <v>138.58179999999999</v>
      </c>
    </row>
    <row r="3374" spans="1:37" ht="19" customHeight="1">
      <c r="A3374" t="s">
        <v>1298</v>
      </c>
      <c r="B3374" t="s">
        <v>1299</v>
      </c>
      <c r="C3374" t="s">
        <v>1300</v>
      </c>
      <c r="D3374">
        <v>5</v>
      </c>
      <c r="E3374" t="s">
        <v>1270</v>
      </c>
      <c r="G3374" t="s">
        <v>1311</v>
      </c>
      <c r="H3374" t="s">
        <v>1311</v>
      </c>
      <c r="I3374" t="s">
        <v>1031</v>
      </c>
      <c r="J3374" t="s">
        <v>1032</v>
      </c>
      <c r="K3374">
        <v>0</v>
      </c>
      <c r="L3374">
        <v>2518.91</v>
      </c>
      <c r="M3374">
        <v>175.49539999999999</v>
      </c>
      <c r="N3374">
        <v>0</v>
      </c>
      <c r="O3374">
        <v>175.49539999999999</v>
      </c>
      <c r="P3374">
        <v>0</v>
      </c>
      <c r="R3374">
        <v>0</v>
      </c>
      <c r="S3374">
        <v>5</v>
      </c>
      <c r="U3374">
        <f t="shared" si="60"/>
        <v>0</v>
      </c>
      <c r="V3374">
        <f t="shared" si="61"/>
        <v>100.7564</v>
      </c>
      <c r="W3374" t="str">
        <f t="shared" si="62"/>
        <v/>
      </c>
      <c r="X3374">
        <f t="shared" si="63"/>
        <v>7.0198160000000005</v>
      </c>
      <c r="Y3374" t="str">
        <f t="shared" si="64"/>
        <v/>
      </c>
      <c r="AA3374">
        <v>0</v>
      </c>
      <c r="AC3374">
        <v>0</v>
      </c>
      <c r="AD3374">
        <v>5</v>
      </c>
      <c r="AF3374">
        <v>0</v>
      </c>
      <c r="AG3374">
        <v>0</v>
      </c>
      <c r="AH3374">
        <v>2518.91</v>
      </c>
      <c r="AI3374">
        <v>175.49539999999999</v>
      </c>
      <c r="AJ3374">
        <v>0</v>
      </c>
      <c r="AK3374">
        <v>175.49539999999999</v>
      </c>
    </row>
    <row r="3375" spans="1:37" ht="19" customHeight="1">
      <c r="A3375" t="s">
        <v>1298</v>
      </c>
      <c r="B3375" t="s">
        <v>1299</v>
      </c>
      <c r="C3375" t="s">
        <v>1300</v>
      </c>
      <c r="D3375">
        <v>7</v>
      </c>
      <c r="E3375" t="s">
        <v>1052</v>
      </c>
      <c r="G3375" t="s">
        <v>1311</v>
      </c>
      <c r="H3375" t="s">
        <v>1311</v>
      </c>
      <c r="I3375" t="s">
        <v>1031</v>
      </c>
      <c r="J3375" t="s">
        <v>1032</v>
      </c>
      <c r="K3375">
        <v>0</v>
      </c>
      <c r="L3375">
        <v>1954.02</v>
      </c>
      <c r="M3375">
        <v>136.1362</v>
      </c>
      <c r="N3375">
        <v>0</v>
      </c>
      <c r="O3375">
        <v>136.1362</v>
      </c>
      <c r="P3375">
        <v>0.57140000000000002</v>
      </c>
      <c r="R3375">
        <v>0</v>
      </c>
      <c r="S3375">
        <v>25.285699999999999</v>
      </c>
      <c r="U3375">
        <f t="shared" si="60"/>
        <v>0</v>
      </c>
      <c r="V3375">
        <f t="shared" si="61"/>
        <v>11.039667254049297</v>
      </c>
      <c r="W3375" t="str">
        <f t="shared" si="62"/>
        <v/>
      </c>
      <c r="X3375">
        <f t="shared" si="63"/>
        <v>0.76913150798390295</v>
      </c>
      <c r="Y3375" t="str">
        <f t="shared" si="64"/>
        <v/>
      </c>
      <c r="AA3375">
        <v>0.57140000000000002</v>
      </c>
      <c r="AC3375">
        <v>0</v>
      </c>
      <c r="AD3375">
        <v>25.285699999999999</v>
      </c>
      <c r="AF3375">
        <v>0</v>
      </c>
      <c r="AG3375">
        <v>0</v>
      </c>
      <c r="AH3375">
        <v>1954.02</v>
      </c>
      <c r="AI3375">
        <v>136.1362</v>
      </c>
      <c r="AJ3375">
        <v>0</v>
      </c>
      <c r="AK3375">
        <v>136.1362</v>
      </c>
    </row>
    <row r="3376" spans="1:37" ht="19" customHeight="1">
      <c r="A3376" t="s">
        <v>1298</v>
      </c>
      <c r="B3376" t="s">
        <v>1299</v>
      </c>
      <c r="C3376" t="s">
        <v>1300</v>
      </c>
      <c r="D3376">
        <v>7</v>
      </c>
      <c r="E3376" t="s">
        <v>1037</v>
      </c>
      <c r="G3376" t="s">
        <v>1311</v>
      </c>
      <c r="H3376" t="s">
        <v>1311</v>
      </c>
      <c r="I3376" t="s">
        <v>1031</v>
      </c>
      <c r="J3376" t="s">
        <v>1032</v>
      </c>
      <c r="K3376">
        <v>0</v>
      </c>
      <c r="L3376">
        <v>1820.95</v>
      </c>
      <c r="M3376">
        <v>126.8708</v>
      </c>
      <c r="N3376">
        <v>0</v>
      </c>
      <c r="O3376">
        <v>126.8708</v>
      </c>
      <c r="P3376">
        <v>1</v>
      </c>
      <c r="R3376">
        <v>0</v>
      </c>
      <c r="S3376">
        <v>14.428599999999999</v>
      </c>
      <c r="U3376">
        <f t="shared" si="60"/>
        <v>0</v>
      </c>
      <c r="V3376">
        <f t="shared" si="61"/>
        <v>18.029172219460953</v>
      </c>
      <c r="W3376" t="str">
        <f t="shared" si="62"/>
        <v/>
      </c>
      <c r="X3376">
        <f t="shared" si="63"/>
        <v>1.2561440472395105</v>
      </c>
      <c r="Y3376" t="str">
        <f t="shared" si="64"/>
        <v/>
      </c>
      <c r="AA3376">
        <v>1</v>
      </c>
      <c r="AC3376">
        <v>0</v>
      </c>
      <c r="AD3376">
        <v>14.428599999999999</v>
      </c>
      <c r="AF3376">
        <v>0</v>
      </c>
      <c r="AG3376">
        <v>0</v>
      </c>
      <c r="AH3376">
        <v>1820.95</v>
      </c>
      <c r="AI3376">
        <v>126.8708</v>
      </c>
      <c r="AJ3376">
        <v>0</v>
      </c>
      <c r="AK3376">
        <v>126.8708</v>
      </c>
    </row>
    <row r="3377" spans="1:37" ht="19" customHeight="1">
      <c r="A3377" t="s">
        <v>1298</v>
      </c>
      <c r="B3377" t="s">
        <v>1299</v>
      </c>
      <c r="C3377" t="s">
        <v>1300</v>
      </c>
      <c r="D3377">
        <v>7</v>
      </c>
      <c r="E3377" t="s">
        <v>1041</v>
      </c>
      <c r="F3377" t="s">
        <v>1041</v>
      </c>
      <c r="G3377" t="s">
        <v>1311</v>
      </c>
      <c r="H3377" t="s">
        <v>1311</v>
      </c>
      <c r="I3377" t="s">
        <v>1031</v>
      </c>
      <c r="J3377" t="s">
        <v>1042</v>
      </c>
      <c r="K3377">
        <v>115</v>
      </c>
      <c r="L3377">
        <v>0</v>
      </c>
      <c r="M3377">
        <v>115</v>
      </c>
      <c r="N3377">
        <v>115</v>
      </c>
      <c r="O3377">
        <v>0</v>
      </c>
      <c r="Q3377">
        <v>262.57139999999998</v>
      </c>
      <c r="R3377">
        <v>10.571400000000001</v>
      </c>
      <c r="S3377">
        <v>261.28570000000002</v>
      </c>
      <c r="T3377">
        <v>1.5713999999999999</v>
      </c>
      <c r="U3377">
        <f t="shared" si="60"/>
        <v>6.0141063977094799E-3</v>
      </c>
      <c r="V3377">
        <f t="shared" si="61"/>
        <v>6.2875891901360947E-2</v>
      </c>
      <c r="W3377">
        <f t="shared" si="62"/>
        <v>10.454735540646194</v>
      </c>
      <c r="X3377">
        <f t="shared" si="63"/>
        <v>6.2875891901360947E-2</v>
      </c>
      <c r="Y3377">
        <f t="shared" si="64"/>
        <v>10.454735540646194</v>
      </c>
      <c r="AB3377">
        <v>262.57139999999998</v>
      </c>
      <c r="AC3377">
        <v>10.571400000000001</v>
      </c>
      <c r="AD3377">
        <v>261.28570000000002</v>
      </c>
      <c r="AE3377">
        <v>1.5713999999999999</v>
      </c>
      <c r="AF3377">
        <v>5.9179799999999998E-3</v>
      </c>
      <c r="AG3377">
        <v>115</v>
      </c>
      <c r="AH3377">
        <v>0</v>
      </c>
      <c r="AI3377">
        <v>115</v>
      </c>
      <c r="AJ3377">
        <v>115</v>
      </c>
      <c r="AK3377">
        <v>0</v>
      </c>
    </row>
    <row r="3378" spans="1:37" ht="19" customHeight="1">
      <c r="A3378" t="s">
        <v>1298</v>
      </c>
      <c r="B3378" t="s">
        <v>1299</v>
      </c>
      <c r="C3378" t="s">
        <v>1300</v>
      </c>
      <c r="D3378">
        <v>7</v>
      </c>
      <c r="E3378" t="s">
        <v>1047</v>
      </c>
      <c r="G3378" t="s">
        <v>1311</v>
      </c>
      <c r="H3378" t="s">
        <v>1311</v>
      </c>
      <c r="I3378" t="s">
        <v>1031</v>
      </c>
      <c r="J3378" t="s">
        <v>1032</v>
      </c>
      <c r="K3378">
        <v>0</v>
      </c>
      <c r="L3378">
        <v>1537.57</v>
      </c>
      <c r="M3378">
        <v>107.1281</v>
      </c>
      <c r="N3378">
        <v>0</v>
      </c>
      <c r="O3378">
        <v>107.1281</v>
      </c>
      <c r="P3378">
        <v>0</v>
      </c>
      <c r="R3378">
        <v>0</v>
      </c>
      <c r="S3378">
        <v>0</v>
      </c>
      <c r="U3378" t="str">
        <f t="shared" si="60"/>
        <v/>
      </c>
      <c r="V3378" t="str">
        <f t="shared" si="61"/>
        <v/>
      </c>
      <c r="W3378" t="str">
        <f t="shared" si="62"/>
        <v/>
      </c>
      <c r="X3378" t="str">
        <f t="shared" si="63"/>
        <v/>
      </c>
      <c r="Y3378" t="str">
        <f t="shared" si="64"/>
        <v/>
      </c>
      <c r="AA3378">
        <v>0</v>
      </c>
      <c r="AC3378">
        <v>0</v>
      </c>
      <c r="AD3378">
        <v>0</v>
      </c>
      <c r="AG3378">
        <v>0</v>
      </c>
      <c r="AH3378">
        <v>1537.57</v>
      </c>
      <c r="AI3378">
        <v>107.1281</v>
      </c>
      <c r="AJ3378">
        <v>0</v>
      </c>
      <c r="AK3378">
        <v>107.1281</v>
      </c>
    </row>
    <row r="3379" spans="1:37" ht="19" customHeight="1">
      <c r="A3379" t="s">
        <v>1298</v>
      </c>
      <c r="B3379" t="s">
        <v>1299</v>
      </c>
      <c r="C3379" t="s">
        <v>1300</v>
      </c>
      <c r="D3379">
        <v>7</v>
      </c>
      <c r="E3379" t="s">
        <v>1049</v>
      </c>
      <c r="G3379" t="s">
        <v>1311</v>
      </c>
      <c r="H3379" t="s">
        <v>1311</v>
      </c>
      <c r="I3379" t="s">
        <v>1031</v>
      </c>
      <c r="J3379" t="s">
        <v>1032</v>
      </c>
      <c r="K3379">
        <v>0</v>
      </c>
      <c r="L3379">
        <v>1304.1500000000001</v>
      </c>
      <c r="M3379">
        <v>90.861500000000007</v>
      </c>
      <c r="N3379">
        <v>0</v>
      </c>
      <c r="O3379">
        <v>90.861500000000007</v>
      </c>
      <c r="P3379">
        <v>0.28570000000000001</v>
      </c>
      <c r="R3379">
        <v>0</v>
      </c>
      <c r="S3379">
        <v>23</v>
      </c>
      <c r="U3379">
        <f t="shared" si="60"/>
        <v>0</v>
      </c>
      <c r="V3379">
        <f t="shared" si="61"/>
        <v>8.1003105590062123</v>
      </c>
      <c r="W3379" t="str">
        <f t="shared" si="62"/>
        <v/>
      </c>
      <c r="X3379">
        <f t="shared" si="63"/>
        <v>0.56435714285714289</v>
      </c>
      <c r="Y3379" t="str">
        <f t="shared" si="64"/>
        <v/>
      </c>
      <c r="AA3379">
        <v>0.28570000000000001</v>
      </c>
      <c r="AC3379">
        <v>0</v>
      </c>
      <c r="AD3379">
        <v>23</v>
      </c>
      <c r="AF3379">
        <v>0</v>
      </c>
      <c r="AG3379">
        <v>0</v>
      </c>
      <c r="AH3379">
        <v>1304.1500000000001</v>
      </c>
      <c r="AI3379">
        <v>90.861500000000007</v>
      </c>
      <c r="AJ3379">
        <v>0</v>
      </c>
      <c r="AK3379">
        <v>90.861500000000007</v>
      </c>
    </row>
    <row r="3380" spans="1:37" ht="19" customHeight="1">
      <c r="A3380" t="s">
        <v>1298</v>
      </c>
      <c r="B3380" t="s">
        <v>1299</v>
      </c>
      <c r="C3380" t="s">
        <v>1300</v>
      </c>
      <c r="D3380">
        <v>7</v>
      </c>
      <c r="E3380" t="s">
        <v>1048</v>
      </c>
      <c r="G3380" t="s">
        <v>1311</v>
      </c>
      <c r="H3380" t="s">
        <v>1311</v>
      </c>
      <c r="I3380" t="s">
        <v>1031</v>
      </c>
      <c r="J3380" t="s">
        <v>1032</v>
      </c>
      <c r="K3380">
        <v>0</v>
      </c>
      <c r="L3380">
        <v>1293</v>
      </c>
      <c r="M3380">
        <v>90.078500000000005</v>
      </c>
      <c r="N3380">
        <v>0</v>
      </c>
      <c r="O3380">
        <v>90.078500000000005</v>
      </c>
      <c r="P3380">
        <v>7.5713999999999997</v>
      </c>
      <c r="R3380">
        <v>0</v>
      </c>
      <c r="S3380">
        <v>77.428600000000003</v>
      </c>
      <c r="U3380">
        <f t="shared" si="60"/>
        <v>0</v>
      </c>
      <c r="V3380">
        <f t="shared" si="61"/>
        <v>2.3856079757904149</v>
      </c>
      <c r="W3380" t="str">
        <f t="shared" si="62"/>
        <v/>
      </c>
      <c r="X3380">
        <f t="shared" si="63"/>
        <v>0.16619643313784757</v>
      </c>
      <c r="Y3380" t="str">
        <f t="shared" si="64"/>
        <v/>
      </c>
      <c r="AA3380">
        <v>7.5713999999999997</v>
      </c>
      <c r="AC3380">
        <v>0</v>
      </c>
      <c r="AD3380">
        <v>77.428600000000003</v>
      </c>
      <c r="AF3380">
        <v>0</v>
      </c>
      <c r="AG3380">
        <v>0</v>
      </c>
      <c r="AH3380">
        <v>1293</v>
      </c>
      <c r="AI3380">
        <v>90.078500000000005</v>
      </c>
      <c r="AJ3380">
        <v>0</v>
      </c>
      <c r="AK3380">
        <v>90.078500000000005</v>
      </c>
    </row>
    <row r="3381" spans="1:37" ht="19" customHeight="1">
      <c r="A3381" t="s">
        <v>1298</v>
      </c>
      <c r="B3381" t="s">
        <v>1299</v>
      </c>
      <c r="C3381" t="s">
        <v>1300</v>
      </c>
      <c r="D3381">
        <v>3</v>
      </c>
      <c r="E3381" t="s">
        <v>1282</v>
      </c>
      <c r="G3381" t="s">
        <v>1311</v>
      </c>
      <c r="H3381" t="s">
        <v>1311</v>
      </c>
      <c r="I3381" t="s">
        <v>1031</v>
      </c>
      <c r="J3381" t="s">
        <v>1032</v>
      </c>
      <c r="K3381">
        <v>799</v>
      </c>
      <c r="L3381">
        <v>466.11</v>
      </c>
      <c r="M3381">
        <v>88.154899999999998</v>
      </c>
      <c r="N3381">
        <v>55.685499999999998</v>
      </c>
      <c r="O3381">
        <v>32.4694</v>
      </c>
      <c r="P3381">
        <v>0</v>
      </c>
      <c r="R3381">
        <v>0</v>
      </c>
      <c r="S3381">
        <v>15</v>
      </c>
      <c r="U3381">
        <f t="shared" si="60"/>
        <v>0</v>
      </c>
      <c r="V3381">
        <f t="shared" si="61"/>
        <v>28.113555555555557</v>
      </c>
      <c r="W3381" t="str">
        <f t="shared" si="62"/>
        <v/>
      </c>
      <c r="X3381">
        <f t="shared" si="63"/>
        <v>1.9589977777777778</v>
      </c>
      <c r="Y3381" t="str">
        <f t="shared" si="64"/>
        <v/>
      </c>
      <c r="AA3381">
        <v>0</v>
      </c>
      <c r="AC3381">
        <v>0</v>
      </c>
      <c r="AD3381">
        <v>15</v>
      </c>
      <c r="AF3381">
        <v>0</v>
      </c>
      <c r="AG3381">
        <v>799</v>
      </c>
      <c r="AH3381">
        <v>466.11</v>
      </c>
      <c r="AI3381">
        <v>88.154899999999998</v>
      </c>
      <c r="AJ3381">
        <v>55.685499999999998</v>
      </c>
      <c r="AK3381">
        <v>32.4694</v>
      </c>
    </row>
    <row r="3382" spans="1:37" ht="19" customHeight="1">
      <c r="A3382" t="s">
        <v>1298</v>
      </c>
      <c r="B3382" t="s">
        <v>1299</v>
      </c>
      <c r="C3382" t="s">
        <v>1300</v>
      </c>
      <c r="D3382">
        <v>5</v>
      </c>
      <c r="E3382" t="s">
        <v>1044</v>
      </c>
      <c r="G3382" t="s">
        <v>1311</v>
      </c>
      <c r="H3382" t="s">
        <v>1311</v>
      </c>
      <c r="I3382" t="s">
        <v>1031</v>
      </c>
      <c r="J3382" t="s">
        <v>1032</v>
      </c>
      <c r="K3382">
        <v>0</v>
      </c>
      <c r="L3382">
        <v>925.72</v>
      </c>
      <c r="M3382">
        <v>64.483800000000002</v>
      </c>
      <c r="N3382">
        <v>0</v>
      </c>
      <c r="O3382">
        <v>64.483800000000002</v>
      </c>
      <c r="P3382">
        <v>0</v>
      </c>
      <c r="R3382">
        <v>0</v>
      </c>
      <c r="S3382">
        <v>0</v>
      </c>
      <c r="U3382" t="str">
        <f t="shared" si="60"/>
        <v/>
      </c>
      <c r="V3382" t="str">
        <f t="shared" si="61"/>
        <v/>
      </c>
      <c r="W3382" t="str">
        <f t="shared" si="62"/>
        <v/>
      </c>
      <c r="X3382" t="str">
        <f t="shared" si="63"/>
        <v/>
      </c>
      <c r="Y3382" t="str">
        <f t="shared" si="64"/>
        <v/>
      </c>
      <c r="AA3382">
        <v>0</v>
      </c>
      <c r="AC3382">
        <v>0</v>
      </c>
      <c r="AD3382">
        <v>0</v>
      </c>
      <c r="AG3382">
        <v>0</v>
      </c>
      <c r="AH3382">
        <v>925.72</v>
      </c>
      <c r="AI3382">
        <v>64.483800000000002</v>
      </c>
      <c r="AJ3382">
        <v>0</v>
      </c>
      <c r="AK3382">
        <v>64.483800000000002</v>
      </c>
    </row>
    <row r="3383" spans="1:37" ht="19" customHeight="1">
      <c r="A3383" t="s">
        <v>1298</v>
      </c>
      <c r="B3383" t="s">
        <v>1299</v>
      </c>
      <c r="C3383" t="s">
        <v>1300</v>
      </c>
      <c r="D3383">
        <v>6</v>
      </c>
      <c r="E3383" t="s">
        <v>1043</v>
      </c>
      <c r="G3383" t="s">
        <v>1311</v>
      </c>
      <c r="H3383" t="s">
        <v>1311</v>
      </c>
      <c r="I3383" t="s">
        <v>1031</v>
      </c>
      <c r="J3383" t="s">
        <v>1032</v>
      </c>
      <c r="K3383">
        <v>0</v>
      </c>
      <c r="L3383">
        <v>885.53</v>
      </c>
      <c r="M3383">
        <v>61.688099999999999</v>
      </c>
      <c r="N3383">
        <v>0</v>
      </c>
      <c r="O3383">
        <v>61.688099999999999</v>
      </c>
      <c r="P3383">
        <v>55.833300000000001</v>
      </c>
      <c r="R3383">
        <v>0</v>
      </c>
      <c r="S3383">
        <v>197.5</v>
      </c>
      <c r="U3383">
        <f t="shared" si="60"/>
        <v>0</v>
      </c>
      <c r="V3383">
        <f t="shared" si="61"/>
        <v>0.747282700421941</v>
      </c>
      <c r="W3383" t="str">
        <f t="shared" si="62"/>
        <v/>
      </c>
      <c r="X3383">
        <f t="shared" si="63"/>
        <v>5.2057468354430377E-2</v>
      </c>
      <c r="Y3383" t="str">
        <f t="shared" si="64"/>
        <v/>
      </c>
      <c r="AA3383">
        <v>55.833300000000001</v>
      </c>
      <c r="AC3383">
        <v>0</v>
      </c>
      <c r="AD3383">
        <v>197.5</v>
      </c>
      <c r="AF3383">
        <v>0</v>
      </c>
      <c r="AG3383">
        <v>0</v>
      </c>
      <c r="AH3383">
        <v>885.53</v>
      </c>
      <c r="AI3383">
        <v>61.688099999999999</v>
      </c>
      <c r="AJ3383">
        <v>0</v>
      </c>
      <c r="AK3383">
        <v>61.688099999999999</v>
      </c>
    </row>
    <row r="3384" spans="1:37" ht="19" customHeight="1">
      <c r="A3384" t="s">
        <v>1298</v>
      </c>
      <c r="B3384" t="s">
        <v>1299</v>
      </c>
      <c r="C3384" t="s">
        <v>1300</v>
      </c>
      <c r="D3384">
        <v>7</v>
      </c>
      <c r="E3384" t="s">
        <v>1053</v>
      </c>
      <c r="F3384" t="s">
        <v>1053</v>
      </c>
      <c r="G3384" t="s">
        <v>1311</v>
      </c>
      <c r="H3384" t="s">
        <v>1311</v>
      </c>
      <c r="I3384" t="s">
        <v>1031</v>
      </c>
      <c r="J3384" t="s">
        <v>1032</v>
      </c>
      <c r="K3384">
        <v>703</v>
      </c>
      <c r="L3384">
        <v>0</v>
      </c>
      <c r="M3384">
        <v>48.986199999999997</v>
      </c>
      <c r="N3384">
        <v>48.986199999999997</v>
      </c>
      <c r="O3384">
        <v>0</v>
      </c>
      <c r="R3384">
        <v>25.142900000000001</v>
      </c>
      <c r="S3384">
        <v>96.857100000000003</v>
      </c>
      <c r="T3384">
        <v>1.5713999999999999</v>
      </c>
      <c r="U3384">
        <f t="shared" si="60"/>
        <v>1.6223900984026984E-2</v>
      </c>
      <c r="V3384">
        <f t="shared" si="61"/>
        <v>1.036873615135818</v>
      </c>
      <c r="W3384">
        <f t="shared" si="62"/>
        <v>63.910252913689348</v>
      </c>
      <c r="X3384">
        <f t="shared" si="63"/>
        <v>7.2251064417875099E-2</v>
      </c>
      <c r="Y3384">
        <f t="shared" si="64"/>
        <v>4.453371879488718</v>
      </c>
      <c r="AC3384">
        <v>25.142900000000001</v>
      </c>
      <c r="AD3384">
        <v>96.857100000000003</v>
      </c>
      <c r="AE3384">
        <v>1.5713999999999999</v>
      </c>
      <c r="AF3384">
        <v>1.653228E-2</v>
      </c>
      <c r="AG3384">
        <v>703</v>
      </c>
      <c r="AH3384">
        <v>0</v>
      </c>
      <c r="AI3384">
        <v>48.986199999999997</v>
      </c>
      <c r="AJ3384">
        <v>48.986199999999997</v>
      </c>
      <c r="AK3384">
        <v>0</v>
      </c>
    </row>
    <row r="3385" spans="1:37" ht="19" customHeight="1">
      <c r="A3385" t="s">
        <v>1298</v>
      </c>
      <c r="B3385" t="s">
        <v>1299</v>
      </c>
      <c r="C3385" t="s">
        <v>1300</v>
      </c>
      <c r="D3385">
        <v>4</v>
      </c>
      <c r="E3385" t="s">
        <v>1297</v>
      </c>
      <c r="G3385" t="s">
        <v>1311</v>
      </c>
      <c r="H3385" t="s">
        <v>1311</v>
      </c>
      <c r="I3385" t="s">
        <v>1031</v>
      </c>
      <c r="J3385" t="s">
        <v>1032</v>
      </c>
      <c r="K3385">
        <v>0</v>
      </c>
      <c r="L3385">
        <v>639.07000000000005</v>
      </c>
      <c r="M3385">
        <v>44.509</v>
      </c>
      <c r="N3385">
        <v>0</v>
      </c>
      <c r="O3385">
        <v>44.509</v>
      </c>
      <c r="P3385">
        <v>0</v>
      </c>
      <c r="R3385">
        <v>0</v>
      </c>
      <c r="S3385">
        <v>0</v>
      </c>
      <c r="U3385" t="str">
        <f t="shared" si="60"/>
        <v/>
      </c>
      <c r="V3385" t="str">
        <f t="shared" si="61"/>
        <v/>
      </c>
      <c r="W3385" t="str">
        <f t="shared" si="62"/>
        <v/>
      </c>
      <c r="X3385" t="str">
        <f t="shared" si="63"/>
        <v/>
      </c>
      <c r="Y3385" t="str">
        <f t="shared" si="64"/>
        <v/>
      </c>
      <c r="AA3385">
        <v>0</v>
      </c>
      <c r="AC3385">
        <v>0</v>
      </c>
      <c r="AD3385">
        <v>0</v>
      </c>
      <c r="AG3385">
        <v>0</v>
      </c>
      <c r="AH3385">
        <v>639.07000000000005</v>
      </c>
      <c r="AI3385">
        <v>44.509</v>
      </c>
      <c r="AJ3385">
        <v>0</v>
      </c>
      <c r="AK3385">
        <v>44.509</v>
      </c>
    </row>
    <row r="3386" spans="1:37" ht="19" customHeight="1">
      <c r="A3386" t="s">
        <v>1298</v>
      </c>
      <c r="B3386" t="s">
        <v>1299</v>
      </c>
      <c r="C3386" t="s">
        <v>1300</v>
      </c>
      <c r="D3386">
        <v>3</v>
      </c>
      <c r="E3386" t="s">
        <v>1051</v>
      </c>
      <c r="G3386" t="s">
        <v>1311</v>
      </c>
      <c r="H3386" t="s">
        <v>1311</v>
      </c>
      <c r="I3386" t="s">
        <v>1031</v>
      </c>
      <c r="J3386" t="s">
        <v>1032</v>
      </c>
      <c r="K3386">
        <v>0</v>
      </c>
      <c r="L3386">
        <v>481.94</v>
      </c>
      <c r="M3386">
        <v>33.593400000000003</v>
      </c>
      <c r="N3386">
        <v>0</v>
      </c>
      <c r="O3386">
        <v>33.593400000000003</v>
      </c>
      <c r="P3386">
        <v>0</v>
      </c>
      <c r="R3386">
        <v>0</v>
      </c>
      <c r="S3386">
        <v>0</v>
      </c>
      <c r="U3386" t="str">
        <f t="shared" si="60"/>
        <v/>
      </c>
      <c r="V3386" t="str">
        <f t="shared" si="61"/>
        <v/>
      </c>
      <c r="W3386" t="str">
        <f t="shared" si="62"/>
        <v/>
      </c>
      <c r="X3386" t="str">
        <f t="shared" si="63"/>
        <v/>
      </c>
      <c r="Y3386" t="str">
        <f t="shared" si="64"/>
        <v/>
      </c>
      <c r="AA3386">
        <v>0</v>
      </c>
      <c r="AC3386">
        <v>0</v>
      </c>
      <c r="AD3386">
        <v>0</v>
      </c>
      <c r="AG3386">
        <v>0</v>
      </c>
      <c r="AH3386">
        <v>481.94</v>
      </c>
      <c r="AI3386">
        <v>33.593400000000003</v>
      </c>
      <c r="AJ3386">
        <v>0</v>
      </c>
      <c r="AK3386">
        <v>33.593400000000003</v>
      </c>
    </row>
    <row r="3387" spans="1:37" ht="19" customHeight="1">
      <c r="A3387" t="s">
        <v>1298</v>
      </c>
      <c r="B3387" t="s">
        <v>1299</v>
      </c>
      <c r="C3387" t="s">
        <v>1300</v>
      </c>
      <c r="D3387">
        <v>2</v>
      </c>
      <c r="E3387" t="s">
        <v>1293</v>
      </c>
      <c r="F3387" t="s">
        <v>1293</v>
      </c>
      <c r="G3387" t="s">
        <v>1311</v>
      </c>
      <c r="H3387" t="s">
        <v>1311</v>
      </c>
      <c r="I3387" t="s">
        <v>1031</v>
      </c>
      <c r="J3387" t="s">
        <v>1042</v>
      </c>
      <c r="K3387">
        <v>6</v>
      </c>
      <c r="L3387">
        <v>0</v>
      </c>
      <c r="M3387">
        <v>6</v>
      </c>
      <c r="N3387">
        <v>6</v>
      </c>
      <c r="O3387">
        <v>0</v>
      </c>
      <c r="Q3387">
        <v>109</v>
      </c>
      <c r="R3387">
        <v>41.5</v>
      </c>
      <c r="S3387">
        <v>86.5</v>
      </c>
      <c r="T3387">
        <v>0.5</v>
      </c>
      <c r="U3387">
        <f t="shared" si="60"/>
        <v>5.7803468208092483E-3</v>
      </c>
      <c r="V3387">
        <f t="shared" si="61"/>
        <v>3.4682080924855488E-2</v>
      </c>
      <c r="W3387">
        <f t="shared" si="62"/>
        <v>6</v>
      </c>
      <c r="X3387">
        <f t="shared" si="63"/>
        <v>3.4682080924855488E-2</v>
      </c>
      <c r="Y3387">
        <f t="shared" si="64"/>
        <v>6</v>
      </c>
      <c r="AB3387">
        <v>109</v>
      </c>
      <c r="AC3387">
        <v>41.5</v>
      </c>
      <c r="AD3387">
        <v>86.5</v>
      </c>
      <c r="AE3387">
        <v>0.5</v>
      </c>
      <c r="AF3387">
        <v>7.0422499999999999E-3</v>
      </c>
      <c r="AG3387">
        <v>6</v>
      </c>
      <c r="AH3387">
        <v>0</v>
      </c>
      <c r="AI3387">
        <v>6</v>
      </c>
      <c r="AJ3387">
        <v>6</v>
      </c>
      <c r="AK3387">
        <v>0</v>
      </c>
    </row>
    <row r="3388" spans="1:37" ht="19" customHeight="1">
      <c r="A3388" t="s">
        <v>1298</v>
      </c>
      <c r="B3388" t="s">
        <v>1299</v>
      </c>
      <c r="C3388" t="s">
        <v>1300</v>
      </c>
      <c r="D3388">
        <v>7</v>
      </c>
      <c r="E3388" t="s">
        <v>1054</v>
      </c>
      <c r="F3388" t="s">
        <v>1055</v>
      </c>
      <c r="G3388" t="s">
        <v>1311</v>
      </c>
      <c r="H3388" t="s">
        <v>1311</v>
      </c>
      <c r="I3388" t="s">
        <v>1031</v>
      </c>
      <c r="J3388" t="s">
        <v>1032</v>
      </c>
      <c r="K3388">
        <v>0</v>
      </c>
      <c r="L3388">
        <v>0</v>
      </c>
      <c r="M3388">
        <v>0</v>
      </c>
      <c r="N3388">
        <v>0</v>
      </c>
      <c r="O3388">
        <v>0</v>
      </c>
      <c r="Q3388">
        <v>24715</v>
      </c>
      <c r="R3388">
        <v>2189</v>
      </c>
      <c r="S3388">
        <v>25131.142899999999</v>
      </c>
      <c r="T3388">
        <v>0</v>
      </c>
      <c r="U3388">
        <f t="shared" si="60"/>
        <v>0</v>
      </c>
      <c r="V3388">
        <f t="shared" si="61"/>
        <v>0</v>
      </c>
      <c r="W3388" t="str">
        <f t="shared" si="62"/>
        <v/>
      </c>
      <c r="X3388">
        <f t="shared" si="63"/>
        <v>0</v>
      </c>
      <c r="Y3388" t="str">
        <f t="shared" si="64"/>
        <v/>
      </c>
      <c r="AB3388">
        <v>24715</v>
      </c>
      <c r="AC3388">
        <v>2189</v>
      </c>
      <c r="AD3388">
        <v>25131.142899999999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</row>
    <row r="3389" spans="1:37" ht="19" customHeight="1">
      <c r="A3389" t="s">
        <v>1298</v>
      </c>
      <c r="B3389" t="s">
        <v>1299</v>
      </c>
      <c r="C3389" t="s">
        <v>1300</v>
      </c>
      <c r="D3389">
        <v>1</v>
      </c>
      <c r="E3389" t="s">
        <v>1056</v>
      </c>
      <c r="F3389" t="s">
        <v>1056</v>
      </c>
      <c r="G3389" t="s">
        <v>1311</v>
      </c>
      <c r="H3389" t="s">
        <v>1311</v>
      </c>
      <c r="I3389" t="s">
        <v>1031</v>
      </c>
      <c r="J3389" t="s">
        <v>1042</v>
      </c>
      <c r="K3389">
        <v>0</v>
      </c>
      <c r="L3389">
        <v>0</v>
      </c>
      <c r="M3389">
        <v>0</v>
      </c>
      <c r="N3389">
        <v>0</v>
      </c>
      <c r="O3389">
        <v>0</v>
      </c>
      <c r="Q3389">
        <v>53</v>
      </c>
      <c r="R3389">
        <v>13</v>
      </c>
      <c r="S3389">
        <v>53</v>
      </c>
      <c r="T3389">
        <v>0</v>
      </c>
      <c r="U3389">
        <f t="shared" si="60"/>
        <v>0</v>
      </c>
      <c r="V3389">
        <f t="shared" si="61"/>
        <v>0</v>
      </c>
      <c r="W3389" t="str">
        <f t="shared" si="62"/>
        <v/>
      </c>
      <c r="X3389">
        <f t="shared" si="63"/>
        <v>0</v>
      </c>
      <c r="Y3389" t="str">
        <f t="shared" si="64"/>
        <v/>
      </c>
      <c r="AB3389">
        <v>53</v>
      </c>
      <c r="AC3389">
        <v>13</v>
      </c>
      <c r="AD3389">
        <v>53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</row>
    <row r="3390" spans="1:37" ht="19" customHeight="1">
      <c r="A3390" t="s">
        <v>1298</v>
      </c>
      <c r="B3390" t="s">
        <v>1299</v>
      </c>
      <c r="C3390" t="s">
        <v>1300</v>
      </c>
      <c r="D3390">
        <v>7</v>
      </c>
      <c r="E3390" t="s">
        <v>1057</v>
      </c>
      <c r="F3390" t="s">
        <v>1058</v>
      </c>
      <c r="G3390" t="s">
        <v>1311</v>
      </c>
      <c r="H3390" t="s">
        <v>1311</v>
      </c>
      <c r="I3390" t="s">
        <v>1031</v>
      </c>
      <c r="J3390" t="s">
        <v>1039</v>
      </c>
      <c r="K3390">
        <v>0</v>
      </c>
      <c r="L3390">
        <v>0</v>
      </c>
      <c r="M3390">
        <v>0</v>
      </c>
      <c r="N3390">
        <v>0</v>
      </c>
      <c r="O3390">
        <v>0</v>
      </c>
      <c r="R3390">
        <v>0</v>
      </c>
      <c r="S3390">
        <v>0</v>
      </c>
      <c r="T3390">
        <v>0</v>
      </c>
      <c r="U3390" t="str">
        <f t="shared" si="60"/>
        <v/>
      </c>
      <c r="V3390" t="str">
        <f t="shared" si="61"/>
        <v/>
      </c>
      <c r="W3390" t="str">
        <f t="shared" si="62"/>
        <v/>
      </c>
      <c r="X3390" t="str">
        <f t="shared" si="63"/>
        <v/>
      </c>
      <c r="Y3390" t="str">
        <f t="shared" si="64"/>
        <v/>
      </c>
      <c r="AC3390">
        <v>0</v>
      </c>
      <c r="AD3390">
        <v>0</v>
      </c>
      <c r="AE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</row>
    <row r="3391" spans="1:37" ht="19" customHeight="1">
      <c r="A3391" t="s">
        <v>1298</v>
      </c>
      <c r="B3391" t="s">
        <v>1299</v>
      </c>
      <c r="C3391" t="s">
        <v>1300</v>
      </c>
      <c r="D3391">
        <v>7</v>
      </c>
      <c r="E3391" t="s">
        <v>1059</v>
      </c>
      <c r="G3391" t="s">
        <v>1311</v>
      </c>
      <c r="H3391" t="s">
        <v>1311</v>
      </c>
      <c r="I3391" t="s">
        <v>1031</v>
      </c>
      <c r="J3391" t="s">
        <v>1039</v>
      </c>
      <c r="K3391">
        <v>0</v>
      </c>
      <c r="L3391">
        <v>0</v>
      </c>
      <c r="M3391">
        <v>0</v>
      </c>
      <c r="N3391">
        <v>0</v>
      </c>
      <c r="O3391">
        <v>0</v>
      </c>
      <c r="R3391">
        <v>0</v>
      </c>
      <c r="S3391">
        <v>0</v>
      </c>
      <c r="T3391">
        <v>0</v>
      </c>
      <c r="U3391" t="str">
        <f t="shared" si="60"/>
        <v/>
      </c>
      <c r="V3391" t="str">
        <f t="shared" si="61"/>
        <v/>
      </c>
      <c r="W3391" t="str">
        <f t="shared" si="62"/>
        <v/>
      </c>
      <c r="X3391" t="str">
        <f t="shared" si="63"/>
        <v/>
      </c>
      <c r="Y3391" t="str">
        <f t="shared" si="64"/>
        <v/>
      </c>
      <c r="AC3391">
        <v>0</v>
      </c>
      <c r="AD3391">
        <v>0</v>
      </c>
      <c r="AE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</row>
    <row r="3392" spans="1:37" ht="19" customHeight="1">
      <c r="A3392" t="s">
        <v>1298</v>
      </c>
      <c r="B3392" t="s">
        <v>1299</v>
      </c>
      <c r="C3392" t="s">
        <v>1300</v>
      </c>
      <c r="D3392">
        <v>7</v>
      </c>
      <c r="E3392" t="s">
        <v>1060</v>
      </c>
      <c r="F3392" t="s">
        <v>1061</v>
      </c>
      <c r="G3392" t="s">
        <v>1311</v>
      </c>
      <c r="H3392" t="s">
        <v>1311</v>
      </c>
      <c r="I3392" t="s">
        <v>1031</v>
      </c>
      <c r="J3392" t="s">
        <v>1042</v>
      </c>
      <c r="K3392">
        <v>0</v>
      </c>
      <c r="L3392">
        <v>0</v>
      </c>
      <c r="M3392">
        <v>0</v>
      </c>
      <c r="N3392">
        <v>0</v>
      </c>
      <c r="O3392">
        <v>0</v>
      </c>
      <c r="R3392">
        <v>0</v>
      </c>
      <c r="S3392">
        <v>0.1429</v>
      </c>
      <c r="T3392">
        <v>0</v>
      </c>
      <c r="U3392">
        <f t="shared" si="60"/>
        <v>0</v>
      </c>
      <c r="V3392">
        <f t="shared" si="61"/>
        <v>0</v>
      </c>
      <c r="W3392" t="str">
        <f t="shared" si="62"/>
        <v/>
      </c>
      <c r="X3392">
        <f t="shared" si="63"/>
        <v>0</v>
      </c>
      <c r="Y3392" t="str">
        <f t="shared" si="64"/>
        <v/>
      </c>
      <c r="AC3392">
        <v>0</v>
      </c>
      <c r="AD3392">
        <v>0.1429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</row>
    <row r="3393" spans="1:37" ht="19" customHeight="1">
      <c r="A3393" t="s">
        <v>1298</v>
      </c>
      <c r="B3393" t="s">
        <v>1299</v>
      </c>
      <c r="C3393" t="s">
        <v>1300</v>
      </c>
      <c r="D3393">
        <v>7</v>
      </c>
      <c r="E3393" t="s">
        <v>1045</v>
      </c>
      <c r="F3393" t="s">
        <v>1046</v>
      </c>
      <c r="G3393" t="s">
        <v>1311</v>
      </c>
      <c r="H3393" t="s">
        <v>1311</v>
      </c>
      <c r="I3393" t="s">
        <v>1031</v>
      </c>
      <c r="J3393" t="s">
        <v>1032</v>
      </c>
      <c r="K3393">
        <v>0</v>
      </c>
      <c r="L3393">
        <v>0</v>
      </c>
      <c r="M3393">
        <v>0</v>
      </c>
      <c r="N3393">
        <v>0</v>
      </c>
      <c r="O3393">
        <v>0</v>
      </c>
      <c r="Q3393">
        <v>121.4286</v>
      </c>
      <c r="R3393">
        <v>0</v>
      </c>
      <c r="S3393">
        <v>121</v>
      </c>
      <c r="T3393">
        <v>0</v>
      </c>
      <c r="U3393">
        <f t="shared" si="60"/>
        <v>0</v>
      </c>
      <c r="V3393">
        <f t="shared" si="61"/>
        <v>0</v>
      </c>
      <c r="W3393" t="str">
        <f t="shared" si="62"/>
        <v/>
      </c>
      <c r="X3393">
        <f t="shared" si="63"/>
        <v>0</v>
      </c>
      <c r="Y3393" t="str">
        <f t="shared" si="64"/>
        <v/>
      </c>
      <c r="AB3393">
        <v>121.4286</v>
      </c>
      <c r="AC3393">
        <v>0</v>
      </c>
      <c r="AD3393">
        <v>121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</row>
    <row r="3394" spans="1:37" ht="19" customHeight="1">
      <c r="A3394" t="s">
        <v>1298</v>
      </c>
      <c r="B3394" t="s">
        <v>1299</v>
      </c>
      <c r="C3394" t="s">
        <v>1300</v>
      </c>
      <c r="D3394">
        <v>7</v>
      </c>
      <c r="E3394" t="s">
        <v>1063</v>
      </c>
      <c r="G3394" t="s">
        <v>1311</v>
      </c>
      <c r="H3394" t="s">
        <v>1311</v>
      </c>
      <c r="I3394" t="s">
        <v>1031</v>
      </c>
      <c r="J3394" t="s">
        <v>1039</v>
      </c>
      <c r="K3394">
        <v>0</v>
      </c>
      <c r="L3394">
        <v>0</v>
      </c>
      <c r="M3394">
        <v>0</v>
      </c>
      <c r="N3394">
        <v>0</v>
      </c>
      <c r="O3394">
        <v>0</v>
      </c>
      <c r="Q3394">
        <v>0</v>
      </c>
      <c r="R3394">
        <v>0</v>
      </c>
      <c r="S3394">
        <v>0</v>
      </c>
      <c r="T3394">
        <v>0</v>
      </c>
      <c r="U3394" t="str">
        <f t="shared" si="60"/>
        <v/>
      </c>
      <c r="V3394" t="str">
        <f t="shared" si="61"/>
        <v/>
      </c>
      <c r="W3394" t="str">
        <f t="shared" si="62"/>
        <v/>
      </c>
      <c r="X3394" t="str">
        <f t="shared" si="63"/>
        <v/>
      </c>
      <c r="Y3394" t="str">
        <f t="shared" si="64"/>
        <v/>
      </c>
      <c r="AB3394">
        <v>0</v>
      </c>
      <c r="AC3394">
        <v>0</v>
      </c>
      <c r="AD3394">
        <v>0</v>
      </c>
      <c r="AE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</row>
    <row r="3395" spans="1:37" ht="19" customHeight="1">
      <c r="A3395" t="s">
        <v>1298</v>
      </c>
      <c r="B3395" t="s">
        <v>1299</v>
      </c>
      <c r="C3395" t="s">
        <v>1300</v>
      </c>
      <c r="D3395">
        <v>7</v>
      </c>
      <c r="E3395" t="s">
        <v>1064</v>
      </c>
      <c r="F3395" t="s">
        <v>1064</v>
      </c>
      <c r="G3395" t="s">
        <v>1064</v>
      </c>
      <c r="H3395" t="s">
        <v>1065</v>
      </c>
      <c r="I3395" t="s">
        <v>1066</v>
      </c>
      <c r="J3395" t="s">
        <v>1039</v>
      </c>
      <c r="K3395">
        <v>29664.68</v>
      </c>
      <c r="L3395">
        <v>0</v>
      </c>
      <c r="M3395">
        <v>206663.71220000001</v>
      </c>
      <c r="N3395">
        <v>206663.71220000001</v>
      </c>
      <c r="O3395">
        <v>0</v>
      </c>
      <c r="Q3395">
        <v>42746.142899999999</v>
      </c>
      <c r="R3395">
        <v>5249.2857000000004</v>
      </c>
      <c r="S3395">
        <v>43285.428599999999</v>
      </c>
      <c r="T3395">
        <v>3393</v>
      </c>
      <c r="U3395">
        <f t="shared" si="60"/>
        <v>7.8386655965790766E-2</v>
      </c>
      <c r="V3395">
        <f t="shared" si="61"/>
        <v>9.7903880489043568E-2</v>
      </c>
      <c r="W3395">
        <f t="shared" si="62"/>
        <v>1.2489865689865689</v>
      </c>
      <c r="X3395">
        <f t="shared" si="63"/>
        <v>0.68206295772113157</v>
      </c>
      <c r="Y3395">
        <f t="shared" si="64"/>
        <v>8.7012636183739627</v>
      </c>
      <c r="AB3395">
        <v>42746.142899999999</v>
      </c>
      <c r="AC3395">
        <v>5249.2857000000004</v>
      </c>
      <c r="AD3395">
        <v>43285.428599999999</v>
      </c>
      <c r="AE3395">
        <v>3393</v>
      </c>
      <c r="AF3395">
        <v>7.8386650000000002E-2</v>
      </c>
      <c r="AG3395">
        <v>29664.68</v>
      </c>
      <c r="AH3395">
        <v>0</v>
      </c>
      <c r="AI3395">
        <v>206663.71220000001</v>
      </c>
      <c r="AJ3395">
        <v>206663.71220000001</v>
      </c>
      <c r="AK3395">
        <v>0</v>
      </c>
    </row>
    <row r="3396" spans="1:37" ht="19" customHeight="1">
      <c r="A3396" t="s">
        <v>1298</v>
      </c>
      <c r="B3396" t="s">
        <v>1299</v>
      </c>
      <c r="C3396" t="s">
        <v>1300</v>
      </c>
      <c r="D3396">
        <v>7</v>
      </c>
      <c r="E3396" t="s">
        <v>1067</v>
      </c>
      <c r="F3396" t="s">
        <v>1067</v>
      </c>
      <c r="G3396" t="s">
        <v>1067</v>
      </c>
      <c r="H3396" t="s">
        <v>1066</v>
      </c>
      <c r="I3396" t="s">
        <v>1066</v>
      </c>
      <c r="J3396" t="s">
        <v>1032</v>
      </c>
      <c r="K3396">
        <v>378525</v>
      </c>
      <c r="L3396">
        <v>0</v>
      </c>
      <c r="M3396">
        <v>26369.2876</v>
      </c>
      <c r="N3396">
        <v>26369.2876</v>
      </c>
      <c r="O3396">
        <v>0</v>
      </c>
      <c r="P3396">
        <v>596.57140000000004</v>
      </c>
      <c r="Q3396">
        <v>6893.8571000000002</v>
      </c>
      <c r="R3396">
        <v>546.85709999999995</v>
      </c>
      <c r="S3396">
        <v>7242.2857000000004</v>
      </c>
      <c r="T3396">
        <v>51.142899999999997</v>
      </c>
      <c r="U3396">
        <f t="shared" si="60"/>
        <v>7.0617070519601284E-3</v>
      </c>
      <c r="V3396">
        <f t="shared" si="61"/>
        <v>7.4665654242278787</v>
      </c>
      <c r="W3396">
        <f t="shared" si="62"/>
        <v>1057.3315162026402</v>
      </c>
      <c r="X3396">
        <f t="shared" si="63"/>
        <v>0.52014533004604957</v>
      </c>
      <c r="Y3396">
        <f t="shared" si="64"/>
        <v>73.657166209078596</v>
      </c>
      <c r="AA3396">
        <v>596.57140000000004</v>
      </c>
      <c r="AB3396">
        <v>6893.8571000000002</v>
      </c>
      <c r="AC3396">
        <v>546.85709999999995</v>
      </c>
      <c r="AD3396">
        <v>7242.2857000000004</v>
      </c>
      <c r="AE3396">
        <v>51.142899999999997</v>
      </c>
      <c r="AF3396">
        <v>7.0615900000000004E-3</v>
      </c>
      <c r="AG3396">
        <v>378525</v>
      </c>
      <c r="AH3396">
        <v>0</v>
      </c>
      <c r="AI3396">
        <v>26369.2876</v>
      </c>
      <c r="AJ3396">
        <v>26369.2876</v>
      </c>
      <c r="AK3396">
        <v>0</v>
      </c>
    </row>
    <row r="3397" spans="1:37" ht="19" customHeight="1">
      <c r="A3397" t="s">
        <v>1298</v>
      </c>
      <c r="B3397" t="s">
        <v>1299</v>
      </c>
      <c r="C3397" t="s">
        <v>1300</v>
      </c>
      <c r="D3397">
        <v>7</v>
      </c>
      <c r="E3397" t="s">
        <v>1068</v>
      </c>
      <c r="F3397" t="s">
        <v>1068</v>
      </c>
      <c r="G3397" t="s">
        <v>1068</v>
      </c>
      <c r="H3397" t="s">
        <v>1065</v>
      </c>
      <c r="I3397" t="s">
        <v>1066</v>
      </c>
      <c r="J3397" t="s">
        <v>1032</v>
      </c>
      <c r="K3397">
        <v>250442</v>
      </c>
      <c r="L3397">
        <v>0</v>
      </c>
      <c r="M3397">
        <v>17447.112700000001</v>
      </c>
      <c r="N3397">
        <v>17447.112700000001</v>
      </c>
      <c r="O3397">
        <v>0</v>
      </c>
      <c r="Q3397">
        <v>3708.2856999999999</v>
      </c>
      <c r="R3397">
        <v>2787.7143000000001</v>
      </c>
      <c r="S3397">
        <v>3726.4286000000002</v>
      </c>
      <c r="T3397">
        <v>47.571399999999997</v>
      </c>
      <c r="U3397">
        <f t="shared" ref="U3397:U3651" si="65">IFERROR(T3397/S3397,"")</f>
        <v>1.2765949681687178E-2</v>
      </c>
      <c r="V3397">
        <f t="shared" ref="V3397:V3651" si="66">IFERROR((K3397+L3397)/D3397/S3397,"")</f>
        <v>9.6009966678091114</v>
      </c>
      <c r="W3397">
        <f t="shared" ref="W3397:W3651" si="67">IFERROR((K3397+L3397)/D3397/T3397,"")</f>
        <v>752.07852977689481</v>
      </c>
      <c r="X3397">
        <f t="shared" ref="X3397:X3651" si="68">IFERROR(M3397/D3397/S3397,"")</f>
        <v>0.66885614591637998</v>
      </c>
      <c r="Y3397">
        <f t="shared" ref="Y3397:Y3651" si="69">IFERROR(M3397/D3397/T3397,"")</f>
        <v>52.393763299557548</v>
      </c>
      <c r="AB3397">
        <v>3708.2856999999999</v>
      </c>
      <c r="AC3397">
        <v>2787.7143000000001</v>
      </c>
      <c r="AD3397">
        <v>3726.4286000000002</v>
      </c>
      <c r="AE3397">
        <v>47.571399999999997</v>
      </c>
      <c r="AF3397">
        <v>1.421156E-2</v>
      </c>
      <c r="AG3397">
        <v>250442</v>
      </c>
      <c r="AH3397">
        <v>0</v>
      </c>
      <c r="AI3397">
        <v>17447.112700000001</v>
      </c>
      <c r="AJ3397">
        <v>17447.112700000001</v>
      </c>
      <c r="AK3397">
        <v>0</v>
      </c>
    </row>
    <row r="3398" spans="1:37" ht="19" customHeight="1">
      <c r="A3398" t="s">
        <v>1298</v>
      </c>
      <c r="B3398" t="s">
        <v>1299</v>
      </c>
      <c r="C3398" t="s">
        <v>1300</v>
      </c>
      <c r="D3398">
        <v>7</v>
      </c>
      <c r="E3398" t="s">
        <v>1069</v>
      </c>
      <c r="G3398" t="s">
        <v>1070</v>
      </c>
      <c r="H3398" t="s">
        <v>1071</v>
      </c>
      <c r="I3398" t="s">
        <v>1072</v>
      </c>
      <c r="J3398" t="s">
        <v>1032</v>
      </c>
      <c r="K3398">
        <v>3584407</v>
      </c>
      <c r="L3398">
        <v>6054378.54</v>
      </c>
      <c r="M3398">
        <v>671513.81759999995</v>
      </c>
      <c r="N3398">
        <v>249719.3383</v>
      </c>
      <c r="O3398">
        <v>421794.4792</v>
      </c>
      <c r="P3398">
        <v>2175.0713999999998</v>
      </c>
      <c r="R3398">
        <v>0</v>
      </c>
      <c r="S3398">
        <v>14543.5</v>
      </c>
      <c r="U3398">
        <f t="shared" si="65"/>
        <v>0</v>
      </c>
      <c r="V3398">
        <f t="shared" si="66"/>
        <v>94.67936623626656</v>
      </c>
      <c r="W3398" t="str">
        <f t="shared" si="67"/>
        <v/>
      </c>
      <c r="X3398">
        <f t="shared" si="68"/>
        <v>6.5961113467479331</v>
      </c>
      <c r="Y3398" t="str">
        <f t="shared" si="69"/>
        <v/>
      </c>
      <c r="AA3398">
        <v>2175.0713999999998</v>
      </c>
      <c r="AC3398">
        <v>0</v>
      </c>
      <c r="AD3398">
        <v>14543.5</v>
      </c>
      <c r="AF3398">
        <v>0</v>
      </c>
      <c r="AG3398">
        <v>3584407</v>
      </c>
      <c r="AH3398">
        <v>6054378.54</v>
      </c>
      <c r="AI3398">
        <v>671513.81759999995</v>
      </c>
      <c r="AJ3398">
        <v>249719.3383</v>
      </c>
      <c r="AK3398">
        <v>421794.4792</v>
      </c>
    </row>
    <row r="3399" spans="1:37" ht="19" customHeight="1">
      <c r="A3399" t="s">
        <v>1301</v>
      </c>
      <c r="B3399" t="s">
        <v>1302</v>
      </c>
      <c r="C3399" t="s">
        <v>1303</v>
      </c>
      <c r="D3399">
        <v>7</v>
      </c>
      <c r="E3399" t="s">
        <v>1076</v>
      </c>
      <c r="F3399" t="s">
        <v>1076</v>
      </c>
      <c r="G3399" t="s">
        <v>1076</v>
      </c>
      <c r="H3399" t="s">
        <v>1077</v>
      </c>
      <c r="I3399" t="s">
        <v>1078</v>
      </c>
      <c r="J3399" t="s">
        <v>1042</v>
      </c>
      <c r="K3399">
        <v>32557070</v>
      </c>
      <c r="L3399">
        <v>0</v>
      </c>
      <c r="M3399">
        <v>32557070</v>
      </c>
      <c r="N3399">
        <v>32557070</v>
      </c>
      <c r="O3399">
        <v>0</v>
      </c>
      <c r="P3399">
        <v>337223.71429999999</v>
      </c>
      <c r="Q3399">
        <v>491852.57140000002</v>
      </c>
      <c r="R3399">
        <v>135579.71429999999</v>
      </c>
      <c r="S3399">
        <v>474315.28570000001</v>
      </c>
      <c r="T3399">
        <v>17665.428599999999</v>
      </c>
      <c r="U3399">
        <f t="shared" si="65"/>
        <v>3.7244063458610983E-2</v>
      </c>
      <c r="V3399">
        <f t="shared" si="66"/>
        <v>9.8057350041670812</v>
      </c>
      <c r="W3399">
        <f t="shared" si="67"/>
        <v>263.28316766681792</v>
      </c>
      <c r="X3399">
        <f t="shared" si="68"/>
        <v>9.8057350041670812</v>
      </c>
      <c r="Y3399">
        <f t="shared" si="69"/>
        <v>263.28316766681792</v>
      </c>
      <c r="AA3399">
        <v>337223.71429999999</v>
      </c>
      <c r="AB3399">
        <v>491852.57140000002</v>
      </c>
      <c r="AC3399">
        <v>135579.71429999999</v>
      </c>
      <c r="AD3399">
        <v>474315.28570000001</v>
      </c>
      <c r="AE3399">
        <v>17665.428599999999</v>
      </c>
      <c r="AF3399">
        <v>3.834895E-2</v>
      </c>
      <c r="AG3399">
        <v>32557070</v>
      </c>
      <c r="AH3399">
        <v>0</v>
      </c>
      <c r="AI3399">
        <v>32557070</v>
      </c>
      <c r="AJ3399">
        <v>32557070</v>
      </c>
      <c r="AK3399">
        <v>0</v>
      </c>
    </row>
    <row r="3400" spans="1:37" ht="19" customHeight="1">
      <c r="A3400" t="s">
        <v>1301</v>
      </c>
      <c r="B3400" t="s">
        <v>1302</v>
      </c>
      <c r="C3400" t="s">
        <v>1303</v>
      </c>
      <c r="D3400">
        <v>7</v>
      </c>
      <c r="E3400" t="s">
        <v>1079</v>
      </c>
      <c r="F3400" t="s">
        <v>1079</v>
      </c>
      <c r="G3400" t="s">
        <v>1079</v>
      </c>
      <c r="H3400" t="s">
        <v>1080</v>
      </c>
      <c r="I3400" t="s">
        <v>1078</v>
      </c>
      <c r="J3400" t="s">
        <v>1042</v>
      </c>
      <c r="K3400">
        <v>23204266</v>
      </c>
      <c r="L3400">
        <v>0</v>
      </c>
      <c r="M3400">
        <v>23204266</v>
      </c>
      <c r="N3400">
        <v>23204266</v>
      </c>
      <c r="O3400">
        <v>0</v>
      </c>
      <c r="P3400">
        <v>219918.71429999999</v>
      </c>
      <c r="Q3400">
        <v>553613.57140000002</v>
      </c>
      <c r="R3400">
        <v>70329</v>
      </c>
      <c r="S3400">
        <v>537594.42859999998</v>
      </c>
      <c r="T3400">
        <v>11841.428599999999</v>
      </c>
      <c r="U3400">
        <f t="shared" si="65"/>
        <v>2.202669516281516E-2</v>
      </c>
      <c r="V3400">
        <f t="shared" si="66"/>
        <v>6.1661634989219882</v>
      </c>
      <c r="W3400">
        <f t="shared" si="67"/>
        <v>279.94047465329839</v>
      </c>
      <c r="X3400">
        <f t="shared" si="68"/>
        <v>6.1661634989219882</v>
      </c>
      <c r="Y3400">
        <f t="shared" si="69"/>
        <v>279.94047465329839</v>
      </c>
      <c r="AA3400">
        <v>219918.71429999999</v>
      </c>
      <c r="AB3400">
        <v>553613.57140000002</v>
      </c>
      <c r="AC3400">
        <v>70329</v>
      </c>
      <c r="AD3400">
        <v>537594.42859999998</v>
      </c>
      <c r="AE3400">
        <v>11841.428599999999</v>
      </c>
      <c r="AF3400">
        <v>2.210144E-2</v>
      </c>
      <c r="AG3400">
        <v>23204266</v>
      </c>
      <c r="AH3400">
        <v>0</v>
      </c>
      <c r="AI3400">
        <v>23204266</v>
      </c>
      <c r="AJ3400">
        <v>23204266</v>
      </c>
      <c r="AK3400">
        <v>0</v>
      </c>
    </row>
    <row r="3401" spans="1:37" ht="19" customHeight="1">
      <c r="A3401" t="s">
        <v>1301</v>
      </c>
      <c r="B3401" t="s">
        <v>1302</v>
      </c>
      <c r="C3401" t="s">
        <v>1303</v>
      </c>
      <c r="D3401">
        <v>7</v>
      </c>
      <c r="E3401" t="s">
        <v>1081</v>
      </c>
      <c r="F3401" t="s">
        <v>1081</v>
      </c>
      <c r="G3401" t="s">
        <v>1081</v>
      </c>
      <c r="H3401" t="s">
        <v>1082</v>
      </c>
      <c r="I3401" t="s">
        <v>1078</v>
      </c>
      <c r="J3401" t="s">
        <v>1042</v>
      </c>
      <c r="K3401">
        <v>12907319</v>
      </c>
      <c r="L3401">
        <v>0</v>
      </c>
      <c r="M3401">
        <v>12907319</v>
      </c>
      <c r="N3401">
        <v>12907319</v>
      </c>
      <c r="O3401">
        <v>0</v>
      </c>
      <c r="Q3401">
        <v>366715.28570000001</v>
      </c>
      <c r="R3401">
        <v>74024.428599999999</v>
      </c>
      <c r="S3401">
        <v>338006.85710000002</v>
      </c>
      <c r="T3401">
        <v>15792.2857</v>
      </c>
      <c r="U3401">
        <f t="shared" si="65"/>
        <v>4.6721790899430835E-2</v>
      </c>
      <c r="V3401">
        <f t="shared" si="66"/>
        <v>5.4552228025959604</v>
      </c>
      <c r="W3401">
        <f t="shared" si="67"/>
        <v>116.75971099520535</v>
      </c>
      <c r="X3401">
        <f t="shared" si="68"/>
        <v>5.4552228025959604</v>
      </c>
      <c r="Y3401">
        <f t="shared" si="69"/>
        <v>116.75971099520535</v>
      </c>
      <c r="AB3401">
        <v>366715.28570000001</v>
      </c>
      <c r="AC3401">
        <v>74024.428599999999</v>
      </c>
      <c r="AD3401">
        <v>338006.85710000002</v>
      </c>
      <c r="AE3401">
        <v>15792.2857</v>
      </c>
      <c r="AF3401">
        <v>4.6828399999999999E-2</v>
      </c>
      <c r="AG3401">
        <v>12907319</v>
      </c>
      <c r="AH3401">
        <v>0</v>
      </c>
      <c r="AI3401">
        <v>12907319</v>
      </c>
      <c r="AJ3401">
        <v>12907319</v>
      </c>
      <c r="AK3401">
        <v>0</v>
      </c>
    </row>
    <row r="3402" spans="1:37" ht="19" customHeight="1">
      <c r="A3402" t="s">
        <v>1301</v>
      </c>
      <c r="B3402" t="s">
        <v>1302</v>
      </c>
      <c r="C3402" t="s">
        <v>1303</v>
      </c>
      <c r="D3402">
        <v>7</v>
      </c>
      <c r="E3402" t="s">
        <v>1083</v>
      </c>
      <c r="F3402" t="s">
        <v>1083</v>
      </c>
      <c r="G3402" t="s">
        <v>1083</v>
      </c>
      <c r="H3402" t="s">
        <v>1084</v>
      </c>
      <c r="I3402" t="s">
        <v>1078</v>
      </c>
      <c r="J3402" t="s">
        <v>1042</v>
      </c>
      <c r="K3402">
        <v>6945380</v>
      </c>
      <c r="L3402">
        <v>0</v>
      </c>
      <c r="M3402">
        <v>6945380</v>
      </c>
      <c r="N3402">
        <v>6945380</v>
      </c>
      <c r="O3402">
        <v>0</v>
      </c>
      <c r="Q3402">
        <v>96459.142900000006</v>
      </c>
      <c r="R3402">
        <v>31033.857100000001</v>
      </c>
      <c r="S3402">
        <v>105360.4286</v>
      </c>
      <c r="T3402">
        <v>5212.2857000000004</v>
      </c>
      <c r="U3402">
        <f t="shared" si="65"/>
        <v>4.9470999399484225E-2</v>
      </c>
      <c r="V3402">
        <f t="shared" si="66"/>
        <v>9.4171707161899576</v>
      </c>
      <c r="W3402">
        <f t="shared" si="67"/>
        <v>190.35739787961791</v>
      </c>
      <c r="X3402">
        <f t="shared" si="68"/>
        <v>9.4171707161899576</v>
      </c>
      <c r="Y3402">
        <f t="shared" si="69"/>
        <v>190.35739787961791</v>
      </c>
      <c r="AB3402">
        <v>96459.142900000006</v>
      </c>
      <c r="AC3402">
        <v>31033.857100000001</v>
      </c>
      <c r="AD3402">
        <v>105360.4286</v>
      </c>
      <c r="AE3402">
        <v>5212.2857000000004</v>
      </c>
      <c r="AF3402">
        <v>4.9722799999999998E-2</v>
      </c>
      <c r="AG3402">
        <v>6945380</v>
      </c>
      <c r="AH3402">
        <v>0</v>
      </c>
      <c r="AI3402">
        <v>6945380</v>
      </c>
      <c r="AJ3402">
        <v>6945380</v>
      </c>
      <c r="AK3402">
        <v>0</v>
      </c>
    </row>
    <row r="3403" spans="1:37" ht="19" customHeight="1">
      <c r="A3403" t="s">
        <v>1301</v>
      </c>
      <c r="B3403" t="s">
        <v>1302</v>
      </c>
      <c r="C3403" t="s">
        <v>1303</v>
      </c>
      <c r="D3403">
        <v>7</v>
      </c>
      <c r="E3403" t="s">
        <v>1085</v>
      </c>
      <c r="F3403" t="s">
        <v>1085</v>
      </c>
      <c r="G3403" t="s">
        <v>1085</v>
      </c>
      <c r="H3403" t="s">
        <v>1082</v>
      </c>
      <c r="I3403" t="s">
        <v>1078</v>
      </c>
      <c r="J3403" t="s">
        <v>1042</v>
      </c>
      <c r="K3403">
        <v>590270</v>
      </c>
      <c r="L3403">
        <v>0</v>
      </c>
      <c r="M3403">
        <v>590270</v>
      </c>
      <c r="N3403">
        <v>590270</v>
      </c>
      <c r="O3403">
        <v>0</v>
      </c>
      <c r="Q3403">
        <v>8462</v>
      </c>
      <c r="R3403">
        <v>3817</v>
      </c>
      <c r="S3403">
        <v>8218</v>
      </c>
      <c r="T3403">
        <v>618.71429999999998</v>
      </c>
      <c r="U3403">
        <f t="shared" si="65"/>
        <v>7.5287697736675582E-2</v>
      </c>
      <c r="V3403">
        <f t="shared" si="66"/>
        <v>10.260925494558981</v>
      </c>
      <c r="W3403">
        <f t="shared" si="67"/>
        <v>136.28953737498182</v>
      </c>
      <c r="X3403">
        <f t="shared" si="68"/>
        <v>10.260925494558981</v>
      </c>
      <c r="Y3403">
        <f t="shared" si="69"/>
        <v>136.28953737498182</v>
      </c>
      <c r="AB3403">
        <v>8462</v>
      </c>
      <c r="AC3403">
        <v>3817</v>
      </c>
      <c r="AD3403">
        <v>8218</v>
      </c>
      <c r="AE3403">
        <v>618.71429999999998</v>
      </c>
      <c r="AF3403">
        <v>7.5748549999999998E-2</v>
      </c>
      <c r="AG3403">
        <v>590270</v>
      </c>
      <c r="AH3403">
        <v>0</v>
      </c>
      <c r="AI3403">
        <v>590270</v>
      </c>
      <c r="AJ3403">
        <v>590270</v>
      </c>
      <c r="AK3403">
        <v>0</v>
      </c>
    </row>
    <row r="3404" spans="1:37" ht="19" customHeight="1">
      <c r="A3404" t="s">
        <v>1301</v>
      </c>
      <c r="B3404" t="s">
        <v>1302</v>
      </c>
      <c r="C3404" t="s">
        <v>1303</v>
      </c>
      <c r="D3404">
        <v>7</v>
      </c>
      <c r="E3404" t="s">
        <v>1086</v>
      </c>
      <c r="F3404" t="s">
        <v>1087</v>
      </c>
      <c r="G3404" t="s">
        <v>1088</v>
      </c>
      <c r="H3404" t="s">
        <v>1089</v>
      </c>
      <c r="I3404" t="s">
        <v>1078</v>
      </c>
      <c r="J3404" t="s">
        <v>1039</v>
      </c>
      <c r="K3404">
        <v>48396.25</v>
      </c>
      <c r="L3404">
        <v>0</v>
      </c>
      <c r="M3404">
        <v>337511.11040000001</v>
      </c>
      <c r="N3404">
        <v>337511.11040000001</v>
      </c>
      <c r="O3404">
        <v>0</v>
      </c>
      <c r="Q3404">
        <v>1897.1429000000001</v>
      </c>
      <c r="R3404">
        <v>43.571399999999997</v>
      </c>
      <c r="S3404">
        <v>1927</v>
      </c>
      <c r="T3404">
        <v>208.28569999999999</v>
      </c>
      <c r="U3404">
        <f t="shared" si="65"/>
        <v>0.10808806434872859</v>
      </c>
      <c r="V3404">
        <f t="shared" si="66"/>
        <v>3.5878308251167619</v>
      </c>
      <c r="W3404">
        <f t="shared" si="67"/>
        <v>33.193589382276365</v>
      </c>
      <c r="X3404">
        <f t="shared" si="68"/>
        <v>25.021210645711321</v>
      </c>
      <c r="Y3404">
        <f t="shared" si="69"/>
        <v>231.48911766043329</v>
      </c>
      <c r="AB3404">
        <v>1897.1429000000001</v>
      </c>
      <c r="AC3404">
        <v>43.571399999999997</v>
      </c>
      <c r="AD3404">
        <v>1927</v>
      </c>
      <c r="AE3404">
        <v>208.28569999999999</v>
      </c>
      <c r="AF3404">
        <v>0.10861875999999999</v>
      </c>
      <c r="AG3404">
        <v>48396.25</v>
      </c>
      <c r="AH3404">
        <v>0</v>
      </c>
      <c r="AI3404">
        <v>337511.11040000001</v>
      </c>
      <c r="AJ3404">
        <v>337511.11040000001</v>
      </c>
      <c r="AK3404">
        <v>0</v>
      </c>
    </row>
    <row r="3405" spans="1:37" ht="19" customHeight="1">
      <c r="A3405" t="s">
        <v>1301</v>
      </c>
      <c r="B3405" t="s">
        <v>1302</v>
      </c>
      <c r="C3405" t="s">
        <v>1303</v>
      </c>
      <c r="D3405">
        <v>7</v>
      </c>
      <c r="E3405" t="s">
        <v>1099</v>
      </c>
      <c r="F3405" t="s">
        <v>1099</v>
      </c>
      <c r="G3405" t="s">
        <v>1099</v>
      </c>
      <c r="H3405" t="s">
        <v>1089</v>
      </c>
      <c r="I3405" t="s">
        <v>1078</v>
      </c>
      <c r="J3405" t="s">
        <v>1100</v>
      </c>
      <c r="K3405">
        <v>51583500</v>
      </c>
      <c r="L3405">
        <v>0</v>
      </c>
      <c r="M3405">
        <v>245533.25</v>
      </c>
      <c r="N3405">
        <v>245533.25</v>
      </c>
      <c r="O3405">
        <v>0</v>
      </c>
      <c r="Q3405">
        <v>2269.4286000000002</v>
      </c>
      <c r="R3405">
        <v>27.571400000000001</v>
      </c>
      <c r="S3405">
        <v>2398.1428999999998</v>
      </c>
      <c r="T3405">
        <v>109.28570000000001</v>
      </c>
      <c r="U3405">
        <f t="shared" si="65"/>
        <v>4.5570970770757661E-2</v>
      </c>
      <c r="V3405">
        <f t="shared" si="66"/>
        <v>3072.8241542951541</v>
      </c>
      <c r="W3405">
        <f t="shared" si="67"/>
        <v>67429.420579009224</v>
      </c>
      <c r="X3405">
        <f t="shared" si="68"/>
        <v>14.626392185148172</v>
      </c>
      <c r="Y3405">
        <f t="shared" si="69"/>
        <v>320.95853868739067</v>
      </c>
      <c r="AB3405">
        <v>2269.4286000000002</v>
      </c>
      <c r="AC3405">
        <v>27.571400000000001</v>
      </c>
      <c r="AD3405">
        <v>2398.1428999999998</v>
      </c>
      <c r="AE3405">
        <v>109.28570000000001</v>
      </c>
      <c r="AF3405">
        <v>4.5886320000000001E-2</v>
      </c>
      <c r="AG3405">
        <v>51583500</v>
      </c>
      <c r="AH3405">
        <v>0</v>
      </c>
      <c r="AI3405">
        <v>245533.25</v>
      </c>
      <c r="AJ3405">
        <v>245533.25</v>
      </c>
      <c r="AK3405">
        <v>0</v>
      </c>
    </row>
    <row r="3406" spans="1:37" ht="19" customHeight="1">
      <c r="A3406" t="s">
        <v>1301</v>
      </c>
      <c r="B3406" t="s">
        <v>1302</v>
      </c>
      <c r="C3406" t="s">
        <v>1303</v>
      </c>
      <c r="D3406">
        <v>7</v>
      </c>
      <c r="E3406" t="s">
        <v>1092</v>
      </c>
      <c r="F3406" t="s">
        <v>1093</v>
      </c>
      <c r="G3406" t="s">
        <v>1094</v>
      </c>
      <c r="H3406" t="s">
        <v>1089</v>
      </c>
      <c r="I3406" t="s">
        <v>1078</v>
      </c>
      <c r="J3406" t="s">
        <v>1039</v>
      </c>
      <c r="K3406">
        <v>31622.87</v>
      </c>
      <c r="L3406">
        <v>0</v>
      </c>
      <c r="M3406">
        <v>220577.18840000001</v>
      </c>
      <c r="N3406">
        <v>220577.18840000001</v>
      </c>
      <c r="O3406">
        <v>0</v>
      </c>
      <c r="Q3406">
        <v>922.71429999999998</v>
      </c>
      <c r="R3406">
        <v>10.2857</v>
      </c>
      <c r="S3406">
        <v>945.71429999999998</v>
      </c>
      <c r="T3406">
        <v>114.28570000000001</v>
      </c>
      <c r="U3406">
        <f t="shared" si="65"/>
        <v>0.12084590451894404</v>
      </c>
      <c r="V3406">
        <f t="shared" si="66"/>
        <v>4.7768685079022877</v>
      </c>
      <c r="W3406">
        <f t="shared" si="67"/>
        <v>39.528592441074046</v>
      </c>
      <c r="X3406">
        <f t="shared" si="68"/>
        <v>33.319816475531475</v>
      </c>
      <c r="Y3406">
        <f t="shared" si="69"/>
        <v>275.72151996519</v>
      </c>
      <c r="AB3406">
        <v>922.71429999999998</v>
      </c>
      <c r="AC3406">
        <v>10.2857</v>
      </c>
      <c r="AD3406">
        <v>945.71429999999998</v>
      </c>
      <c r="AE3406">
        <v>114.28570000000001</v>
      </c>
      <c r="AF3406">
        <v>0.12104226999999999</v>
      </c>
      <c r="AG3406">
        <v>31622.87</v>
      </c>
      <c r="AH3406">
        <v>0</v>
      </c>
      <c r="AI3406">
        <v>220577.18840000001</v>
      </c>
      <c r="AJ3406">
        <v>220577.18840000001</v>
      </c>
      <c r="AK3406">
        <v>0</v>
      </c>
    </row>
    <row r="3407" spans="1:37" ht="19" customHeight="1">
      <c r="A3407" t="s">
        <v>1301</v>
      </c>
      <c r="B3407" t="s">
        <v>1302</v>
      </c>
      <c r="C3407" t="s">
        <v>1303</v>
      </c>
      <c r="D3407">
        <v>7</v>
      </c>
      <c r="E3407" t="s">
        <v>1090</v>
      </c>
      <c r="F3407" t="s">
        <v>1090</v>
      </c>
      <c r="G3407" t="s">
        <v>1090</v>
      </c>
      <c r="H3407" t="s">
        <v>1091</v>
      </c>
      <c r="I3407" t="s">
        <v>1078</v>
      </c>
      <c r="J3407" t="s">
        <v>1042</v>
      </c>
      <c r="K3407">
        <v>124361</v>
      </c>
      <c r="L3407">
        <v>0</v>
      </c>
      <c r="M3407">
        <v>124361</v>
      </c>
      <c r="N3407">
        <v>124361</v>
      </c>
      <c r="O3407">
        <v>0</v>
      </c>
      <c r="P3407">
        <v>489.28570000000002</v>
      </c>
      <c r="Q3407">
        <v>28364.857100000001</v>
      </c>
      <c r="R3407">
        <v>587.57140000000004</v>
      </c>
      <c r="S3407">
        <v>31027.2857</v>
      </c>
      <c r="T3407">
        <v>506.71429999999998</v>
      </c>
      <c r="U3407">
        <f t="shared" si="65"/>
        <v>1.6331248079492818E-2</v>
      </c>
      <c r="V3407">
        <f t="shared" si="66"/>
        <v>0.57258818301522074</v>
      </c>
      <c r="W3407">
        <f t="shared" si="67"/>
        <v>35.060895543814617</v>
      </c>
      <c r="X3407">
        <f t="shared" si="68"/>
        <v>0.57258818301522074</v>
      </c>
      <c r="Y3407">
        <f t="shared" si="69"/>
        <v>35.060895543814617</v>
      </c>
      <c r="AA3407">
        <v>489.28570000000002</v>
      </c>
      <c r="AB3407">
        <v>28364.857100000001</v>
      </c>
      <c r="AC3407">
        <v>587.57140000000004</v>
      </c>
      <c r="AD3407">
        <v>31027.2857</v>
      </c>
      <c r="AE3407">
        <v>506.71429999999998</v>
      </c>
      <c r="AF3407">
        <v>1.6327890000000001E-2</v>
      </c>
      <c r="AG3407">
        <v>124361</v>
      </c>
      <c r="AH3407">
        <v>0</v>
      </c>
      <c r="AI3407">
        <v>124361</v>
      </c>
      <c r="AJ3407">
        <v>124361</v>
      </c>
      <c r="AK3407">
        <v>0</v>
      </c>
    </row>
    <row r="3408" spans="1:37" ht="19" customHeight="1">
      <c r="A3408" t="s">
        <v>1301</v>
      </c>
      <c r="B3408" t="s">
        <v>1302</v>
      </c>
      <c r="C3408" t="s">
        <v>1303</v>
      </c>
      <c r="D3408">
        <v>7</v>
      </c>
      <c r="E3408" t="s">
        <v>1098</v>
      </c>
      <c r="F3408" t="s">
        <v>1098</v>
      </c>
      <c r="G3408" t="s">
        <v>1098</v>
      </c>
      <c r="H3408" t="s">
        <v>1077</v>
      </c>
      <c r="I3408" t="s">
        <v>1078</v>
      </c>
      <c r="J3408" t="s">
        <v>1032</v>
      </c>
      <c r="K3408">
        <v>448159</v>
      </c>
      <c r="L3408">
        <v>0</v>
      </c>
      <c r="M3408">
        <v>31254.254400000002</v>
      </c>
      <c r="N3408">
        <v>31254.254400000002</v>
      </c>
      <c r="O3408">
        <v>0</v>
      </c>
      <c r="P3408">
        <v>3108.2856999999999</v>
      </c>
      <c r="Q3408">
        <v>10961.571400000001</v>
      </c>
      <c r="R3408">
        <v>2814.4286000000002</v>
      </c>
      <c r="S3408">
        <v>12425.857099999999</v>
      </c>
      <c r="T3408">
        <v>63.714300000000001</v>
      </c>
      <c r="U3408">
        <f t="shared" si="65"/>
        <v>5.1275577601805839E-3</v>
      </c>
      <c r="V3408">
        <f t="shared" si="66"/>
        <v>5.1523781233339863</v>
      </c>
      <c r="W3408">
        <f t="shared" si="67"/>
        <v>1004.8405818743089</v>
      </c>
      <c r="X3408">
        <f t="shared" si="68"/>
        <v>0.35932277747780361</v>
      </c>
      <c r="Y3408">
        <f t="shared" si="69"/>
        <v>70.076787875159667</v>
      </c>
      <c r="AA3408">
        <v>3108.2856999999999</v>
      </c>
      <c r="AB3408">
        <v>10961.571400000001</v>
      </c>
      <c r="AC3408">
        <v>2814.4286000000002</v>
      </c>
      <c r="AD3408">
        <v>12425.857099999999</v>
      </c>
      <c r="AE3408">
        <v>63.714300000000001</v>
      </c>
      <c r="AF3408">
        <v>5.1157499999999996E-3</v>
      </c>
      <c r="AG3408">
        <v>448159</v>
      </c>
      <c r="AH3408">
        <v>0</v>
      </c>
      <c r="AI3408">
        <v>31254.254400000002</v>
      </c>
      <c r="AJ3408">
        <v>31254.254400000002</v>
      </c>
      <c r="AK3408">
        <v>0</v>
      </c>
    </row>
    <row r="3409" spans="1:37" ht="19" customHeight="1">
      <c r="A3409" t="s">
        <v>1301</v>
      </c>
      <c r="B3409" t="s">
        <v>1302</v>
      </c>
      <c r="C3409" t="s">
        <v>1303</v>
      </c>
      <c r="D3409">
        <v>7</v>
      </c>
      <c r="E3409" t="s">
        <v>1097</v>
      </c>
      <c r="F3409" t="s">
        <v>1097</v>
      </c>
      <c r="G3409" t="s">
        <v>1097</v>
      </c>
      <c r="H3409" t="s">
        <v>1082</v>
      </c>
      <c r="I3409" t="s">
        <v>1078</v>
      </c>
      <c r="J3409" t="s">
        <v>1042</v>
      </c>
      <c r="K3409">
        <v>25216</v>
      </c>
      <c r="L3409">
        <v>0</v>
      </c>
      <c r="M3409">
        <v>25216</v>
      </c>
      <c r="N3409">
        <v>25216</v>
      </c>
      <c r="O3409">
        <v>0</v>
      </c>
      <c r="Q3409">
        <v>28798</v>
      </c>
      <c r="R3409">
        <v>569.14290000000005</v>
      </c>
      <c r="S3409">
        <v>29061.857100000001</v>
      </c>
      <c r="T3409">
        <v>146.28569999999999</v>
      </c>
      <c r="U3409">
        <f t="shared" si="65"/>
        <v>5.033597801291232E-3</v>
      </c>
      <c r="V3409">
        <f t="shared" si="66"/>
        <v>0.12395235796151906</v>
      </c>
      <c r="W3409">
        <f t="shared" si="67"/>
        <v>24.625002404785391</v>
      </c>
      <c r="X3409">
        <f t="shared" si="68"/>
        <v>0.12395235796151906</v>
      </c>
      <c r="Y3409">
        <f t="shared" si="69"/>
        <v>24.625002404785391</v>
      </c>
      <c r="AB3409">
        <v>28798</v>
      </c>
      <c r="AC3409">
        <v>569.14290000000005</v>
      </c>
      <c r="AD3409">
        <v>29061.857100000001</v>
      </c>
      <c r="AE3409">
        <v>146.28569999999999</v>
      </c>
      <c r="AF3409">
        <v>5.0325999999999999E-3</v>
      </c>
      <c r="AG3409">
        <v>25216</v>
      </c>
      <c r="AH3409">
        <v>0</v>
      </c>
      <c r="AI3409">
        <v>25216</v>
      </c>
      <c r="AJ3409">
        <v>25216</v>
      </c>
      <c r="AK3409">
        <v>0</v>
      </c>
    </row>
    <row r="3410" spans="1:37" ht="19" customHeight="1">
      <c r="A3410" t="s">
        <v>1301</v>
      </c>
      <c r="B3410" t="s">
        <v>1302</v>
      </c>
      <c r="C3410" t="s">
        <v>1303</v>
      </c>
      <c r="D3410">
        <v>7</v>
      </c>
      <c r="E3410" t="s">
        <v>1101</v>
      </c>
      <c r="F3410" t="s">
        <v>1102</v>
      </c>
      <c r="G3410" t="s">
        <v>1102</v>
      </c>
      <c r="H3410" t="s">
        <v>1103</v>
      </c>
      <c r="I3410" t="s">
        <v>1078</v>
      </c>
      <c r="J3410" t="s">
        <v>1042</v>
      </c>
      <c r="K3410">
        <v>21773</v>
      </c>
      <c r="L3410">
        <v>0</v>
      </c>
      <c r="M3410">
        <v>21773</v>
      </c>
      <c r="N3410">
        <v>21773</v>
      </c>
      <c r="O3410">
        <v>0</v>
      </c>
      <c r="R3410">
        <v>127.5714</v>
      </c>
      <c r="S3410">
        <v>1335.4286</v>
      </c>
      <c r="T3410">
        <v>36.714300000000001</v>
      </c>
      <c r="U3410">
        <f t="shared" si="65"/>
        <v>2.7492521876497179E-2</v>
      </c>
      <c r="V3410">
        <f t="shared" si="66"/>
        <v>2.3291612680966782</v>
      </c>
      <c r="W3410">
        <f t="shared" si="67"/>
        <v>84.719811393069492</v>
      </c>
      <c r="X3410">
        <f t="shared" si="68"/>
        <v>2.3291612680966782</v>
      </c>
      <c r="Y3410">
        <f t="shared" si="69"/>
        <v>84.719811393069492</v>
      </c>
      <c r="AC3410">
        <v>127.5714</v>
      </c>
      <c r="AD3410">
        <v>1335.4286</v>
      </c>
      <c r="AE3410">
        <v>36.714300000000001</v>
      </c>
      <c r="AF3410">
        <v>2.7563440000000002E-2</v>
      </c>
      <c r="AG3410">
        <v>21773</v>
      </c>
      <c r="AH3410">
        <v>0</v>
      </c>
      <c r="AI3410">
        <v>21773</v>
      </c>
      <c r="AJ3410">
        <v>21773</v>
      </c>
      <c r="AK3410">
        <v>0</v>
      </c>
    </row>
    <row r="3411" spans="1:37" ht="19" customHeight="1">
      <c r="A3411" t="s">
        <v>1301</v>
      </c>
      <c r="B3411" t="s">
        <v>1302</v>
      </c>
      <c r="C3411" t="s">
        <v>1303</v>
      </c>
      <c r="D3411">
        <v>1</v>
      </c>
      <c r="E3411" t="s">
        <v>1104</v>
      </c>
      <c r="F3411" t="s">
        <v>1104</v>
      </c>
      <c r="G3411" t="s">
        <v>1104</v>
      </c>
      <c r="H3411" t="s">
        <v>1077</v>
      </c>
      <c r="I3411" t="s">
        <v>1078</v>
      </c>
      <c r="J3411" t="s">
        <v>1042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 t="str">
        <f t="shared" si="65"/>
        <v/>
      </c>
      <c r="V3411" t="str">
        <f t="shared" si="66"/>
        <v/>
      </c>
      <c r="W3411" t="str">
        <f t="shared" si="67"/>
        <v/>
      </c>
      <c r="X3411" t="str">
        <f t="shared" si="68"/>
        <v/>
      </c>
      <c r="Y3411" t="str">
        <f t="shared" si="69"/>
        <v/>
      </c>
      <c r="AA3411">
        <v>0</v>
      </c>
      <c r="AB3411">
        <v>0</v>
      </c>
      <c r="AC3411">
        <v>0</v>
      </c>
      <c r="AD3411">
        <v>0</v>
      </c>
      <c r="AE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</row>
    <row r="3412" spans="1:37" ht="19" customHeight="1">
      <c r="A3412" t="s">
        <v>1301</v>
      </c>
      <c r="B3412" t="s">
        <v>1302</v>
      </c>
      <c r="C3412" t="s">
        <v>1303</v>
      </c>
      <c r="D3412">
        <v>7</v>
      </c>
      <c r="E3412" t="s">
        <v>1105</v>
      </c>
      <c r="F3412" t="s">
        <v>1105</v>
      </c>
      <c r="G3412" t="s">
        <v>1105</v>
      </c>
      <c r="H3412" t="s">
        <v>1106</v>
      </c>
      <c r="I3412" t="s">
        <v>1107</v>
      </c>
      <c r="J3412" t="s">
        <v>1042</v>
      </c>
      <c r="K3412">
        <v>13654115</v>
      </c>
      <c r="L3412">
        <v>0</v>
      </c>
      <c r="M3412">
        <v>13654115</v>
      </c>
      <c r="N3412">
        <v>13654115</v>
      </c>
      <c r="O3412">
        <v>0</v>
      </c>
      <c r="P3412">
        <v>716.57140000000004</v>
      </c>
      <c r="Q3412">
        <v>917290.42859999998</v>
      </c>
      <c r="R3412">
        <v>727.71429999999998</v>
      </c>
      <c r="S3412">
        <v>1011497.571</v>
      </c>
      <c r="T3412">
        <v>7604.4286000000002</v>
      </c>
      <c r="U3412">
        <f t="shared" si="65"/>
        <v>7.5179899764682683E-3</v>
      </c>
      <c r="V3412">
        <f t="shared" si="66"/>
        <v>1.9284157600244569</v>
      </c>
      <c r="W3412">
        <f t="shared" si="67"/>
        <v>256.50682776387129</v>
      </c>
      <c r="X3412">
        <f t="shared" si="68"/>
        <v>1.9284157600244569</v>
      </c>
      <c r="Y3412">
        <f t="shared" si="69"/>
        <v>256.50682776387129</v>
      </c>
      <c r="AA3412">
        <v>716.57140000000004</v>
      </c>
      <c r="AB3412">
        <v>917290.42859999998</v>
      </c>
      <c r="AC3412">
        <v>727.71429999999998</v>
      </c>
      <c r="AD3412">
        <v>1011497.571</v>
      </c>
      <c r="AE3412">
        <v>7604.4286000000002</v>
      </c>
      <c r="AF3412">
        <v>7.5208200000000001E-3</v>
      </c>
      <c r="AG3412">
        <v>13654115</v>
      </c>
      <c r="AH3412">
        <v>0</v>
      </c>
      <c r="AI3412">
        <v>13654115</v>
      </c>
      <c r="AJ3412">
        <v>13654115</v>
      </c>
      <c r="AK3412">
        <v>0</v>
      </c>
    </row>
    <row r="3413" spans="1:37" ht="19" customHeight="1">
      <c r="A3413" t="s">
        <v>1301</v>
      </c>
      <c r="B3413" t="s">
        <v>1302</v>
      </c>
      <c r="C3413" t="s">
        <v>1303</v>
      </c>
      <c r="D3413">
        <v>7</v>
      </c>
      <c r="E3413" t="s">
        <v>1108</v>
      </c>
      <c r="F3413" t="s">
        <v>1109</v>
      </c>
      <c r="G3413" t="s">
        <v>1109</v>
      </c>
      <c r="H3413" t="s">
        <v>1110</v>
      </c>
      <c r="I3413" t="s">
        <v>1107</v>
      </c>
      <c r="J3413" t="s">
        <v>1042</v>
      </c>
      <c r="K3413">
        <v>9018304</v>
      </c>
      <c r="L3413">
        <v>0</v>
      </c>
      <c r="M3413">
        <v>9018304</v>
      </c>
      <c r="N3413">
        <v>9018304</v>
      </c>
      <c r="O3413">
        <v>0</v>
      </c>
      <c r="Q3413">
        <v>18779.571400000001</v>
      </c>
      <c r="R3413">
        <v>1283.8570999999999</v>
      </c>
      <c r="S3413">
        <v>47616.571400000001</v>
      </c>
      <c r="T3413">
        <v>1885.1429000000001</v>
      </c>
      <c r="U3413">
        <f t="shared" si="65"/>
        <v>3.9590059606853592E-2</v>
      </c>
      <c r="V3413">
        <f t="shared" si="66"/>
        <v>27.056318944818923</v>
      </c>
      <c r="W3413">
        <f t="shared" si="67"/>
        <v>683.41192747623688</v>
      </c>
      <c r="X3413">
        <f t="shared" si="68"/>
        <v>27.056318944818923</v>
      </c>
      <c r="Y3413">
        <f t="shared" si="69"/>
        <v>683.41192747623688</v>
      </c>
      <c r="AB3413">
        <v>18779.571400000001</v>
      </c>
      <c r="AC3413">
        <v>1283.8570999999999</v>
      </c>
      <c r="AD3413">
        <v>47616.571400000001</v>
      </c>
      <c r="AE3413">
        <v>1885.1429000000001</v>
      </c>
      <c r="AF3413">
        <v>3.9589409999999998E-2</v>
      </c>
      <c r="AG3413">
        <v>9018304</v>
      </c>
      <c r="AH3413">
        <v>0</v>
      </c>
      <c r="AI3413">
        <v>9018304</v>
      </c>
      <c r="AJ3413">
        <v>9018304</v>
      </c>
      <c r="AK3413">
        <v>0</v>
      </c>
    </row>
    <row r="3414" spans="1:37" ht="19" customHeight="1">
      <c r="A3414" t="s">
        <v>1301</v>
      </c>
      <c r="B3414" t="s">
        <v>1302</v>
      </c>
      <c r="C3414" t="s">
        <v>1303</v>
      </c>
      <c r="D3414">
        <v>7</v>
      </c>
      <c r="E3414" t="s">
        <v>1111</v>
      </c>
      <c r="F3414" t="s">
        <v>1111</v>
      </c>
      <c r="G3414" t="s">
        <v>1111</v>
      </c>
      <c r="H3414" t="s">
        <v>1112</v>
      </c>
      <c r="I3414" t="s">
        <v>1107</v>
      </c>
      <c r="J3414" t="s">
        <v>1042</v>
      </c>
      <c r="K3414">
        <v>6571471</v>
      </c>
      <c r="L3414">
        <v>0</v>
      </c>
      <c r="M3414">
        <v>6571471</v>
      </c>
      <c r="N3414">
        <v>6571471</v>
      </c>
      <c r="O3414">
        <v>0</v>
      </c>
      <c r="Q3414">
        <v>23410.7143</v>
      </c>
      <c r="R3414">
        <v>4203.7142999999996</v>
      </c>
      <c r="S3414">
        <v>32222.2857</v>
      </c>
      <c r="T3414">
        <v>3342.8571000000002</v>
      </c>
      <c r="U3414">
        <f t="shared" si="65"/>
        <v>0.10374363665951854</v>
      </c>
      <c r="V3414">
        <f t="shared" si="66"/>
        <v>29.134543097560936</v>
      </c>
      <c r="W3414">
        <f t="shared" si="67"/>
        <v>280.83209761750555</v>
      </c>
      <c r="X3414">
        <f t="shared" si="68"/>
        <v>29.134543097560936</v>
      </c>
      <c r="Y3414">
        <f t="shared" si="69"/>
        <v>280.83209761750555</v>
      </c>
    </row>
    <row r="3415" spans="1:37" ht="19" customHeight="1">
      <c r="A3415" t="s">
        <v>1301</v>
      </c>
      <c r="B3415" t="s">
        <v>1302</v>
      </c>
      <c r="C3415" t="s">
        <v>1303</v>
      </c>
      <c r="D3415">
        <v>7</v>
      </c>
      <c r="E3415" t="s">
        <v>1113</v>
      </c>
      <c r="F3415" t="s">
        <v>1113</v>
      </c>
      <c r="G3415" t="s">
        <v>1114</v>
      </c>
      <c r="H3415" t="s">
        <v>1115</v>
      </c>
      <c r="I3415" t="s">
        <v>1107</v>
      </c>
      <c r="J3415" t="s">
        <v>1042</v>
      </c>
      <c r="K3415">
        <v>4660301</v>
      </c>
      <c r="L3415">
        <v>0</v>
      </c>
      <c r="M3415">
        <v>4660301</v>
      </c>
      <c r="N3415">
        <v>4660301</v>
      </c>
      <c r="O3415">
        <v>0</v>
      </c>
      <c r="R3415">
        <v>10702.857099999999</v>
      </c>
      <c r="S3415">
        <v>73632.142900000006</v>
      </c>
      <c r="T3415">
        <v>3354</v>
      </c>
      <c r="U3415">
        <f t="shared" si="65"/>
        <v>4.5550759055798168E-2</v>
      </c>
      <c r="V3415">
        <f t="shared" si="66"/>
        <v>9.0416665805645806</v>
      </c>
      <c r="W3415">
        <f t="shared" si="67"/>
        <v>198.49650736860039</v>
      </c>
      <c r="X3415">
        <f t="shared" si="68"/>
        <v>9.0416665805645806</v>
      </c>
      <c r="Y3415">
        <f t="shared" si="69"/>
        <v>198.49650736860039</v>
      </c>
      <c r="AC3415">
        <v>10702.857099999999</v>
      </c>
      <c r="AD3415">
        <v>73632.142900000006</v>
      </c>
      <c r="AE3415">
        <v>3354</v>
      </c>
      <c r="AF3415">
        <v>4.5626510000000002E-2</v>
      </c>
      <c r="AG3415">
        <v>4660301</v>
      </c>
      <c r="AH3415">
        <v>0</v>
      </c>
      <c r="AI3415">
        <v>4660301</v>
      </c>
      <c r="AJ3415">
        <v>4660301</v>
      </c>
      <c r="AK3415">
        <v>0</v>
      </c>
    </row>
    <row r="3416" spans="1:37" ht="19" customHeight="1">
      <c r="A3416" t="s">
        <v>1301</v>
      </c>
      <c r="B3416" t="s">
        <v>1302</v>
      </c>
      <c r="C3416" t="s">
        <v>1303</v>
      </c>
      <c r="D3416">
        <v>7</v>
      </c>
      <c r="E3416" t="s">
        <v>1116</v>
      </c>
      <c r="F3416" t="s">
        <v>1116</v>
      </c>
      <c r="G3416" t="s">
        <v>1116</v>
      </c>
      <c r="H3416" t="s">
        <v>1096</v>
      </c>
      <c r="I3416" t="s">
        <v>1107</v>
      </c>
      <c r="J3416" t="s">
        <v>1042</v>
      </c>
      <c r="K3416">
        <v>2947362</v>
      </c>
      <c r="L3416">
        <v>0</v>
      </c>
      <c r="M3416">
        <v>2947362</v>
      </c>
      <c r="N3416">
        <v>2947362</v>
      </c>
      <c r="O3416">
        <v>0</v>
      </c>
      <c r="P3416">
        <v>975.42859999999996</v>
      </c>
      <c r="Q3416">
        <v>14551.142900000001</v>
      </c>
      <c r="R3416">
        <v>3669.8571000000002</v>
      </c>
      <c r="S3416">
        <v>134367.85709999999</v>
      </c>
      <c r="T3416">
        <v>1678.1429000000001</v>
      </c>
      <c r="U3416">
        <f t="shared" si="65"/>
        <v>1.2489169182411558E-2</v>
      </c>
      <c r="V3416">
        <f t="shared" si="66"/>
        <v>3.1335746760652499</v>
      </c>
      <c r="W3416">
        <f t="shared" si="67"/>
        <v>250.90337317859775</v>
      </c>
      <c r="X3416">
        <f t="shared" si="68"/>
        <v>3.1335746760652499</v>
      </c>
      <c r="Y3416">
        <f t="shared" si="69"/>
        <v>250.90337317859775</v>
      </c>
      <c r="AA3416">
        <v>975.42859999999996</v>
      </c>
      <c r="AB3416">
        <v>14551.142900000001</v>
      </c>
      <c r="AC3416">
        <v>3669.8571000000002</v>
      </c>
      <c r="AD3416">
        <v>134367.85709999999</v>
      </c>
      <c r="AE3416">
        <v>1678.1429000000001</v>
      </c>
      <c r="AF3416">
        <v>1.262894E-2</v>
      </c>
      <c r="AG3416">
        <v>2947362</v>
      </c>
      <c r="AH3416">
        <v>0</v>
      </c>
      <c r="AI3416">
        <v>2947362</v>
      </c>
      <c r="AJ3416">
        <v>2947362</v>
      </c>
      <c r="AK3416">
        <v>0</v>
      </c>
    </row>
    <row r="3417" spans="1:37" ht="19" customHeight="1">
      <c r="A3417" t="s">
        <v>1301</v>
      </c>
      <c r="B3417" t="s">
        <v>1302</v>
      </c>
      <c r="C3417" t="s">
        <v>1303</v>
      </c>
      <c r="D3417">
        <v>7</v>
      </c>
      <c r="E3417" t="s">
        <v>1117</v>
      </c>
      <c r="F3417" t="s">
        <v>1118</v>
      </c>
      <c r="G3417" t="s">
        <v>1118</v>
      </c>
      <c r="H3417" t="s">
        <v>1119</v>
      </c>
      <c r="I3417" t="s">
        <v>1107</v>
      </c>
      <c r="J3417" t="s">
        <v>1042</v>
      </c>
      <c r="K3417">
        <v>1892606</v>
      </c>
      <c r="L3417">
        <v>0</v>
      </c>
      <c r="M3417">
        <v>1892606</v>
      </c>
      <c r="N3417">
        <v>1892606</v>
      </c>
      <c r="O3417">
        <v>0</v>
      </c>
      <c r="Q3417">
        <v>10248.571400000001</v>
      </c>
      <c r="R3417">
        <v>480</v>
      </c>
      <c r="S3417">
        <v>29562.428599999999</v>
      </c>
      <c r="T3417">
        <v>1072.7143000000001</v>
      </c>
      <c r="U3417">
        <f t="shared" si="65"/>
        <v>3.6286406455794368E-2</v>
      </c>
      <c r="V3417">
        <f t="shared" si="66"/>
        <v>9.1458076524296708</v>
      </c>
      <c r="W3417">
        <f t="shared" si="67"/>
        <v>252.04500929491266</v>
      </c>
      <c r="X3417">
        <f t="shared" si="68"/>
        <v>9.1458076524296708</v>
      </c>
      <c r="Y3417">
        <f t="shared" si="69"/>
        <v>252.04500929491266</v>
      </c>
      <c r="AB3417">
        <v>10248.571400000001</v>
      </c>
      <c r="AC3417">
        <v>480</v>
      </c>
      <c r="AD3417">
        <v>29562.428599999999</v>
      </c>
      <c r="AE3417">
        <v>1072.7143000000001</v>
      </c>
      <c r="AF3417">
        <v>3.6184750000000002E-2</v>
      </c>
      <c r="AG3417">
        <v>1892606</v>
      </c>
      <c r="AH3417">
        <v>0</v>
      </c>
      <c r="AI3417">
        <v>1892606</v>
      </c>
      <c r="AJ3417">
        <v>1892606</v>
      </c>
      <c r="AK3417">
        <v>0</v>
      </c>
    </row>
    <row r="3418" spans="1:37" ht="19" customHeight="1">
      <c r="A3418" t="s">
        <v>1301</v>
      </c>
      <c r="B3418" t="s">
        <v>1302</v>
      </c>
      <c r="C3418" t="s">
        <v>1303</v>
      </c>
      <c r="D3418">
        <v>7</v>
      </c>
      <c r="E3418" t="s">
        <v>1120</v>
      </c>
      <c r="F3418" t="s">
        <v>1120</v>
      </c>
      <c r="G3418" t="s">
        <v>1114</v>
      </c>
      <c r="H3418" t="s">
        <v>1115</v>
      </c>
      <c r="I3418" t="s">
        <v>1107</v>
      </c>
      <c r="J3418" t="s">
        <v>1042</v>
      </c>
      <c r="K3418">
        <v>1573842</v>
      </c>
      <c r="L3418">
        <v>0</v>
      </c>
      <c r="M3418">
        <v>1573842</v>
      </c>
      <c r="N3418">
        <v>1573842</v>
      </c>
      <c r="O3418">
        <v>0</v>
      </c>
      <c r="R3418">
        <v>179.42859999999999</v>
      </c>
      <c r="S3418">
        <v>8025</v>
      </c>
      <c r="T3418">
        <v>1140.4286</v>
      </c>
      <c r="U3418">
        <f t="shared" si="65"/>
        <v>0.14210948286604361</v>
      </c>
      <c r="V3418">
        <f t="shared" si="66"/>
        <v>28.016769025367154</v>
      </c>
      <c r="W3418">
        <f t="shared" si="67"/>
        <v>197.14918709384474</v>
      </c>
      <c r="X3418">
        <f t="shared" si="68"/>
        <v>28.016769025367154</v>
      </c>
      <c r="Y3418">
        <f t="shared" si="69"/>
        <v>197.14918709384474</v>
      </c>
      <c r="AC3418">
        <v>179.42859999999999</v>
      </c>
      <c r="AD3418">
        <v>8025</v>
      </c>
      <c r="AE3418">
        <v>1140.4286</v>
      </c>
      <c r="AF3418">
        <v>0.14220208000000001</v>
      </c>
      <c r="AG3418">
        <v>1573842</v>
      </c>
      <c r="AH3418">
        <v>0</v>
      </c>
      <c r="AI3418">
        <v>1573842</v>
      </c>
      <c r="AJ3418">
        <v>1573842</v>
      </c>
      <c r="AK3418">
        <v>0</v>
      </c>
    </row>
    <row r="3419" spans="1:37" ht="19" customHeight="1">
      <c r="A3419" t="s">
        <v>1301</v>
      </c>
      <c r="B3419" t="s">
        <v>1302</v>
      </c>
      <c r="C3419" t="s">
        <v>1303</v>
      </c>
      <c r="D3419">
        <v>7</v>
      </c>
      <c r="E3419" t="s">
        <v>1123</v>
      </c>
      <c r="F3419" t="s">
        <v>1123</v>
      </c>
      <c r="G3419" t="s">
        <v>1122</v>
      </c>
      <c r="H3419" t="s">
        <v>1112</v>
      </c>
      <c r="I3419" t="s">
        <v>1107</v>
      </c>
      <c r="J3419" t="s">
        <v>1039</v>
      </c>
      <c r="K3419">
        <v>13124.7</v>
      </c>
      <c r="L3419">
        <v>0</v>
      </c>
      <c r="M3419">
        <v>91529.648300000001</v>
      </c>
      <c r="N3419">
        <v>91529.648300000001</v>
      </c>
      <c r="O3419">
        <v>0</v>
      </c>
      <c r="R3419">
        <v>5306.2857000000004</v>
      </c>
      <c r="S3419">
        <v>20157.571400000001</v>
      </c>
      <c r="T3419">
        <v>604.57140000000004</v>
      </c>
      <c r="U3419">
        <f t="shared" si="65"/>
        <v>2.999227377163104E-2</v>
      </c>
      <c r="V3419">
        <f t="shared" si="66"/>
        <v>9.3015031704520856E-2</v>
      </c>
      <c r="W3419">
        <f t="shared" si="67"/>
        <v>3.1012997684924275</v>
      </c>
      <c r="X3419">
        <f t="shared" si="68"/>
        <v>0.64867258973752873</v>
      </c>
      <c r="Y3419">
        <f t="shared" si="69"/>
        <v>21.627989750850176</v>
      </c>
      <c r="AC3419">
        <v>5306.2857000000004</v>
      </c>
      <c r="AD3419">
        <v>20157.571400000001</v>
      </c>
      <c r="AE3419">
        <v>604.57140000000004</v>
      </c>
      <c r="AF3419">
        <v>3.1486559999999997E-2</v>
      </c>
      <c r="AG3419">
        <v>13124.7</v>
      </c>
      <c r="AH3419">
        <v>0</v>
      </c>
      <c r="AI3419">
        <v>91529.648300000001</v>
      </c>
      <c r="AJ3419">
        <v>91529.648300000001</v>
      </c>
      <c r="AK3419">
        <v>0</v>
      </c>
    </row>
    <row r="3420" spans="1:37" ht="19" customHeight="1">
      <c r="A3420" t="s">
        <v>1301</v>
      </c>
      <c r="B3420" t="s">
        <v>1302</v>
      </c>
      <c r="C3420" t="s">
        <v>1303</v>
      </c>
      <c r="D3420">
        <v>7</v>
      </c>
      <c r="E3420" t="s">
        <v>1121</v>
      </c>
      <c r="F3420" t="s">
        <v>1122</v>
      </c>
      <c r="G3420" t="s">
        <v>1122</v>
      </c>
      <c r="H3420" t="s">
        <v>1112</v>
      </c>
      <c r="I3420" t="s">
        <v>1107</v>
      </c>
      <c r="J3420" t="s">
        <v>1039</v>
      </c>
      <c r="K3420">
        <v>11236.28</v>
      </c>
      <c r="L3420">
        <v>0</v>
      </c>
      <c r="M3420">
        <v>78355.365699999995</v>
      </c>
      <c r="N3420">
        <v>78355.365699999995</v>
      </c>
      <c r="O3420">
        <v>0</v>
      </c>
      <c r="R3420">
        <v>1264.2856999999999</v>
      </c>
      <c r="S3420">
        <v>9131.5714000000007</v>
      </c>
      <c r="T3420">
        <v>685.42859999999996</v>
      </c>
      <c r="U3420">
        <f t="shared" si="65"/>
        <v>7.5061407284183299E-2</v>
      </c>
      <c r="V3420">
        <f t="shared" si="66"/>
        <v>0.17578385874996905</v>
      </c>
      <c r="W3420">
        <f t="shared" si="67"/>
        <v>2.3418673471501736</v>
      </c>
      <c r="X3420">
        <f t="shared" si="68"/>
        <v>1.2258157091591673</v>
      </c>
      <c r="Y3420">
        <f t="shared" si="69"/>
        <v>16.330838356363554</v>
      </c>
      <c r="AC3420">
        <v>1264.2856999999999</v>
      </c>
      <c r="AD3420">
        <v>9131.5714000000007</v>
      </c>
      <c r="AE3420">
        <v>685.42859999999996</v>
      </c>
      <c r="AF3420">
        <v>7.5041209999999997E-2</v>
      </c>
      <c r="AG3420">
        <v>11236.28</v>
      </c>
      <c r="AH3420">
        <v>0</v>
      </c>
      <c r="AI3420">
        <v>78355.365699999995</v>
      </c>
      <c r="AJ3420">
        <v>78355.365699999995</v>
      </c>
      <c r="AK3420">
        <v>0</v>
      </c>
    </row>
    <row r="3421" spans="1:37" ht="19" customHeight="1">
      <c r="A3421" t="s">
        <v>1301</v>
      </c>
      <c r="B3421" t="s">
        <v>1302</v>
      </c>
      <c r="C3421" t="s">
        <v>1303</v>
      </c>
      <c r="D3421">
        <v>7</v>
      </c>
      <c r="E3421" t="s">
        <v>1124</v>
      </c>
      <c r="F3421" t="s">
        <v>1124</v>
      </c>
      <c r="G3421" t="s">
        <v>1124</v>
      </c>
      <c r="H3421" t="s">
        <v>1125</v>
      </c>
      <c r="I3421" t="s">
        <v>1107</v>
      </c>
      <c r="J3421" t="s">
        <v>1042</v>
      </c>
      <c r="K3421">
        <v>22836</v>
      </c>
      <c r="L3421">
        <v>0</v>
      </c>
      <c r="M3421">
        <v>22836</v>
      </c>
      <c r="N3421">
        <v>22836</v>
      </c>
      <c r="O3421">
        <v>0</v>
      </c>
      <c r="Q3421">
        <v>322.42860000000002</v>
      </c>
      <c r="R3421">
        <v>15.428599999999999</v>
      </c>
      <c r="S3421">
        <v>334.42860000000002</v>
      </c>
      <c r="T3421">
        <v>32</v>
      </c>
      <c r="U3421">
        <f t="shared" si="65"/>
        <v>9.5685596267783307E-2</v>
      </c>
      <c r="V3421">
        <f t="shared" si="66"/>
        <v>9.7548048052281242</v>
      </c>
      <c r="W3421">
        <f t="shared" si="67"/>
        <v>101.94642857142857</v>
      </c>
      <c r="X3421">
        <f t="shared" si="68"/>
        <v>9.7548048052281242</v>
      </c>
      <c r="Y3421">
        <f t="shared" si="69"/>
        <v>101.94642857142857</v>
      </c>
      <c r="AB3421">
        <v>322.42860000000002</v>
      </c>
      <c r="AC3421">
        <v>15.428599999999999</v>
      </c>
      <c r="AD3421">
        <v>334.42860000000002</v>
      </c>
      <c r="AE3421">
        <v>32</v>
      </c>
      <c r="AF3421">
        <v>9.5584619999999995E-2</v>
      </c>
      <c r="AG3421">
        <v>22836</v>
      </c>
      <c r="AH3421">
        <v>0</v>
      </c>
      <c r="AI3421">
        <v>22836</v>
      </c>
      <c r="AJ3421">
        <v>22836</v>
      </c>
      <c r="AK3421">
        <v>0</v>
      </c>
    </row>
    <row r="3422" spans="1:37" ht="19" customHeight="1">
      <c r="A3422" t="s">
        <v>1301</v>
      </c>
      <c r="B3422" t="s">
        <v>1302</v>
      </c>
      <c r="C3422" t="s">
        <v>1303</v>
      </c>
      <c r="D3422">
        <v>7</v>
      </c>
      <c r="E3422" t="s">
        <v>1126</v>
      </c>
      <c r="F3422" t="s">
        <v>1127</v>
      </c>
      <c r="G3422" t="s">
        <v>1127</v>
      </c>
      <c r="H3422" t="s">
        <v>1128</v>
      </c>
      <c r="I3422" t="s">
        <v>1129</v>
      </c>
      <c r="J3422" t="s">
        <v>1039</v>
      </c>
      <c r="K3422">
        <v>3292571</v>
      </c>
      <c r="L3422">
        <v>0</v>
      </c>
      <c r="M3422">
        <v>22960639.52</v>
      </c>
      <c r="N3422">
        <v>22960639.52</v>
      </c>
      <c r="O3422">
        <v>0</v>
      </c>
      <c r="P3422">
        <v>282536.57140000002</v>
      </c>
      <c r="Q3422">
        <v>4509010.5710000005</v>
      </c>
      <c r="R3422">
        <v>230215.42860000001</v>
      </c>
      <c r="S3422">
        <v>20968793.859999999</v>
      </c>
      <c r="T3422">
        <v>127100</v>
      </c>
      <c r="U3422">
        <f t="shared" si="65"/>
        <v>6.0613882156787058E-3</v>
      </c>
      <c r="V3422">
        <f t="shared" si="66"/>
        <v>2.2431775945470894E-2</v>
      </c>
      <c r="W3422">
        <f t="shared" si="67"/>
        <v>3.700765426548275</v>
      </c>
      <c r="X3422">
        <f t="shared" si="68"/>
        <v>0.15642727864558253</v>
      </c>
      <c r="Y3422">
        <f t="shared" si="69"/>
        <v>25.807170416994492</v>
      </c>
      <c r="AA3422">
        <v>282536.57140000002</v>
      </c>
      <c r="AB3422">
        <v>4509010.5710000005</v>
      </c>
      <c r="AC3422">
        <v>230215.42860000001</v>
      </c>
      <c r="AD3422">
        <v>20968793.859999999</v>
      </c>
      <c r="AE3422">
        <v>127100</v>
      </c>
      <c r="AF3422">
        <v>6.0625200000000001E-3</v>
      </c>
      <c r="AG3422">
        <v>3292571</v>
      </c>
      <c r="AH3422">
        <v>0</v>
      </c>
      <c r="AI3422">
        <v>22960639.52</v>
      </c>
      <c r="AJ3422">
        <v>22960639.52</v>
      </c>
      <c r="AK3422">
        <v>0</v>
      </c>
    </row>
    <row r="3423" spans="1:37" ht="19" customHeight="1">
      <c r="A3423" t="s">
        <v>1301</v>
      </c>
      <c r="B3423" t="s">
        <v>1302</v>
      </c>
      <c r="C3423" t="s">
        <v>1303</v>
      </c>
      <c r="D3423">
        <v>7</v>
      </c>
      <c r="E3423" t="s">
        <v>1130</v>
      </c>
      <c r="F3423" t="s">
        <v>1130</v>
      </c>
      <c r="G3423" t="s">
        <v>1130</v>
      </c>
      <c r="H3423" t="s">
        <v>1131</v>
      </c>
      <c r="I3423" t="s">
        <v>1129</v>
      </c>
      <c r="J3423" t="s">
        <v>1042</v>
      </c>
      <c r="K3423">
        <v>6794957</v>
      </c>
      <c r="L3423">
        <v>0</v>
      </c>
      <c r="M3423">
        <v>6794957</v>
      </c>
      <c r="N3423">
        <v>6794957</v>
      </c>
      <c r="O3423">
        <v>0</v>
      </c>
      <c r="P3423">
        <v>11857.7143</v>
      </c>
      <c r="Q3423">
        <v>494265.42859999998</v>
      </c>
      <c r="R3423">
        <v>10055.571400000001</v>
      </c>
      <c r="S3423">
        <v>530280.28570000001</v>
      </c>
      <c r="T3423">
        <v>6286.7142999999996</v>
      </c>
      <c r="U3423">
        <f t="shared" si="65"/>
        <v>1.1855455444098172E-2</v>
      </c>
      <c r="V3423">
        <f t="shared" si="66"/>
        <v>1.8305567244985417</v>
      </c>
      <c r="W3423">
        <f t="shared" si="67"/>
        <v>154.40627592336156</v>
      </c>
      <c r="X3423">
        <f t="shared" si="68"/>
        <v>1.8305567244985417</v>
      </c>
      <c r="Y3423">
        <f t="shared" si="69"/>
        <v>154.40627592336156</v>
      </c>
      <c r="AA3423">
        <v>11857.7143</v>
      </c>
      <c r="AB3423">
        <v>494265.42859999998</v>
      </c>
      <c r="AC3423">
        <v>10055.571400000001</v>
      </c>
      <c r="AD3423">
        <v>530280.28570000001</v>
      </c>
      <c r="AE3423">
        <v>6286.7142999999996</v>
      </c>
      <c r="AF3423">
        <v>1.1860799999999999E-2</v>
      </c>
      <c r="AG3423">
        <v>6794957</v>
      </c>
      <c r="AH3423">
        <v>0</v>
      </c>
      <c r="AI3423">
        <v>6794957</v>
      </c>
      <c r="AJ3423">
        <v>6794957</v>
      </c>
      <c r="AK3423">
        <v>0</v>
      </c>
    </row>
    <row r="3424" spans="1:37" ht="19" customHeight="1">
      <c r="A3424" t="s">
        <v>1301</v>
      </c>
      <c r="B3424" t="s">
        <v>1302</v>
      </c>
      <c r="C3424" t="s">
        <v>1303</v>
      </c>
      <c r="D3424">
        <v>7</v>
      </c>
      <c r="E3424" t="s">
        <v>1132</v>
      </c>
      <c r="F3424" t="s">
        <v>1133</v>
      </c>
      <c r="G3424" t="s">
        <v>1133</v>
      </c>
      <c r="H3424" t="s">
        <v>1134</v>
      </c>
      <c r="I3424" t="s">
        <v>1129</v>
      </c>
      <c r="J3424" t="s">
        <v>1135</v>
      </c>
      <c r="K3424">
        <v>28920709</v>
      </c>
      <c r="L3424">
        <v>0</v>
      </c>
      <c r="M3424">
        <v>6383877.96</v>
      </c>
      <c r="N3424">
        <v>6383877.96</v>
      </c>
      <c r="O3424">
        <v>0</v>
      </c>
      <c r="P3424">
        <v>533.28570000000002</v>
      </c>
      <c r="Q3424">
        <v>21082.428599999999</v>
      </c>
      <c r="R3424">
        <v>627</v>
      </c>
      <c r="S3424">
        <v>25424</v>
      </c>
      <c r="T3424">
        <v>2359.4286000000002</v>
      </c>
      <c r="U3424">
        <f t="shared" si="65"/>
        <v>9.2803201699181881E-2</v>
      </c>
      <c r="V3424">
        <f t="shared" si="66"/>
        <v>162.50510765980403</v>
      </c>
      <c r="W3424">
        <f t="shared" si="67"/>
        <v>1751.0722117816395</v>
      </c>
      <c r="X3424">
        <f t="shared" si="68"/>
        <v>35.870931628157869</v>
      </c>
      <c r="Y3424">
        <f t="shared" si="69"/>
        <v>386.52687591999421</v>
      </c>
      <c r="AA3424">
        <v>533.28570000000002</v>
      </c>
      <c r="AB3424">
        <v>21082.428599999999</v>
      </c>
      <c r="AC3424">
        <v>627</v>
      </c>
      <c r="AD3424">
        <v>25424</v>
      </c>
      <c r="AE3424">
        <v>2359.4286000000002</v>
      </c>
      <c r="AF3424">
        <v>9.2838989999999996E-2</v>
      </c>
      <c r="AG3424">
        <v>28920709</v>
      </c>
      <c r="AH3424">
        <v>0</v>
      </c>
      <c r="AI3424">
        <v>6383877.96</v>
      </c>
      <c r="AJ3424">
        <v>6383877.96</v>
      </c>
      <c r="AK3424">
        <v>0</v>
      </c>
    </row>
    <row r="3425" spans="1:37" ht="19" customHeight="1">
      <c r="A3425" t="s">
        <v>1301</v>
      </c>
      <c r="B3425" t="s">
        <v>1302</v>
      </c>
      <c r="C3425" t="s">
        <v>1303</v>
      </c>
      <c r="D3425">
        <v>7</v>
      </c>
      <c r="E3425" t="s">
        <v>1136</v>
      </c>
      <c r="F3425" t="s">
        <v>1136</v>
      </c>
      <c r="G3425" t="s">
        <v>1136</v>
      </c>
      <c r="H3425" t="s">
        <v>1137</v>
      </c>
      <c r="I3425" t="s">
        <v>1129</v>
      </c>
      <c r="J3425" t="s">
        <v>1135</v>
      </c>
      <c r="K3425">
        <v>19457968</v>
      </c>
      <c r="L3425">
        <v>0</v>
      </c>
      <c r="M3425">
        <v>4294979.1969999997</v>
      </c>
      <c r="N3425">
        <v>4294979.1969999997</v>
      </c>
      <c r="O3425">
        <v>0</v>
      </c>
      <c r="P3425">
        <v>775.85709999999995</v>
      </c>
      <c r="Q3425">
        <v>22954.142899999999</v>
      </c>
      <c r="R3425">
        <v>978.71429999999998</v>
      </c>
      <c r="S3425">
        <v>23776</v>
      </c>
      <c r="T3425">
        <v>2484.4286000000002</v>
      </c>
      <c r="U3425">
        <f t="shared" si="65"/>
        <v>0.10449312752355316</v>
      </c>
      <c r="V3425">
        <f t="shared" si="66"/>
        <v>116.91242068832916</v>
      </c>
      <c r="W3425">
        <f t="shared" si="67"/>
        <v>1118.8527270559171</v>
      </c>
      <c r="X3425">
        <f t="shared" si="68"/>
        <v>25.806210326139201</v>
      </c>
      <c r="Y3425">
        <f t="shared" si="69"/>
        <v>246.9656228857958</v>
      </c>
      <c r="AA3425">
        <v>775.85709999999995</v>
      </c>
      <c r="AB3425">
        <v>22954.142899999999</v>
      </c>
      <c r="AC3425">
        <v>978.71429999999998</v>
      </c>
      <c r="AD3425">
        <v>23776</v>
      </c>
      <c r="AE3425">
        <v>2484.4286000000002</v>
      </c>
      <c r="AF3425">
        <v>0.10449295</v>
      </c>
      <c r="AG3425">
        <v>19457968</v>
      </c>
      <c r="AH3425">
        <v>0</v>
      </c>
      <c r="AI3425">
        <v>4294979.1969999997</v>
      </c>
      <c r="AJ3425">
        <v>4294979.1969999997</v>
      </c>
      <c r="AK3425">
        <v>0</v>
      </c>
    </row>
    <row r="3426" spans="1:37" ht="19" customHeight="1">
      <c r="A3426" t="s">
        <v>1301</v>
      </c>
      <c r="B3426" t="s">
        <v>1302</v>
      </c>
      <c r="C3426" t="s">
        <v>1303</v>
      </c>
      <c r="D3426">
        <v>7</v>
      </c>
      <c r="E3426" t="s">
        <v>1138</v>
      </c>
      <c r="F3426" t="s">
        <v>1138</v>
      </c>
      <c r="G3426" t="s">
        <v>1139</v>
      </c>
      <c r="H3426" t="s">
        <v>1140</v>
      </c>
      <c r="I3426" t="s">
        <v>1129</v>
      </c>
      <c r="J3426" t="s">
        <v>1042</v>
      </c>
      <c r="K3426">
        <v>2376866</v>
      </c>
      <c r="L3426">
        <v>0</v>
      </c>
      <c r="M3426">
        <v>2376866</v>
      </c>
      <c r="N3426">
        <v>2376866</v>
      </c>
      <c r="O3426">
        <v>0</v>
      </c>
      <c r="P3426">
        <v>3490.2856999999999</v>
      </c>
      <c r="Q3426">
        <v>340906.57140000002</v>
      </c>
      <c r="R3426">
        <v>1247.4286</v>
      </c>
      <c r="S3426">
        <v>344804.14289999998</v>
      </c>
      <c r="T3426">
        <v>3935.1428999999998</v>
      </c>
      <c r="U3426">
        <f t="shared" si="65"/>
        <v>1.1412690308484109E-2</v>
      </c>
      <c r="V3426">
        <f t="shared" si="66"/>
        <v>0.98476857864426126</v>
      </c>
      <c r="W3426">
        <f t="shared" si="67"/>
        <v>86.287155090171126</v>
      </c>
      <c r="X3426">
        <f t="shared" si="68"/>
        <v>0.98476857864426126</v>
      </c>
      <c r="Y3426">
        <f t="shared" si="69"/>
        <v>86.287155090171126</v>
      </c>
      <c r="AA3426">
        <v>3490.2856999999999</v>
      </c>
      <c r="AB3426">
        <v>340906.57140000002</v>
      </c>
      <c r="AC3426">
        <v>1247.4286</v>
      </c>
      <c r="AD3426">
        <v>344804.14289999998</v>
      </c>
      <c r="AE3426">
        <v>3935.1428999999998</v>
      </c>
      <c r="AF3426">
        <v>1.141434E-2</v>
      </c>
      <c r="AG3426">
        <v>2376866</v>
      </c>
      <c r="AH3426">
        <v>0</v>
      </c>
      <c r="AI3426">
        <v>2376866</v>
      </c>
      <c r="AJ3426">
        <v>2376866</v>
      </c>
      <c r="AK3426">
        <v>0</v>
      </c>
    </row>
    <row r="3427" spans="1:37" ht="19" customHeight="1">
      <c r="A3427" t="s">
        <v>1301</v>
      </c>
      <c r="B3427" t="s">
        <v>1302</v>
      </c>
      <c r="C3427" t="s">
        <v>1303</v>
      </c>
      <c r="D3427">
        <v>7</v>
      </c>
      <c r="E3427" t="s">
        <v>1141</v>
      </c>
      <c r="F3427" t="s">
        <v>1141</v>
      </c>
      <c r="G3427" t="s">
        <v>1141</v>
      </c>
      <c r="H3427" t="s">
        <v>1142</v>
      </c>
      <c r="I3427" t="s">
        <v>1129</v>
      </c>
      <c r="J3427" t="s">
        <v>1039</v>
      </c>
      <c r="K3427">
        <v>259861.28090000001</v>
      </c>
      <c r="L3427">
        <v>0</v>
      </c>
      <c r="M3427">
        <v>1812235.196</v>
      </c>
      <c r="N3427">
        <v>1812235.196</v>
      </c>
      <c r="O3427">
        <v>0</v>
      </c>
      <c r="P3427">
        <v>31022.142899999999</v>
      </c>
      <c r="Q3427">
        <v>302614</v>
      </c>
      <c r="R3427">
        <v>43802.2857</v>
      </c>
      <c r="S3427">
        <v>386429</v>
      </c>
      <c r="T3427">
        <v>1550.7143000000001</v>
      </c>
      <c r="U3427">
        <f t="shared" si="65"/>
        <v>4.0129345882426014E-3</v>
      </c>
      <c r="V3427">
        <f t="shared" si="66"/>
        <v>9.6066910424868299E-2</v>
      </c>
      <c r="W3427">
        <f t="shared" si="67"/>
        <v>23.93931630640888</v>
      </c>
      <c r="X3427">
        <f t="shared" si="68"/>
        <v>0.66995681557469622</v>
      </c>
      <c r="Y3427">
        <f t="shared" si="69"/>
        <v>166.94934862322108</v>
      </c>
      <c r="AA3427">
        <v>31022.142899999999</v>
      </c>
      <c r="AB3427">
        <v>302614</v>
      </c>
      <c r="AC3427">
        <v>43802.2857</v>
      </c>
      <c r="AD3427">
        <v>386429</v>
      </c>
      <c r="AE3427">
        <v>1550.7143000000001</v>
      </c>
      <c r="AF3427">
        <v>4.0124000000000002E-3</v>
      </c>
      <c r="AG3427">
        <v>259861.28090000001</v>
      </c>
      <c r="AH3427">
        <v>0</v>
      </c>
      <c r="AI3427">
        <v>1812235.196</v>
      </c>
      <c r="AJ3427">
        <v>1812235.196</v>
      </c>
      <c r="AK3427">
        <v>0</v>
      </c>
    </row>
    <row r="3428" spans="1:37" ht="19" customHeight="1">
      <c r="A3428" t="s">
        <v>1301</v>
      </c>
      <c r="B3428" t="s">
        <v>1302</v>
      </c>
      <c r="C3428" t="s">
        <v>1303</v>
      </c>
      <c r="D3428">
        <v>7</v>
      </c>
      <c r="E3428" t="s">
        <v>1143</v>
      </c>
      <c r="F3428" t="s">
        <v>1143</v>
      </c>
      <c r="G3428" t="s">
        <v>1143</v>
      </c>
      <c r="H3428" t="s">
        <v>1144</v>
      </c>
      <c r="I3428" t="s">
        <v>1129</v>
      </c>
      <c r="J3428" t="s">
        <v>1039</v>
      </c>
      <c r="K3428">
        <v>57807.9</v>
      </c>
      <c r="L3428">
        <v>0</v>
      </c>
      <c r="M3428">
        <v>403146.84889999998</v>
      </c>
      <c r="N3428">
        <v>403146.84889999998</v>
      </c>
      <c r="O3428">
        <v>0</v>
      </c>
      <c r="P3428">
        <v>12412.571400000001</v>
      </c>
      <c r="Q3428">
        <v>219888.57139999999</v>
      </c>
      <c r="R3428">
        <v>87269.714300000007</v>
      </c>
      <c r="S3428">
        <v>682485.71429999999</v>
      </c>
      <c r="T3428">
        <v>6057.2857000000004</v>
      </c>
      <c r="U3428">
        <f t="shared" si="65"/>
        <v>8.875329656112629E-3</v>
      </c>
      <c r="V3428">
        <f t="shared" si="66"/>
        <v>1.2100284673418589E-2</v>
      </c>
      <c r="W3428">
        <f t="shared" si="67"/>
        <v>1.363361716382542</v>
      </c>
      <c r="X3428">
        <f t="shared" si="68"/>
        <v>8.4386245424616188E-2</v>
      </c>
      <c r="Y3428">
        <f t="shared" si="69"/>
        <v>9.5079561767598779</v>
      </c>
      <c r="AA3428">
        <v>12412.571400000001</v>
      </c>
      <c r="AB3428">
        <v>219888.57139999999</v>
      </c>
      <c r="AC3428">
        <v>87269.714300000007</v>
      </c>
      <c r="AD3428">
        <v>682485.71429999999</v>
      </c>
      <c r="AE3428">
        <v>6057.2857000000004</v>
      </c>
      <c r="AF3428">
        <v>8.8804399999999999E-3</v>
      </c>
      <c r="AG3428">
        <v>57807.9</v>
      </c>
      <c r="AH3428">
        <v>0</v>
      </c>
      <c r="AI3428">
        <v>403146.84889999998</v>
      </c>
      <c r="AJ3428">
        <v>403146.84889999998</v>
      </c>
      <c r="AK3428">
        <v>0</v>
      </c>
    </row>
    <row r="3429" spans="1:37" ht="19" customHeight="1">
      <c r="A3429" t="s">
        <v>1301</v>
      </c>
      <c r="B3429" t="s">
        <v>1302</v>
      </c>
      <c r="C3429" t="s">
        <v>1303</v>
      </c>
      <c r="D3429">
        <v>7</v>
      </c>
      <c r="E3429" t="s">
        <v>1149</v>
      </c>
      <c r="F3429" t="s">
        <v>1149</v>
      </c>
      <c r="G3429" t="s">
        <v>1149</v>
      </c>
      <c r="H3429" t="s">
        <v>1144</v>
      </c>
      <c r="I3429" t="s">
        <v>1129</v>
      </c>
      <c r="J3429" t="s">
        <v>1039</v>
      </c>
      <c r="K3429">
        <v>50216.34</v>
      </c>
      <c r="L3429">
        <v>0</v>
      </c>
      <c r="M3429">
        <v>350192.81300000002</v>
      </c>
      <c r="N3429">
        <v>350192.81300000002</v>
      </c>
      <c r="O3429">
        <v>0</v>
      </c>
      <c r="P3429">
        <v>4255.1428999999998</v>
      </c>
      <c r="Q3429">
        <v>177848.85709999999</v>
      </c>
      <c r="R3429">
        <v>16413.428599999999</v>
      </c>
      <c r="S3429">
        <v>295836.42859999998</v>
      </c>
      <c r="T3429">
        <v>4980.1428999999998</v>
      </c>
      <c r="U3429">
        <f t="shared" si="65"/>
        <v>1.6834109725998768E-2</v>
      </c>
      <c r="V3429">
        <f t="shared" si="66"/>
        <v>2.4249085520304504E-2</v>
      </c>
      <c r="W3429">
        <f t="shared" si="67"/>
        <v>1.4404732958853164</v>
      </c>
      <c r="X3429">
        <f t="shared" si="68"/>
        <v>0.16910542407178628</v>
      </c>
      <c r="Y3429">
        <f t="shared" si="69"/>
        <v>10.045403459062534</v>
      </c>
      <c r="AA3429">
        <v>4255.1428999999998</v>
      </c>
      <c r="AB3429">
        <v>177848.85709999999</v>
      </c>
      <c r="AC3429">
        <v>16413.428599999999</v>
      </c>
      <c r="AD3429">
        <v>295836.42859999998</v>
      </c>
      <c r="AE3429">
        <v>4980.1428999999998</v>
      </c>
      <c r="AF3429">
        <v>1.683902E-2</v>
      </c>
      <c r="AG3429">
        <v>50216.34</v>
      </c>
      <c r="AH3429">
        <v>0</v>
      </c>
      <c r="AI3429">
        <v>350192.81300000002</v>
      </c>
      <c r="AJ3429">
        <v>350192.81300000002</v>
      </c>
      <c r="AK3429">
        <v>0</v>
      </c>
    </row>
    <row r="3430" spans="1:37" ht="19" customHeight="1">
      <c r="A3430" t="s">
        <v>1301</v>
      </c>
      <c r="B3430" t="s">
        <v>1302</v>
      </c>
      <c r="C3430" t="s">
        <v>1303</v>
      </c>
      <c r="D3430">
        <v>7</v>
      </c>
      <c r="E3430" t="s">
        <v>1147</v>
      </c>
      <c r="F3430" t="s">
        <v>1148</v>
      </c>
      <c r="G3430" t="s">
        <v>1139</v>
      </c>
      <c r="H3430" t="s">
        <v>1140</v>
      </c>
      <c r="I3430" t="s">
        <v>1129</v>
      </c>
      <c r="J3430" t="s">
        <v>1042</v>
      </c>
      <c r="K3430">
        <v>327747</v>
      </c>
      <c r="L3430">
        <v>0</v>
      </c>
      <c r="M3430">
        <v>327747</v>
      </c>
      <c r="N3430">
        <v>327747</v>
      </c>
      <c r="O3430">
        <v>0</v>
      </c>
      <c r="P3430">
        <v>1738</v>
      </c>
      <c r="Q3430">
        <v>168382.71429999999</v>
      </c>
      <c r="R3430">
        <v>1503</v>
      </c>
      <c r="S3430">
        <v>176363</v>
      </c>
      <c r="T3430">
        <v>1614.8570999999999</v>
      </c>
      <c r="U3430">
        <f t="shared" si="65"/>
        <v>9.1564392758118202E-3</v>
      </c>
      <c r="V3430">
        <f t="shared" si="66"/>
        <v>0.26548085482782668</v>
      </c>
      <c r="W3430">
        <f t="shared" si="67"/>
        <v>28.993896735506816</v>
      </c>
      <c r="X3430">
        <f t="shared" si="68"/>
        <v>0.26548085482782668</v>
      </c>
      <c r="Y3430">
        <f t="shared" si="69"/>
        <v>28.993896735506816</v>
      </c>
      <c r="AA3430">
        <v>1738</v>
      </c>
      <c r="AB3430">
        <v>168382.71429999999</v>
      </c>
      <c r="AC3430">
        <v>1503</v>
      </c>
      <c r="AD3430">
        <v>176363</v>
      </c>
      <c r="AE3430">
        <v>1614.8570999999999</v>
      </c>
      <c r="AF3430">
        <v>9.1565399999999995E-3</v>
      </c>
      <c r="AG3430">
        <v>327747</v>
      </c>
      <c r="AH3430">
        <v>0</v>
      </c>
      <c r="AI3430">
        <v>327747</v>
      </c>
      <c r="AJ3430">
        <v>327747</v>
      </c>
      <c r="AK3430">
        <v>0</v>
      </c>
    </row>
    <row r="3431" spans="1:37" ht="19" customHeight="1">
      <c r="A3431" t="s">
        <v>1301</v>
      </c>
      <c r="B3431" t="s">
        <v>1302</v>
      </c>
      <c r="C3431" t="s">
        <v>1303</v>
      </c>
      <c r="D3431">
        <v>7</v>
      </c>
      <c r="E3431" t="s">
        <v>1145</v>
      </c>
      <c r="F3431" t="s">
        <v>1146</v>
      </c>
      <c r="G3431" t="s">
        <v>1146</v>
      </c>
      <c r="H3431" t="s">
        <v>1134</v>
      </c>
      <c r="I3431" t="s">
        <v>1129</v>
      </c>
      <c r="J3431" t="s">
        <v>1039</v>
      </c>
      <c r="K3431">
        <v>46908.91</v>
      </c>
      <c r="L3431">
        <v>0</v>
      </c>
      <c r="M3431">
        <v>327146.82410000003</v>
      </c>
      <c r="N3431">
        <v>327146.82410000003</v>
      </c>
      <c r="O3431">
        <v>0</v>
      </c>
      <c r="P3431">
        <v>959.71429999999998</v>
      </c>
      <c r="Q3431">
        <v>15926.857099999999</v>
      </c>
      <c r="R3431">
        <v>878.42859999999996</v>
      </c>
      <c r="S3431">
        <v>15903</v>
      </c>
      <c r="T3431">
        <v>219.1429</v>
      </c>
      <c r="U3431">
        <f t="shared" si="65"/>
        <v>1.3779972332264353E-2</v>
      </c>
      <c r="V3431">
        <f t="shared" si="66"/>
        <v>0.42138419525516302</v>
      </c>
      <c r="W3431">
        <f t="shared" si="67"/>
        <v>30.579465988370409</v>
      </c>
      <c r="X3431">
        <f t="shared" si="68"/>
        <v>2.9387700802184678</v>
      </c>
      <c r="Y3431">
        <f t="shared" si="69"/>
        <v>213.26385927043174</v>
      </c>
      <c r="AA3431">
        <v>959.71429999999998</v>
      </c>
      <c r="AB3431">
        <v>15926.857099999999</v>
      </c>
      <c r="AC3431">
        <v>878.42859999999996</v>
      </c>
      <c r="AD3431">
        <v>15903</v>
      </c>
      <c r="AE3431">
        <v>219.1429</v>
      </c>
      <c r="AF3431">
        <v>1.377653E-2</v>
      </c>
      <c r="AG3431">
        <v>46908.91</v>
      </c>
      <c r="AH3431">
        <v>0</v>
      </c>
      <c r="AI3431">
        <v>327146.82410000003</v>
      </c>
      <c r="AJ3431">
        <v>327146.82410000003</v>
      </c>
      <c r="AK3431">
        <v>0</v>
      </c>
    </row>
    <row r="3432" spans="1:37" ht="19" customHeight="1">
      <c r="A3432" t="s">
        <v>1301</v>
      </c>
      <c r="B3432" t="s">
        <v>1302</v>
      </c>
      <c r="C3432" t="s">
        <v>1303</v>
      </c>
      <c r="D3432">
        <v>7</v>
      </c>
      <c r="E3432" t="s">
        <v>1155</v>
      </c>
      <c r="F3432" t="s">
        <v>1155</v>
      </c>
      <c r="G3432" t="s">
        <v>1155</v>
      </c>
      <c r="H3432" t="s">
        <v>1144</v>
      </c>
      <c r="I3432" t="s">
        <v>1129</v>
      </c>
      <c r="J3432" t="s">
        <v>1039</v>
      </c>
      <c r="K3432">
        <v>19922.38</v>
      </c>
      <c r="L3432">
        <v>0</v>
      </c>
      <c r="M3432">
        <v>138928.23910000001</v>
      </c>
      <c r="N3432">
        <v>138928.23910000001</v>
      </c>
      <c r="O3432">
        <v>0</v>
      </c>
      <c r="P3432">
        <v>825.14290000000005</v>
      </c>
      <c r="Q3432">
        <v>3458</v>
      </c>
      <c r="R3432">
        <v>1322</v>
      </c>
      <c r="S3432">
        <v>4611.5713999999998</v>
      </c>
      <c r="T3432">
        <v>560.42859999999996</v>
      </c>
      <c r="U3432">
        <f t="shared" si="65"/>
        <v>0.12152660153977014</v>
      </c>
      <c r="V3432">
        <f t="shared" si="66"/>
        <v>0.61715498663086643</v>
      </c>
      <c r="W3432">
        <f t="shared" si="67"/>
        <v>5.0783530421436129</v>
      </c>
      <c r="X3432">
        <f t="shared" si="68"/>
        <v>4.3037154970646228</v>
      </c>
      <c r="Y3432">
        <f t="shared" si="69"/>
        <v>35.41377313720249</v>
      </c>
      <c r="AA3432">
        <v>825.14290000000005</v>
      </c>
      <c r="AB3432">
        <v>3458</v>
      </c>
      <c r="AC3432">
        <v>1322</v>
      </c>
      <c r="AD3432">
        <v>4611.5713999999998</v>
      </c>
      <c r="AE3432">
        <v>560.42859999999996</v>
      </c>
      <c r="AF3432">
        <v>0.1218759</v>
      </c>
      <c r="AG3432">
        <v>19922.38</v>
      </c>
      <c r="AH3432">
        <v>0</v>
      </c>
      <c r="AI3432">
        <v>138928.23910000001</v>
      </c>
      <c r="AJ3432">
        <v>138928.23910000001</v>
      </c>
      <c r="AK3432">
        <v>0</v>
      </c>
    </row>
    <row r="3433" spans="1:37" ht="19" customHeight="1">
      <c r="A3433" t="s">
        <v>1301</v>
      </c>
      <c r="B3433" t="s">
        <v>1302</v>
      </c>
      <c r="C3433" t="s">
        <v>1303</v>
      </c>
      <c r="D3433">
        <v>7</v>
      </c>
      <c r="E3433" t="s">
        <v>1150</v>
      </c>
      <c r="F3433" t="s">
        <v>1151</v>
      </c>
      <c r="G3433" t="s">
        <v>1151</v>
      </c>
      <c r="H3433" t="s">
        <v>1152</v>
      </c>
      <c r="I3433" t="s">
        <v>1129</v>
      </c>
      <c r="J3433" t="s">
        <v>1153</v>
      </c>
      <c r="K3433">
        <v>580682</v>
      </c>
      <c r="L3433">
        <v>0</v>
      </c>
      <c r="M3433">
        <v>93893.444799999997</v>
      </c>
      <c r="N3433">
        <v>93893.444799999997</v>
      </c>
      <c r="O3433">
        <v>0</v>
      </c>
      <c r="R3433">
        <v>801.71429999999998</v>
      </c>
      <c r="S3433">
        <v>14697.142900000001</v>
      </c>
      <c r="T3433">
        <v>356.1429</v>
      </c>
      <c r="U3433">
        <f t="shared" si="65"/>
        <v>2.4232117930893901E-2</v>
      </c>
      <c r="V3433">
        <f t="shared" si="66"/>
        <v>5.6442651468382623</v>
      </c>
      <c r="W3433">
        <f t="shared" si="67"/>
        <v>232.92496194244342</v>
      </c>
      <c r="X3433">
        <f t="shared" si="68"/>
        <v>0.91265012175549132</v>
      </c>
      <c r="Y3433">
        <f t="shared" si="69"/>
        <v>37.66282932256366</v>
      </c>
      <c r="AC3433">
        <v>801.71429999999998</v>
      </c>
      <c r="AD3433">
        <v>14697.142900000001</v>
      </c>
      <c r="AE3433">
        <v>356.1429</v>
      </c>
      <c r="AF3433">
        <v>2.4228309999999999E-2</v>
      </c>
      <c r="AG3433">
        <v>580682</v>
      </c>
      <c r="AH3433">
        <v>0</v>
      </c>
      <c r="AI3433">
        <v>93893.444799999997</v>
      </c>
      <c r="AJ3433">
        <v>93893.444799999997</v>
      </c>
      <c r="AK3433">
        <v>0</v>
      </c>
    </row>
    <row r="3434" spans="1:37" ht="19" customHeight="1">
      <c r="A3434" t="s">
        <v>1301</v>
      </c>
      <c r="B3434" t="s">
        <v>1302</v>
      </c>
      <c r="C3434" t="s">
        <v>1303</v>
      </c>
      <c r="D3434">
        <v>7</v>
      </c>
      <c r="E3434" t="s">
        <v>1156</v>
      </c>
      <c r="F3434" t="s">
        <v>1157</v>
      </c>
      <c r="G3434" t="s">
        <v>1157</v>
      </c>
      <c r="H3434" t="s">
        <v>1140</v>
      </c>
      <c r="I3434" t="s">
        <v>1129</v>
      </c>
      <c r="J3434" t="s">
        <v>1032</v>
      </c>
      <c r="K3434">
        <v>1123372</v>
      </c>
      <c r="L3434">
        <v>0</v>
      </c>
      <c r="M3434">
        <v>78339.057000000001</v>
      </c>
      <c r="N3434">
        <v>78339.057000000001</v>
      </c>
      <c r="O3434">
        <v>0</v>
      </c>
      <c r="P3434">
        <v>2163.4286000000002</v>
      </c>
      <c r="Q3434">
        <v>125498.14290000001</v>
      </c>
      <c r="R3434">
        <v>27638.428599999999</v>
      </c>
      <c r="S3434">
        <v>169769.28570000001</v>
      </c>
      <c r="T3434">
        <v>1128.5714</v>
      </c>
      <c r="U3434">
        <f t="shared" si="65"/>
        <v>6.6476771422264401E-3</v>
      </c>
      <c r="V3434">
        <f t="shared" si="66"/>
        <v>0.94529298173111342</v>
      </c>
      <c r="W3434">
        <f t="shared" si="67"/>
        <v>142.19899094174662</v>
      </c>
      <c r="X3434">
        <f t="shared" si="68"/>
        <v>6.5920604018556317E-2</v>
      </c>
      <c r="Y3434">
        <f t="shared" si="69"/>
        <v>9.9163365801604186</v>
      </c>
      <c r="AA3434">
        <v>2163.4286000000002</v>
      </c>
      <c r="AB3434">
        <v>125498.14290000001</v>
      </c>
      <c r="AC3434">
        <v>27638.428599999999</v>
      </c>
      <c r="AD3434">
        <v>169769.28570000001</v>
      </c>
      <c r="AE3434">
        <v>1128.5714</v>
      </c>
      <c r="AF3434">
        <v>6.679E-3</v>
      </c>
      <c r="AG3434">
        <v>1123372</v>
      </c>
      <c r="AH3434">
        <v>0</v>
      </c>
      <c r="AI3434">
        <v>78339.057000000001</v>
      </c>
      <c r="AJ3434">
        <v>78339.057000000001</v>
      </c>
      <c r="AK3434">
        <v>0</v>
      </c>
    </row>
    <row r="3435" spans="1:37" ht="19" customHeight="1">
      <c r="A3435" t="s">
        <v>1301</v>
      </c>
      <c r="B3435" t="s">
        <v>1302</v>
      </c>
      <c r="C3435" t="s">
        <v>1303</v>
      </c>
      <c r="D3435">
        <v>7</v>
      </c>
      <c r="E3435" t="s">
        <v>1154</v>
      </c>
      <c r="F3435" t="s">
        <v>1154</v>
      </c>
      <c r="G3435" t="s">
        <v>1154</v>
      </c>
      <c r="H3435" t="s">
        <v>1142</v>
      </c>
      <c r="I3435" t="s">
        <v>1129</v>
      </c>
      <c r="J3435" t="s">
        <v>1039</v>
      </c>
      <c r="K3435">
        <v>6859.4866000000002</v>
      </c>
      <c r="L3435">
        <v>0</v>
      </c>
      <c r="M3435">
        <v>47843.028299999998</v>
      </c>
      <c r="N3435">
        <v>47843.028299999998</v>
      </c>
      <c r="O3435">
        <v>0</v>
      </c>
      <c r="Q3435">
        <v>1841</v>
      </c>
      <c r="R3435">
        <v>1850.5714</v>
      </c>
      <c r="S3435">
        <v>6383.1428999999998</v>
      </c>
      <c r="T3435">
        <v>13.7143</v>
      </c>
      <c r="U3435">
        <f t="shared" si="65"/>
        <v>2.1485184046247815E-3</v>
      </c>
      <c r="V3435">
        <f t="shared" si="66"/>
        <v>0.1535178943186212</v>
      </c>
      <c r="W3435">
        <f t="shared" si="67"/>
        <v>71.452910986551061</v>
      </c>
      <c r="X3435">
        <f t="shared" si="68"/>
        <v>1.0707449975107761</v>
      </c>
      <c r="Y3435">
        <f t="shared" si="69"/>
        <v>498.36435899545938</v>
      </c>
      <c r="AB3435">
        <v>1841</v>
      </c>
      <c r="AC3435">
        <v>1850.5714</v>
      </c>
      <c r="AD3435">
        <v>6383.1428999999998</v>
      </c>
      <c r="AE3435">
        <v>13.7143</v>
      </c>
      <c r="AF3435">
        <v>2.1397399999999998E-3</v>
      </c>
      <c r="AG3435">
        <v>6859.4866000000002</v>
      </c>
      <c r="AH3435">
        <v>0</v>
      </c>
      <c r="AI3435">
        <v>47843.028299999998</v>
      </c>
      <c r="AJ3435">
        <v>47843.028299999998</v>
      </c>
      <c r="AK3435">
        <v>0</v>
      </c>
    </row>
    <row r="3436" spans="1:37" ht="19" customHeight="1">
      <c r="A3436" t="s">
        <v>1301</v>
      </c>
      <c r="B3436" t="s">
        <v>1302</v>
      </c>
      <c r="C3436" t="s">
        <v>1303</v>
      </c>
      <c r="D3436">
        <v>7</v>
      </c>
      <c r="E3436" t="s">
        <v>1158</v>
      </c>
      <c r="F3436" t="s">
        <v>1159</v>
      </c>
      <c r="G3436" t="s">
        <v>1159</v>
      </c>
      <c r="H3436" t="s">
        <v>1128</v>
      </c>
      <c r="I3436" t="s">
        <v>1129</v>
      </c>
      <c r="J3436" t="s">
        <v>1039</v>
      </c>
      <c r="K3436">
        <v>5496.7</v>
      </c>
      <c r="L3436">
        <v>0</v>
      </c>
      <c r="M3436">
        <v>38331.416100000002</v>
      </c>
      <c r="N3436">
        <v>38331.416100000002</v>
      </c>
      <c r="O3436">
        <v>0</v>
      </c>
      <c r="P3436">
        <v>683.85709999999995</v>
      </c>
      <c r="Q3436">
        <v>34447.7143</v>
      </c>
      <c r="R3436">
        <v>3868.2856999999999</v>
      </c>
      <c r="S3436">
        <v>39612.428599999999</v>
      </c>
      <c r="T3436">
        <v>367.42860000000002</v>
      </c>
      <c r="U3436">
        <f t="shared" si="65"/>
        <v>9.2755888236552113E-3</v>
      </c>
      <c r="V3436">
        <f t="shared" si="66"/>
        <v>1.9823143515690859E-2</v>
      </c>
      <c r="W3436">
        <f t="shared" si="67"/>
        <v>2.1371304714517518</v>
      </c>
      <c r="X3436">
        <f t="shared" si="68"/>
        <v>0.13823733558498066</v>
      </c>
      <c r="Y3436">
        <f t="shared" si="69"/>
        <v>14.903348802227931</v>
      </c>
      <c r="AA3436">
        <v>683.85709999999995</v>
      </c>
      <c r="AB3436">
        <v>34447.7143</v>
      </c>
      <c r="AC3436">
        <v>3868.2856999999999</v>
      </c>
      <c r="AD3436">
        <v>39612.428599999999</v>
      </c>
      <c r="AE3436">
        <v>367.42860000000002</v>
      </c>
      <c r="AF3436">
        <v>9.27533E-3</v>
      </c>
      <c r="AG3436">
        <v>5496.7</v>
      </c>
      <c r="AH3436">
        <v>0</v>
      </c>
      <c r="AI3436">
        <v>38331.416100000002</v>
      </c>
      <c r="AJ3436">
        <v>38331.416100000002</v>
      </c>
      <c r="AK3436">
        <v>0</v>
      </c>
    </row>
    <row r="3437" spans="1:37" ht="19" customHeight="1">
      <c r="A3437" t="s">
        <v>1301</v>
      </c>
      <c r="B3437" t="s">
        <v>1302</v>
      </c>
      <c r="C3437" t="s">
        <v>1303</v>
      </c>
      <c r="D3437">
        <v>7</v>
      </c>
      <c r="E3437" t="s">
        <v>1162</v>
      </c>
      <c r="F3437" t="s">
        <v>1162</v>
      </c>
      <c r="G3437" t="s">
        <v>1162</v>
      </c>
      <c r="H3437" t="s">
        <v>1131</v>
      </c>
      <c r="I3437" t="s">
        <v>1129</v>
      </c>
      <c r="J3437" t="s">
        <v>1163</v>
      </c>
      <c r="K3437">
        <v>310598</v>
      </c>
      <c r="L3437">
        <v>0</v>
      </c>
      <c r="M3437">
        <v>27601.447100000001</v>
      </c>
      <c r="N3437">
        <v>27601.447100000001</v>
      </c>
      <c r="O3437">
        <v>0</v>
      </c>
      <c r="P3437">
        <v>149.57140000000001</v>
      </c>
      <c r="Q3437">
        <v>11016</v>
      </c>
      <c r="R3437">
        <v>181.28569999999999</v>
      </c>
      <c r="S3437">
        <v>11643.142900000001</v>
      </c>
      <c r="T3437">
        <v>198.42859999999999</v>
      </c>
      <c r="U3437">
        <f t="shared" si="65"/>
        <v>1.7042528954961118E-2</v>
      </c>
      <c r="V3437">
        <f t="shared" si="66"/>
        <v>3.8109248712512884</v>
      </c>
      <c r="W3437">
        <f t="shared" si="67"/>
        <v>223.61263878867692</v>
      </c>
      <c r="X3437">
        <f t="shared" si="68"/>
        <v>0.33865975066135889</v>
      </c>
      <c r="Y3437">
        <f t="shared" si="69"/>
        <v>19.871449334564531</v>
      </c>
      <c r="AA3437">
        <v>149.57140000000001</v>
      </c>
      <c r="AB3437">
        <v>11016</v>
      </c>
      <c r="AC3437">
        <v>181.28569999999999</v>
      </c>
      <c r="AD3437">
        <v>11643.142900000001</v>
      </c>
      <c r="AE3437">
        <v>198.42859999999999</v>
      </c>
      <c r="AF3437">
        <v>1.706119E-2</v>
      </c>
      <c r="AG3437">
        <v>310598</v>
      </c>
      <c r="AH3437">
        <v>0</v>
      </c>
      <c r="AI3437">
        <v>27601.447100000001</v>
      </c>
      <c r="AJ3437">
        <v>27601.447100000001</v>
      </c>
      <c r="AK3437">
        <v>0</v>
      </c>
    </row>
    <row r="3438" spans="1:37" ht="19" customHeight="1">
      <c r="A3438" t="s">
        <v>1301</v>
      </c>
      <c r="B3438" t="s">
        <v>1302</v>
      </c>
      <c r="C3438" t="s">
        <v>1303</v>
      </c>
      <c r="D3438">
        <v>7</v>
      </c>
      <c r="E3438" t="s">
        <v>1160</v>
      </c>
      <c r="F3438" t="s">
        <v>1161</v>
      </c>
      <c r="G3438" t="s">
        <v>1161</v>
      </c>
      <c r="H3438" t="s">
        <v>1140</v>
      </c>
      <c r="I3438" t="s">
        <v>1129</v>
      </c>
      <c r="J3438" t="s">
        <v>1032</v>
      </c>
      <c r="K3438">
        <v>391567</v>
      </c>
      <c r="L3438">
        <v>0</v>
      </c>
      <c r="M3438">
        <v>27306.0982</v>
      </c>
      <c r="N3438">
        <v>27306.0982</v>
      </c>
      <c r="O3438">
        <v>0</v>
      </c>
      <c r="P3438">
        <v>1398.5714</v>
      </c>
      <c r="Q3438">
        <v>39639.428599999999</v>
      </c>
      <c r="R3438">
        <v>9121.8570999999993</v>
      </c>
      <c r="S3438">
        <v>606862.42859999998</v>
      </c>
      <c r="U3438">
        <f t="shared" si="65"/>
        <v>0</v>
      </c>
      <c r="V3438">
        <f t="shared" si="66"/>
        <v>9.2175986221768966E-2</v>
      </c>
      <c r="W3438" t="str">
        <f t="shared" si="67"/>
        <v/>
      </c>
      <c r="X3438">
        <f t="shared" si="68"/>
        <v>6.4279332309757223E-3</v>
      </c>
      <c r="Y3438" t="str">
        <f t="shared" si="69"/>
        <v/>
      </c>
      <c r="AA3438">
        <v>1398.5714</v>
      </c>
      <c r="AB3438">
        <v>39639.428599999999</v>
      </c>
      <c r="AC3438">
        <v>9121.8570999999993</v>
      </c>
      <c r="AD3438">
        <v>606862.42859999998</v>
      </c>
      <c r="AF3438">
        <v>0</v>
      </c>
      <c r="AG3438">
        <v>391567</v>
      </c>
      <c r="AH3438">
        <v>0</v>
      </c>
      <c r="AI3438">
        <v>27306.0982</v>
      </c>
      <c r="AJ3438">
        <v>27306.0982</v>
      </c>
      <c r="AK3438">
        <v>0</v>
      </c>
    </row>
    <row r="3439" spans="1:37" ht="19" customHeight="1">
      <c r="A3439" t="s">
        <v>1301</v>
      </c>
      <c r="B3439" t="s">
        <v>1302</v>
      </c>
      <c r="C3439" t="s">
        <v>1303</v>
      </c>
      <c r="D3439">
        <v>7</v>
      </c>
      <c r="E3439" t="s">
        <v>1164</v>
      </c>
      <c r="F3439" t="s">
        <v>1164</v>
      </c>
      <c r="G3439" t="s">
        <v>1164</v>
      </c>
      <c r="H3439" t="s">
        <v>1096</v>
      </c>
      <c r="I3439" t="s">
        <v>1165</v>
      </c>
      <c r="J3439" t="s">
        <v>1039</v>
      </c>
      <c r="K3439">
        <v>521338.34</v>
      </c>
      <c r="L3439">
        <v>275669.14</v>
      </c>
      <c r="M3439">
        <v>5558004.7939999998</v>
      </c>
      <c r="N3439">
        <v>3635643.554</v>
      </c>
      <c r="O3439">
        <v>1922361.2390000001</v>
      </c>
      <c r="Q3439">
        <v>424449.71429999999</v>
      </c>
      <c r="R3439">
        <v>26490.571400000001</v>
      </c>
      <c r="S3439">
        <v>425252.57140000002</v>
      </c>
      <c r="T3439">
        <v>12254.857099999999</v>
      </c>
      <c r="U3439">
        <f t="shared" si="65"/>
        <v>2.8817831858500079E-2</v>
      </c>
      <c r="V3439">
        <f t="shared" si="66"/>
        <v>0.26774255839002181</v>
      </c>
      <c r="W3439">
        <f t="shared" si="67"/>
        <v>9.2908640630800523</v>
      </c>
      <c r="X3439">
        <f t="shared" si="68"/>
        <v>1.8671272985914338</v>
      </c>
      <c r="Y3439">
        <f t="shared" si="69"/>
        <v>64.790693059745507</v>
      </c>
      <c r="AB3439">
        <v>424449.71429999999</v>
      </c>
      <c r="AC3439">
        <v>26490.571400000001</v>
      </c>
      <c r="AD3439">
        <v>425252.57140000002</v>
      </c>
      <c r="AE3439">
        <v>12254.857099999999</v>
      </c>
      <c r="AF3439">
        <v>2.8822649999999998E-2</v>
      </c>
      <c r="AG3439">
        <v>521338.34</v>
      </c>
      <c r="AH3439">
        <v>275669.14</v>
      </c>
      <c r="AI3439">
        <v>5558004.7939999998</v>
      </c>
      <c r="AJ3439">
        <v>3635643.554</v>
      </c>
      <c r="AK3439">
        <v>1922361.2390000001</v>
      </c>
    </row>
    <row r="3440" spans="1:37" ht="19" customHeight="1">
      <c r="A3440" t="s">
        <v>1301</v>
      </c>
      <c r="B3440" t="s">
        <v>1302</v>
      </c>
      <c r="C3440" t="s">
        <v>1303</v>
      </c>
      <c r="D3440">
        <v>7</v>
      </c>
      <c r="E3440" t="s">
        <v>1166</v>
      </c>
      <c r="G3440" t="s">
        <v>1167</v>
      </c>
      <c r="H3440" t="s">
        <v>1168</v>
      </c>
      <c r="I3440" t="s">
        <v>1165</v>
      </c>
      <c r="J3440" t="s">
        <v>1032</v>
      </c>
      <c r="K3440">
        <v>15633037</v>
      </c>
      <c r="L3440">
        <v>34190187.630000003</v>
      </c>
      <c r="M3440">
        <v>3474351.5240000002</v>
      </c>
      <c r="N3440">
        <v>1090134.054</v>
      </c>
      <c r="O3440">
        <v>2384217.4700000002</v>
      </c>
      <c r="P3440">
        <v>22919.571400000001</v>
      </c>
      <c r="R3440">
        <v>0</v>
      </c>
      <c r="S3440">
        <v>242143.57139999999</v>
      </c>
      <c r="U3440">
        <f t="shared" si="65"/>
        <v>0</v>
      </c>
      <c r="V3440">
        <f t="shared" si="66"/>
        <v>29.394146115131715</v>
      </c>
      <c r="W3440" t="str">
        <f t="shared" si="67"/>
        <v/>
      </c>
      <c r="X3440">
        <f t="shared" si="68"/>
        <v>2.0497588646699874</v>
      </c>
      <c r="Y3440" t="str">
        <f t="shared" si="69"/>
        <v/>
      </c>
      <c r="AA3440">
        <v>22919.571400000001</v>
      </c>
      <c r="AC3440">
        <v>0</v>
      </c>
      <c r="AD3440">
        <v>242143.57139999999</v>
      </c>
      <c r="AF3440">
        <v>0</v>
      </c>
      <c r="AG3440">
        <v>15633037</v>
      </c>
      <c r="AH3440">
        <v>34190187.630000003</v>
      </c>
      <c r="AI3440">
        <v>3474351.5240000002</v>
      </c>
      <c r="AJ3440">
        <v>1090134.054</v>
      </c>
      <c r="AK3440">
        <v>2384217.4700000002</v>
      </c>
    </row>
    <row r="3441" spans="1:37" ht="19" customHeight="1">
      <c r="A3441" t="s">
        <v>1301</v>
      </c>
      <c r="B3441" t="s">
        <v>1302</v>
      </c>
      <c r="C3441" t="s">
        <v>1303</v>
      </c>
      <c r="D3441">
        <v>7</v>
      </c>
      <c r="E3441" t="s">
        <v>1173</v>
      </c>
      <c r="G3441" t="s">
        <v>1174</v>
      </c>
      <c r="H3441" t="s">
        <v>1168</v>
      </c>
      <c r="I3441" t="s">
        <v>1165</v>
      </c>
      <c r="J3441" t="s">
        <v>1032</v>
      </c>
      <c r="K3441">
        <v>19945073</v>
      </c>
      <c r="L3441">
        <v>3516900.75</v>
      </c>
      <c r="M3441">
        <v>1636198.237</v>
      </c>
      <c r="N3441">
        <v>1390953.189</v>
      </c>
      <c r="O3441">
        <v>245245.04810000001</v>
      </c>
      <c r="P3441">
        <v>2341.4286000000002</v>
      </c>
      <c r="R3441">
        <v>0</v>
      </c>
      <c r="S3441">
        <v>44612.571400000001</v>
      </c>
      <c r="U3441">
        <f t="shared" si="65"/>
        <v>0</v>
      </c>
      <c r="V3441">
        <f t="shared" si="66"/>
        <v>75.129283754181586</v>
      </c>
      <c r="W3441" t="str">
        <f t="shared" si="67"/>
        <v/>
      </c>
      <c r="X3441">
        <f t="shared" si="68"/>
        <v>5.2393887630900888</v>
      </c>
      <c r="Y3441" t="str">
        <f t="shared" si="69"/>
        <v/>
      </c>
      <c r="AA3441">
        <v>2341.4286000000002</v>
      </c>
      <c r="AC3441">
        <v>0</v>
      </c>
      <c r="AD3441">
        <v>44612.571400000001</v>
      </c>
      <c r="AF3441">
        <v>0</v>
      </c>
      <c r="AG3441">
        <v>19945073</v>
      </c>
      <c r="AH3441">
        <v>3516900.75</v>
      </c>
      <c r="AI3441">
        <v>1636198.237</v>
      </c>
      <c r="AJ3441">
        <v>1390953.189</v>
      </c>
      <c r="AK3441">
        <v>245245.04810000001</v>
      </c>
    </row>
    <row r="3442" spans="1:37" ht="19" customHeight="1">
      <c r="A3442" t="s">
        <v>1301</v>
      </c>
      <c r="B3442" t="s">
        <v>1302</v>
      </c>
      <c r="C3442" t="s">
        <v>1303</v>
      </c>
      <c r="D3442">
        <v>7</v>
      </c>
      <c r="E3442" t="s">
        <v>1171</v>
      </c>
      <c r="G3442" t="s">
        <v>1172</v>
      </c>
      <c r="H3442" t="s">
        <v>1168</v>
      </c>
      <c r="I3442" t="s">
        <v>1165</v>
      </c>
      <c r="J3442" t="s">
        <v>1032</v>
      </c>
      <c r="K3442">
        <v>2512650</v>
      </c>
      <c r="L3442">
        <v>18751969.859999999</v>
      </c>
      <c r="M3442">
        <v>1482907.9450000001</v>
      </c>
      <c r="N3442">
        <v>175218.4564</v>
      </c>
      <c r="O3442">
        <v>1307689.4890000001</v>
      </c>
      <c r="P3442">
        <v>19625.857100000001</v>
      </c>
      <c r="R3442">
        <v>0</v>
      </c>
      <c r="S3442">
        <v>199157</v>
      </c>
      <c r="U3442">
        <f t="shared" si="65"/>
        <v>0</v>
      </c>
      <c r="V3442">
        <f t="shared" si="66"/>
        <v>15.253306874188993</v>
      </c>
      <c r="W3442" t="str">
        <f t="shared" si="67"/>
        <v/>
      </c>
      <c r="X3442">
        <f t="shared" si="68"/>
        <v>1.0637034708438926</v>
      </c>
      <c r="Y3442" t="str">
        <f t="shared" si="69"/>
        <v/>
      </c>
      <c r="AA3442">
        <v>19625.857100000001</v>
      </c>
      <c r="AC3442">
        <v>0</v>
      </c>
      <c r="AD3442">
        <v>199157</v>
      </c>
      <c r="AF3442">
        <v>0</v>
      </c>
      <c r="AG3442">
        <v>2512650</v>
      </c>
      <c r="AH3442">
        <v>18751969.859999999</v>
      </c>
      <c r="AI3442">
        <v>1482907.9450000001</v>
      </c>
      <c r="AJ3442">
        <v>175218.4564</v>
      </c>
      <c r="AK3442">
        <v>1307689.4890000001</v>
      </c>
    </row>
    <row r="3443" spans="1:37" ht="19" customHeight="1">
      <c r="A3443" t="s">
        <v>1301</v>
      </c>
      <c r="B3443" t="s">
        <v>1302</v>
      </c>
      <c r="C3443" t="s">
        <v>1303</v>
      </c>
      <c r="D3443">
        <v>7</v>
      </c>
      <c r="E3443" t="s">
        <v>1169</v>
      </c>
      <c r="G3443" t="s">
        <v>1170</v>
      </c>
      <c r="H3443" t="s">
        <v>1071</v>
      </c>
      <c r="I3443" t="s">
        <v>1165</v>
      </c>
      <c r="J3443" t="s">
        <v>1032</v>
      </c>
      <c r="K3443">
        <v>17876894</v>
      </c>
      <c r="L3443">
        <v>2492386.7200000002</v>
      </c>
      <c r="M3443">
        <v>1420447.173</v>
      </c>
      <c r="N3443">
        <v>1246640.6129999999</v>
      </c>
      <c r="O3443">
        <v>173806.56030000001</v>
      </c>
      <c r="P3443">
        <v>4236.2857000000004</v>
      </c>
      <c r="R3443">
        <v>0</v>
      </c>
      <c r="S3443">
        <v>36858.142899999999</v>
      </c>
      <c r="U3443">
        <f t="shared" si="65"/>
        <v>0</v>
      </c>
      <c r="V3443">
        <f t="shared" si="66"/>
        <v>78.948558358166366</v>
      </c>
      <c r="W3443" t="str">
        <f t="shared" si="67"/>
        <v/>
      </c>
      <c r="X3443">
        <f t="shared" si="68"/>
        <v>5.5054598183319134</v>
      </c>
      <c r="Y3443" t="str">
        <f t="shared" si="69"/>
        <v/>
      </c>
      <c r="AA3443">
        <v>4236.2857000000004</v>
      </c>
      <c r="AC3443">
        <v>0</v>
      </c>
      <c r="AD3443">
        <v>36858.142899999999</v>
      </c>
      <c r="AF3443">
        <v>0</v>
      </c>
      <c r="AG3443">
        <v>17876894</v>
      </c>
      <c r="AH3443">
        <v>2492386.7200000002</v>
      </c>
      <c r="AI3443">
        <v>1420447.173</v>
      </c>
      <c r="AJ3443">
        <v>1246640.6129999999</v>
      </c>
      <c r="AK3443">
        <v>173806.56030000001</v>
      </c>
    </row>
    <row r="3444" spans="1:37" ht="19" customHeight="1">
      <c r="A3444" t="s">
        <v>1301</v>
      </c>
      <c r="B3444" t="s">
        <v>1302</v>
      </c>
      <c r="C3444" t="s">
        <v>1303</v>
      </c>
      <c r="D3444">
        <v>7</v>
      </c>
      <c r="E3444" t="s">
        <v>1179</v>
      </c>
      <c r="G3444" t="s">
        <v>1180</v>
      </c>
      <c r="H3444" t="s">
        <v>1071</v>
      </c>
      <c r="I3444" t="s">
        <v>1165</v>
      </c>
      <c r="J3444" t="s">
        <v>1032</v>
      </c>
      <c r="K3444">
        <v>31016</v>
      </c>
      <c r="L3444">
        <v>18589862.399999999</v>
      </c>
      <c r="M3444">
        <v>1298561.74</v>
      </c>
      <c r="N3444">
        <v>2162.9875999999999</v>
      </c>
      <c r="O3444">
        <v>1296398.753</v>
      </c>
      <c r="P3444">
        <v>15709.571400000001</v>
      </c>
      <c r="R3444">
        <v>0</v>
      </c>
      <c r="S3444">
        <v>108952.4286</v>
      </c>
      <c r="U3444">
        <f t="shared" si="65"/>
        <v>0</v>
      </c>
      <c r="V3444">
        <f t="shared" si="66"/>
        <v>24.415476735084781</v>
      </c>
      <c r="W3444" t="str">
        <f t="shared" si="67"/>
        <v/>
      </c>
      <c r="X3444">
        <f t="shared" si="68"/>
        <v>1.7026588795102819</v>
      </c>
      <c r="Y3444" t="str">
        <f t="shared" si="69"/>
        <v/>
      </c>
      <c r="AA3444">
        <v>15709.571400000001</v>
      </c>
      <c r="AC3444">
        <v>0</v>
      </c>
      <c r="AD3444">
        <v>108952.4286</v>
      </c>
      <c r="AF3444">
        <v>0</v>
      </c>
      <c r="AG3444">
        <v>31016</v>
      </c>
      <c r="AH3444">
        <v>18589862.399999999</v>
      </c>
      <c r="AI3444">
        <v>1298561.74</v>
      </c>
      <c r="AJ3444">
        <v>2162.9875999999999</v>
      </c>
      <c r="AK3444">
        <v>1296398.753</v>
      </c>
    </row>
    <row r="3445" spans="1:37" ht="19" customHeight="1">
      <c r="A3445" t="s">
        <v>1301</v>
      </c>
      <c r="B3445" t="s">
        <v>1302</v>
      </c>
      <c r="C3445" t="s">
        <v>1303</v>
      </c>
      <c r="D3445">
        <v>7</v>
      </c>
      <c r="E3445" t="s">
        <v>1175</v>
      </c>
      <c r="G3445" t="s">
        <v>1176</v>
      </c>
      <c r="H3445" t="s">
        <v>1168</v>
      </c>
      <c r="I3445" t="s">
        <v>1165</v>
      </c>
      <c r="J3445" t="s">
        <v>1032</v>
      </c>
      <c r="K3445">
        <v>0</v>
      </c>
      <c r="L3445">
        <v>15056835.99</v>
      </c>
      <c r="M3445">
        <v>1049959.987</v>
      </c>
      <c r="N3445">
        <v>0</v>
      </c>
      <c r="O3445">
        <v>1049959.987</v>
      </c>
      <c r="P3445">
        <v>98548</v>
      </c>
      <c r="R3445">
        <v>0</v>
      </c>
      <c r="S3445">
        <v>328686.71429999999</v>
      </c>
      <c r="U3445">
        <f t="shared" si="65"/>
        <v>0</v>
      </c>
      <c r="V3445">
        <f t="shared" si="66"/>
        <v>6.5441542855813566</v>
      </c>
      <c r="W3445" t="str">
        <f t="shared" si="67"/>
        <v/>
      </c>
      <c r="X3445">
        <f t="shared" si="68"/>
        <v>0.45634422485430787</v>
      </c>
      <c r="Y3445" t="str">
        <f t="shared" si="69"/>
        <v/>
      </c>
      <c r="AA3445">
        <v>98548</v>
      </c>
      <c r="AC3445">
        <v>0</v>
      </c>
      <c r="AD3445">
        <v>328686.71429999999</v>
      </c>
      <c r="AF3445">
        <v>0</v>
      </c>
      <c r="AG3445">
        <v>0</v>
      </c>
      <c r="AH3445">
        <v>15056835.99</v>
      </c>
      <c r="AI3445">
        <v>1049959.987</v>
      </c>
      <c r="AJ3445">
        <v>0</v>
      </c>
      <c r="AK3445">
        <v>1049959.987</v>
      </c>
    </row>
    <row r="3446" spans="1:37" ht="19" customHeight="1">
      <c r="A3446" t="s">
        <v>1301</v>
      </c>
      <c r="B3446" t="s">
        <v>1302</v>
      </c>
      <c r="C3446" t="s">
        <v>1303</v>
      </c>
      <c r="D3446">
        <v>7</v>
      </c>
      <c r="E3446" t="s">
        <v>1181</v>
      </c>
      <c r="G3446" t="s">
        <v>1182</v>
      </c>
      <c r="H3446" t="s">
        <v>1071</v>
      </c>
      <c r="I3446" t="s">
        <v>1165</v>
      </c>
      <c r="J3446" t="s">
        <v>1032</v>
      </c>
      <c r="K3446">
        <v>2174408</v>
      </c>
      <c r="L3446">
        <v>12673778.91</v>
      </c>
      <c r="M3446">
        <v>1035445.848</v>
      </c>
      <c r="N3446">
        <v>151641.36470000001</v>
      </c>
      <c r="O3446">
        <v>883804.48380000005</v>
      </c>
      <c r="P3446">
        <v>9116.1429000000007</v>
      </c>
      <c r="R3446">
        <v>0</v>
      </c>
      <c r="S3446">
        <v>62442</v>
      </c>
      <c r="U3446">
        <f t="shared" si="65"/>
        <v>0</v>
      </c>
      <c r="V3446">
        <f t="shared" si="66"/>
        <v>33.970237317373382</v>
      </c>
      <c r="W3446" t="str">
        <f t="shared" si="67"/>
        <v/>
      </c>
      <c r="X3446">
        <f t="shared" si="68"/>
        <v>2.3689317355076938</v>
      </c>
      <c r="Y3446" t="str">
        <f t="shared" si="69"/>
        <v/>
      </c>
      <c r="AA3446">
        <v>9116.1429000000007</v>
      </c>
      <c r="AC3446">
        <v>0</v>
      </c>
      <c r="AD3446">
        <v>62442</v>
      </c>
      <c r="AF3446">
        <v>0</v>
      </c>
      <c r="AG3446">
        <v>2174408</v>
      </c>
      <c r="AH3446">
        <v>12673778.91</v>
      </c>
      <c r="AI3446">
        <v>1035445.848</v>
      </c>
      <c r="AJ3446">
        <v>151641.36470000001</v>
      </c>
      <c r="AK3446">
        <v>883804.48380000005</v>
      </c>
    </row>
    <row r="3447" spans="1:37" ht="19" customHeight="1">
      <c r="A3447" t="s">
        <v>1301</v>
      </c>
      <c r="B3447" t="s">
        <v>1302</v>
      </c>
      <c r="C3447" t="s">
        <v>1303</v>
      </c>
      <c r="D3447">
        <v>7</v>
      </c>
      <c r="E3447" t="s">
        <v>1069</v>
      </c>
      <c r="G3447" t="s">
        <v>1070</v>
      </c>
      <c r="H3447" t="s">
        <v>1071</v>
      </c>
      <c r="I3447" t="s">
        <v>1165</v>
      </c>
      <c r="J3447" t="s">
        <v>1032</v>
      </c>
      <c r="K3447">
        <v>3770931</v>
      </c>
      <c r="L3447">
        <v>6096203.3300000001</v>
      </c>
      <c r="M3447">
        <v>688094.26080000005</v>
      </c>
      <c r="N3447">
        <v>262967.64970000001</v>
      </c>
      <c r="O3447">
        <v>425126.61109999998</v>
      </c>
      <c r="P3447">
        <v>2855.7143000000001</v>
      </c>
      <c r="R3447">
        <v>0</v>
      </c>
      <c r="S3447">
        <v>25324.428599999999</v>
      </c>
      <c r="U3447">
        <f t="shared" si="65"/>
        <v>0</v>
      </c>
      <c r="V3447">
        <f t="shared" si="66"/>
        <v>55.661300037049152</v>
      </c>
      <c r="W3447" t="str">
        <f t="shared" si="67"/>
        <v/>
      </c>
      <c r="X3447">
        <f t="shared" si="68"/>
        <v>3.8815951849071815</v>
      </c>
      <c r="Y3447" t="str">
        <f t="shared" si="69"/>
        <v/>
      </c>
      <c r="AA3447">
        <v>2855.7143000000001</v>
      </c>
      <c r="AC3447">
        <v>0</v>
      </c>
      <c r="AD3447">
        <v>25324.428599999999</v>
      </c>
      <c r="AF3447">
        <v>0</v>
      </c>
      <c r="AG3447">
        <v>3770931</v>
      </c>
      <c r="AH3447">
        <v>6096203.3300000001</v>
      </c>
      <c r="AI3447">
        <v>688094.26080000005</v>
      </c>
      <c r="AJ3447">
        <v>262967.64970000001</v>
      </c>
      <c r="AK3447">
        <v>425126.61109999998</v>
      </c>
    </row>
    <row r="3448" spans="1:37" ht="19" customHeight="1">
      <c r="A3448" t="s">
        <v>1301</v>
      </c>
      <c r="B3448" t="s">
        <v>1302</v>
      </c>
      <c r="C3448" t="s">
        <v>1303</v>
      </c>
      <c r="D3448">
        <v>7</v>
      </c>
      <c r="E3448" t="s">
        <v>1185</v>
      </c>
      <c r="F3448" t="s">
        <v>1186</v>
      </c>
      <c r="G3448" t="s">
        <v>1186</v>
      </c>
      <c r="H3448" t="s">
        <v>1168</v>
      </c>
      <c r="I3448" t="s">
        <v>1165</v>
      </c>
      <c r="J3448" t="s">
        <v>1039</v>
      </c>
      <c r="K3448">
        <v>23138.400000000001</v>
      </c>
      <c r="L3448">
        <v>66573.036999999997</v>
      </c>
      <c r="M3448">
        <v>625610.01630000002</v>
      </c>
      <c r="N3448">
        <v>161353.93479999999</v>
      </c>
      <c r="O3448">
        <v>464256.08149999997</v>
      </c>
      <c r="P3448">
        <v>42778</v>
      </c>
      <c r="Q3448">
        <v>254211.85709999999</v>
      </c>
      <c r="S3448">
        <v>254211.85709999999</v>
      </c>
      <c r="U3448">
        <f t="shared" si="65"/>
        <v>0</v>
      </c>
      <c r="V3448">
        <f t="shared" si="66"/>
        <v>5.0414326529179716E-2</v>
      </c>
      <c r="W3448" t="str">
        <f t="shared" si="67"/>
        <v/>
      </c>
      <c r="X3448">
        <f t="shared" si="68"/>
        <v>0.35156841419978191</v>
      </c>
      <c r="Y3448" t="str">
        <f t="shared" si="69"/>
        <v/>
      </c>
      <c r="AA3448">
        <v>42778</v>
      </c>
      <c r="AB3448">
        <v>254211.85709999999</v>
      </c>
      <c r="AD3448">
        <v>254211.85709999999</v>
      </c>
      <c r="AF3448">
        <v>0</v>
      </c>
      <c r="AG3448">
        <v>23138.400000000001</v>
      </c>
      <c r="AH3448">
        <v>66573.036999999997</v>
      </c>
      <c r="AI3448">
        <v>625610.01630000002</v>
      </c>
      <c r="AJ3448">
        <v>161353.93479999999</v>
      </c>
      <c r="AK3448">
        <v>464256.08149999997</v>
      </c>
    </row>
    <row r="3449" spans="1:37" ht="19" customHeight="1">
      <c r="A3449" t="s">
        <v>1301</v>
      </c>
      <c r="B3449" t="s">
        <v>1302</v>
      </c>
      <c r="C3449" t="s">
        <v>1303</v>
      </c>
      <c r="D3449">
        <v>7</v>
      </c>
      <c r="E3449" t="s">
        <v>1189</v>
      </c>
      <c r="G3449" t="s">
        <v>1190</v>
      </c>
      <c r="H3449" t="s">
        <v>1071</v>
      </c>
      <c r="I3449" t="s">
        <v>1165</v>
      </c>
      <c r="J3449" t="s">
        <v>1032</v>
      </c>
      <c r="K3449">
        <v>1191570</v>
      </c>
      <c r="L3449">
        <v>7305287.0300000003</v>
      </c>
      <c r="M3449">
        <v>592531.15339999995</v>
      </c>
      <c r="N3449">
        <v>83090.984700000001</v>
      </c>
      <c r="O3449">
        <v>509440.16869999998</v>
      </c>
      <c r="P3449">
        <v>4613.8571000000002</v>
      </c>
      <c r="R3449">
        <v>0</v>
      </c>
      <c r="S3449">
        <v>60969.7143</v>
      </c>
      <c r="U3449">
        <f t="shared" si="65"/>
        <v>0</v>
      </c>
      <c r="V3449">
        <f t="shared" si="66"/>
        <v>19.908847081007703</v>
      </c>
      <c r="W3449" t="str">
        <f t="shared" si="67"/>
        <v/>
      </c>
      <c r="X3449">
        <f t="shared" si="68"/>
        <v>1.3883500784023097</v>
      </c>
      <c r="Y3449" t="str">
        <f t="shared" si="69"/>
        <v/>
      </c>
      <c r="AA3449">
        <v>4613.8571000000002</v>
      </c>
      <c r="AC3449">
        <v>0</v>
      </c>
      <c r="AD3449">
        <v>60969.7143</v>
      </c>
      <c r="AF3449">
        <v>0</v>
      </c>
      <c r="AG3449">
        <v>1191570</v>
      </c>
      <c r="AH3449">
        <v>7305287.0300000003</v>
      </c>
      <c r="AI3449">
        <v>592531.15339999995</v>
      </c>
      <c r="AJ3449">
        <v>83090.984700000001</v>
      </c>
      <c r="AK3449">
        <v>509440.16869999998</v>
      </c>
    </row>
    <row r="3450" spans="1:37" ht="19" customHeight="1">
      <c r="A3450" t="s">
        <v>1301</v>
      </c>
      <c r="B3450" t="s">
        <v>1302</v>
      </c>
      <c r="C3450" t="s">
        <v>1303</v>
      </c>
      <c r="D3450">
        <v>7</v>
      </c>
      <c r="E3450" t="s">
        <v>1183</v>
      </c>
      <c r="G3450" t="s">
        <v>1184</v>
      </c>
      <c r="H3450" t="s">
        <v>1168</v>
      </c>
      <c r="I3450" t="s">
        <v>1165</v>
      </c>
      <c r="J3450" t="s">
        <v>1032</v>
      </c>
      <c r="K3450">
        <v>3349703</v>
      </c>
      <c r="L3450">
        <v>4718860.63</v>
      </c>
      <c r="M3450">
        <v>562657.25069999998</v>
      </c>
      <c r="N3450">
        <v>233589.97080000001</v>
      </c>
      <c r="O3450">
        <v>329067.27980000002</v>
      </c>
      <c r="P3450">
        <v>17438.7143</v>
      </c>
      <c r="R3450">
        <v>0</v>
      </c>
      <c r="S3450">
        <v>140805.57139999999</v>
      </c>
      <c r="U3450">
        <f t="shared" si="65"/>
        <v>0</v>
      </c>
      <c r="V3450">
        <f t="shared" si="66"/>
        <v>8.1861245665372682</v>
      </c>
      <c r="W3450" t="str">
        <f t="shared" si="67"/>
        <v/>
      </c>
      <c r="X3450">
        <f t="shared" si="68"/>
        <v>0.57085530383250971</v>
      </c>
      <c r="Y3450" t="str">
        <f t="shared" si="69"/>
        <v/>
      </c>
      <c r="AA3450">
        <v>17438.7143</v>
      </c>
      <c r="AC3450">
        <v>0</v>
      </c>
      <c r="AD3450">
        <v>140805.57139999999</v>
      </c>
      <c r="AF3450">
        <v>0</v>
      </c>
      <c r="AG3450">
        <v>3349703</v>
      </c>
      <c r="AH3450">
        <v>4718860.63</v>
      </c>
      <c r="AI3450">
        <v>562657.25069999998</v>
      </c>
      <c r="AJ3450">
        <v>233589.97080000001</v>
      </c>
      <c r="AK3450">
        <v>329067.27980000002</v>
      </c>
    </row>
    <row r="3451" spans="1:37" ht="19" customHeight="1">
      <c r="A3451" t="s">
        <v>1301</v>
      </c>
      <c r="B3451" t="s">
        <v>1302</v>
      </c>
      <c r="C3451" t="s">
        <v>1303</v>
      </c>
      <c r="D3451">
        <v>7</v>
      </c>
      <c r="E3451" t="s">
        <v>1177</v>
      </c>
      <c r="G3451" t="s">
        <v>1178</v>
      </c>
      <c r="H3451" t="s">
        <v>1168</v>
      </c>
      <c r="I3451" t="s">
        <v>1165</v>
      </c>
      <c r="J3451" t="s">
        <v>1032</v>
      </c>
      <c r="K3451">
        <v>0</v>
      </c>
      <c r="L3451">
        <v>7079577.2599999998</v>
      </c>
      <c r="M3451">
        <v>493679.80239999999</v>
      </c>
      <c r="N3451">
        <v>0</v>
      </c>
      <c r="O3451">
        <v>493679.80239999999</v>
      </c>
      <c r="P3451">
        <v>99826</v>
      </c>
      <c r="R3451">
        <v>0</v>
      </c>
      <c r="S3451">
        <v>240921.28570000001</v>
      </c>
      <c r="U3451">
        <f t="shared" si="65"/>
        <v>0</v>
      </c>
      <c r="V3451">
        <f t="shared" si="66"/>
        <v>4.1979195697111455</v>
      </c>
      <c r="W3451" t="str">
        <f t="shared" si="67"/>
        <v/>
      </c>
      <c r="X3451">
        <f t="shared" si="68"/>
        <v>0.29273331267608643</v>
      </c>
      <c r="Y3451" t="str">
        <f t="shared" si="69"/>
        <v/>
      </c>
      <c r="AA3451">
        <v>99826</v>
      </c>
      <c r="AC3451">
        <v>0</v>
      </c>
      <c r="AD3451">
        <v>240921.28570000001</v>
      </c>
      <c r="AF3451">
        <v>0</v>
      </c>
      <c r="AG3451">
        <v>0</v>
      </c>
      <c r="AH3451">
        <v>7079577.2599999998</v>
      </c>
      <c r="AI3451">
        <v>493679.80239999999</v>
      </c>
      <c r="AJ3451">
        <v>0</v>
      </c>
      <c r="AK3451">
        <v>493679.80239999999</v>
      </c>
    </row>
    <row r="3452" spans="1:37" ht="19" customHeight="1">
      <c r="A3452" t="s">
        <v>1301</v>
      </c>
      <c r="B3452" t="s">
        <v>1302</v>
      </c>
      <c r="C3452" t="s">
        <v>1303</v>
      </c>
      <c r="D3452">
        <v>7</v>
      </c>
      <c r="E3452" t="s">
        <v>1187</v>
      </c>
      <c r="G3452" t="s">
        <v>1188</v>
      </c>
      <c r="H3452" t="s">
        <v>1071</v>
      </c>
      <c r="I3452" t="s">
        <v>1165</v>
      </c>
      <c r="J3452" t="s">
        <v>1032</v>
      </c>
      <c r="K3452">
        <v>55498</v>
      </c>
      <c r="L3452">
        <v>6883156.9299999997</v>
      </c>
      <c r="M3452">
        <v>483878.3847</v>
      </c>
      <c r="N3452">
        <v>3870.4686000000002</v>
      </c>
      <c r="O3452">
        <v>480007.91609999997</v>
      </c>
      <c r="P3452">
        <v>15770.571400000001</v>
      </c>
      <c r="R3452">
        <v>0</v>
      </c>
      <c r="S3452">
        <v>105076.5714</v>
      </c>
      <c r="U3452">
        <f t="shared" si="65"/>
        <v>0</v>
      </c>
      <c r="V3452">
        <f t="shared" si="66"/>
        <v>9.4334674739056865</v>
      </c>
      <c r="W3452" t="str">
        <f t="shared" si="67"/>
        <v/>
      </c>
      <c r="X3452">
        <f t="shared" si="68"/>
        <v>0.65785819433932746</v>
      </c>
      <c r="Y3452" t="str">
        <f t="shared" si="69"/>
        <v/>
      </c>
      <c r="AA3452">
        <v>15770.571400000001</v>
      </c>
      <c r="AC3452">
        <v>0</v>
      </c>
      <c r="AD3452">
        <v>105076.5714</v>
      </c>
      <c r="AF3452">
        <v>0</v>
      </c>
      <c r="AG3452">
        <v>55498</v>
      </c>
      <c r="AH3452">
        <v>6883156.9299999997</v>
      </c>
      <c r="AI3452">
        <v>483878.3847</v>
      </c>
      <c r="AJ3452">
        <v>3870.4686000000002</v>
      </c>
      <c r="AK3452">
        <v>480007.91609999997</v>
      </c>
    </row>
    <row r="3453" spans="1:37" ht="19" customHeight="1">
      <c r="A3453" t="s">
        <v>1301</v>
      </c>
      <c r="B3453" t="s">
        <v>1302</v>
      </c>
      <c r="C3453" t="s">
        <v>1303</v>
      </c>
      <c r="D3453">
        <v>7</v>
      </c>
      <c r="E3453" t="s">
        <v>1191</v>
      </c>
      <c r="G3453" t="s">
        <v>1192</v>
      </c>
      <c r="H3453" t="s">
        <v>1071</v>
      </c>
      <c r="I3453" t="s">
        <v>1165</v>
      </c>
      <c r="J3453" t="s">
        <v>1032</v>
      </c>
      <c r="K3453">
        <v>475580</v>
      </c>
      <c r="L3453">
        <v>5919080.5800000001</v>
      </c>
      <c r="M3453">
        <v>445943.92509999999</v>
      </c>
      <c r="N3453">
        <v>33166.914799999999</v>
      </c>
      <c r="O3453">
        <v>412777.01020000002</v>
      </c>
      <c r="P3453">
        <v>5034.1428999999998</v>
      </c>
      <c r="R3453">
        <v>0</v>
      </c>
      <c r="S3453">
        <v>56693.142899999999</v>
      </c>
      <c r="U3453">
        <f t="shared" si="65"/>
        <v>0</v>
      </c>
      <c r="V3453">
        <f t="shared" si="66"/>
        <v>16.113464402764659</v>
      </c>
      <c r="W3453" t="str">
        <f t="shared" si="67"/>
        <v/>
      </c>
      <c r="X3453">
        <f t="shared" si="68"/>
        <v>1.1237033573294049</v>
      </c>
      <c r="Y3453" t="str">
        <f t="shared" si="69"/>
        <v/>
      </c>
      <c r="AA3453">
        <v>5034.1428999999998</v>
      </c>
      <c r="AC3453">
        <v>0</v>
      </c>
      <c r="AD3453">
        <v>56693.142899999999</v>
      </c>
      <c r="AF3453">
        <v>0</v>
      </c>
      <c r="AG3453">
        <v>475580</v>
      </c>
      <c r="AH3453">
        <v>5919080.5800000001</v>
      </c>
      <c r="AI3453">
        <v>445943.92509999999</v>
      </c>
      <c r="AJ3453">
        <v>33166.914799999999</v>
      </c>
      <c r="AK3453">
        <v>412777.01020000002</v>
      </c>
    </row>
    <row r="3454" spans="1:37" ht="19" customHeight="1">
      <c r="A3454" t="s">
        <v>1301</v>
      </c>
      <c r="B3454" t="s">
        <v>1302</v>
      </c>
      <c r="C3454" t="s">
        <v>1303</v>
      </c>
      <c r="D3454">
        <v>7</v>
      </c>
      <c r="E3454" t="s">
        <v>1199</v>
      </c>
      <c r="G3454" t="s">
        <v>1200</v>
      </c>
      <c r="H3454" t="s">
        <v>1168</v>
      </c>
      <c r="I3454" t="s">
        <v>1165</v>
      </c>
      <c r="J3454" t="s">
        <v>1032</v>
      </c>
      <c r="K3454">
        <v>570503</v>
      </c>
      <c r="L3454">
        <v>3267918.45</v>
      </c>
      <c r="M3454">
        <v>267673.62359999999</v>
      </c>
      <c r="N3454">
        <v>39785.785400000001</v>
      </c>
      <c r="O3454">
        <v>227887.8382</v>
      </c>
      <c r="P3454">
        <v>6642.4286000000002</v>
      </c>
      <c r="R3454">
        <v>0</v>
      </c>
      <c r="S3454">
        <v>77729.571400000001</v>
      </c>
      <c r="U3454">
        <f t="shared" si="65"/>
        <v>0</v>
      </c>
      <c r="V3454">
        <f t="shared" si="66"/>
        <v>7.054534221046425</v>
      </c>
      <c r="W3454" t="str">
        <f t="shared" si="67"/>
        <v/>
      </c>
      <c r="X3454">
        <f t="shared" si="68"/>
        <v>0.49195034009558797</v>
      </c>
      <c r="Y3454" t="str">
        <f t="shared" si="69"/>
        <v/>
      </c>
      <c r="AA3454">
        <v>6642.4286000000002</v>
      </c>
      <c r="AC3454">
        <v>0</v>
      </c>
      <c r="AD3454">
        <v>77729.571400000001</v>
      </c>
      <c r="AF3454">
        <v>0</v>
      </c>
      <c r="AG3454">
        <v>570503</v>
      </c>
      <c r="AH3454">
        <v>3267918.45</v>
      </c>
      <c r="AI3454">
        <v>267673.62359999999</v>
      </c>
      <c r="AJ3454">
        <v>39785.785400000001</v>
      </c>
      <c r="AK3454">
        <v>227887.8382</v>
      </c>
    </row>
    <row r="3455" spans="1:37" ht="19" customHeight="1">
      <c r="A3455" t="s">
        <v>1301</v>
      </c>
      <c r="B3455" t="s">
        <v>1302</v>
      </c>
      <c r="C3455" t="s">
        <v>1303</v>
      </c>
      <c r="D3455">
        <v>7</v>
      </c>
      <c r="E3455" t="s">
        <v>1211</v>
      </c>
      <c r="G3455" t="s">
        <v>1212</v>
      </c>
      <c r="H3455" t="s">
        <v>1168</v>
      </c>
      <c r="I3455" t="s">
        <v>1165</v>
      </c>
      <c r="J3455" t="s">
        <v>1032</v>
      </c>
      <c r="K3455">
        <v>599942</v>
      </c>
      <c r="L3455">
        <v>2694599.81</v>
      </c>
      <c r="M3455">
        <v>229749.03719999999</v>
      </c>
      <c r="N3455">
        <v>41835.789700000001</v>
      </c>
      <c r="O3455">
        <v>187913.2475</v>
      </c>
      <c r="P3455">
        <v>4395</v>
      </c>
      <c r="R3455">
        <v>0</v>
      </c>
      <c r="S3455">
        <v>33203.142899999999</v>
      </c>
      <c r="U3455">
        <f t="shared" si="65"/>
        <v>0</v>
      </c>
      <c r="V3455">
        <f t="shared" si="66"/>
        <v>14.174827708855236</v>
      </c>
      <c r="W3455" t="str">
        <f t="shared" si="67"/>
        <v/>
      </c>
      <c r="X3455">
        <f t="shared" si="68"/>
        <v>0.9884995263075359</v>
      </c>
      <c r="Y3455" t="str">
        <f t="shared" si="69"/>
        <v/>
      </c>
      <c r="AA3455">
        <v>4395</v>
      </c>
      <c r="AC3455">
        <v>0</v>
      </c>
      <c r="AD3455">
        <v>33203.142899999999</v>
      </c>
      <c r="AF3455">
        <v>0</v>
      </c>
      <c r="AG3455">
        <v>599942</v>
      </c>
      <c r="AH3455">
        <v>2694599.81</v>
      </c>
      <c r="AI3455">
        <v>229749.03719999999</v>
      </c>
      <c r="AJ3455">
        <v>41835.789700000001</v>
      </c>
      <c r="AK3455">
        <v>187913.2475</v>
      </c>
    </row>
    <row r="3456" spans="1:37" ht="19" customHeight="1">
      <c r="A3456" t="s">
        <v>1301</v>
      </c>
      <c r="B3456" t="s">
        <v>1302</v>
      </c>
      <c r="C3456" t="s">
        <v>1303</v>
      </c>
      <c r="D3456">
        <v>7</v>
      </c>
      <c r="E3456" t="s">
        <v>1201</v>
      </c>
      <c r="G3456" t="s">
        <v>1202</v>
      </c>
      <c r="H3456" t="s">
        <v>1168</v>
      </c>
      <c r="I3456" t="s">
        <v>1165</v>
      </c>
      <c r="J3456" t="s">
        <v>1032</v>
      </c>
      <c r="K3456">
        <v>0</v>
      </c>
      <c r="L3456">
        <v>2823612.57</v>
      </c>
      <c r="M3456">
        <v>196880.71429999999</v>
      </c>
      <c r="N3456">
        <v>0</v>
      </c>
      <c r="O3456">
        <v>196880.71429999999</v>
      </c>
      <c r="P3456">
        <v>38655.7143</v>
      </c>
      <c r="R3456">
        <v>0</v>
      </c>
      <c r="S3456">
        <v>109440.71430000001</v>
      </c>
      <c r="U3456">
        <f t="shared" si="65"/>
        <v>0</v>
      </c>
      <c r="V3456">
        <f t="shared" si="66"/>
        <v>3.6857692940488622</v>
      </c>
      <c r="W3456" t="str">
        <f t="shared" si="67"/>
        <v/>
      </c>
      <c r="X3456">
        <f t="shared" si="68"/>
        <v>0.25699591334421168</v>
      </c>
      <c r="Y3456" t="str">
        <f t="shared" si="69"/>
        <v/>
      </c>
      <c r="AA3456">
        <v>38655.7143</v>
      </c>
      <c r="AC3456">
        <v>0</v>
      </c>
      <c r="AD3456">
        <v>109440.71430000001</v>
      </c>
      <c r="AF3456">
        <v>0</v>
      </c>
      <c r="AG3456">
        <v>0</v>
      </c>
      <c r="AH3456">
        <v>2823612.57</v>
      </c>
      <c r="AI3456">
        <v>196880.71429999999</v>
      </c>
      <c r="AJ3456">
        <v>0</v>
      </c>
      <c r="AK3456">
        <v>196880.71429999999</v>
      </c>
    </row>
    <row r="3457" spans="1:37" ht="19" customHeight="1">
      <c r="A3457" t="s">
        <v>1301</v>
      </c>
      <c r="B3457" t="s">
        <v>1302</v>
      </c>
      <c r="C3457" t="s">
        <v>1303</v>
      </c>
      <c r="D3457">
        <v>7</v>
      </c>
      <c r="E3457" t="s">
        <v>1195</v>
      </c>
      <c r="F3457" t="s">
        <v>1196</v>
      </c>
      <c r="G3457" t="s">
        <v>1196</v>
      </c>
      <c r="H3457" t="s">
        <v>1168</v>
      </c>
      <c r="I3457" t="s">
        <v>1165</v>
      </c>
      <c r="J3457" t="s">
        <v>1039</v>
      </c>
      <c r="K3457">
        <v>2724.92</v>
      </c>
      <c r="L3457">
        <v>22480.550899999998</v>
      </c>
      <c r="M3457">
        <v>175771.57519999999</v>
      </c>
      <c r="N3457">
        <v>19003.673999999999</v>
      </c>
      <c r="O3457">
        <v>156767.90109999999</v>
      </c>
      <c r="P3457">
        <v>2737.4286000000002</v>
      </c>
      <c r="Q3457">
        <v>60610.2857</v>
      </c>
      <c r="S3457">
        <v>60610.2857</v>
      </c>
      <c r="U3457">
        <f t="shared" si="65"/>
        <v>0</v>
      </c>
      <c r="V3457">
        <f t="shared" si="66"/>
        <v>5.9408754068005609E-2</v>
      </c>
      <c r="W3457" t="str">
        <f t="shared" si="67"/>
        <v/>
      </c>
      <c r="X3457">
        <f t="shared" si="68"/>
        <v>0.41428983114942536</v>
      </c>
      <c r="Y3457" t="str">
        <f t="shared" si="69"/>
        <v/>
      </c>
      <c r="AA3457">
        <v>2737.4286000000002</v>
      </c>
      <c r="AB3457">
        <v>60610.2857</v>
      </c>
      <c r="AD3457">
        <v>60610.2857</v>
      </c>
      <c r="AF3457">
        <v>0</v>
      </c>
      <c r="AG3457">
        <v>2724.92</v>
      </c>
      <c r="AH3457">
        <v>22480.550899999998</v>
      </c>
      <c r="AI3457">
        <v>175771.57519999999</v>
      </c>
      <c r="AJ3457">
        <v>19003.673999999999</v>
      </c>
      <c r="AK3457">
        <v>156767.90109999999</v>
      </c>
    </row>
    <row r="3458" spans="1:37" ht="19" customHeight="1">
      <c r="A3458" t="s">
        <v>1301</v>
      </c>
      <c r="B3458" t="s">
        <v>1302</v>
      </c>
      <c r="C3458" t="s">
        <v>1303</v>
      </c>
      <c r="D3458">
        <v>7</v>
      </c>
      <c r="E3458" t="s">
        <v>1209</v>
      </c>
      <c r="G3458" t="s">
        <v>1210</v>
      </c>
      <c r="H3458" t="s">
        <v>1168</v>
      </c>
      <c r="I3458" t="s">
        <v>1165</v>
      </c>
      <c r="J3458" t="s">
        <v>1032</v>
      </c>
      <c r="K3458">
        <v>0</v>
      </c>
      <c r="L3458">
        <v>2347806.34</v>
      </c>
      <c r="M3458">
        <v>163710.15539999999</v>
      </c>
      <c r="N3458">
        <v>0</v>
      </c>
      <c r="O3458">
        <v>163710.15539999999</v>
      </c>
      <c r="P3458">
        <v>5018.7142999999996</v>
      </c>
      <c r="R3458">
        <v>0</v>
      </c>
      <c r="S3458">
        <v>37339.571400000001</v>
      </c>
      <c r="U3458">
        <f t="shared" si="65"/>
        <v>0</v>
      </c>
      <c r="V3458">
        <f t="shared" si="66"/>
        <v>8.9824519441132544</v>
      </c>
      <c r="W3458" t="str">
        <f t="shared" si="67"/>
        <v/>
      </c>
      <c r="X3458">
        <f t="shared" si="68"/>
        <v>0.62633726580864968</v>
      </c>
      <c r="Y3458" t="str">
        <f t="shared" si="69"/>
        <v/>
      </c>
      <c r="AA3458">
        <v>5018.7142999999996</v>
      </c>
      <c r="AC3458">
        <v>0</v>
      </c>
      <c r="AD3458">
        <v>37339.571400000001</v>
      </c>
      <c r="AF3458">
        <v>0</v>
      </c>
      <c r="AG3458">
        <v>0</v>
      </c>
      <c r="AH3458">
        <v>2347806.34</v>
      </c>
      <c r="AI3458">
        <v>163710.15539999999</v>
      </c>
      <c r="AJ3458">
        <v>0</v>
      </c>
      <c r="AK3458">
        <v>163710.15539999999</v>
      </c>
    </row>
    <row r="3459" spans="1:37" ht="19" customHeight="1">
      <c r="A3459" t="s">
        <v>1301</v>
      </c>
      <c r="B3459" t="s">
        <v>1302</v>
      </c>
      <c r="C3459" t="s">
        <v>1303</v>
      </c>
      <c r="D3459">
        <v>7</v>
      </c>
      <c r="E3459" t="s">
        <v>1203</v>
      </c>
      <c r="G3459" t="s">
        <v>1204</v>
      </c>
      <c r="H3459" t="s">
        <v>1071</v>
      </c>
      <c r="I3459" t="s">
        <v>1165</v>
      </c>
      <c r="J3459" t="s">
        <v>1032</v>
      </c>
      <c r="K3459">
        <v>2395</v>
      </c>
      <c r="L3459">
        <v>2005809.61</v>
      </c>
      <c r="M3459">
        <v>140043.9497</v>
      </c>
      <c r="N3459">
        <v>167.02690000000001</v>
      </c>
      <c r="O3459">
        <v>139876.9228</v>
      </c>
      <c r="P3459">
        <v>5243.1428999999998</v>
      </c>
      <c r="R3459">
        <v>0</v>
      </c>
      <c r="S3459">
        <v>29352.857100000001</v>
      </c>
      <c r="U3459">
        <f t="shared" si="65"/>
        <v>0</v>
      </c>
      <c r="V3459">
        <f t="shared" si="66"/>
        <v>9.7737120403568092</v>
      </c>
      <c r="W3459" t="str">
        <f t="shared" si="67"/>
        <v/>
      </c>
      <c r="X3459">
        <f t="shared" si="68"/>
        <v>0.68157857548291023</v>
      </c>
      <c r="Y3459" t="str">
        <f t="shared" si="69"/>
        <v/>
      </c>
      <c r="AA3459">
        <v>5243.1428999999998</v>
      </c>
      <c r="AC3459">
        <v>0</v>
      </c>
      <c r="AD3459">
        <v>29352.857100000001</v>
      </c>
      <c r="AF3459">
        <v>0</v>
      </c>
      <c r="AG3459">
        <v>2395</v>
      </c>
      <c r="AH3459">
        <v>2005809.61</v>
      </c>
      <c r="AI3459">
        <v>140043.9497</v>
      </c>
      <c r="AJ3459">
        <v>167.02690000000001</v>
      </c>
      <c r="AK3459">
        <v>139876.9228</v>
      </c>
    </row>
    <row r="3460" spans="1:37" ht="19" customHeight="1">
      <c r="A3460" t="s">
        <v>1301</v>
      </c>
      <c r="B3460" t="s">
        <v>1302</v>
      </c>
      <c r="C3460" t="s">
        <v>1303</v>
      </c>
      <c r="D3460">
        <v>7</v>
      </c>
      <c r="E3460" t="s">
        <v>1205</v>
      </c>
      <c r="F3460" t="s">
        <v>1206</v>
      </c>
      <c r="G3460" t="s">
        <v>1206</v>
      </c>
      <c r="H3460" t="s">
        <v>1168</v>
      </c>
      <c r="I3460" t="s">
        <v>1165</v>
      </c>
      <c r="J3460" t="s">
        <v>1039</v>
      </c>
      <c r="K3460">
        <v>1955.51</v>
      </c>
      <c r="L3460">
        <v>17524.129000000001</v>
      </c>
      <c r="M3460">
        <v>135841.2525</v>
      </c>
      <c r="N3460">
        <v>13636.605299999999</v>
      </c>
      <c r="O3460">
        <v>122204.64720000001</v>
      </c>
      <c r="P3460">
        <v>7896.8571000000002</v>
      </c>
      <c r="Q3460">
        <v>63099.2857</v>
      </c>
      <c r="S3460">
        <v>63099.2857</v>
      </c>
      <c r="U3460">
        <f t="shared" si="65"/>
        <v>0</v>
      </c>
      <c r="V3460">
        <f t="shared" si="66"/>
        <v>4.4102013843059583E-2</v>
      </c>
      <c r="W3460" t="str">
        <f t="shared" si="67"/>
        <v/>
      </c>
      <c r="X3460">
        <f t="shared" si="68"/>
        <v>0.30754537074396254</v>
      </c>
      <c r="Y3460" t="str">
        <f t="shared" si="69"/>
        <v/>
      </c>
      <c r="AA3460">
        <v>7896.8571000000002</v>
      </c>
      <c r="AB3460">
        <v>63099.2857</v>
      </c>
      <c r="AD3460">
        <v>63099.2857</v>
      </c>
      <c r="AF3460">
        <v>0</v>
      </c>
      <c r="AG3460">
        <v>1955.51</v>
      </c>
      <c r="AH3460">
        <v>17524.129000000001</v>
      </c>
      <c r="AI3460">
        <v>135841.2525</v>
      </c>
      <c r="AJ3460">
        <v>13636.605299999999</v>
      </c>
      <c r="AK3460">
        <v>122204.64720000001</v>
      </c>
    </row>
    <row r="3461" spans="1:37" ht="19" customHeight="1">
      <c r="A3461" t="s">
        <v>1301</v>
      </c>
      <c r="B3461" t="s">
        <v>1302</v>
      </c>
      <c r="C3461" t="s">
        <v>1303</v>
      </c>
      <c r="D3461">
        <v>7</v>
      </c>
      <c r="E3461" t="s">
        <v>1217</v>
      </c>
      <c r="G3461" t="s">
        <v>1218</v>
      </c>
      <c r="H3461" t="s">
        <v>1071</v>
      </c>
      <c r="I3461" t="s">
        <v>1165</v>
      </c>
      <c r="J3461" t="s">
        <v>1032</v>
      </c>
      <c r="K3461">
        <v>1483160</v>
      </c>
      <c r="L3461">
        <v>233386.98</v>
      </c>
      <c r="M3461">
        <v>119712.2046</v>
      </c>
      <c r="N3461">
        <v>103438.2118</v>
      </c>
      <c r="O3461">
        <v>16273.9928</v>
      </c>
      <c r="P3461">
        <v>528.28570000000002</v>
      </c>
      <c r="R3461">
        <v>0</v>
      </c>
      <c r="S3461">
        <v>6086.2857000000004</v>
      </c>
      <c r="U3461">
        <f t="shared" si="65"/>
        <v>0</v>
      </c>
      <c r="V3461">
        <f t="shared" si="66"/>
        <v>40.290746972797734</v>
      </c>
      <c r="W3461" t="str">
        <f t="shared" si="67"/>
        <v/>
      </c>
      <c r="X3461">
        <f t="shared" si="68"/>
        <v>2.8098818158151389</v>
      </c>
      <c r="Y3461" t="str">
        <f t="shared" si="69"/>
        <v/>
      </c>
      <c r="AA3461">
        <v>528.28570000000002</v>
      </c>
      <c r="AC3461">
        <v>0</v>
      </c>
      <c r="AD3461">
        <v>6086.2857000000004</v>
      </c>
      <c r="AF3461">
        <v>0</v>
      </c>
      <c r="AG3461">
        <v>1483160</v>
      </c>
      <c r="AH3461">
        <v>233386.98</v>
      </c>
      <c r="AI3461">
        <v>119712.2046</v>
      </c>
      <c r="AJ3461">
        <v>103438.2118</v>
      </c>
      <c r="AK3461">
        <v>16273.9928</v>
      </c>
    </row>
    <row r="3462" spans="1:37" ht="19" customHeight="1">
      <c r="A3462" t="s">
        <v>1301</v>
      </c>
      <c r="B3462" t="s">
        <v>1302</v>
      </c>
      <c r="C3462" t="s">
        <v>1303</v>
      </c>
      <c r="D3462">
        <v>7</v>
      </c>
      <c r="E3462" t="s">
        <v>1193</v>
      </c>
      <c r="G3462" t="s">
        <v>1194</v>
      </c>
      <c r="H3462" t="s">
        <v>1071</v>
      </c>
      <c r="I3462" t="s">
        <v>1165</v>
      </c>
      <c r="J3462" t="s">
        <v>1032</v>
      </c>
      <c r="K3462">
        <v>833</v>
      </c>
      <c r="L3462">
        <v>1429348.3</v>
      </c>
      <c r="M3462">
        <v>99725.026100000003</v>
      </c>
      <c r="N3462">
        <v>58.101199999999999</v>
      </c>
      <c r="O3462">
        <v>99666.924899999998</v>
      </c>
      <c r="P3462">
        <v>10101.142900000001</v>
      </c>
      <c r="R3462">
        <v>0</v>
      </c>
      <c r="S3462">
        <v>19300.571400000001</v>
      </c>
      <c r="U3462">
        <f t="shared" si="65"/>
        <v>0</v>
      </c>
      <c r="V3462">
        <f t="shared" si="66"/>
        <v>10.585780599517083</v>
      </c>
      <c r="W3462" t="str">
        <f t="shared" si="67"/>
        <v/>
      </c>
      <c r="X3462">
        <f t="shared" si="68"/>
        <v>0.7381352605964816</v>
      </c>
      <c r="Y3462" t="str">
        <f t="shared" si="69"/>
        <v/>
      </c>
      <c r="AA3462">
        <v>10101.142900000001</v>
      </c>
      <c r="AC3462">
        <v>0</v>
      </c>
      <c r="AD3462">
        <v>19300.571400000001</v>
      </c>
      <c r="AF3462">
        <v>0</v>
      </c>
      <c r="AG3462">
        <v>833</v>
      </c>
      <c r="AH3462">
        <v>1429348.3</v>
      </c>
      <c r="AI3462">
        <v>99725.026100000003</v>
      </c>
      <c r="AJ3462">
        <v>58.101199999999999</v>
      </c>
      <c r="AK3462">
        <v>99666.924899999998</v>
      </c>
    </row>
    <row r="3463" spans="1:37" ht="19" customHeight="1">
      <c r="A3463" t="s">
        <v>1301</v>
      </c>
      <c r="B3463" t="s">
        <v>1302</v>
      </c>
      <c r="C3463" t="s">
        <v>1303</v>
      </c>
      <c r="D3463">
        <v>7</v>
      </c>
      <c r="E3463" t="s">
        <v>1207</v>
      </c>
      <c r="G3463" t="s">
        <v>1208</v>
      </c>
      <c r="H3463" t="s">
        <v>1168</v>
      </c>
      <c r="I3463" t="s">
        <v>1165</v>
      </c>
      <c r="J3463" t="s">
        <v>1032</v>
      </c>
      <c r="K3463">
        <v>0</v>
      </c>
      <c r="L3463">
        <v>1356741.65</v>
      </c>
      <c r="M3463">
        <v>94608.1302</v>
      </c>
      <c r="N3463">
        <v>0</v>
      </c>
      <c r="O3463">
        <v>94608.1302</v>
      </c>
      <c r="P3463">
        <v>2605.5713999999998</v>
      </c>
      <c r="R3463">
        <v>0</v>
      </c>
      <c r="S3463">
        <v>10658</v>
      </c>
      <c r="U3463">
        <f t="shared" si="65"/>
        <v>0</v>
      </c>
      <c r="V3463">
        <f t="shared" si="66"/>
        <v>18.185422754202072</v>
      </c>
      <c r="W3463" t="str">
        <f t="shared" si="67"/>
        <v/>
      </c>
      <c r="X3463">
        <f t="shared" si="68"/>
        <v>1.2681035064203952</v>
      </c>
      <c r="Y3463" t="str">
        <f t="shared" si="69"/>
        <v/>
      </c>
      <c r="AA3463">
        <v>2605.5713999999998</v>
      </c>
      <c r="AC3463">
        <v>0</v>
      </c>
      <c r="AD3463">
        <v>10658</v>
      </c>
      <c r="AF3463">
        <v>0</v>
      </c>
      <c r="AG3463">
        <v>0</v>
      </c>
      <c r="AH3463">
        <v>1356741.65</v>
      </c>
      <c r="AI3463">
        <v>94608.1302</v>
      </c>
      <c r="AJ3463">
        <v>0</v>
      </c>
      <c r="AK3463">
        <v>94608.1302</v>
      </c>
    </row>
    <row r="3464" spans="1:37" ht="19" customHeight="1">
      <c r="A3464" t="s">
        <v>1301</v>
      </c>
      <c r="B3464" t="s">
        <v>1302</v>
      </c>
      <c r="C3464" t="s">
        <v>1303</v>
      </c>
      <c r="D3464">
        <v>7</v>
      </c>
      <c r="E3464" t="s">
        <v>1213</v>
      </c>
      <c r="G3464" t="s">
        <v>1214</v>
      </c>
      <c r="H3464" t="s">
        <v>1071</v>
      </c>
      <c r="I3464" t="s">
        <v>1165</v>
      </c>
      <c r="J3464" t="s">
        <v>1032</v>
      </c>
      <c r="K3464">
        <v>0</v>
      </c>
      <c r="L3464">
        <v>1205542</v>
      </c>
      <c r="M3464">
        <v>84069.702399999995</v>
      </c>
      <c r="N3464">
        <v>0</v>
      </c>
      <c r="O3464">
        <v>84069.702399999995</v>
      </c>
      <c r="P3464">
        <v>2768.7143000000001</v>
      </c>
      <c r="R3464">
        <v>0</v>
      </c>
      <c r="S3464">
        <v>23130.142899999999</v>
      </c>
      <c r="U3464">
        <f t="shared" si="65"/>
        <v>0</v>
      </c>
      <c r="V3464">
        <f t="shared" si="66"/>
        <v>7.4457078133436747</v>
      </c>
      <c r="W3464" t="str">
        <f t="shared" si="67"/>
        <v/>
      </c>
      <c r="X3464">
        <f t="shared" si="68"/>
        <v>0.51923403749115127</v>
      </c>
      <c r="Y3464" t="str">
        <f t="shared" si="69"/>
        <v/>
      </c>
      <c r="AA3464">
        <v>2768.7143000000001</v>
      </c>
      <c r="AC3464">
        <v>0</v>
      </c>
      <c r="AD3464">
        <v>23130.142899999999</v>
      </c>
      <c r="AF3464">
        <v>0</v>
      </c>
      <c r="AG3464">
        <v>0</v>
      </c>
      <c r="AH3464">
        <v>1205542</v>
      </c>
      <c r="AI3464">
        <v>84069.702399999995</v>
      </c>
      <c r="AJ3464">
        <v>0</v>
      </c>
      <c r="AK3464">
        <v>84069.702399999995</v>
      </c>
    </row>
    <row r="3465" spans="1:37" ht="19" customHeight="1">
      <c r="A3465" t="s">
        <v>1301</v>
      </c>
      <c r="B3465" t="s">
        <v>1302</v>
      </c>
      <c r="C3465" t="s">
        <v>1303</v>
      </c>
      <c r="D3465">
        <v>7</v>
      </c>
      <c r="E3465" t="s">
        <v>1219</v>
      </c>
      <c r="G3465" t="s">
        <v>1220</v>
      </c>
      <c r="H3465" t="s">
        <v>1071</v>
      </c>
      <c r="I3465" t="s">
        <v>1165</v>
      </c>
      <c r="J3465" t="s">
        <v>1032</v>
      </c>
      <c r="K3465">
        <v>0</v>
      </c>
      <c r="L3465">
        <v>953482.02</v>
      </c>
      <c r="M3465">
        <v>66493.070000000007</v>
      </c>
      <c r="N3465">
        <v>0</v>
      </c>
      <c r="O3465">
        <v>66493.070000000007</v>
      </c>
      <c r="P3465">
        <v>361.57139999999998</v>
      </c>
      <c r="R3465">
        <v>0</v>
      </c>
      <c r="S3465">
        <v>17940.857100000001</v>
      </c>
      <c r="U3465">
        <f t="shared" si="65"/>
        <v>0</v>
      </c>
      <c r="V3465">
        <f t="shared" si="66"/>
        <v>7.5922636462478224</v>
      </c>
      <c r="W3465" t="str">
        <f t="shared" si="67"/>
        <v/>
      </c>
      <c r="X3465">
        <f t="shared" si="68"/>
        <v>0.52946244134568132</v>
      </c>
      <c r="Y3465" t="str">
        <f t="shared" si="69"/>
        <v/>
      </c>
      <c r="AA3465">
        <v>361.57139999999998</v>
      </c>
      <c r="AC3465">
        <v>0</v>
      </c>
      <c r="AD3465">
        <v>17940.857100000001</v>
      </c>
      <c r="AF3465">
        <v>0</v>
      </c>
      <c r="AG3465">
        <v>0</v>
      </c>
      <c r="AH3465">
        <v>953482.02</v>
      </c>
      <c r="AI3465">
        <v>66493.070000000007</v>
      </c>
      <c r="AJ3465">
        <v>0</v>
      </c>
      <c r="AK3465">
        <v>66493.070000000007</v>
      </c>
    </row>
    <row r="3466" spans="1:37" ht="19" customHeight="1">
      <c r="A3466" t="s">
        <v>1301</v>
      </c>
      <c r="B3466" t="s">
        <v>1302</v>
      </c>
      <c r="C3466" t="s">
        <v>1303</v>
      </c>
      <c r="D3466">
        <v>7</v>
      </c>
      <c r="E3466" t="s">
        <v>1225</v>
      </c>
      <c r="G3466" t="s">
        <v>1226</v>
      </c>
      <c r="H3466" t="s">
        <v>1071</v>
      </c>
      <c r="I3466" t="s">
        <v>1165</v>
      </c>
      <c r="J3466" t="s">
        <v>1032</v>
      </c>
      <c r="K3466">
        <v>649108</v>
      </c>
      <c r="L3466">
        <v>261890.68</v>
      </c>
      <c r="M3466">
        <v>63525.630899999996</v>
      </c>
      <c r="N3466">
        <v>45262.439899999998</v>
      </c>
      <c r="O3466">
        <v>18263.190999999999</v>
      </c>
      <c r="P3466">
        <v>146.1429</v>
      </c>
      <c r="R3466">
        <v>0</v>
      </c>
      <c r="S3466">
        <v>3701.7143000000001</v>
      </c>
      <c r="U3466">
        <f t="shared" si="65"/>
        <v>0</v>
      </c>
      <c r="V3466">
        <f t="shared" si="66"/>
        <v>35.157404927611118</v>
      </c>
      <c r="W3466" t="str">
        <f t="shared" si="67"/>
        <v/>
      </c>
      <c r="X3466">
        <f t="shared" si="68"/>
        <v>2.4515911799490921</v>
      </c>
      <c r="Y3466" t="str">
        <f t="shared" si="69"/>
        <v/>
      </c>
      <c r="AA3466">
        <v>146.1429</v>
      </c>
      <c r="AC3466">
        <v>0</v>
      </c>
      <c r="AD3466">
        <v>3701.7143000000001</v>
      </c>
      <c r="AF3466">
        <v>0</v>
      </c>
      <c r="AG3466">
        <v>649108</v>
      </c>
      <c r="AH3466">
        <v>261890.68</v>
      </c>
      <c r="AI3466">
        <v>63525.630899999996</v>
      </c>
      <c r="AJ3466">
        <v>45262.439899999998</v>
      </c>
      <c r="AK3466">
        <v>18263.190999999999</v>
      </c>
    </row>
    <row r="3467" spans="1:37" ht="19" customHeight="1">
      <c r="A3467" t="s">
        <v>1301</v>
      </c>
      <c r="B3467" t="s">
        <v>1302</v>
      </c>
      <c r="C3467" t="s">
        <v>1303</v>
      </c>
      <c r="D3467">
        <v>7</v>
      </c>
      <c r="E3467" t="s">
        <v>1221</v>
      </c>
      <c r="G3467" t="s">
        <v>1222</v>
      </c>
      <c r="H3467" t="s">
        <v>1168</v>
      </c>
      <c r="I3467" t="s">
        <v>1165</v>
      </c>
      <c r="J3467" t="s">
        <v>1032</v>
      </c>
      <c r="K3467">
        <v>126616</v>
      </c>
      <c r="L3467">
        <v>716308.17</v>
      </c>
      <c r="M3467">
        <v>58780.067799999997</v>
      </c>
      <c r="N3467">
        <v>8828.6872999999996</v>
      </c>
      <c r="O3467">
        <v>49951.380599999997</v>
      </c>
      <c r="P3467">
        <v>1732.1429000000001</v>
      </c>
      <c r="R3467">
        <v>0</v>
      </c>
      <c r="S3467">
        <v>17850.7143</v>
      </c>
      <c r="U3467">
        <f t="shared" si="65"/>
        <v>0</v>
      </c>
      <c r="V3467">
        <f t="shared" si="66"/>
        <v>6.745821850469512</v>
      </c>
      <c r="W3467" t="str">
        <f t="shared" si="67"/>
        <v/>
      </c>
      <c r="X3467">
        <f t="shared" si="68"/>
        <v>0.47040988958392227</v>
      </c>
      <c r="Y3467" t="str">
        <f t="shared" si="69"/>
        <v/>
      </c>
      <c r="AA3467">
        <v>1732.1429000000001</v>
      </c>
      <c r="AC3467">
        <v>0</v>
      </c>
      <c r="AD3467">
        <v>17850.7143</v>
      </c>
      <c r="AF3467">
        <v>0</v>
      </c>
      <c r="AG3467">
        <v>126616</v>
      </c>
      <c r="AH3467">
        <v>716308.17</v>
      </c>
      <c r="AI3467">
        <v>58780.067799999997</v>
      </c>
      <c r="AJ3467">
        <v>8828.6872999999996</v>
      </c>
      <c r="AK3467">
        <v>49951.380599999997</v>
      </c>
    </row>
    <row r="3468" spans="1:37" ht="19" customHeight="1">
      <c r="A3468" t="s">
        <v>1301</v>
      </c>
      <c r="B3468" t="s">
        <v>1302</v>
      </c>
      <c r="C3468" t="s">
        <v>1303</v>
      </c>
      <c r="D3468">
        <v>7</v>
      </c>
      <c r="E3468" t="s">
        <v>1223</v>
      </c>
      <c r="G3468" t="s">
        <v>1224</v>
      </c>
      <c r="H3468" t="s">
        <v>1168</v>
      </c>
      <c r="I3468" t="s">
        <v>1165</v>
      </c>
      <c r="J3468" t="s">
        <v>1032</v>
      </c>
      <c r="K3468">
        <v>166110</v>
      </c>
      <c r="L3468">
        <v>542456.06000000006</v>
      </c>
      <c r="M3468">
        <v>49411.369400000003</v>
      </c>
      <c r="N3468">
        <v>11583.2757</v>
      </c>
      <c r="O3468">
        <v>37828.093699999998</v>
      </c>
      <c r="P3468">
        <v>678.28570000000002</v>
      </c>
      <c r="R3468">
        <v>0</v>
      </c>
      <c r="S3468">
        <v>3640.8571000000002</v>
      </c>
      <c r="U3468">
        <f t="shared" si="65"/>
        <v>0</v>
      </c>
      <c r="V3468">
        <f t="shared" si="66"/>
        <v>27.802168576498886</v>
      </c>
      <c r="W3468" t="str">
        <f t="shared" si="67"/>
        <v/>
      </c>
      <c r="X3468">
        <f t="shared" si="68"/>
        <v>1.9387652037051544</v>
      </c>
      <c r="Y3468" t="str">
        <f t="shared" si="69"/>
        <v/>
      </c>
      <c r="AA3468">
        <v>678.28570000000002</v>
      </c>
      <c r="AC3468">
        <v>0</v>
      </c>
      <c r="AD3468">
        <v>3640.8571000000002</v>
      </c>
      <c r="AF3468">
        <v>0</v>
      </c>
      <c r="AG3468">
        <v>166110</v>
      </c>
      <c r="AH3468">
        <v>542456.06000000006</v>
      </c>
      <c r="AI3468">
        <v>49411.369400000003</v>
      </c>
      <c r="AJ3468">
        <v>11583.2757</v>
      </c>
      <c r="AK3468">
        <v>37828.093699999998</v>
      </c>
    </row>
    <row r="3469" spans="1:37" ht="19" customHeight="1">
      <c r="A3469" t="s">
        <v>1301</v>
      </c>
      <c r="B3469" t="s">
        <v>1302</v>
      </c>
      <c r="C3469" t="s">
        <v>1303</v>
      </c>
      <c r="D3469">
        <v>7</v>
      </c>
      <c r="E3469" t="s">
        <v>1233</v>
      </c>
      <c r="G3469" t="s">
        <v>1234</v>
      </c>
      <c r="H3469" t="s">
        <v>1071</v>
      </c>
      <c r="I3469" t="s">
        <v>1165</v>
      </c>
      <c r="J3469" t="s">
        <v>1032</v>
      </c>
      <c r="K3469">
        <v>510294</v>
      </c>
      <c r="L3469">
        <v>154873.45000000001</v>
      </c>
      <c r="M3469">
        <v>46387.381399999998</v>
      </c>
      <c r="N3469">
        <v>35587.066500000001</v>
      </c>
      <c r="O3469">
        <v>10800.3148</v>
      </c>
      <c r="P3469">
        <v>21.428599999999999</v>
      </c>
      <c r="R3469">
        <v>0</v>
      </c>
      <c r="S3469">
        <v>1509.8570999999999</v>
      </c>
      <c r="U3469">
        <f t="shared" si="65"/>
        <v>0</v>
      </c>
      <c r="V3469">
        <f t="shared" si="66"/>
        <v>62.935705258842994</v>
      </c>
      <c r="W3469" t="str">
        <f t="shared" si="67"/>
        <v/>
      </c>
      <c r="X3469">
        <f t="shared" si="68"/>
        <v>4.3890039470811981</v>
      </c>
      <c r="Y3469" t="str">
        <f t="shared" si="69"/>
        <v/>
      </c>
      <c r="AA3469">
        <v>21.428599999999999</v>
      </c>
      <c r="AC3469">
        <v>0</v>
      </c>
      <c r="AD3469">
        <v>1509.8570999999999</v>
      </c>
      <c r="AF3469">
        <v>0</v>
      </c>
      <c r="AG3469">
        <v>510294</v>
      </c>
      <c r="AH3469">
        <v>154873.45000000001</v>
      </c>
      <c r="AI3469">
        <v>46387.381399999998</v>
      </c>
      <c r="AJ3469">
        <v>35587.066500000001</v>
      </c>
      <c r="AK3469">
        <v>10800.3148</v>
      </c>
    </row>
    <row r="3470" spans="1:37" ht="19" customHeight="1">
      <c r="A3470" t="s">
        <v>1301</v>
      </c>
      <c r="B3470" t="s">
        <v>1302</v>
      </c>
      <c r="C3470" t="s">
        <v>1303</v>
      </c>
      <c r="D3470">
        <v>7</v>
      </c>
      <c r="E3470" t="s">
        <v>1197</v>
      </c>
      <c r="G3470" t="s">
        <v>1198</v>
      </c>
      <c r="H3470" t="s">
        <v>1071</v>
      </c>
      <c r="I3470" t="s">
        <v>1165</v>
      </c>
      <c r="J3470" t="s">
        <v>1032</v>
      </c>
      <c r="K3470">
        <v>0</v>
      </c>
      <c r="L3470">
        <v>544712.77</v>
      </c>
      <c r="M3470">
        <v>37982.1181</v>
      </c>
      <c r="N3470">
        <v>0</v>
      </c>
      <c r="O3470">
        <v>37982.1181</v>
      </c>
      <c r="P3470">
        <v>1836</v>
      </c>
      <c r="R3470">
        <v>0</v>
      </c>
      <c r="S3470">
        <v>3839</v>
      </c>
      <c r="U3470">
        <f t="shared" si="65"/>
        <v>0</v>
      </c>
      <c r="V3470">
        <f t="shared" si="66"/>
        <v>20.269890596509509</v>
      </c>
      <c r="W3470" t="str">
        <f t="shared" si="67"/>
        <v/>
      </c>
      <c r="X3470">
        <f t="shared" si="68"/>
        <v>1.4133932981059054</v>
      </c>
      <c r="Y3470" t="str">
        <f t="shared" si="69"/>
        <v/>
      </c>
      <c r="AA3470">
        <v>1836</v>
      </c>
      <c r="AC3470">
        <v>0</v>
      </c>
      <c r="AD3470">
        <v>3839</v>
      </c>
      <c r="AF3470">
        <v>0</v>
      </c>
      <c r="AG3470">
        <v>0</v>
      </c>
      <c r="AH3470">
        <v>544712.77</v>
      </c>
      <c r="AI3470">
        <v>37982.1181</v>
      </c>
      <c r="AJ3470">
        <v>0</v>
      </c>
      <c r="AK3470">
        <v>37982.1181</v>
      </c>
    </row>
    <row r="3471" spans="1:37" ht="19" customHeight="1">
      <c r="A3471" t="s">
        <v>1301</v>
      </c>
      <c r="B3471" t="s">
        <v>1302</v>
      </c>
      <c r="C3471" t="s">
        <v>1303</v>
      </c>
      <c r="D3471">
        <v>7</v>
      </c>
      <c r="E3471" t="s">
        <v>1229</v>
      </c>
      <c r="G3471" t="s">
        <v>1230</v>
      </c>
      <c r="H3471" t="s">
        <v>1071</v>
      </c>
      <c r="I3471" t="s">
        <v>1165</v>
      </c>
      <c r="J3471" t="s">
        <v>1032</v>
      </c>
      <c r="K3471">
        <v>186615</v>
      </c>
      <c r="L3471">
        <v>330155.84000000003</v>
      </c>
      <c r="M3471">
        <v>36038.239000000001</v>
      </c>
      <c r="N3471">
        <v>13014.1378</v>
      </c>
      <c r="O3471">
        <v>23024.1011</v>
      </c>
      <c r="P3471">
        <v>193.8571</v>
      </c>
      <c r="R3471">
        <v>0</v>
      </c>
      <c r="S3471">
        <v>4301.7142999999996</v>
      </c>
      <c r="U3471">
        <f t="shared" si="65"/>
        <v>0</v>
      </c>
      <c r="V3471">
        <f t="shared" si="66"/>
        <v>17.16162454449514</v>
      </c>
      <c r="W3471" t="str">
        <f t="shared" si="67"/>
        <v/>
      </c>
      <c r="X3471">
        <f t="shared" si="68"/>
        <v>1.1968065515515194</v>
      </c>
      <c r="Y3471" t="str">
        <f t="shared" si="69"/>
        <v/>
      </c>
      <c r="AA3471">
        <v>193.8571</v>
      </c>
      <c r="AC3471">
        <v>0</v>
      </c>
      <c r="AD3471">
        <v>4301.7142999999996</v>
      </c>
      <c r="AF3471">
        <v>0</v>
      </c>
      <c r="AG3471">
        <v>186615</v>
      </c>
      <c r="AH3471">
        <v>330155.84000000003</v>
      </c>
      <c r="AI3471">
        <v>36038.239000000001</v>
      </c>
      <c r="AJ3471">
        <v>13014.1378</v>
      </c>
      <c r="AK3471">
        <v>23024.1011</v>
      </c>
    </row>
    <row r="3472" spans="1:37" ht="19" customHeight="1">
      <c r="A3472" t="s">
        <v>1301</v>
      </c>
      <c r="B3472" t="s">
        <v>1302</v>
      </c>
      <c r="C3472" t="s">
        <v>1303</v>
      </c>
      <c r="D3472">
        <v>7</v>
      </c>
      <c r="E3472" t="s">
        <v>1227</v>
      </c>
      <c r="G3472" t="s">
        <v>1228</v>
      </c>
      <c r="H3472" t="s">
        <v>1168</v>
      </c>
      <c r="I3472" t="s">
        <v>1165</v>
      </c>
      <c r="J3472" t="s">
        <v>1032</v>
      </c>
      <c r="K3472">
        <v>295683</v>
      </c>
      <c r="L3472">
        <v>149247.81</v>
      </c>
      <c r="M3472">
        <v>31026.977999999999</v>
      </c>
      <c r="N3472">
        <v>20619.3698</v>
      </c>
      <c r="O3472">
        <v>10407.608200000001</v>
      </c>
      <c r="P3472">
        <v>587.28570000000002</v>
      </c>
      <c r="R3472">
        <v>0</v>
      </c>
      <c r="S3472">
        <v>4230</v>
      </c>
      <c r="U3472">
        <f t="shared" si="65"/>
        <v>0</v>
      </c>
      <c r="V3472">
        <f t="shared" si="66"/>
        <v>15.026369807497467</v>
      </c>
      <c r="W3472" t="str">
        <f t="shared" si="67"/>
        <v/>
      </c>
      <c r="X3472">
        <f t="shared" si="68"/>
        <v>1.0478547112462007</v>
      </c>
      <c r="Y3472" t="str">
        <f t="shared" si="69"/>
        <v/>
      </c>
      <c r="AA3472">
        <v>587.28570000000002</v>
      </c>
      <c r="AC3472">
        <v>0</v>
      </c>
      <c r="AD3472">
        <v>4230</v>
      </c>
      <c r="AF3472">
        <v>0</v>
      </c>
      <c r="AG3472">
        <v>295683</v>
      </c>
      <c r="AH3472">
        <v>149247.81</v>
      </c>
      <c r="AI3472">
        <v>31026.977999999999</v>
      </c>
      <c r="AJ3472">
        <v>20619.3698</v>
      </c>
      <c r="AK3472">
        <v>10407.608200000001</v>
      </c>
    </row>
    <row r="3473" spans="1:37" ht="19" customHeight="1">
      <c r="A3473" t="s">
        <v>1301</v>
      </c>
      <c r="B3473" t="s">
        <v>1302</v>
      </c>
      <c r="C3473" t="s">
        <v>1303</v>
      </c>
      <c r="D3473">
        <v>7</v>
      </c>
      <c r="E3473" t="s">
        <v>1231</v>
      </c>
      <c r="G3473" t="s">
        <v>1232</v>
      </c>
      <c r="H3473" t="s">
        <v>1168</v>
      </c>
      <c r="I3473" t="s">
        <v>1165</v>
      </c>
      <c r="J3473" t="s">
        <v>1032</v>
      </c>
      <c r="K3473">
        <v>150865</v>
      </c>
      <c r="L3473">
        <v>232753.7</v>
      </c>
      <c r="M3473">
        <v>26750.977599999998</v>
      </c>
      <c r="N3473">
        <v>10519.869000000001</v>
      </c>
      <c r="O3473">
        <v>16231.1086</v>
      </c>
      <c r="P3473">
        <v>72.428600000000003</v>
      </c>
      <c r="R3473">
        <v>0</v>
      </c>
      <c r="S3473">
        <v>2725.4286000000002</v>
      </c>
      <c r="U3473">
        <f t="shared" si="65"/>
        <v>0</v>
      </c>
      <c r="V3473">
        <f t="shared" si="66"/>
        <v>20.107909423336729</v>
      </c>
      <c r="W3473" t="str">
        <f t="shared" si="67"/>
        <v/>
      </c>
      <c r="X3473">
        <f t="shared" si="68"/>
        <v>1.4021898165196578</v>
      </c>
      <c r="Y3473" t="str">
        <f t="shared" si="69"/>
        <v/>
      </c>
      <c r="AA3473">
        <v>72.428600000000003</v>
      </c>
      <c r="AC3473">
        <v>0</v>
      </c>
      <c r="AD3473">
        <v>2725.4286000000002</v>
      </c>
      <c r="AF3473">
        <v>0</v>
      </c>
      <c r="AG3473">
        <v>150865</v>
      </c>
      <c r="AH3473">
        <v>232753.7</v>
      </c>
      <c r="AI3473">
        <v>26750.977599999998</v>
      </c>
      <c r="AJ3473">
        <v>10519.869000000001</v>
      </c>
      <c r="AK3473">
        <v>16231.1086</v>
      </c>
    </row>
    <row r="3474" spans="1:37" ht="19" customHeight="1">
      <c r="A3474" t="s">
        <v>1301</v>
      </c>
      <c r="B3474" t="s">
        <v>1302</v>
      </c>
      <c r="C3474" t="s">
        <v>1303</v>
      </c>
      <c r="D3474">
        <v>7</v>
      </c>
      <c r="E3474" t="s">
        <v>1215</v>
      </c>
      <c r="G3474" t="s">
        <v>1216</v>
      </c>
      <c r="H3474" t="s">
        <v>1168</v>
      </c>
      <c r="I3474" t="s">
        <v>1165</v>
      </c>
      <c r="J3474" t="s">
        <v>1032</v>
      </c>
      <c r="K3474">
        <v>0</v>
      </c>
      <c r="L3474">
        <v>374012.81</v>
      </c>
      <c r="M3474">
        <v>26081.523000000001</v>
      </c>
      <c r="N3474">
        <v>0</v>
      </c>
      <c r="O3474">
        <v>26081.523000000001</v>
      </c>
      <c r="P3474">
        <v>12352.571400000001</v>
      </c>
      <c r="R3474">
        <v>0</v>
      </c>
      <c r="S3474">
        <v>31802.571400000001</v>
      </c>
      <c r="U3474">
        <f t="shared" si="65"/>
        <v>0</v>
      </c>
      <c r="V3474">
        <f t="shared" si="66"/>
        <v>1.6800654499457055</v>
      </c>
      <c r="W3474" t="str">
        <f t="shared" si="67"/>
        <v/>
      </c>
      <c r="X3474">
        <f t="shared" si="68"/>
        <v>0.11715819486039601</v>
      </c>
      <c r="Y3474" t="str">
        <f t="shared" si="69"/>
        <v/>
      </c>
      <c r="AA3474">
        <v>12352.571400000001</v>
      </c>
      <c r="AC3474">
        <v>0</v>
      </c>
      <c r="AD3474">
        <v>31802.571400000001</v>
      </c>
      <c r="AF3474">
        <v>0</v>
      </c>
      <c r="AG3474">
        <v>0</v>
      </c>
      <c r="AH3474">
        <v>374012.81</v>
      </c>
      <c r="AI3474">
        <v>26081.523000000001</v>
      </c>
      <c r="AJ3474">
        <v>0</v>
      </c>
      <c r="AK3474">
        <v>26081.523000000001</v>
      </c>
    </row>
    <row r="3475" spans="1:37" ht="19" customHeight="1">
      <c r="A3475" t="s">
        <v>1301</v>
      </c>
      <c r="B3475" t="s">
        <v>1302</v>
      </c>
      <c r="C3475" t="s">
        <v>1303</v>
      </c>
      <c r="D3475">
        <v>7</v>
      </c>
      <c r="E3475" t="s">
        <v>1245</v>
      </c>
      <c r="G3475" t="s">
        <v>1311</v>
      </c>
      <c r="H3475" t="s">
        <v>1311</v>
      </c>
      <c r="I3475" t="s">
        <v>1031</v>
      </c>
      <c r="J3475" t="s">
        <v>1032</v>
      </c>
      <c r="K3475">
        <v>297961</v>
      </c>
      <c r="L3475">
        <v>141161.37</v>
      </c>
      <c r="M3475">
        <v>30613.710599999999</v>
      </c>
      <c r="N3475">
        <v>20772.4624</v>
      </c>
      <c r="O3475">
        <v>9841.2482</v>
      </c>
      <c r="P3475">
        <v>158.42859999999999</v>
      </c>
      <c r="R3475">
        <v>0</v>
      </c>
      <c r="S3475">
        <v>580.57140000000004</v>
      </c>
      <c r="U3475">
        <f t="shared" si="65"/>
        <v>0</v>
      </c>
      <c r="V3475">
        <f t="shared" si="66"/>
        <v>108.05176958916188</v>
      </c>
      <c r="W3475" t="str">
        <f t="shared" si="67"/>
        <v/>
      </c>
      <c r="X3475">
        <f t="shared" si="68"/>
        <v>7.5329016010286223</v>
      </c>
      <c r="Y3475" t="str">
        <f t="shared" si="69"/>
        <v/>
      </c>
      <c r="AA3475">
        <v>158.42859999999999</v>
      </c>
      <c r="AC3475">
        <v>0</v>
      </c>
      <c r="AD3475">
        <v>580.57140000000004</v>
      </c>
      <c r="AF3475">
        <v>0</v>
      </c>
      <c r="AG3475">
        <v>297961</v>
      </c>
      <c r="AH3475">
        <v>141161.37</v>
      </c>
      <c r="AI3475">
        <v>30613.710599999999</v>
      </c>
      <c r="AJ3475">
        <v>20772.4624</v>
      </c>
      <c r="AK3475">
        <v>9841.2482</v>
      </c>
    </row>
    <row r="3476" spans="1:37" ht="19" customHeight="1">
      <c r="A3476" t="s">
        <v>1301</v>
      </c>
      <c r="B3476" t="s">
        <v>1302</v>
      </c>
      <c r="C3476" t="s">
        <v>1303</v>
      </c>
      <c r="D3476">
        <v>7</v>
      </c>
      <c r="E3476" t="s">
        <v>1239</v>
      </c>
      <c r="G3476" t="s">
        <v>1311</v>
      </c>
      <c r="H3476" t="s">
        <v>1311</v>
      </c>
      <c r="I3476" t="s">
        <v>1031</v>
      </c>
      <c r="J3476" t="s">
        <v>1032</v>
      </c>
      <c r="K3476">
        <v>0</v>
      </c>
      <c r="L3476">
        <v>290255.17</v>
      </c>
      <c r="M3476">
        <v>20239.514500000001</v>
      </c>
      <c r="N3476">
        <v>0</v>
      </c>
      <c r="O3476">
        <v>20239.514500000001</v>
      </c>
      <c r="P3476">
        <v>1180.4286</v>
      </c>
      <c r="R3476">
        <v>0</v>
      </c>
      <c r="S3476">
        <v>5260.7142999999996</v>
      </c>
      <c r="U3476">
        <f t="shared" si="65"/>
        <v>0</v>
      </c>
      <c r="V3476">
        <f t="shared" si="66"/>
        <v>7.8820140994378427</v>
      </c>
      <c r="W3476" t="str">
        <f t="shared" si="67"/>
        <v/>
      </c>
      <c r="X3476">
        <f t="shared" si="68"/>
        <v>0.54961342688496029</v>
      </c>
      <c r="Y3476" t="str">
        <f t="shared" si="69"/>
        <v/>
      </c>
      <c r="AA3476">
        <v>1180.4286</v>
      </c>
      <c r="AC3476">
        <v>0</v>
      </c>
      <c r="AD3476">
        <v>5260.7142999999996</v>
      </c>
      <c r="AF3476">
        <v>0</v>
      </c>
      <c r="AG3476">
        <v>0</v>
      </c>
      <c r="AH3476">
        <v>290255.17</v>
      </c>
      <c r="AI3476">
        <v>20239.514500000001</v>
      </c>
      <c r="AJ3476">
        <v>0</v>
      </c>
      <c r="AK3476">
        <v>20239.514500000001</v>
      </c>
    </row>
    <row r="3477" spans="1:37" ht="19" customHeight="1">
      <c r="A3477" t="s">
        <v>1301</v>
      </c>
      <c r="B3477" t="s">
        <v>1302</v>
      </c>
      <c r="C3477" t="s">
        <v>1303</v>
      </c>
      <c r="D3477">
        <v>7</v>
      </c>
      <c r="E3477" t="s">
        <v>1267</v>
      </c>
      <c r="G3477" t="s">
        <v>1311</v>
      </c>
      <c r="H3477" t="s">
        <v>1311</v>
      </c>
      <c r="I3477" t="s">
        <v>1031</v>
      </c>
      <c r="J3477" t="s">
        <v>1032</v>
      </c>
      <c r="K3477">
        <v>76536</v>
      </c>
      <c r="L3477">
        <v>167473.94</v>
      </c>
      <c r="M3477">
        <v>17016.185600000001</v>
      </c>
      <c r="N3477">
        <v>5336.8752000000004</v>
      </c>
      <c r="O3477">
        <v>11679.3104</v>
      </c>
      <c r="P3477">
        <v>149</v>
      </c>
      <c r="R3477">
        <v>0</v>
      </c>
      <c r="S3477">
        <v>748.71429999999998</v>
      </c>
      <c r="U3477">
        <f t="shared" si="65"/>
        <v>0</v>
      </c>
      <c r="V3477">
        <f t="shared" si="66"/>
        <v>46.557896459494444</v>
      </c>
      <c r="W3477" t="str">
        <f t="shared" si="67"/>
        <v/>
      </c>
      <c r="X3477">
        <f t="shared" si="68"/>
        <v>3.2467439945288308</v>
      </c>
      <c r="Y3477" t="str">
        <f t="shared" si="69"/>
        <v/>
      </c>
      <c r="AA3477">
        <v>149</v>
      </c>
      <c r="AC3477">
        <v>0</v>
      </c>
      <c r="AD3477">
        <v>748.71429999999998</v>
      </c>
      <c r="AF3477">
        <v>0</v>
      </c>
      <c r="AG3477">
        <v>76536</v>
      </c>
      <c r="AH3477">
        <v>167473.94</v>
      </c>
      <c r="AI3477">
        <v>17016.185600000001</v>
      </c>
      <c r="AJ3477">
        <v>5336.8752000000004</v>
      </c>
      <c r="AK3477">
        <v>11679.3104</v>
      </c>
    </row>
    <row r="3478" spans="1:37" ht="19" customHeight="1">
      <c r="A3478" t="s">
        <v>1301</v>
      </c>
      <c r="B3478" t="s">
        <v>1302</v>
      </c>
      <c r="C3478" t="s">
        <v>1303</v>
      </c>
      <c r="D3478">
        <v>7</v>
      </c>
      <c r="E3478" t="s">
        <v>1242</v>
      </c>
      <c r="G3478" t="s">
        <v>1311</v>
      </c>
      <c r="H3478" t="s">
        <v>1311</v>
      </c>
      <c r="I3478" t="s">
        <v>1031</v>
      </c>
      <c r="J3478" t="s">
        <v>1032</v>
      </c>
      <c r="K3478">
        <v>7158</v>
      </c>
      <c r="L3478">
        <v>221377.96</v>
      </c>
      <c r="M3478">
        <v>15937.563700000001</v>
      </c>
      <c r="N3478">
        <v>498.97219999999999</v>
      </c>
      <c r="O3478">
        <v>15438.5915</v>
      </c>
      <c r="P3478">
        <v>665.14290000000005</v>
      </c>
      <c r="R3478">
        <v>0</v>
      </c>
      <c r="S3478">
        <v>13129.571400000001</v>
      </c>
      <c r="U3478">
        <f t="shared" si="65"/>
        <v>0</v>
      </c>
      <c r="V3478">
        <f t="shared" si="66"/>
        <v>2.4866001555629063</v>
      </c>
      <c r="W3478" t="str">
        <f t="shared" si="67"/>
        <v/>
      </c>
      <c r="X3478">
        <f t="shared" si="68"/>
        <v>0.17340968299130574</v>
      </c>
      <c r="Y3478" t="str">
        <f t="shared" si="69"/>
        <v/>
      </c>
      <c r="AA3478">
        <v>665.14290000000005</v>
      </c>
      <c r="AC3478">
        <v>0</v>
      </c>
      <c r="AD3478">
        <v>13129.571400000001</v>
      </c>
      <c r="AF3478">
        <v>0</v>
      </c>
      <c r="AG3478">
        <v>7158</v>
      </c>
      <c r="AH3478">
        <v>221377.96</v>
      </c>
      <c r="AI3478">
        <v>15937.563700000001</v>
      </c>
      <c r="AJ3478">
        <v>498.97219999999999</v>
      </c>
      <c r="AK3478">
        <v>15438.5915</v>
      </c>
    </row>
    <row r="3479" spans="1:37" ht="19" customHeight="1">
      <c r="A3479" t="s">
        <v>1301</v>
      </c>
      <c r="B3479" t="s">
        <v>1302</v>
      </c>
      <c r="C3479" t="s">
        <v>1303</v>
      </c>
      <c r="D3479">
        <v>7</v>
      </c>
      <c r="E3479" t="s">
        <v>1248</v>
      </c>
      <c r="G3479" t="s">
        <v>1311</v>
      </c>
      <c r="H3479" t="s">
        <v>1311</v>
      </c>
      <c r="I3479" t="s">
        <v>1031</v>
      </c>
      <c r="J3479" t="s">
        <v>1032</v>
      </c>
      <c r="K3479">
        <v>25066</v>
      </c>
      <c r="L3479">
        <v>163400.24</v>
      </c>
      <c r="M3479">
        <v>13142.4611</v>
      </c>
      <c r="N3479">
        <v>1747.6570999999999</v>
      </c>
      <c r="O3479">
        <v>11394.804</v>
      </c>
      <c r="P3479">
        <v>91.857100000000003</v>
      </c>
      <c r="R3479">
        <v>0</v>
      </c>
      <c r="S3479">
        <v>451.57139999999998</v>
      </c>
      <c r="U3479">
        <f t="shared" si="65"/>
        <v>0</v>
      </c>
      <c r="V3479">
        <f t="shared" si="66"/>
        <v>59.622351130803608</v>
      </c>
      <c r="W3479" t="str">
        <f t="shared" si="67"/>
        <v/>
      </c>
      <c r="X3479">
        <f t="shared" si="68"/>
        <v>4.1576912152920737</v>
      </c>
      <c r="Y3479" t="str">
        <f t="shared" si="69"/>
        <v/>
      </c>
      <c r="AA3479">
        <v>91.857100000000003</v>
      </c>
      <c r="AC3479">
        <v>0</v>
      </c>
      <c r="AD3479">
        <v>451.57139999999998</v>
      </c>
      <c r="AF3479">
        <v>0</v>
      </c>
      <c r="AG3479">
        <v>25066</v>
      </c>
      <c r="AH3479">
        <v>163400.24</v>
      </c>
      <c r="AI3479">
        <v>13142.4611</v>
      </c>
      <c r="AJ3479">
        <v>1747.6570999999999</v>
      </c>
      <c r="AK3479">
        <v>11394.804</v>
      </c>
    </row>
    <row r="3480" spans="1:37" ht="19" customHeight="1">
      <c r="A3480" t="s">
        <v>1301</v>
      </c>
      <c r="B3480" t="s">
        <v>1302</v>
      </c>
      <c r="C3480" t="s">
        <v>1303</v>
      </c>
      <c r="D3480">
        <v>7</v>
      </c>
      <c r="E3480" t="s">
        <v>1243</v>
      </c>
      <c r="G3480" t="s">
        <v>1311</v>
      </c>
      <c r="H3480" t="s">
        <v>1311</v>
      </c>
      <c r="I3480" t="s">
        <v>1031</v>
      </c>
      <c r="J3480" t="s">
        <v>1032</v>
      </c>
      <c r="K3480">
        <v>0</v>
      </c>
      <c r="L3480">
        <v>171819.21</v>
      </c>
      <c r="M3480">
        <v>11983.076499999999</v>
      </c>
      <c r="N3480">
        <v>0</v>
      </c>
      <c r="O3480">
        <v>11983.076499999999</v>
      </c>
      <c r="P3480">
        <v>107.4286</v>
      </c>
      <c r="R3480">
        <v>0</v>
      </c>
      <c r="S3480">
        <v>779.71429999999998</v>
      </c>
      <c r="U3480">
        <f t="shared" si="65"/>
        <v>0</v>
      </c>
      <c r="V3480">
        <f t="shared" si="66"/>
        <v>31.480250430922489</v>
      </c>
      <c r="W3480" t="str">
        <f t="shared" si="67"/>
        <v/>
      </c>
      <c r="X3480">
        <f t="shared" si="68"/>
        <v>2.1955068304231067</v>
      </c>
      <c r="Y3480" t="str">
        <f t="shared" si="69"/>
        <v/>
      </c>
      <c r="AA3480">
        <v>107.4286</v>
      </c>
      <c r="AC3480">
        <v>0</v>
      </c>
      <c r="AD3480">
        <v>779.71429999999998</v>
      </c>
      <c r="AF3480">
        <v>0</v>
      </c>
      <c r="AG3480">
        <v>0</v>
      </c>
      <c r="AH3480">
        <v>171819.21</v>
      </c>
      <c r="AI3480">
        <v>11983.076499999999</v>
      </c>
      <c r="AJ3480">
        <v>0</v>
      </c>
      <c r="AK3480">
        <v>11983.076499999999</v>
      </c>
    </row>
    <row r="3481" spans="1:37" ht="19" customHeight="1">
      <c r="A3481" t="s">
        <v>1301</v>
      </c>
      <c r="B3481" t="s">
        <v>1302</v>
      </c>
      <c r="C3481" t="s">
        <v>1303</v>
      </c>
      <c r="D3481">
        <v>7</v>
      </c>
      <c r="E3481" t="s">
        <v>1236</v>
      </c>
      <c r="G3481" t="s">
        <v>1311</v>
      </c>
      <c r="H3481" t="s">
        <v>1311</v>
      </c>
      <c r="I3481" t="s">
        <v>1031</v>
      </c>
      <c r="J3481" t="s">
        <v>1032</v>
      </c>
      <c r="K3481">
        <v>0</v>
      </c>
      <c r="L3481">
        <v>115586.24000000001</v>
      </c>
      <c r="M3481">
        <v>8059.5995999999996</v>
      </c>
      <c r="N3481">
        <v>0</v>
      </c>
      <c r="O3481">
        <v>8059.5995999999996</v>
      </c>
      <c r="P3481">
        <v>9790.1429000000007</v>
      </c>
      <c r="R3481">
        <v>0</v>
      </c>
      <c r="S3481">
        <v>33404.857100000001</v>
      </c>
      <c r="U3481">
        <f t="shared" si="65"/>
        <v>0</v>
      </c>
      <c r="V3481">
        <f t="shared" si="66"/>
        <v>0.49430895484956283</v>
      </c>
      <c r="W3481" t="str">
        <f t="shared" si="67"/>
        <v/>
      </c>
      <c r="X3481">
        <f t="shared" si="68"/>
        <v>3.4467184457094152E-2</v>
      </c>
      <c r="Y3481" t="str">
        <f t="shared" si="69"/>
        <v/>
      </c>
      <c r="AA3481">
        <v>9790.1429000000007</v>
      </c>
      <c r="AC3481">
        <v>0</v>
      </c>
      <c r="AD3481">
        <v>33404.857100000001</v>
      </c>
      <c r="AF3481">
        <v>0</v>
      </c>
      <c r="AG3481">
        <v>0</v>
      </c>
      <c r="AH3481">
        <v>115586.24000000001</v>
      </c>
      <c r="AI3481">
        <v>8059.5995999999996</v>
      </c>
      <c r="AJ3481">
        <v>0</v>
      </c>
      <c r="AK3481">
        <v>8059.5995999999996</v>
      </c>
    </row>
    <row r="3482" spans="1:37" ht="19" customHeight="1">
      <c r="A3482" t="s">
        <v>1301</v>
      </c>
      <c r="B3482" t="s">
        <v>1302</v>
      </c>
      <c r="C3482" t="s">
        <v>1303</v>
      </c>
      <c r="D3482">
        <v>7</v>
      </c>
      <c r="E3482" t="s">
        <v>1249</v>
      </c>
      <c r="G3482" t="s">
        <v>1311</v>
      </c>
      <c r="H3482" t="s">
        <v>1311</v>
      </c>
      <c r="I3482" t="s">
        <v>1031</v>
      </c>
      <c r="J3482" t="s">
        <v>1032</v>
      </c>
      <c r="K3482">
        <v>14682</v>
      </c>
      <c r="L3482">
        <v>70586.3</v>
      </c>
      <c r="M3482">
        <v>5945.7281000000003</v>
      </c>
      <c r="N3482">
        <v>1023.5622</v>
      </c>
      <c r="O3482">
        <v>4922.1659</v>
      </c>
      <c r="P3482">
        <v>94.142899999999997</v>
      </c>
      <c r="R3482">
        <v>0</v>
      </c>
      <c r="S3482">
        <v>388.71429999999998</v>
      </c>
      <c r="U3482">
        <f t="shared" si="65"/>
        <v>0</v>
      </c>
      <c r="V3482">
        <f t="shared" si="66"/>
        <v>31.337117554681463</v>
      </c>
      <c r="W3482" t="str">
        <f t="shared" si="67"/>
        <v/>
      </c>
      <c r="X3482">
        <f t="shared" si="68"/>
        <v>2.1851260130420429</v>
      </c>
      <c r="Y3482" t="str">
        <f t="shared" si="69"/>
        <v/>
      </c>
      <c r="AA3482">
        <v>94.142899999999997</v>
      </c>
      <c r="AC3482">
        <v>0</v>
      </c>
      <c r="AD3482">
        <v>388.71429999999998</v>
      </c>
      <c r="AF3482">
        <v>0</v>
      </c>
      <c r="AG3482">
        <v>14682</v>
      </c>
      <c r="AH3482">
        <v>70586.3</v>
      </c>
      <c r="AI3482">
        <v>5945.7281000000003</v>
      </c>
      <c r="AJ3482">
        <v>1023.5622</v>
      </c>
      <c r="AK3482">
        <v>4922.1659</v>
      </c>
    </row>
    <row r="3483" spans="1:37" ht="19" customHeight="1">
      <c r="A3483" t="s">
        <v>1301</v>
      </c>
      <c r="B3483" t="s">
        <v>1302</v>
      </c>
      <c r="C3483" t="s">
        <v>1303</v>
      </c>
      <c r="D3483">
        <v>7</v>
      </c>
      <c r="E3483" t="s">
        <v>1238</v>
      </c>
      <c r="G3483" t="s">
        <v>1311</v>
      </c>
      <c r="H3483" t="s">
        <v>1311</v>
      </c>
      <c r="I3483" t="s">
        <v>1031</v>
      </c>
      <c r="J3483" t="s">
        <v>1032</v>
      </c>
      <c r="K3483">
        <v>19774</v>
      </c>
      <c r="L3483">
        <v>61940.88</v>
      </c>
      <c r="M3483">
        <v>5698.1142</v>
      </c>
      <c r="N3483">
        <v>1378.7584999999999</v>
      </c>
      <c r="O3483">
        <v>4319.3557000000001</v>
      </c>
      <c r="P3483">
        <v>69.857100000000003</v>
      </c>
      <c r="R3483">
        <v>0</v>
      </c>
      <c r="S3483">
        <v>341.1429</v>
      </c>
      <c r="U3483">
        <f t="shared" si="65"/>
        <v>0</v>
      </c>
      <c r="V3483">
        <f t="shared" si="66"/>
        <v>34.218957175172889</v>
      </c>
      <c r="W3483" t="str">
        <f t="shared" si="67"/>
        <v/>
      </c>
      <c r="X3483">
        <f t="shared" si="68"/>
        <v>2.3861446751074529</v>
      </c>
      <c r="Y3483" t="str">
        <f t="shared" si="69"/>
        <v/>
      </c>
      <c r="AA3483">
        <v>69.857100000000003</v>
      </c>
      <c r="AC3483">
        <v>0</v>
      </c>
      <c r="AD3483">
        <v>341.1429</v>
      </c>
      <c r="AF3483">
        <v>0</v>
      </c>
      <c r="AG3483">
        <v>19774</v>
      </c>
      <c r="AH3483">
        <v>61940.88</v>
      </c>
      <c r="AI3483">
        <v>5698.1142</v>
      </c>
      <c r="AJ3483">
        <v>1378.7584999999999</v>
      </c>
      <c r="AK3483">
        <v>4319.3557000000001</v>
      </c>
    </row>
    <row r="3484" spans="1:37" ht="19" customHeight="1">
      <c r="A3484" t="s">
        <v>1301</v>
      </c>
      <c r="B3484" t="s">
        <v>1302</v>
      </c>
      <c r="C3484" t="s">
        <v>1303</v>
      </c>
      <c r="D3484">
        <v>7</v>
      </c>
      <c r="E3484" t="s">
        <v>1262</v>
      </c>
      <c r="F3484" t="s">
        <v>1263</v>
      </c>
      <c r="G3484" t="s">
        <v>1311</v>
      </c>
      <c r="H3484" t="s">
        <v>1311</v>
      </c>
      <c r="I3484" t="s">
        <v>1031</v>
      </c>
      <c r="J3484" t="s">
        <v>1039</v>
      </c>
      <c r="K3484">
        <v>802.59</v>
      </c>
      <c r="L3484">
        <v>0</v>
      </c>
      <c r="M3484">
        <v>5597.9809999999998</v>
      </c>
      <c r="N3484">
        <v>5597.9809999999998</v>
      </c>
      <c r="O3484">
        <v>0</v>
      </c>
      <c r="Q3484">
        <v>4.8571</v>
      </c>
      <c r="R3484">
        <v>3.2856999999999998</v>
      </c>
      <c r="S3484">
        <v>6.4286000000000003</v>
      </c>
      <c r="T3484">
        <v>0.57140000000000002</v>
      </c>
      <c r="U3484">
        <f t="shared" si="65"/>
        <v>8.8884049404224869E-2</v>
      </c>
      <c r="V3484">
        <f t="shared" si="66"/>
        <v>17.835254065537487</v>
      </c>
      <c r="W3484">
        <f t="shared" si="67"/>
        <v>200.65753287664384</v>
      </c>
      <c r="X3484">
        <f t="shared" si="68"/>
        <v>124.39902489322267</v>
      </c>
      <c r="Y3484">
        <f t="shared" si="69"/>
        <v>1399.5652282614128</v>
      </c>
      <c r="AB3484">
        <v>4.8571</v>
      </c>
      <c r="AC3484">
        <v>3.2856999999999998</v>
      </c>
      <c r="AD3484">
        <v>6.4286000000000003</v>
      </c>
      <c r="AE3484">
        <v>0.57140000000000002</v>
      </c>
      <c r="AF3484">
        <v>7.6608190000000007E-2</v>
      </c>
      <c r="AG3484">
        <v>802.59</v>
      </c>
      <c r="AH3484">
        <v>0</v>
      </c>
      <c r="AI3484">
        <v>5597.9809999999998</v>
      </c>
      <c r="AJ3484">
        <v>5597.9809999999998</v>
      </c>
      <c r="AK3484">
        <v>0</v>
      </c>
    </row>
    <row r="3485" spans="1:37" ht="19" customHeight="1">
      <c r="A3485" t="s">
        <v>1301</v>
      </c>
      <c r="B3485" t="s">
        <v>1302</v>
      </c>
      <c r="C3485" t="s">
        <v>1303</v>
      </c>
      <c r="D3485">
        <v>7</v>
      </c>
      <c r="E3485" t="s">
        <v>1244</v>
      </c>
      <c r="G3485" t="s">
        <v>1311</v>
      </c>
      <c r="H3485" t="s">
        <v>1311</v>
      </c>
      <c r="I3485" t="s">
        <v>1031</v>
      </c>
      <c r="J3485" t="s">
        <v>1032</v>
      </c>
      <c r="K3485">
        <v>0</v>
      </c>
      <c r="L3485">
        <v>77672.240000000005</v>
      </c>
      <c r="M3485">
        <v>5416.174</v>
      </c>
      <c r="N3485">
        <v>0</v>
      </c>
      <c r="O3485">
        <v>5416.174</v>
      </c>
      <c r="P3485">
        <v>2408.2856999999999</v>
      </c>
      <c r="R3485">
        <v>0</v>
      </c>
      <c r="S3485">
        <v>9961.5714000000007</v>
      </c>
      <c r="U3485">
        <f t="shared" si="65"/>
        <v>0</v>
      </c>
      <c r="V3485">
        <f t="shared" si="66"/>
        <v>1.1138839285651545</v>
      </c>
      <c r="W3485" t="str">
        <f t="shared" si="67"/>
        <v/>
      </c>
      <c r="X3485">
        <f t="shared" si="68"/>
        <v>7.7672398438778725E-2</v>
      </c>
      <c r="Y3485" t="str">
        <f t="shared" si="69"/>
        <v/>
      </c>
      <c r="AA3485">
        <v>2408.2856999999999</v>
      </c>
      <c r="AC3485">
        <v>0</v>
      </c>
      <c r="AD3485">
        <v>9961.5714000000007</v>
      </c>
      <c r="AF3485">
        <v>0</v>
      </c>
      <c r="AG3485">
        <v>0</v>
      </c>
      <c r="AH3485">
        <v>77672.240000000005</v>
      </c>
      <c r="AI3485">
        <v>5416.174</v>
      </c>
      <c r="AJ3485">
        <v>0</v>
      </c>
      <c r="AK3485">
        <v>5416.174</v>
      </c>
    </row>
    <row r="3486" spans="1:37" ht="19" customHeight="1">
      <c r="A3486" t="s">
        <v>1301</v>
      </c>
      <c r="B3486" t="s">
        <v>1302</v>
      </c>
      <c r="C3486" t="s">
        <v>1303</v>
      </c>
      <c r="D3486">
        <v>7</v>
      </c>
      <c r="E3486" t="s">
        <v>1240</v>
      </c>
      <c r="F3486" t="s">
        <v>1241</v>
      </c>
      <c r="G3486" t="s">
        <v>1311</v>
      </c>
      <c r="H3486" t="s">
        <v>1311</v>
      </c>
      <c r="I3486" t="s">
        <v>1031</v>
      </c>
      <c r="J3486" t="s">
        <v>1032</v>
      </c>
      <c r="K3486">
        <v>68166</v>
      </c>
      <c r="L3486">
        <v>0</v>
      </c>
      <c r="M3486">
        <v>4753.2609000000002</v>
      </c>
      <c r="N3486">
        <v>4753.2609000000002</v>
      </c>
      <c r="O3486">
        <v>0</v>
      </c>
      <c r="P3486">
        <v>8.7142999999999997</v>
      </c>
      <c r="Q3486">
        <v>148.57140000000001</v>
      </c>
      <c r="R3486">
        <v>1.2857000000000001</v>
      </c>
      <c r="S3486">
        <v>158</v>
      </c>
      <c r="T3486">
        <v>2.2856999999999998</v>
      </c>
      <c r="U3486">
        <f t="shared" si="65"/>
        <v>1.4466455696202531E-2</v>
      </c>
      <c r="V3486">
        <f t="shared" si="66"/>
        <v>61.632911392405063</v>
      </c>
      <c r="W3486">
        <f t="shared" si="67"/>
        <v>4260.4016275101721</v>
      </c>
      <c r="X3486">
        <f t="shared" si="68"/>
        <v>4.2977042495479205</v>
      </c>
      <c r="Y3486">
        <f t="shared" si="69"/>
        <v>297.08066300414379</v>
      </c>
      <c r="AA3486">
        <v>8.7142999999999997</v>
      </c>
      <c r="AB3486">
        <v>148.57140000000001</v>
      </c>
      <c r="AC3486">
        <v>1.2857000000000001</v>
      </c>
      <c r="AD3486">
        <v>158</v>
      </c>
      <c r="AE3486">
        <v>2.2856999999999998</v>
      </c>
      <c r="AF3486">
        <v>1.43207E-2</v>
      </c>
      <c r="AG3486">
        <v>68166</v>
      </c>
      <c r="AH3486">
        <v>0</v>
      </c>
      <c r="AI3486">
        <v>4753.2609000000002</v>
      </c>
      <c r="AJ3486">
        <v>4753.2609000000002</v>
      </c>
      <c r="AK3486">
        <v>0</v>
      </c>
    </row>
    <row r="3487" spans="1:37" ht="19" customHeight="1">
      <c r="A3487" t="s">
        <v>1301</v>
      </c>
      <c r="B3487" t="s">
        <v>1302</v>
      </c>
      <c r="C3487" t="s">
        <v>1303</v>
      </c>
      <c r="D3487">
        <v>7</v>
      </c>
      <c r="E3487" t="s">
        <v>1247</v>
      </c>
      <c r="G3487" t="s">
        <v>1311</v>
      </c>
      <c r="H3487" t="s">
        <v>1311</v>
      </c>
      <c r="I3487" t="s">
        <v>1031</v>
      </c>
      <c r="J3487" t="s">
        <v>1032</v>
      </c>
      <c r="K3487">
        <v>445</v>
      </c>
      <c r="L3487">
        <v>61269.38</v>
      </c>
      <c r="M3487">
        <v>4303.7520000000004</v>
      </c>
      <c r="N3487">
        <v>31.0489</v>
      </c>
      <c r="O3487">
        <v>4272.7030000000004</v>
      </c>
      <c r="P3487">
        <v>222.28569999999999</v>
      </c>
      <c r="R3487">
        <v>0</v>
      </c>
      <c r="S3487">
        <v>2774.4286000000002</v>
      </c>
      <c r="U3487">
        <f t="shared" si="65"/>
        <v>0</v>
      </c>
      <c r="V3487">
        <f t="shared" si="66"/>
        <v>3.1777137822180754</v>
      </c>
      <c r="W3487" t="str">
        <f t="shared" si="67"/>
        <v/>
      </c>
      <c r="X3487">
        <f t="shared" si="68"/>
        <v>0.22160300477212294</v>
      </c>
      <c r="Y3487" t="str">
        <f t="shared" si="69"/>
        <v/>
      </c>
      <c r="AA3487">
        <v>222.28569999999999</v>
      </c>
      <c r="AC3487">
        <v>0</v>
      </c>
      <c r="AD3487">
        <v>2774.4286000000002</v>
      </c>
      <c r="AF3487">
        <v>0</v>
      </c>
      <c r="AG3487">
        <v>445</v>
      </c>
      <c r="AH3487">
        <v>61269.38</v>
      </c>
      <c r="AI3487">
        <v>4303.7520000000004</v>
      </c>
      <c r="AJ3487">
        <v>31.0489</v>
      </c>
      <c r="AK3487">
        <v>4272.7030000000004</v>
      </c>
    </row>
    <row r="3488" spans="1:37" ht="19" customHeight="1">
      <c r="A3488" t="s">
        <v>1301</v>
      </c>
      <c r="B3488" t="s">
        <v>1302</v>
      </c>
      <c r="C3488" t="s">
        <v>1303</v>
      </c>
      <c r="D3488">
        <v>7</v>
      </c>
      <c r="E3488" t="s">
        <v>1237</v>
      </c>
      <c r="G3488" t="s">
        <v>1311</v>
      </c>
      <c r="H3488" t="s">
        <v>1311</v>
      </c>
      <c r="I3488" t="s">
        <v>1031</v>
      </c>
      <c r="J3488" t="s">
        <v>1032</v>
      </c>
      <c r="K3488">
        <v>0</v>
      </c>
      <c r="L3488">
        <v>61613.23</v>
      </c>
      <c r="M3488">
        <v>4296.3096999999998</v>
      </c>
      <c r="N3488">
        <v>0</v>
      </c>
      <c r="O3488">
        <v>4296.3096999999998</v>
      </c>
      <c r="P3488">
        <v>1905.2856999999999</v>
      </c>
      <c r="R3488">
        <v>0</v>
      </c>
      <c r="S3488">
        <v>7048.7142999999996</v>
      </c>
      <c r="U3488">
        <f t="shared" si="65"/>
        <v>0</v>
      </c>
      <c r="V3488">
        <f t="shared" si="66"/>
        <v>1.2487227635258251</v>
      </c>
      <c r="W3488" t="str">
        <f t="shared" si="67"/>
        <v/>
      </c>
      <c r="X3488">
        <f t="shared" si="68"/>
        <v>8.7073826863918791E-2</v>
      </c>
      <c r="Y3488" t="str">
        <f t="shared" si="69"/>
        <v/>
      </c>
      <c r="AA3488">
        <v>1905.2856999999999</v>
      </c>
      <c r="AC3488">
        <v>0</v>
      </c>
      <c r="AD3488">
        <v>7048.7142999999996</v>
      </c>
      <c r="AF3488">
        <v>0</v>
      </c>
      <c r="AG3488">
        <v>0</v>
      </c>
      <c r="AH3488">
        <v>61613.23</v>
      </c>
      <c r="AI3488">
        <v>4296.3096999999998</v>
      </c>
      <c r="AJ3488">
        <v>0</v>
      </c>
      <c r="AK3488">
        <v>4296.3096999999998</v>
      </c>
    </row>
    <row r="3489" spans="1:37" ht="19" customHeight="1">
      <c r="A3489" t="s">
        <v>1301</v>
      </c>
      <c r="B3489" t="s">
        <v>1302</v>
      </c>
      <c r="C3489" t="s">
        <v>1303</v>
      </c>
      <c r="D3489">
        <v>7</v>
      </c>
      <c r="E3489" t="s">
        <v>1255</v>
      </c>
      <c r="G3489" t="s">
        <v>1311</v>
      </c>
      <c r="H3489" t="s">
        <v>1311</v>
      </c>
      <c r="I3489" t="s">
        <v>1031</v>
      </c>
      <c r="J3489" t="s">
        <v>1032</v>
      </c>
      <c r="K3489">
        <v>30640</v>
      </c>
      <c r="L3489">
        <v>26193.87</v>
      </c>
      <c r="M3489">
        <v>3963.2827000000002</v>
      </c>
      <c r="N3489">
        <v>2136.6646000000001</v>
      </c>
      <c r="O3489">
        <v>1826.6180999999999</v>
      </c>
      <c r="P3489">
        <v>7.2857000000000003</v>
      </c>
      <c r="R3489">
        <v>0</v>
      </c>
      <c r="S3489">
        <v>234.71430000000001</v>
      </c>
      <c r="U3489">
        <f t="shared" si="65"/>
        <v>0</v>
      </c>
      <c r="V3489">
        <f t="shared" si="66"/>
        <v>34.591519501429119</v>
      </c>
      <c r="W3489" t="str">
        <f t="shared" si="67"/>
        <v/>
      </c>
      <c r="X3489">
        <f t="shared" si="68"/>
        <v>2.4122230424696869</v>
      </c>
      <c r="Y3489" t="str">
        <f t="shared" si="69"/>
        <v/>
      </c>
      <c r="AA3489">
        <v>7.2857000000000003</v>
      </c>
      <c r="AC3489">
        <v>0</v>
      </c>
      <c r="AD3489">
        <v>234.71430000000001</v>
      </c>
      <c r="AF3489">
        <v>0</v>
      </c>
      <c r="AG3489">
        <v>30640</v>
      </c>
      <c r="AH3489">
        <v>26193.87</v>
      </c>
      <c r="AI3489">
        <v>3963.2827000000002</v>
      </c>
      <c r="AJ3489">
        <v>2136.6646000000001</v>
      </c>
      <c r="AK3489">
        <v>1826.6180999999999</v>
      </c>
    </row>
    <row r="3490" spans="1:37" ht="19" customHeight="1">
      <c r="A3490" t="s">
        <v>1301</v>
      </c>
      <c r="B3490" t="s">
        <v>1302</v>
      </c>
      <c r="C3490" t="s">
        <v>1303</v>
      </c>
      <c r="D3490">
        <v>7</v>
      </c>
      <c r="E3490" t="s">
        <v>1256</v>
      </c>
      <c r="G3490" t="s">
        <v>1311</v>
      </c>
      <c r="H3490" t="s">
        <v>1311</v>
      </c>
      <c r="I3490" t="s">
        <v>1031</v>
      </c>
      <c r="J3490" t="s">
        <v>1032</v>
      </c>
      <c r="K3490">
        <v>0</v>
      </c>
      <c r="L3490">
        <v>52931.9</v>
      </c>
      <c r="M3490">
        <v>3691.4088000000002</v>
      </c>
      <c r="N3490">
        <v>0</v>
      </c>
      <c r="O3490">
        <v>3691.4088000000002</v>
      </c>
      <c r="P3490">
        <v>0</v>
      </c>
      <c r="R3490">
        <v>0</v>
      </c>
      <c r="S3490">
        <v>0</v>
      </c>
      <c r="U3490" t="str">
        <f t="shared" si="65"/>
        <v/>
      </c>
      <c r="V3490" t="str">
        <f t="shared" si="66"/>
        <v/>
      </c>
      <c r="W3490" t="str">
        <f t="shared" si="67"/>
        <v/>
      </c>
      <c r="X3490" t="str">
        <f t="shared" si="68"/>
        <v/>
      </c>
      <c r="Y3490" t="str">
        <f t="shared" si="69"/>
        <v/>
      </c>
      <c r="AA3490">
        <v>0</v>
      </c>
      <c r="AC3490">
        <v>0</v>
      </c>
      <c r="AD3490">
        <v>0</v>
      </c>
      <c r="AG3490">
        <v>0</v>
      </c>
      <c r="AH3490">
        <v>52931.9</v>
      </c>
      <c r="AI3490">
        <v>3691.4088000000002</v>
      </c>
      <c r="AJ3490">
        <v>0</v>
      </c>
      <c r="AK3490">
        <v>3691.4088000000002</v>
      </c>
    </row>
    <row r="3491" spans="1:37" ht="19" customHeight="1">
      <c r="A3491" t="s">
        <v>1301</v>
      </c>
      <c r="B3491" t="s">
        <v>1302</v>
      </c>
      <c r="C3491" t="s">
        <v>1303</v>
      </c>
      <c r="D3491">
        <v>7</v>
      </c>
      <c r="E3491" t="s">
        <v>1250</v>
      </c>
      <c r="F3491" t="s">
        <v>1250</v>
      </c>
      <c r="G3491" t="s">
        <v>1311</v>
      </c>
      <c r="H3491" t="s">
        <v>1311</v>
      </c>
      <c r="I3491" t="s">
        <v>1031</v>
      </c>
      <c r="J3491" t="s">
        <v>1042</v>
      </c>
      <c r="K3491">
        <v>3156</v>
      </c>
      <c r="L3491">
        <v>0</v>
      </c>
      <c r="M3491">
        <v>3156</v>
      </c>
      <c r="N3491">
        <v>3156</v>
      </c>
      <c r="O3491">
        <v>0</v>
      </c>
      <c r="Q3491">
        <v>794.14290000000005</v>
      </c>
      <c r="R3491">
        <v>511</v>
      </c>
      <c r="S3491">
        <v>731</v>
      </c>
      <c r="T3491">
        <v>20.428599999999999</v>
      </c>
      <c r="U3491">
        <f t="shared" si="65"/>
        <v>2.7946101231190151E-2</v>
      </c>
      <c r="V3491">
        <f t="shared" si="66"/>
        <v>0.61676763728747308</v>
      </c>
      <c r="W3491">
        <f t="shared" si="67"/>
        <v>22.069899202938178</v>
      </c>
      <c r="X3491">
        <f t="shared" si="68"/>
        <v>0.61676763728747308</v>
      </c>
      <c r="Y3491">
        <f t="shared" si="69"/>
        <v>22.069899202938178</v>
      </c>
      <c r="AB3491">
        <v>794.14290000000005</v>
      </c>
      <c r="AC3491">
        <v>511</v>
      </c>
      <c r="AD3491">
        <v>731</v>
      </c>
      <c r="AE3491">
        <v>20.428599999999999</v>
      </c>
      <c r="AF3491">
        <v>2.8616039999999999E-2</v>
      </c>
      <c r="AG3491">
        <v>3156</v>
      </c>
      <c r="AH3491">
        <v>0</v>
      </c>
      <c r="AI3491">
        <v>3156</v>
      </c>
      <c r="AJ3491">
        <v>3156</v>
      </c>
      <c r="AK3491">
        <v>0</v>
      </c>
    </row>
    <row r="3492" spans="1:37" ht="19" customHeight="1">
      <c r="A3492" t="s">
        <v>1301</v>
      </c>
      <c r="B3492" t="s">
        <v>1302</v>
      </c>
      <c r="C3492" t="s">
        <v>1303</v>
      </c>
      <c r="D3492">
        <v>7</v>
      </c>
      <c r="E3492" t="s">
        <v>1257</v>
      </c>
      <c r="F3492" t="s">
        <v>1127</v>
      </c>
      <c r="G3492" t="s">
        <v>1311</v>
      </c>
      <c r="H3492" t="s">
        <v>1311</v>
      </c>
      <c r="I3492" t="s">
        <v>1031</v>
      </c>
      <c r="J3492" t="s">
        <v>1039</v>
      </c>
      <c r="K3492">
        <v>432</v>
      </c>
      <c r="L3492">
        <v>0</v>
      </c>
      <c r="M3492">
        <v>3012.567</v>
      </c>
      <c r="N3492">
        <v>3012.567</v>
      </c>
      <c r="O3492">
        <v>0</v>
      </c>
      <c r="P3492">
        <v>152</v>
      </c>
      <c r="R3492">
        <v>852</v>
      </c>
      <c r="S3492">
        <v>4135.4286000000002</v>
      </c>
      <c r="T3492">
        <v>14.571400000000001</v>
      </c>
      <c r="U3492">
        <f t="shared" si="65"/>
        <v>3.5235525526906689E-3</v>
      </c>
      <c r="V3492">
        <f t="shared" si="66"/>
        <v>1.4923310661024522E-2</v>
      </c>
      <c r="W3492">
        <f t="shared" si="67"/>
        <v>4.2353024221616122</v>
      </c>
      <c r="X3492">
        <f t="shared" si="68"/>
        <v>0.10406822506516357</v>
      </c>
      <c r="Y3492">
        <f t="shared" si="69"/>
        <v>29.535028500055883</v>
      </c>
      <c r="AA3492">
        <v>152</v>
      </c>
      <c r="AC3492">
        <v>852</v>
      </c>
      <c r="AD3492">
        <v>4135.4286000000002</v>
      </c>
      <c r="AE3492">
        <v>14.571400000000001</v>
      </c>
      <c r="AF3492">
        <v>3.5078700000000002E-3</v>
      </c>
      <c r="AG3492">
        <v>432</v>
      </c>
      <c r="AH3492">
        <v>0</v>
      </c>
      <c r="AI3492">
        <v>3012.567</v>
      </c>
      <c r="AJ3492">
        <v>3012.567</v>
      </c>
      <c r="AK3492">
        <v>0</v>
      </c>
    </row>
    <row r="3493" spans="1:37" ht="19" customHeight="1">
      <c r="A3493" t="s">
        <v>1301</v>
      </c>
      <c r="B3493" t="s">
        <v>1302</v>
      </c>
      <c r="C3493" t="s">
        <v>1303</v>
      </c>
      <c r="D3493">
        <v>7</v>
      </c>
      <c r="E3493" t="s">
        <v>1246</v>
      </c>
      <c r="G3493" t="s">
        <v>1311</v>
      </c>
      <c r="H3493" t="s">
        <v>1311</v>
      </c>
      <c r="I3493" t="s">
        <v>1031</v>
      </c>
      <c r="J3493" t="s">
        <v>1032</v>
      </c>
      <c r="K3493">
        <v>20005</v>
      </c>
      <c r="L3493">
        <v>11351.71</v>
      </c>
      <c r="M3493">
        <v>2186.0994999999998</v>
      </c>
      <c r="N3493">
        <v>1394.5816</v>
      </c>
      <c r="O3493">
        <v>791.51790000000005</v>
      </c>
      <c r="P3493">
        <v>221</v>
      </c>
      <c r="R3493">
        <v>0</v>
      </c>
      <c r="S3493">
        <v>877.57140000000004</v>
      </c>
      <c r="U3493">
        <f t="shared" si="65"/>
        <v>0</v>
      </c>
      <c r="V3493">
        <f t="shared" si="66"/>
        <v>5.10446215544399</v>
      </c>
      <c r="W3493" t="str">
        <f t="shared" si="67"/>
        <v/>
      </c>
      <c r="X3493">
        <f t="shared" si="68"/>
        <v>0.35586839836784623</v>
      </c>
      <c r="Y3493" t="str">
        <f t="shared" si="69"/>
        <v/>
      </c>
      <c r="AA3493">
        <v>221</v>
      </c>
      <c r="AC3493">
        <v>0</v>
      </c>
      <c r="AD3493">
        <v>877.57140000000004</v>
      </c>
      <c r="AF3493">
        <v>0</v>
      </c>
      <c r="AG3493">
        <v>20005</v>
      </c>
      <c r="AH3493">
        <v>11351.71</v>
      </c>
      <c r="AI3493">
        <v>2186.0994999999998</v>
      </c>
      <c r="AJ3493">
        <v>1394.5816</v>
      </c>
      <c r="AK3493">
        <v>791.51790000000005</v>
      </c>
    </row>
    <row r="3494" spans="1:37" ht="19" customHeight="1">
      <c r="A3494" t="s">
        <v>1301</v>
      </c>
      <c r="B3494" t="s">
        <v>1302</v>
      </c>
      <c r="C3494" t="s">
        <v>1303</v>
      </c>
      <c r="D3494">
        <v>7</v>
      </c>
      <c r="E3494" t="s">
        <v>1261</v>
      </c>
      <c r="G3494" t="s">
        <v>1311</v>
      </c>
      <c r="H3494" t="s">
        <v>1311</v>
      </c>
      <c r="I3494" t="s">
        <v>1031</v>
      </c>
      <c r="J3494" t="s">
        <v>1032</v>
      </c>
      <c r="K3494">
        <v>20774</v>
      </c>
      <c r="L3494">
        <v>8814.11</v>
      </c>
      <c r="M3494">
        <v>2063.3182000000002</v>
      </c>
      <c r="N3494">
        <v>1448.7298000000001</v>
      </c>
      <c r="O3494">
        <v>614.58839999999998</v>
      </c>
      <c r="P3494">
        <v>21.714300000000001</v>
      </c>
      <c r="R3494">
        <v>0</v>
      </c>
      <c r="S3494">
        <v>100.5714</v>
      </c>
      <c r="U3494">
        <f t="shared" si="65"/>
        <v>0</v>
      </c>
      <c r="V3494">
        <f t="shared" si="66"/>
        <v>42.028577280845823</v>
      </c>
      <c r="W3494" t="str">
        <f t="shared" si="67"/>
        <v/>
      </c>
      <c r="X3494">
        <f t="shared" si="68"/>
        <v>2.9308505485370882</v>
      </c>
      <c r="Y3494" t="str">
        <f t="shared" si="69"/>
        <v/>
      </c>
      <c r="AA3494">
        <v>21.714300000000001</v>
      </c>
      <c r="AC3494">
        <v>0</v>
      </c>
      <c r="AD3494">
        <v>100.5714</v>
      </c>
      <c r="AF3494">
        <v>0</v>
      </c>
      <c r="AG3494">
        <v>20774</v>
      </c>
      <c r="AH3494">
        <v>8814.11</v>
      </c>
      <c r="AI3494">
        <v>2063.3182000000002</v>
      </c>
      <c r="AJ3494">
        <v>1448.7298000000001</v>
      </c>
      <c r="AK3494">
        <v>614.58839999999998</v>
      </c>
    </row>
    <row r="3495" spans="1:37" ht="19" customHeight="1">
      <c r="A3495" t="s">
        <v>1301</v>
      </c>
      <c r="B3495" t="s">
        <v>1302</v>
      </c>
      <c r="C3495" t="s">
        <v>1303</v>
      </c>
      <c r="D3495">
        <v>7</v>
      </c>
      <c r="E3495" t="s">
        <v>1266</v>
      </c>
      <c r="G3495" t="s">
        <v>1311</v>
      </c>
      <c r="H3495" t="s">
        <v>1311</v>
      </c>
      <c r="I3495" t="s">
        <v>1031</v>
      </c>
      <c r="J3495" t="s">
        <v>1042</v>
      </c>
      <c r="K3495">
        <v>1978</v>
      </c>
      <c r="L3495">
        <v>0</v>
      </c>
      <c r="M3495">
        <v>1978</v>
      </c>
      <c r="N3495">
        <v>1978</v>
      </c>
      <c r="O3495">
        <v>0</v>
      </c>
      <c r="R3495">
        <v>24.857099999999999</v>
      </c>
      <c r="S3495">
        <v>379</v>
      </c>
      <c r="T3495">
        <v>4.4286000000000003</v>
      </c>
      <c r="U3495">
        <f t="shared" si="65"/>
        <v>1.168496042216359E-2</v>
      </c>
      <c r="V3495">
        <f t="shared" si="66"/>
        <v>0.7455710516396532</v>
      </c>
      <c r="W3495">
        <f t="shared" si="67"/>
        <v>63.806039961032504</v>
      </c>
      <c r="X3495">
        <f t="shared" si="68"/>
        <v>0.7455710516396532</v>
      </c>
      <c r="Y3495">
        <f t="shared" si="69"/>
        <v>63.806039961032504</v>
      </c>
      <c r="AC3495">
        <v>24.857099999999999</v>
      </c>
      <c r="AD3495">
        <v>379</v>
      </c>
      <c r="AE3495">
        <v>4.4286000000000003</v>
      </c>
      <c r="AF3495">
        <v>1.1556739999999999E-2</v>
      </c>
      <c r="AG3495">
        <v>1978</v>
      </c>
      <c r="AH3495">
        <v>0</v>
      </c>
      <c r="AI3495">
        <v>1978</v>
      </c>
      <c r="AJ3495">
        <v>1978</v>
      </c>
      <c r="AK3495">
        <v>0</v>
      </c>
    </row>
    <row r="3496" spans="1:37" ht="19" customHeight="1">
      <c r="A3496" t="s">
        <v>1301</v>
      </c>
      <c r="B3496" t="s">
        <v>1302</v>
      </c>
      <c r="C3496" t="s">
        <v>1303</v>
      </c>
      <c r="D3496">
        <v>7</v>
      </c>
      <c r="E3496" t="s">
        <v>1062</v>
      </c>
      <c r="G3496" t="s">
        <v>1311</v>
      </c>
      <c r="H3496" t="s">
        <v>1311</v>
      </c>
      <c r="I3496" t="s">
        <v>1031</v>
      </c>
      <c r="J3496" t="s">
        <v>1039</v>
      </c>
      <c r="K3496">
        <v>268.60000000000002</v>
      </c>
      <c r="L3496">
        <v>0</v>
      </c>
      <c r="M3496">
        <v>1873.0331000000001</v>
      </c>
      <c r="N3496">
        <v>1873.0331000000001</v>
      </c>
      <c r="O3496">
        <v>0</v>
      </c>
      <c r="Q3496">
        <v>170.42859999999999</v>
      </c>
      <c r="R3496">
        <v>1.4286000000000001</v>
      </c>
      <c r="S3496">
        <v>175.28569999999999</v>
      </c>
      <c r="T3496">
        <v>3.5714000000000001</v>
      </c>
      <c r="U3496">
        <f t="shared" si="65"/>
        <v>2.0374736786857115E-2</v>
      </c>
      <c r="V3496">
        <f t="shared" si="66"/>
        <v>0.21890792330137926</v>
      </c>
      <c r="W3496">
        <f t="shared" si="67"/>
        <v>10.744085952687621</v>
      </c>
      <c r="X3496">
        <f t="shared" si="68"/>
        <v>1.5265144683385876</v>
      </c>
      <c r="Y3496">
        <f t="shared" si="69"/>
        <v>74.921923375386996</v>
      </c>
      <c r="AB3496">
        <v>170.42859999999999</v>
      </c>
      <c r="AC3496">
        <v>1.4286000000000001</v>
      </c>
      <c r="AD3496">
        <v>175.28569999999999</v>
      </c>
      <c r="AE3496">
        <v>3.5714000000000001</v>
      </c>
      <c r="AF3496">
        <v>2.0444839999999999E-2</v>
      </c>
      <c r="AG3496">
        <v>268.60000000000002</v>
      </c>
      <c r="AH3496">
        <v>0</v>
      </c>
      <c r="AI3496">
        <v>1873.0331000000001</v>
      </c>
      <c r="AJ3496">
        <v>1873.0331000000001</v>
      </c>
      <c r="AK3496">
        <v>0</v>
      </c>
    </row>
    <row r="3497" spans="1:37" ht="19" customHeight="1">
      <c r="A3497" t="s">
        <v>1301</v>
      </c>
      <c r="B3497" t="s">
        <v>1302</v>
      </c>
      <c r="C3497" t="s">
        <v>1303</v>
      </c>
      <c r="D3497">
        <v>7</v>
      </c>
      <c r="E3497" t="s">
        <v>1254</v>
      </c>
      <c r="G3497" t="s">
        <v>1311</v>
      </c>
      <c r="H3497" t="s">
        <v>1311</v>
      </c>
      <c r="I3497" t="s">
        <v>1031</v>
      </c>
      <c r="J3497" t="s">
        <v>1032</v>
      </c>
      <c r="K3497">
        <v>7794</v>
      </c>
      <c r="L3497">
        <v>18212.009999999998</v>
      </c>
      <c r="M3497">
        <v>1812.9828</v>
      </c>
      <c r="N3497">
        <v>543.29579999999999</v>
      </c>
      <c r="O3497">
        <v>1269.6871000000001</v>
      </c>
      <c r="P3497">
        <v>1132.2856999999999</v>
      </c>
      <c r="R3497">
        <v>0</v>
      </c>
      <c r="S3497">
        <v>1763.2856999999999</v>
      </c>
      <c r="U3497">
        <f t="shared" si="65"/>
        <v>0</v>
      </c>
      <c r="V3497">
        <f t="shared" si="66"/>
        <v>2.1069440339216077</v>
      </c>
      <c r="W3497" t="str">
        <f t="shared" si="67"/>
        <v/>
      </c>
      <c r="X3497">
        <f t="shared" si="68"/>
        <v>0.14688348170528626</v>
      </c>
      <c r="Y3497" t="str">
        <f t="shared" si="69"/>
        <v/>
      </c>
      <c r="AA3497">
        <v>1132.2856999999999</v>
      </c>
      <c r="AC3497">
        <v>0</v>
      </c>
      <c r="AD3497">
        <v>1763.2856999999999</v>
      </c>
      <c r="AF3497">
        <v>0</v>
      </c>
      <c r="AG3497">
        <v>7794</v>
      </c>
      <c r="AH3497">
        <v>18212.009999999998</v>
      </c>
      <c r="AI3497">
        <v>1812.9828</v>
      </c>
      <c r="AJ3497">
        <v>543.29579999999999</v>
      </c>
      <c r="AK3497">
        <v>1269.6871000000001</v>
      </c>
    </row>
    <row r="3498" spans="1:37" ht="19" customHeight="1">
      <c r="A3498" t="s">
        <v>1301</v>
      </c>
      <c r="B3498" t="s">
        <v>1302</v>
      </c>
      <c r="C3498" t="s">
        <v>1303</v>
      </c>
      <c r="D3498">
        <v>7</v>
      </c>
      <c r="E3498" t="s">
        <v>1264</v>
      </c>
      <c r="F3498" t="s">
        <v>1265</v>
      </c>
      <c r="G3498" t="s">
        <v>1311</v>
      </c>
      <c r="H3498" t="s">
        <v>1311</v>
      </c>
      <c r="I3498" t="s">
        <v>1031</v>
      </c>
      <c r="J3498" t="s">
        <v>1042</v>
      </c>
      <c r="K3498">
        <v>1133.6199999999999</v>
      </c>
      <c r="L3498">
        <v>225.17</v>
      </c>
      <c r="M3498">
        <v>1358.79</v>
      </c>
      <c r="N3498">
        <v>1133.6199999999999</v>
      </c>
      <c r="O3498">
        <v>225.17</v>
      </c>
      <c r="P3498">
        <v>1572.4286</v>
      </c>
      <c r="Q3498">
        <v>11464</v>
      </c>
      <c r="R3498">
        <v>0</v>
      </c>
      <c r="S3498">
        <v>11518.428599999999</v>
      </c>
      <c r="T3498">
        <v>8.8571000000000009</v>
      </c>
      <c r="U3498">
        <f t="shared" si="65"/>
        <v>7.6895037574830315E-4</v>
      </c>
      <c r="V3498">
        <f t="shared" si="66"/>
        <v>1.6852373173790142E-2</v>
      </c>
      <c r="W3498">
        <f t="shared" si="67"/>
        <v>21.916073787453808</v>
      </c>
      <c r="X3498">
        <f t="shared" si="68"/>
        <v>1.6852373173790142E-2</v>
      </c>
      <c r="Y3498">
        <f t="shared" si="69"/>
        <v>21.916073787453808</v>
      </c>
      <c r="AA3498">
        <v>1572.4286</v>
      </c>
      <c r="AB3498">
        <v>11464</v>
      </c>
      <c r="AC3498">
        <v>0</v>
      </c>
      <c r="AD3498">
        <v>11518.428599999999</v>
      </c>
      <c r="AE3498">
        <v>8.8571000000000009</v>
      </c>
      <c r="AF3498">
        <v>7.7307000000000005E-4</v>
      </c>
      <c r="AG3498">
        <v>1133.6199999999999</v>
      </c>
      <c r="AH3498">
        <v>225.17</v>
      </c>
      <c r="AI3498">
        <v>1358.79</v>
      </c>
      <c r="AJ3498">
        <v>1133.6199999999999</v>
      </c>
      <c r="AK3498">
        <v>225.17</v>
      </c>
    </row>
    <row r="3499" spans="1:37" ht="19" customHeight="1">
      <c r="A3499" t="s">
        <v>1301</v>
      </c>
      <c r="B3499" t="s">
        <v>1302</v>
      </c>
      <c r="C3499" t="s">
        <v>1303</v>
      </c>
      <c r="D3499">
        <v>7</v>
      </c>
      <c r="E3499" t="s">
        <v>1286</v>
      </c>
      <c r="F3499" t="s">
        <v>1286</v>
      </c>
      <c r="G3499" t="s">
        <v>1311</v>
      </c>
      <c r="H3499" t="s">
        <v>1311</v>
      </c>
      <c r="I3499" t="s">
        <v>1031</v>
      </c>
      <c r="J3499" t="s">
        <v>1042</v>
      </c>
      <c r="K3499">
        <v>1296</v>
      </c>
      <c r="L3499">
        <v>0</v>
      </c>
      <c r="M3499">
        <v>1296</v>
      </c>
      <c r="N3499">
        <v>1296</v>
      </c>
      <c r="O3499">
        <v>0</v>
      </c>
      <c r="R3499">
        <v>24.714300000000001</v>
      </c>
      <c r="S3499">
        <v>128.57140000000001</v>
      </c>
      <c r="T3499">
        <v>0.28570000000000001</v>
      </c>
      <c r="U3499">
        <f t="shared" si="65"/>
        <v>2.22211160491369E-3</v>
      </c>
      <c r="V3499">
        <f t="shared" si="66"/>
        <v>1.4400003200000711</v>
      </c>
      <c r="W3499">
        <f t="shared" si="67"/>
        <v>648.03240162008092</v>
      </c>
      <c r="X3499">
        <f t="shared" si="68"/>
        <v>1.4400003200000711</v>
      </c>
      <c r="Y3499">
        <f t="shared" si="69"/>
        <v>648.03240162008092</v>
      </c>
      <c r="AC3499">
        <v>24.714300000000001</v>
      </c>
      <c r="AD3499">
        <v>128.57140000000001</v>
      </c>
      <c r="AE3499">
        <v>0.28570000000000001</v>
      </c>
      <c r="AF3499">
        <v>2.2521300000000002E-3</v>
      </c>
      <c r="AG3499">
        <v>1296</v>
      </c>
      <c r="AH3499">
        <v>0</v>
      </c>
      <c r="AI3499">
        <v>1296</v>
      </c>
      <c r="AJ3499">
        <v>1296</v>
      </c>
      <c r="AK3499">
        <v>0</v>
      </c>
    </row>
    <row r="3500" spans="1:37" ht="19" customHeight="1">
      <c r="A3500" t="s">
        <v>1301</v>
      </c>
      <c r="B3500" t="s">
        <v>1302</v>
      </c>
      <c r="C3500" t="s">
        <v>1303</v>
      </c>
      <c r="D3500">
        <v>7</v>
      </c>
      <c r="E3500" t="s">
        <v>1036</v>
      </c>
      <c r="G3500" t="s">
        <v>1311</v>
      </c>
      <c r="H3500" t="s">
        <v>1311</v>
      </c>
      <c r="I3500" t="s">
        <v>1031</v>
      </c>
      <c r="J3500" t="s">
        <v>1032</v>
      </c>
      <c r="K3500">
        <v>0</v>
      </c>
      <c r="L3500">
        <v>18372.689999999999</v>
      </c>
      <c r="M3500">
        <v>1281.1004</v>
      </c>
      <c r="N3500">
        <v>0</v>
      </c>
      <c r="O3500">
        <v>1281.1004</v>
      </c>
      <c r="P3500">
        <v>3.7143000000000002</v>
      </c>
      <c r="R3500">
        <v>0</v>
      </c>
      <c r="S3500">
        <v>167</v>
      </c>
      <c r="U3500">
        <f t="shared" si="65"/>
        <v>0</v>
      </c>
      <c r="V3500">
        <f t="shared" si="66"/>
        <v>15.716586826347303</v>
      </c>
      <c r="W3500" t="str">
        <f t="shared" si="67"/>
        <v/>
      </c>
      <c r="X3500">
        <f t="shared" si="68"/>
        <v>1.0958942686056459</v>
      </c>
      <c r="Y3500" t="str">
        <f t="shared" si="69"/>
        <v/>
      </c>
      <c r="AA3500">
        <v>3.7143000000000002</v>
      </c>
      <c r="AC3500">
        <v>0</v>
      </c>
      <c r="AD3500">
        <v>167</v>
      </c>
      <c r="AF3500">
        <v>0</v>
      </c>
      <c r="AG3500">
        <v>0</v>
      </c>
      <c r="AH3500">
        <v>18372.689999999999</v>
      </c>
      <c r="AI3500">
        <v>1281.1004</v>
      </c>
      <c r="AJ3500">
        <v>0</v>
      </c>
      <c r="AK3500">
        <v>1281.1004</v>
      </c>
    </row>
    <row r="3501" spans="1:37" ht="19" customHeight="1">
      <c r="A3501" t="s">
        <v>1301</v>
      </c>
      <c r="B3501" t="s">
        <v>1302</v>
      </c>
      <c r="C3501" t="s">
        <v>1303</v>
      </c>
      <c r="D3501">
        <v>7</v>
      </c>
      <c r="E3501" t="s">
        <v>1038</v>
      </c>
      <c r="F3501" t="s">
        <v>1038</v>
      </c>
      <c r="G3501" t="s">
        <v>1311</v>
      </c>
      <c r="H3501" t="s">
        <v>1311</v>
      </c>
      <c r="I3501" t="s">
        <v>1031</v>
      </c>
      <c r="J3501" t="s">
        <v>1039</v>
      </c>
      <c r="K3501">
        <v>156.21</v>
      </c>
      <c r="L3501">
        <v>0</v>
      </c>
      <c r="M3501">
        <v>1089.3614</v>
      </c>
      <c r="N3501">
        <v>1089.3614</v>
      </c>
      <c r="O3501">
        <v>0</v>
      </c>
      <c r="R3501">
        <v>8.8571000000000009</v>
      </c>
      <c r="S3501">
        <v>222.28569999999999</v>
      </c>
      <c r="T3501">
        <v>19.571400000000001</v>
      </c>
      <c r="U3501">
        <f t="shared" si="65"/>
        <v>8.8046149617361805E-2</v>
      </c>
      <c r="V3501">
        <f t="shared" si="66"/>
        <v>0.10039203730025947</v>
      </c>
      <c r="W3501">
        <f t="shared" si="67"/>
        <v>1.1402206426578725</v>
      </c>
      <c r="X3501">
        <f t="shared" si="68"/>
        <v>0.70010377250024247</v>
      </c>
      <c r="Y3501">
        <f t="shared" si="69"/>
        <v>7.951554673802443</v>
      </c>
      <c r="AC3501">
        <v>8.8571000000000009</v>
      </c>
      <c r="AD3501">
        <v>222.28569999999999</v>
      </c>
      <c r="AE3501">
        <v>19.571400000000001</v>
      </c>
      <c r="AF3501">
        <v>8.8286439999999994E-2</v>
      </c>
      <c r="AG3501">
        <v>156.21</v>
      </c>
      <c r="AH3501">
        <v>0</v>
      </c>
      <c r="AI3501">
        <v>1089.3614</v>
      </c>
      <c r="AJ3501">
        <v>1089.3614</v>
      </c>
      <c r="AK3501">
        <v>0</v>
      </c>
    </row>
    <row r="3502" spans="1:37" ht="19" customHeight="1">
      <c r="A3502" t="s">
        <v>1301</v>
      </c>
      <c r="B3502" t="s">
        <v>1302</v>
      </c>
      <c r="C3502" t="s">
        <v>1303</v>
      </c>
      <c r="D3502">
        <v>7</v>
      </c>
      <c r="E3502" t="s">
        <v>1258</v>
      </c>
      <c r="G3502" t="s">
        <v>1311</v>
      </c>
      <c r="H3502" t="s">
        <v>1311</v>
      </c>
      <c r="I3502" t="s">
        <v>1031</v>
      </c>
      <c r="J3502" t="s">
        <v>1032</v>
      </c>
      <c r="K3502">
        <v>0</v>
      </c>
      <c r="L3502">
        <v>15193.21</v>
      </c>
      <c r="M3502">
        <v>1059.4137000000001</v>
      </c>
      <c r="N3502">
        <v>0</v>
      </c>
      <c r="O3502">
        <v>1059.4137000000001</v>
      </c>
      <c r="P3502">
        <v>297.57139999999998</v>
      </c>
      <c r="R3502">
        <v>0</v>
      </c>
      <c r="S3502">
        <v>1530.7143000000001</v>
      </c>
      <c r="U3502">
        <f t="shared" si="65"/>
        <v>0</v>
      </c>
      <c r="V3502">
        <f t="shared" si="66"/>
        <v>1.4179383908731833</v>
      </c>
      <c r="W3502" t="str">
        <f t="shared" si="67"/>
        <v/>
      </c>
      <c r="X3502">
        <f t="shared" si="68"/>
        <v>9.8872019609220541E-2</v>
      </c>
      <c r="Y3502" t="str">
        <f t="shared" si="69"/>
        <v/>
      </c>
      <c r="AA3502">
        <v>297.57139999999998</v>
      </c>
      <c r="AC3502">
        <v>0</v>
      </c>
      <c r="AD3502">
        <v>1530.7143000000001</v>
      </c>
      <c r="AF3502">
        <v>0</v>
      </c>
      <c r="AG3502">
        <v>0</v>
      </c>
      <c r="AH3502">
        <v>15193.21</v>
      </c>
      <c r="AI3502">
        <v>1059.4137000000001</v>
      </c>
      <c r="AJ3502">
        <v>0</v>
      </c>
      <c r="AK3502">
        <v>1059.4137000000001</v>
      </c>
    </row>
    <row r="3503" spans="1:37" ht="19" customHeight="1">
      <c r="A3503" t="s">
        <v>1301</v>
      </c>
      <c r="B3503" t="s">
        <v>1302</v>
      </c>
      <c r="C3503" t="s">
        <v>1303</v>
      </c>
      <c r="D3503">
        <v>7</v>
      </c>
      <c r="E3503" t="s">
        <v>1030</v>
      </c>
      <c r="G3503" t="s">
        <v>1311</v>
      </c>
      <c r="H3503" t="s">
        <v>1311</v>
      </c>
      <c r="I3503" t="s">
        <v>1031</v>
      </c>
      <c r="J3503" t="s">
        <v>1032</v>
      </c>
      <c r="K3503">
        <v>0</v>
      </c>
      <c r="L3503">
        <v>9488.6200000000008</v>
      </c>
      <c r="M3503">
        <v>661.53359999999998</v>
      </c>
      <c r="N3503">
        <v>0</v>
      </c>
      <c r="O3503">
        <v>661.53359999999998</v>
      </c>
      <c r="P3503">
        <v>53</v>
      </c>
      <c r="R3503">
        <v>0</v>
      </c>
      <c r="S3503">
        <v>646.42859999999996</v>
      </c>
      <c r="U3503">
        <f t="shared" si="65"/>
        <v>0</v>
      </c>
      <c r="V3503">
        <f t="shared" si="66"/>
        <v>2.0969325040029836</v>
      </c>
      <c r="W3503" t="str">
        <f t="shared" si="67"/>
        <v/>
      </c>
      <c r="X3503">
        <f t="shared" si="68"/>
        <v>0.14619526425656293</v>
      </c>
      <c r="Y3503" t="str">
        <f t="shared" si="69"/>
        <v/>
      </c>
      <c r="AA3503">
        <v>53</v>
      </c>
      <c r="AC3503">
        <v>0</v>
      </c>
      <c r="AD3503">
        <v>646.42859999999996</v>
      </c>
      <c r="AF3503">
        <v>0</v>
      </c>
      <c r="AG3503">
        <v>0</v>
      </c>
      <c r="AH3503">
        <v>9488.6200000000008</v>
      </c>
      <c r="AI3503">
        <v>661.53359999999998</v>
      </c>
      <c r="AJ3503">
        <v>0</v>
      </c>
      <c r="AK3503">
        <v>661.53359999999998</v>
      </c>
    </row>
    <row r="3504" spans="1:37" ht="19" customHeight="1">
      <c r="A3504" t="s">
        <v>1301</v>
      </c>
      <c r="B3504" t="s">
        <v>1302</v>
      </c>
      <c r="C3504" t="s">
        <v>1303</v>
      </c>
      <c r="D3504">
        <v>7</v>
      </c>
      <c r="E3504" t="s">
        <v>1269</v>
      </c>
      <c r="F3504" t="s">
        <v>1269</v>
      </c>
      <c r="G3504" t="s">
        <v>1311</v>
      </c>
      <c r="H3504" t="s">
        <v>1311</v>
      </c>
      <c r="I3504" t="s">
        <v>1031</v>
      </c>
      <c r="J3504" t="s">
        <v>1032</v>
      </c>
      <c r="K3504">
        <v>9002</v>
      </c>
      <c r="L3504">
        <v>0</v>
      </c>
      <c r="M3504">
        <v>627.75570000000005</v>
      </c>
      <c r="N3504">
        <v>627.75570000000005</v>
      </c>
      <c r="O3504">
        <v>0</v>
      </c>
      <c r="P3504">
        <v>716</v>
      </c>
      <c r="Q3504">
        <v>42.142899999999997</v>
      </c>
      <c r="R3504">
        <v>42.142899999999997</v>
      </c>
      <c r="S3504">
        <v>711</v>
      </c>
      <c r="T3504">
        <v>3</v>
      </c>
      <c r="U3504">
        <f t="shared" si="65"/>
        <v>4.2194092827004216E-3</v>
      </c>
      <c r="V3504">
        <f t="shared" si="66"/>
        <v>1.8087201125175809</v>
      </c>
      <c r="W3504">
        <f t="shared" si="67"/>
        <v>428.66666666666669</v>
      </c>
      <c r="X3504">
        <f t="shared" si="68"/>
        <v>0.12613134418324293</v>
      </c>
      <c r="Y3504">
        <f t="shared" si="69"/>
        <v>29.893128571428573</v>
      </c>
      <c r="AA3504">
        <v>716</v>
      </c>
      <c r="AB3504">
        <v>42.142899999999997</v>
      </c>
      <c r="AC3504">
        <v>42.142899999999997</v>
      </c>
      <c r="AD3504">
        <v>711</v>
      </c>
      <c r="AE3504">
        <v>3</v>
      </c>
      <c r="AF3504">
        <v>4.1406400000000001E-3</v>
      </c>
      <c r="AG3504">
        <v>9002</v>
      </c>
      <c r="AH3504">
        <v>0</v>
      </c>
      <c r="AI3504">
        <v>627.75570000000005</v>
      </c>
      <c r="AJ3504">
        <v>627.75570000000005</v>
      </c>
      <c r="AK3504">
        <v>0</v>
      </c>
    </row>
    <row r="3505" spans="1:37" ht="19" customHeight="1">
      <c r="A3505" t="s">
        <v>1301</v>
      </c>
      <c r="B3505" t="s">
        <v>1302</v>
      </c>
      <c r="C3505" t="s">
        <v>1303</v>
      </c>
      <c r="D3505">
        <v>7</v>
      </c>
      <c r="E3505" t="s">
        <v>1033</v>
      </c>
      <c r="G3505" t="s">
        <v>1311</v>
      </c>
      <c r="H3505" t="s">
        <v>1311</v>
      </c>
      <c r="I3505" t="s">
        <v>1031</v>
      </c>
      <c r="J3505" t="s">
        <v>1032</v>
      </c>
      <c r="K3505">
        <v>0</v>
      </c>
      <c r="L3505">
        <v>7324.21</v>
      </c>
      <c r="M3505">
        <v>510.7987</v>
      </c>
      <c r="N3505">
        <v>0</v>
      </c>
      <c r="O3505">
        <v>510.7987</v>
      </c>
      <c r="P3505">
        <v>6.7142999999999997</v>
      </c>
      <c r="R3505">
        <v>0</v>
      </c>
      <c r="S3505">
        <v>99.571399999999997</v>
      </c>
      <c r="U3505">
        <f t="shared" si="65"/>
        <v>0</v>
      </c>
      <c r="V3505">
        <f t="shared" si="66"/>
        <v>10.508195267774825</v>
      </c>
      <c r="W3505" t="str">
        <f t="shared" si="67"/>
        <v/>
      </c>
      <c r="X3505">
        <f t="shared" si="68"/>
        <v>0.73285343840844719</v>
      </c>
      <c r="Y3505" t="str">
        <f t="shared" si="69"/>
        <v/>
      </c>
      <c r="AA3505">
        <v>6.7142999999999997</v>
      </c>
      <c r="AC3505">
        <v>0</v>
      </c>
      <c r="AD3505">
        <v>99.571399999999997</v>
      </c>
      <c r="AF3505">
        <v>0</v>
      </c>
      <c r="AG3505">
        <v>0</v>
      </c>
      <c r="AH3505">
        <v>7324.21</v>
      </c>
      <c r="AI3505">
        <v>510.7987</v>
      </c>
      <c r="AJ3505">
        <v>0</v>
      </c>
      <c r="AK3505">
        <v>510.7987</v>
      </c>
    </row>
    <row r="3506" spans="1:37" ht="19" customHeight="1">
      <c r="A3506" t="s">
        <v>1301</v>
      </c>
      <c r="B3506" t="s">
        <v>1302</v>
      </c>
      <c r="C3506" t="s">
        <v>1303</v>
      </c>
      <c r="D3506">
        <v>7</v>
      </c>
      <c r="E3506" t="s">
        <v>1035</v>
      </c>
      <c r="G3506" t="s">
        <v>1311</v>
      </c>
      <c r="H3506" t="s">
        <v>1311</v>
      </c>
      <c r="I3506" t="s">
        <v>1031</v>
      </c>
      <c r="J3506" t="s">
        <v>1032</v>
      </c>
      <c r="K3506">
        <v>0</v>
      </c>
      <c r="L3506">
        <v>6678</v>
      </c>
      <c r="M3506">
        <v>465.69600000000003</v>
      </c>
      <c r="N3506">
        <v>0</v>
      </c>
      <c r="O3506">
        <v>465.69600000000003</v>
      </c>
      <c r="P3506">
        <v>0</v>
      </c>
      <c r="R3506">
        <v>0</v>
      </c>
      <c r="S3506">
        <v>0</v>
      </c>
      <c r="U3506" t="str">
        <f t="shared" si="65"/>
        <v/>
      </c>
      <c r="V3506" t="str">
        <f t="shared" si="66"/>
        <v/>
      </c>
      <c r="W3506" t="str">
        <f t="shared" si="67"/>
        <v/>
      </c>
      <c r="X3506" t="str">
        <f t="shared" si="68"/>
        <v/>
      </c>
      <c r="Y3506" t="str">
        <f t="shared" si="69"/>
        <v/>
      </c>
      <c r="AA3506">
        <v>0</v>
      </c>
      <c r="AC3506">
        <v>0</v>
      </c>
      <c r="AD3506">
        <v>0</v>
      </c>
      <c r="AG3506">
        <v>0</v>
      </c>
      <c r="AH3506">
        <v>6678</v>
      </c>
      <c r="AI3506">
        <v>465.69600000000003</v>
      </c>
      <c r="AJ3506">
        <v>0</v>
      </c>
      <c r="AK3506">
        <v>465.69600000000003</v>
      </c>
    </row>
    <row r="3507" spans="1:37" ht="19" customHeight="1">
      <c r="A3507" t="s">
        <v>1301</v>
      </c>
      <c r="B3507" t="s">
        <v>1302</v>
      </c>
      <c r="C3507" t="s">
        <v>1303</v>
      </c>
      <c r="D3507">
        <v>7</v>
      </c>
      <c r="E3507" t="s">
        <v>1268</v>
      </c>
      <c r="G3507" t="s">
        <v>1311</v>
      </c>
      <c r="H3507" t="s">
        <v>1311</v>
      </c>
      <c r="I3507" t="s">
        <v>1031</v>
      </c>
      <c r="J3507" t="s">
        <v>1032</v>
      </c>
      <c r="K3507">
        <v>0</v>
      </c>
      <c r="L3507">
        <v>5517</v>
      </c>
      <c r="M3507">
        <v>384.71719999999999</v>
      </c>
      <c r="N3507">
        <v>0</v>
      </c>
      <c r="O3507">
        <v>384.71719999999999</v>
      </c>
      <c r="P3507">
        <v>25.571400000000001</v>
      </c>
      <c r="R3507">
        <v>0</v>
      </c>
      <c r="S3507">
        <v>171.57140000000001</v>
      </c>
      <c r="U3507">
        <f t="shared" si="65"/>
        <v>0</v>
      </c>
      <c r="V3507">
        <f t="shared" si="66"/>
        <v>4.5936727050245967</v>
      </c>
      <c r="W3507" t="str">
        <f t="shared" si="67"/>
        <v/>
      </c>
      <c r="X3507">
        <f t="shared" si="68"/>
        <v>0.32033077774034602</v>
      </c>
      <c r="Y3507" t="str">
        <f t="shared" si="69"/>
        <v/>
      </c>
      <c r="AA3507">
        <v>25.571400000000001</v>
      </c>
      <c r="AC3507">
        <v>0</v>
      </c>
      <c r="AD3507">
        <v>171.57140000000001</v>
      </c>
      <c r="AF3507">
        <v>0</v>
      </c>
      <c r="AG3507">
        <v>0</v>
      </c>
      <c r="AH3507">
        <v>5517</v>
      </c>
      <c r="AI3507">
        <v>384.71719999999999</v>
      </c>
      <c r="AJ3507">
        <v>0</v>
      </c>
      <c r="AK3507">
        <v>384.71719999999999</v>
      </c>
    </row>
    <row r="3508" spans="1:37" ht="19" customHeight="1">
      <c r="A3508" t="s">
        <v>1301</v>
      </c>
      <c r="B3508" t="s">
        <v>1302</v>
      </c>
      <c r="C3508" t="s">
        <v>1303</v>
      </c>
      <c r="D3508">
        <v>7</v>
      </c>
      <c r="E3508" t="s">
        <v>1034</v>
      </c>
      <c r="G3508" t="s">
        <v>1311</v>
      </c>
      <c r="H3508" t="s">
        <v>1311</v>
      </c>
      <c r="I3508" t="s">
        <v>1031</v>
      </c>
      <c r="J3508" t="s">
        <v>1032</v>
      </c>
      <c r="K3508">
        <v>1834</v>
      </c>
      <c r="L3508">
        <v>2778.05</v>
      </c>
      <c r="M3508">
        <v>321.67340000000002</v>
      </c>
      <c r="N3508">
        <v>127.9285</v>
      </c>
      <c r="O3508">
        <v>193.7449</v>
      </c>
      <c r="P3508">
        <v>10.2857</v>
      </c>
      <c r="R3508">
        <v>0</v>
      </c>
      <c r="S3508">
        <v>55</v>
      </c>
      <c r="U3508">
        <f t="shared" si="65"/>
        <v>0</v>
      </c>
      <c r="V3508">
        <f t="shared" si="66"/>
        <v>11.97935064935065</v>
      </c>
      <c r="W3508" t="str">
        <f t="shared" si="67"/>
        <v/>
      </c>
      <c r="X3508">
        <f t="shared" si="68"/>
        <v>0.83551532467532463</v>
      </c>
      <c r="Y3508" t="str">
        <f t="shared" si="69"/>
        <v/>
      </c>
      <c r="AA3508">
        <v>10.2857</v>
      </c>
      <c r="AC3508">
        <v>0</v>
      </c>
      <c r="AD3508">
        <v>55</v>
      </c>
      <c r="AF3508">
        <v>0</v>
      </c>
      <c r="AG3508">
        <v>1834</v>
      </c>
      <c r="AH3508">
        <v>2778.05</v>
      </c>
      <c r="AI3508">
        <v>321.67340000000002</v>
      </c>
      <c r="AJ3508">
        <v>127.9285</v>
      </c>
      <c r="AK3508">
        <v>193.7449</v>
      </c>
    </row>
    <row r="3509" spans="1:37" ht="19" customHeight="1">
      <c r="A3509" t="s">
        <v>1301</v>
      </c>
      <c r="B3509" t="s">
        <v>1302</v>
      </c>
      <c r="C3509" t="s">
        <v>1303</v>
      </c>
      <c r="D3509">
        <v>1</v>
      </c>
      <c r="E3509" t="s">
        <v>1251</v>
      </c>
      <c r="F3509" t="s">
        <v>1127</v>
      </c>
      <c r="G3509" t="s">
        <v>1311</v>
      </c>
      <c r="H3509" t="s">
        <v>1311</v>
      </c>
      <c r="I3509" t="s">
        <v>1031</v>
      </c>
      <c r="J3509" t="s">
        <v>1039</v>
      </c>
      <c r="K3509">
        <v>43</v>
      </c>
      <c r="L3509">
        <v>0</v>
      </c>
      <c r="M3509">
        <v>299.68419999999998</v>
      </c>
      <c r="N3509">
        <v>299.68419999999998</v>
      </c>
      <c r="O3509">
        <v>0</v>
      </c>
      <c r="P3509">
        <v>158</v>
      </c>
      <c r="Q3509">
        <v>2287</v>
      </c>
      <c r="R3509">
        <v>712</v>
      </c>
      <c r="S3509">
        <v>4264</v>
      </c>
      <c r="T3509">
        <v>20</v>
      </c>
      <c r="U3509">
        <f t="shared" si="65"/>
        <v>4.6904315196998128E-3</v>
      </c>
      <c r="V3509">
        <f t="shared" si="66"/>
        <v>1.0084427767354597E-2</v>
      </c>
      <c r="W3509">
        <f t="shared" si="67"/>
        <v>2.15</v>
      </c>
      <c r="X3509">
        <f t="shared" si="68"/>
        <v>7.0282410881801122E-2</v>
      </c>
      <c r="Y3509">
        <f t="shared" si="69"/>
        <v>14.984209999999999</v>
      </c>
      <c r="AA3509">
        <v>158</v>
      </c>
      <c r="AB3509">
        <v>2287</v>
      </c>
      <c r="AC3509">
        <v>712</v>
      </c>
      <c r="AD3509">
        <v>4264</v>
      </c>
      <c r="AE3509">
        <v>20</v>
      </c>
      <c r="AF3509">
        <v>4.6904299999999998E-3</v>
      </c>
      <c r="AG3509">
        <v>43</v>
      </c>
      <c r="AH3509">
        <v>0</v>
      </c>
      <c r="AI3509">
        <v>299.68419999999998</v>
      </c>
      <c r="AJ3509">
        <v>299.68419999999998</v>
      </c>
      <c r="AK3509">
        <v>0</v>
      </c>
    </row>
    <row r="3510" spans="1:37" ht="19" customHeight="1">
      <c r="A3510" t="s">
        <v>1301</v>
      </c>
      <c r="B3510" t="s">
        <v>1302</v>
      </c>
      <c r="C3510" t="s">
        <v>1303</v>
      </c>
      <c r="D3510">
        <v>6</v>
      </c>
      <c r="E3510" t="s">
        <v>1282</v>
      </c>
      <c r="G3510" t="s">
        <v>1311</v>
      </c>
      <c r="H3510" t="s">
        <v>1311</v>
      </c>
      <c r="I3510" t="s">
        <v>1031</v>
      </c>
      <c r="J3510" t="s">
        <v>1032</v>
      </c>
      <c r="K3510">
        <v>1798</v>
      </c>
      <c r="L3510">
        <v>2266.4899999999998</v>
      </c>
      <c r="M3510">
        <v>283.46300000000002</v>
      </c>
      <c r="N3510">
        <v>125.3835</v>
      </c>
      <c r="O3510">
        <v>158.0795</v>
      </c>
      <c r="P3510">
        <v>2</v>
      </c>
      <c r="R3510">
        <v>0</v>
      </c>
      <c r="S3510">
        <v>17</v>
      </c>
      <c r="U3510">
        <f t="shared" si="65"/>
        <v>0</v>
      </c>
      <c r="V3510">
        <f t="shared" si="66"/>
        <v>39.847941176470584</v>
      </c>
      <c r="W3510" t="str">
        <f t="shared" si="67"/>
        <v/>
      </c>
      <c r="X3510">
        <f t="shared" si="68"/>
        <v>2.779049019607843</v>
      </c>
      <c r="Y3510" t="str">
        <f t="shared" si="69"/>
        <v/>
      </c>
      <c r="AA3510">
        <v>2</v>
      </c>
      <c r="AC3510">
        <v>0</v>
      </c>
      <c r="AD3510">
        <v>17</v>
      </c>
      <c r="AF3510">
        <v>0</v>
      </c>
      <c r="AG3510">
        <v>1798</v>
      </c>
      <c r="AH3510">
        <v>2266.4899999999998</v>
      </c>
      <c r="AI3510">
        <v>283.46300000000002</v>
      </c>
      <c r="AJ3510">
        <v>125.3835</v>
      </c>
      <c r="AK3510">
        <v>158.0795</v>
      </c>
    </row>
    <row r="3511" spans="1:37" ht="19" customHeight="1">
      <c r="A3511" t="s">
        <v>1301</v>
      </c>
      <c r="B3511" t="s">
        <v>1302</v>
      </c>
      <c r="C3511" t="s">
        <v>1303</v>
      </c>
      <c r="D3511">
        <v>7</v>
      </c>
      <c r="E3511" t="s">
        <v>1040</v>
      </c>
      <c r="G3511" t="s">
        <v>1311</v>
      </c>
      <c r="H3511" t="s">
        <v>1311</v>
      </c>
      <c r="I3511" t="s">
        <v>1031</v>
      </c>
      <c r="J3511" t="s">
        <v>1032</v>
      </c>
      <c r="K3511">
        <v>0</v>
      </c>
      <c r="L3511">
        <v>4014</v>
      </c>
      <c r="M3511">
        <v>279.9162</v>
      </c>
      <c r="N3511">
        <v>0</v>
      </c>
      <c r="O3511">
        <v>279.9162</v>
      </c>
      <c r="P3511">
        <v>4.4286000000000003</v>
      </c>
      <c r="R3511">
        <v>0</v>
      </c>
      <c r="S3511">
        <v>107.28570000000001</v>
      </c>
      <c r="U3511">
        <f t="shared" si="65"/>
        <v>0</v>
      </c>
      <c r="V3511">
        <f t="shared" si="66"/>
        <v>5.3448742136982972</v>
      </c>
      <c r="W3511" t="str">
        <f t="shared" si="67"/>
        <v/>
      </c>
      <c r="X3511">
        <f t="shared" si="68"/>
        <v>0.37272468345202175</v>
      </c>
      <c r="Y3511" t="str">
        <f t="shared" si="69"/>
        <v/>
      </c>
      <c r="AA3511">
        <v>4.4286000000000003</v>
      </c>
      <c r="AC3511">
        <v>0</v>
      </c>
      <c r="AD3511">
        <v>107.28570000000001</v>
      </c>
      <c r="AF3511">
        <v>0</v>
      </c>
      <c r="AG3511">
        <v>0</v>
      </c>
      <c r="AH3511">
        <v>4014</v>
      </c>
      <c r="AI3511">
        <v>279.9162</v>
      </c>
      <c r="AJ3511">
        <v>0</v>
      </c>
      <c r="AK3511">
        <v>279.9162</v>
      </c>
    </row>
    <row r="3512" spans="1:37" ht="19" customHeight="1">
      <c r="A3512" t="s">
        <v>1301</v>
      </c>
      <c r="B3512" t="s">
        <v>1302</v>
      </c>
      <c r="C3512" t="s">
        <v>1303</v>
      </c>
      <c r="D3512">
        <v>7</v>
      </c>
      <c r="E3512" t="s">
        <v>1052</v>
      </c>
      <c r="G3512" t="s">
        <v>1311</v>
      </c>
      <c r="H3512" t="s">
        <v>1311</v>
      </c>
      <c r="I3512" t="s">
        <v>1031</v>
      </c>
      <c r="J3512" t="s">
        <v>1032</v>
      </c>
      <c r="K3512">
        <v>0</v>
      </c>
      <c r="L3512">
        <v>2332.98</v>
      </c>
      <c r="M3512">
        <v>162.69730000000001</v>
      </c>
      <c r="N3512">
        <v>0</v>
      </c>
      <c r="O3512">
        <v>162.69730000000001</v>
      </c>
      <c r="P3512">
        <v>1</v>
      </c>
      <c r="R3512">
        <v>0</v>
      </c>
      <c r="S3512">
        <v>28.142900000000001</v>
      </c>
      <c r="U3512">
        <f t="shared" si="65"/>
        <v>0</v>
      </c>
      <c r="V3512">
        <f t="shared" si="66"/>
        <v>11.842520036771518</v>
      </c>
      <c r="W3512" t="str">
        <f t="shared" si="67"/>
        <v/>
      </c>
      <c r="X3512">
        <f t="shared" si="68"/>
        <v>0.82587336161417013</v>
      </c>
      <c r="Y3512" t="str">
        <f t="shared" si="69"/>
        <v/>
      </c>
      <c r="AA3512">
        <v>1</v>
      </c>
      <c r="AC3512">
        <v>0</v>
      </c>
      <c r="AD3512">
        <v>28.142900000000001</v>
      </c>
      <c r="AF3512">
        <v>0</v>
      </c>
      <c r="AG3512">
        <v>0</v>
      </c>
      <c r="AH3512">
        <v>2332.98</v>
      </c>
      <c r="AI3512">
        <v>162.69730000000001</v>
      </c>
      <c r="AJ3512">
        <v>0</v>
      </c>
      <c r="AK3512">
        <v>162.69730000000001</v>
      </c>
    </row>
    <row r="3513" spans="1:37" ht="19" customHeight="1">
      <c r="A3513" t="s">
        <v>1301</v>
      </c>
      <c r="B3513" t="s">
        <v>1302</v>
      </c>
      <c r="C3513" t="s">
        <v>1303</v>
      </c>
      <c r="D3513">
        <v>7</v>
      </c>
      <c r="E3513" t="s">
        <v>1041</v>
      </c>
      <c r="F3513" t="s">
        <v>1041</v>
      </c>
      <c r="G3513" t="s">
        <v>1311</v>
      </c>
      <c r="H3513" t="s">
        <v>1311</v>
      </c>
      <c r="I3513" t="s">
        <v>1031</v>
      </c>
      <c r="J3513" t="s">
        <v>1042</v>
      </c>
      <c r="K3513">
        <v>151</v>
      </c>
      <c r="L3513">
        <v>0</v>
      </c>
      <c r="M3513">
        <v>151</v>
      </c>
      <c r="N3513">
        <v>151</v>
      </c>
      <c r="O3513">
        <v>0</v>
      </c>
      <c r="Q3513">
        <v>257.57139999999998</v>
      </c>
      <c r="R3513">
        <v>11.571400000000001</v>
      </c>
      <c r="S3513">
        <v>255.42859999999999</v>
      </c>
      <c r="T3513">
        <v>0.57140000000000002</v>
      </c>
      <c r="U3513">
        <f t="shared" si="65"/>
        <v>2.2370243582746805E-3</v>
      </c>
      <c r="V3513">
        <f t="shared" si="66"/>
        <v>8.4451892119475166E-2</v>
      </c>
      <c r="W3513">
        <f t="shared" si="67"/>
        <v>37.751887594379717</v>
      </c>
      <c r="X3513">
        <f t="shared" si="68"/>
        <v>8.4451892119475166E-2</v>
      </c>
      <c r="Y3513">
        <f t="shared" si="69"/>
        <v>37.751887594379717</v>
      </c>
      <c r="AB3513">
        <v>257.57139999999998</v>
      </c>
      <c r="AC3513">
        <v>11.571400000000001</v>
      </c>
      <c r="AD3513">
        <v>255.42859999999999</v>
      </c>
      <c r="AE3513">
        <v>0.57140000000000002</v>
      </c>
      <c r="AF3513">
        <v>2.3232000000000001E-3</v>
      </c>
      <c r="AG3513">
        <v>151</v>
      </c>
      <c r="AH3513">
        <v>0</v>
      </c>
      <c r="AI3513">
        <v>151</v>
      </c>
      <c r="AJ3513">
        <v>151</v>
      </c>
      <c r="AK3513">
        <v>0</v>
      </c>
    </row>
    <row r="3514" spans="1:37" ht="19" customHeight="1">
      <c r="A3514" t="s">
        <v>1301</v>
      </c>
      <c r="B3514" t="s">
        <v>1302</v>
      </c>
      <c r="C3514" t="s">
        <v>1303</v>
      </c>
      <c r="D3514">
        <v>7</v>
      </c>
      <c r="E3514" t="s">
        <v>1048</v>
      </c>
      <c r="G3514" t="s">
        <v>1311</v>
      </c>
      <c r="H3514" t="s">
        <v>1311</v>
      </c>
      <c r="I3514" t="s">
        <v>1031</v>
      </c>
      <c r="J3514" t="s">
        <v>1032</v>
      </c>
      <c r="K3514">
        <v>0</v>
      </c>
      <c r="L3514">
        <v>1787</v>
      </c>
      <c r="M3514">
        <v>124.6135</v>
      </c>
      <c r="N3514">
        <v>0</v>
      </c>
      <c r="O3514">
        <v>124.6135</v>
      </c>
      <c r="P3514">
        <v>6</v>
      </c>
      <c r="R3514">
        <v>0</v>
      </c>
      <c r="S3514">
        <v>79.285700000000006</v>
      </c>
      <c r="U3514">
        <f t="shared" si="65"/>
        <v>0</v>
      </c>
      <c r="V3514">
        <f t="shared" si="66"/>
        <v>3.2198203999676394</v>
      </c>
      <c r="W3514" t="str">
        <f t="shared" si="67"/>
        <v/>
      </c>
      <c r="X3514">
        <f t="shared" si="68"/>
        <v>0.22452886928448096</v>
      </c>
      <c r="Y3514" t="str">
        <f t="shared" si="69"/>
        <v/>
      </c>
      <c r="AA3514">
        <v>6</v>
      </c>
      <c r="AC3514">
        <v>0</v>
      </c>
      <c r="AD3514">
        <v>79.285700000000006</v>
      </c>
      <c r="AF3514">
        <v>0</v>
      </c>
      <c r="AG3514">
        <v>0</v>
      </c>
      <c r="AH3514">
        <v>1787</v>
      </c>
      <c r="AI3514">
        <v>124.6135</v>
      </c>
      <c r="AJ3514">
        <v>0</v>
      </c>
      <c r="AK3514">
        <v>124.6135</v>
      </c>
    </row>
    <row r="3515" spans="1:37" ht="19" customHeight="1">
      <c r="A3515" t="s">
        <v>1301</v>
      </c>
      <c r="B3515" t="s">
        <v>1302</v>
      </c>
      <c r="C3515" t="s">
        <v>1303</v>
      </c>
      <c r="D3515">
        <v>6</v>
      </c>
      <c r="E3515" t="s">
        <v>1297</v>
      </c>
      <c r="G3515" t="s">
        <v>1311</v>
      </c>
      <c r="H3515" t="s">
        <v>1311</v>
      </c>
      <c r="I3515" t="s">
        <v>1031</v>
      </c>
      <c r="J3515" t="s">
        <v>1032</v>
      </c>
      <c r="K3515">
        <v>0</v>
      </c>
      <c r="L3515">
        <v>1593.85</v>
      </c>
      <c r="M3515">
        <v>111.1664</v>
      </c>
      <c r="N3515">
        <v>0</v>
      </c>
      <c r="O3515">
        <v>111.1664</v>
      </c>
      <c r="P3515">
        <v>0</v>
      </c>
      <c r="R3515">
        <v>0</v>
      </c>
      <c r="S3515">
        <v>0</v>
      </c>
      <c r="U3515" t="str">
        <f t="shared" si="65"/>
        <v/>
      </c>
      <c r="V3515" t="str">
        <f t="shared" si="66"/>
        <v/>
      </c>
      <c r="W3515" t="str">
        <f t="shared" si="67"/>
        <v/>
      </c>
      <c r="X3515" t="str">
        <f t="shared" si="68"/>
        <v/>
      </c>
      <c r="Y3515" t="str">
        <f t="shared" si="69"/>
        <v/>
      </c>
      <c r="AA3515">
        <v>0</v>
      </c>
      <c r="AC3515">
        <v>0</v>
      </c>
      <c r="AD3515">
        <v>0</v>
      </c>
      <c r="AG3515">
        <v>0</v>
      </c>
      <c r="AH3515">
        <v>1593.85</v>
      </c>
      <c r="AI3515">
        <v>111.1664</v>
      </c>
      <c r="AJ3515">
        <v>0</v>
      </c>
      <c r="AK3515">
        <v>111.1664</v>
      </c>
    </row>
    <row r="3516" spans="1:37" ht="19" customHeight="1">
      <c r="A3516" t="s">
        <v>1301</v>
      </c>
      <c r="B3516" t="s">
        <v>1302</v>
      </c>
      <c r="C3516" t="s">
        <v>1303</v>
      </c>
      <c r="D3516">
        <v>7</v>
      </c>
      <c r="E3516" t="s">
        <v>1053</v>
      </c>
      <c r="F3516" t="s">
        <v>1053</v>
      </c>
      <c r="G3516" t="s">
        <v>1311</v>
      </c>
      <c r="H3516" t="s">
        <v>1311</v>
      </c>
      <c r="I3516" t="s">
        <v>1031</v>
      </c>
      <c r="J3516" t="s">
        <v>1032</v>
      </c>
      <c r="K3516">
        <v>1391</v>
      </c>
      <c r="L3516">
        <v>0</v>
      </c>
      <c r="M3516">
        <v>97.007900000000006</v>
      </c>
      <c r="N3516">
        <v>97.007900000000006</v>
      </c>
      <c r="O3516">
        <v>0</v>
      </c>
      <c r="R3516">
        <v>19.571400000000001</v>
      </c>
      <c r="S3516">
        <v>89.571399999999997</v>
      </c>
      <c r="T3516">
        <v>1.8571</v>
      </c>
      <c r="U3516">
        <f t="shared" si="65"/>
        <v>2.0733180457154853E-2</v>
      </c>
      <c r="V3516">
        <f t="shared" si="66"/>
        <v>2.2185015051041486</v>
      </c>
      <c r="W3516">
        <f t="shared" si="67"/>
        <v>107.0024692877528</v>
      </c>
      <c r="X3516">
        <f t="shared" si="68"/>
        <v>0.1547175932113535</v>
      </c>
      <c r="Y3516">
        <f t="shared" si="69"/>
        <v>7.4623183611929509</v>
      </c>
      <c r="AC3516">
        <v>19.571400000000001</v>
      </c>
      <c r="AD3516">
        <v>89.571399999999997</v>
      </c>
      <c r="AE3516">
        <v>1.8571</v>
      </c>
      <c r="AF3516">
        <v>2.1307489999999998E-2</v>
      </c>
      <c r="AG3516">
        <v>1391</v>
      </c>
      <c r="AH3516">
        <v>0</v>
      </c>
      <c r="AI3516">
        <v>97.007900000000006</v>
      </c>
      <c r="AJ3516">
        <v>97.007900000000006</v>
      </c>
      <c r="AK3516">
        <v>0</v>
      </c>
    </row>
    <row r="3517" spans="1:37" ht="19" customHeight="1">
      <c r="A3517" t="s">
        <v>1301</v>
      </c>
      <c r="B3517" t="s">
        <v>1302</v>
      </c>
      <c r="C3517" t="s">
        <v>1303</v>
      </c>
      <c r="D3517">
        <v>7</v>
      </c>
      <c r="E3517" t="s">
        <v>1050</v>
      </c>
      <c r="F3517" t="s">
        <v>1050</v>
      </c>
      <c r="G3517" t="s">
        <v>1311</v>
      </c>
      <c r="H3517" t="s">
        <v>1311</v>
      </c>
      <c r="I3517" t="s">
        <v>1031</v>
      </c>
      <c r="J3517" t="s">
        <v>1042</v>
      </c>
      <c r="K3517">
        <v>96</v>
      </c>
      <c r="L3517">
        <v>0</v>
      </c>
      <c r="M3517">
        <v>96</v>
      </c>
      <c r="N3517">
        <v>96</v>
      </c>
      <c r="O3517">
        <v>0</v>
      </c>
      <c r="Q3517">
        <v>101.71429999999999</v>
      </c>
      <c r="R3517">
        <v>0.57140000000000002</v>
      </c>
      <c r="S3517">
        <v>96.428600000000003</v>
      </c>
      <c r="T3517">
        <v>1</v>
      </c>
      <c r="U3517">
        <f t="shared" si="65"/>
        <v>1.0370367297668949E-2</v>
      </c>
      <c r="V3517">
        <f t="shared" si="66"/>
        <v>0.14222218008231699</v>
      </c>
      <c r="W3517">
        <f t="shared" si="67"/>
        <v>13.714285714285714</v>
      </c>
      <c r="X3517">
        <f t="shared" si="68"/>
        <v>0.14222218008231699</v>
      </c>
      <c r="Y3517">
        <f t="shared" si="69"/>
        <v>13.714285714285714</v>
      </c>
      <c r="AB3517">
        <v>101.71429999999999</v>
      </c>
      <c r="AC3517">
        <v>0.57140000000000002</v>
      </c>
      <c r="AD3517">
        <v>96.428600000000003</v>
      </c>
      <c r="AE3517">
        <v>1</v>
      </c>
      <c r="AF3517">
        <v>1.053666E-2</v>
      </c>
      <c r="AG3517">
        <v>96</v>
      </c>
      <c r="AH3517">
        <v>0</v>
      </c>
      <c r="AI3517">
        <v>96</v>
      </c>
      <c r="AJ3517">
        <v>96</v>
      </c>
      <c r="AK3517">
        <v>0</v>
      </c>
    </row>
    <row r="3518" spans="1:37" ht="19" customHeight="1">
      <c r="A3518" t="s">
        <v>1301</v>
      </c>
      <c r="B3518" t="s">
        <v>1302</v>
      </c>
      <c r="C3518" t="s">
        <v>1303</v>
      </c>
      <c r="D3518">
        <v>5</v>
      </c>
      <c r="E3518" t="s">
        <v>1044</v>
      </c>
      <c r="G3518" t="s">
        <v>1311</v>
      </c>
      <c r="H3518" t="s">
        <v>1311</v>
      </c>
      <c r="I3518" t="s">
        <v>1031</v>
      </c>
      <c r="J3518" t="s">
        <v>1032</v>
      </c>
      <c r="K3518">
        <v>0</v>
      </c>
      <c r="L3518">
        <v>1295.8599999999999</v>
      </c>
      <c r="M3518">
        <v>90.389499999999998</v>
      </c>
      <c r="N3518">
        <v>0</v>
      </c>
      <c r="O3518">
        <v>90.389499999999998</v>
      </c>
      <c r="P3518">
        <v>0</v>
      </c>
      <c r="R3518">
        <v>0</v>
      </c>
      <c r="S3518">
        <v>0</v>
      </c>
      <c r="U3518" t="str">
        <f t="shared" si="65"/>
        <v/>
      </c>
      <c r="V3518" t="str">
        <f t="shared" si="66"/>
        <v/>
      </c>
      <c r="W3518" t="str">
        <f t="shared" si="67"/>
        <v/>
      </c>
      <c r="X3518" t="str">
        <f t="shared" si="68"/>
        <v/>
      </c>
      <c r="Y3518" t="str">
        <f t="shared" si="69"/>
        <v/>
      </c>
      <c r="AA3518">
        <v>0</v>
      </c>
      <c r="AC3518">
        <v>0</v>
      </c>
      <c r="AD3518">
        <v>0</v>
      </c>
      <c r="AG3518">
        <v>0</v>
      </c>
      <c r="AH3518">
        <v>1295.8599999999999</v>
      </c>
      <c r="AI3518">
        <v>90.389499999999998</v>
      </c>
      <c r="AJ3518">
        <v>0</v>
      </c>
      <c r="AK3518">
        <v>90.389499999999998</v>
      </c>
    </row>
    <row r="3519" spans="1:37" ht="19" customHeight="1">
      <c r="A3519" t="s">
        <v>1301</v>
      </c>
      <c r="B3519" t="s">
        <v>1302</v>
      </c>
      <c r="C3519" t="s">
        <v>1303</v>
      </c>
      <c r="D3519">
        <v>7</v>
      </c>
      <c r="E3519" t="s">
        <v>1047</v>
      </c>
      <c r="G3519" t="s">
        <v>1311</v>
      </c>
      <c r="H3519" t="s">
        <v>1311</v>
      </c>
      <c r="I3519" t="s">
        <v>1031</v>
      </c>
      <c r="J3519" t="s">
        <v>1032</v>
      </c>
      <c r="K3519">
        <v>0</v>
      </c>
      <c r="L3519">
        <v>1180.0899999999999</v>
      </c>
      <c r="M3519">
        <v>82.292599999999993</v>
      </c>
      <c r="N3519">
        <v>0</v>
      </c>
      <c r="O3519">
        <v>82.292599999999993</v>
      </c>
      <c r="P3519">
        <v>0</v>
      </c>
      <c r="R3519">
        <v>0</v>
      </c>
      <c r="S3519">
        <v>0</v>
      </c>
      <c r="U3519" t="str">
        <f t="shared" si="65"/>
        <v/>
      </c>
      <c r="V3519" t="str">
        <f t="shared" si="66"/>
        <v/>
      </c>
      <c r="W3519" t="str">
        <f t="shared" si="67"/>
        <v/>
      </c>
      <c r="X3519" t="str">
        <f t="shared" si="68"/>
        <v/>
      </c>
      <c r="Y3519" t="str">
        <f t="shared" si="69"/>
        <v/>
      </c>
      <c r="AA3519">
        <v>0</v>
      </c>
      <c r="AC3519">
        <v>0</v>
      </c>
      <c r="AD3519">
        <v>0</v>
      </c>
      <c r="AG3519">
        <v>0</v>
      </c>
      <c r="AH3519">
        <v>1180.0899999999999</v>
      </c>
      <c r="AI3519">
        <v>82.292599999999993</v>
      </c>
      <c r="AJ3519">
        <v>0</v>
      </c>
      <c r="AK3519">
        <v>82.292599999999993</v>
      </c>
    </row>
    <row r="3520" spans="1:37" ht="19" customHeight="1">
      <c r="A3520" t="s">
        <v>1301</v>
      </c>
      <c r="B3520" t="s">
        <v>1302</v>
      </c>
      <c r="C3520" t="s">
        <v>1303</v>
      </c>
      <c r="D3520">
        <v>7</v>
      </c>
      <c r="E3520" t="s">
        <v>1043</v>
      </c>
      <c r="G3520" t="s">
        <v>1311</v>
      </c>
      <c r="H3520" t="s">
        <v>1311</v>
      </c>
      <c r="I3520" t="s">
        <v>1031</v>
      </c>
      <c r="J3520" t="s">
        <v>1032</v>
      </c>
      <c r="K3520">
        <v>0</v>
      </c>
      <c r="L3520">
        <v>1028.81</v>
      </c>
      <c r="M3520">
        <v>71.750299999999996</v>
      </c>
      <c r="N3520">
        <v>0</v>
      </c>
      <c r="O3520">
        <v>71.750299999999996</v>
      </c>
      <c r="P3520">
        <v>56.428600000000003</v>
      </c>
      <c r="R3520">
        <v>0</v>
      </c>
      <c r="S3520">
        <v>198.28569999999999</v>
      </c>
      <c r="U3520">
        <f t="shared" si="65"/>
        <v>0</v>
      </c>
      <c r="V3520">
        <f t="shared" si="66"/>
        <v>0.74121763265256713</v>
      </c>
      <c r="W3520" t="str">
        <f t="shared" si="67"/>
        <v/>
      </c>
      <c r="X3520">
        <f t="shared" si="68"/>
        <v>5.1693303436116965E-2</v>
      </c>
      <c r="Y3520" t="str">
        <f t="shared" si="69"/>
        <v/>
      </c>
      <c r="AA3520">
        <v>56.428600000000003</v>
      </c>
      <c r="AC3520">
        <v>0</v>
      </c>
      <c r="AD3520">
        <v>198.28569999999999</v>
      </c>
      <c r="AF3520">
        <v>0</v>
      </c>
      <c r="AG3520">
        <v>0</v>
      </c>
      <c r="AH3520">
        <v>1028.81</v>
      </c>
      <c r="AI3520">
        <v>71.750299999999996</v>
      </c>
      <c r="AJ3520">
        <v>0</v>
      </c>
      <c r="AK3520">
        <v>71.750299999999996</v>
      </c>
    </row>
    <row r="3521" spans="1:37" ht="19" customHeight="1">
      <c r="A3521" t="s">
        <v>1301</v>
      </c>
      <c r="B3521" t="s">
        <v>1302</v>
      </c>
      <c r="C3521" t="s">
        <v>1303</v>
      </c>
      <c r="D3521">
        <v>5</v>
      </c>
      <c r="E3521" t="s">
        <v>1049</v>
      </c>
      <c r="G3521" t="s">
        <v>1311</v>
      </c>
      <c r="H3521" t="s">
        <v>1311</v>
      </c>
      <c r="I3521" t="s">
        <v>1031</v>
      </c>
      <c r="J3521" t="s">
        <v>1032</v>
      </c>
      <c r="K3521">
        <v>0</v>
      </c>
      <c r="L3521">
        <v>950.29</v>
      </c>
      <c r="M3521">
        <v>66.276700000000005</v>
      </c>
      <c r="N3521">
        <v>0</v>
      </c>
      <c r="O3521">
        <v>66.276700000000005</v>
      </c>
      <c r="P3521">
        <v>0.2</v>
      </c>
      <c r="R3521">
        <v>0</v>
      </c>
      <c r="S3521">
        <v>21.2</v>
      </c>
      <c r="U3521">
        <f t="shared" si="65"/>
        <v>0</v>
      </c>
      <c r="V3521">
        <f t="shared" si="66"/>
        <v>8.9649999999999999</v>
      </c>
      <c r="W3521" t="str">
        <f t="shared" si="67"/>
        <v/>
      </c>
      <c r="X3521">
        <f t="shared" si="68"/>
        <v>0.62525188679245292</v>
      </c>
      <c r="Y3521" t="str">
        <f t="shared" si="69"/>
        <v/>
      </c>
      <c r="AA3521">
        <v>0.2</v>
      </c>
      <c r="AC3521">
        <v>0</v>
      </c>
      <c r="AD3521">
        <v>21.2</v>
      </c>
      <c r="AF3521">
        <v>0</v>
      </c>
      <c r="AG3521">
        <v>0</v>
      </c>
      <c r="AH3521">
        <v>950.29</v>
      </c>
      <c r="AI3521">
        <v>66.276700000000005</v>
      </c>
      <c r="AJ3521">
        <v>0</v>
      </c>
      <c r="AK3521">
        <v>66.276700000000005</v>
      </c>
    </row>
    <row r="3522" spans="1:37" ht="19" customHeight="1">
      <c r="A3522" t="s">
        <v>1301</v>
      </c>
      <c r="B3522" t="s">
        <v>1302</v>
      </c>
      <c r="C3522" t="s">
        <v>1303</v>
      </c>
      <c r="D3522">
        <v>4</v>
      </c>
      <c r="E3522" t="s">
        <v>1270</v>
      </c>
      <c r="G3522" t="s">
        <v>1311</v>
      </c>
      <c r="H3522" t="s">
        <v>1311</v>
      </c>
      <c r="I3522" t="s">
        <v>1031</v>
      </c>
      <c r="J3522" t="s">
        <v>1032</v>
      </c>
      <c r="K3522">
        <v>0</v>
      </c>
      <c r="L3522">
        <v>832.36</v>
      </c>
      <c r="M3522">
        <v>58.036799999999999</v>
      </c>
      <c r="N3522">
        <v>0</v>
      </c>
      <c r="O3522">
        <v>58.036799999999999</v>
      </c>
      <c r="P3522">
        <v>0.25</v>
      </c>
      <c r="R3522">
        <v>0</v>
      </c>
      <c r="S3522">
        <v>6.5</v>
      </c>
      <c r="U3522">
        <f t="shared" si="65"/>
        <v>0</v>
      </c>
      <c r="V3522">
        <f t="shared" si="66"/>
        <v>32.013846153846153</v>
      </c>
      <c r="W3522" t="str">
        <f t="shared" si="67"/>
        <v/>
      </c>
      <c r="X3522">
        <f t="shared" si="68"/>
        <v>2.2321846153846154</v>
      </c>
      <c r="Y3522" t="str">
        <f t="shared" si="69"/>
        <v/>
      </c>
      <c r="AA3522">
        <v>0.25</v>
      </c>
      <c r="AC3522">
        <v>0</v>
      </c>
      <c r="AD3522">
        <v>6.5</v>
      </c>
      <c r="AF3522">
        <v>0</v>
      </c>
      <c r="AG3522">
        <v>0</v>
      </c>
      <c r="AH3522">
        <v>832.36</v>
      </c>
      <c r="AI3522">
        <v>58.036799999999999</v>
      </c>
      <c r="AJ3522">
        <v>0</v>
      </c>
      <c r="AK3522">
        <v>58.036799999999999</v>
      </c>
    </row>
    <row r="3523" spans="1:37" ht="19" customHeight="1">
      <c r="A3523" t="s">
        <v>1301</v>
      </c>
      <c r="B3523" t="s">
        <v>1302</v>
      </c>
      <c r="C3523" t="s">
        <v>1303</v>
      </c>
      <c r="D3523">
        <v>2</v>
      </c>
      <c r="E3523" t="s">
        <v>1037</v>
      </c>
      <c r="G3523" t="s">
        <v>1311</v>
      </c>
      <c r="H3523" t="s">
        <v>1311</v>
      </c>
      <c r="I3523" t="s">
        <v>1031</v>
      </c>
      <c r="J3523" t="s">
        <v>1032</v>
      </c>
      <c r="K3523">
        <v>299</v>
      </c>
      <c r="L3523">
        <v>348.7</v>
      </c>
      <c r="M3523">
        <v>45.185000000000002</v>
      </c>
      <c r="N3523">
        <v>20.863299999999999</v>
      </c>
      <c r="O3523">
        <v>24.3217</v>
      </c>
      <c r="P3523">
        <v>1</v>
      </c>
      <c r="R3523">
        <v>0</v>
      </c>
      <c r="S3523">
        <v>11.5</v>
      </c>
      <c r="U3523">
        <f t="shared" si="65"/>
        <v>0</v>
      </c>
      <c r="V3523">
        <f t="shared" si="66"/>
        <v>28.160869565217393</v>
      </c>
      <c r="W3523" t="str">
        <f t="shared" si="67"/>
        <v/>
      </c>
      <c r="X3523">
        <f t="shared" si="68"/>
        <v>1.9645652173913044</v>
      </c>
      <c r="Y3523" t="str">
        <f t="shared" si="69"/>
        <v/>
      </c>
      <c r="AA3523">
        <v>1</v>
      </c>
      <c r="AC3523">
        <v>0</v>
      </c>
      <c r="AD3523">
        <v>11.5</v>
      </c>
      <c r="AF3523">
        <v>0</v>
      </c>
      <c r="AG3523">
        <v>299</v>
      </c>
      <c r="AH3523">
        <v>348.7</v>
      </c>
      <c r="AI3523">
        <v>45.185000000000002</v>
      </c>
      <c r="AJ3523">
        <v>20.863299999999999</v>
      </c>
      <c r="AK3523">
        <v>24.3217</v>
      </c>
    </row>
    <row r="3524" spans="1:37" ht="19" customHeight="1">
      <c r="A3524" t="s">
        <v>1301</v>
      </c>
      <c r="B3524" t="s">
        <v>1302</v>
      </c>
      <c r="C3524" t="s">
        <v>1303</v>
      </c>
      <c r="D3524">
        <v>3</v>
      </c>
      <c r="E3524" t="s">
        <v>1051</v>
      </c>
      <c r="G3524" t="s">
        <v>1311</v>
      </c>
      <c r="H3524" t="s">
        <v>1311</v>
      </c>
      <c r="I3524" t="s">
        <v>1031</v>
      </c>
      <c r="J3524" t="s">
        <v>1032</v>
      </c>
      <c r="K3524">
        <v>0</v>
      </c>
      <c r="L3524">
        <v>639.77</v>
      </c>
      <c r="M3524">
        <v>44.592199999999998</v>
      </c>
      <c r="N3524">
        <v>0</v>
      </c>
      <c r="O3524">
        <v>44.592199999999998</v>
      </c>
      <c r="P3524">
        <v>0</v>
      </c>
      <c r="R3524">
        <v>0</v>
      </c>
      <c r="S3524">
        <v>0</v>
      </c>
      <c r="U3524" t="str">
        <f t="shared" si="65"/>
        <v/>
      </c>
      <c r="V3524" t="str">
        <f t="shared" si="66"/>
        <v/>
      </c>
      <c r="W3524" t="str">
        <f t="shared" si="67"/>
        <v/>
      </c>
      <c r="X3524" t="str">
        <f t="shared" si="68"/>
        <v/>
      </c>
      <c r="Y3524" t="str">
        <f t="shared" si="69"/>
        <v/>
      </c>
      <c r="AA3524">
        <v>0</v>
      </c>
      <c r="AC3524">
        <v>0</v>
      </c>
      <c r="AD3524">
        <v>0</v>
      </c>
      <c r="AG3524">
        <v>0</v>
      </c>
      <c r="AH3524">
        <v>639.77</v>
      </c>
      <c r="AI3524">
        <v>44.592199999999998</v>
      </c>
      <c r="AJ3524">
        <v>0</v>
      </c>
      <c r="AK3524">
        <v>44.592199999999998</v>
      </c>
    </row>
    <row r="3525" spans="1:37" ht="19" customHeight="1">
      <c r="A3525" t="s">
        <v>1301</v>
      </c>
      <c r="B3525" t="s">
        <v>1302</v>
      </c>
      <c r="C3525" t="s">
        <v>1303</v>
      </c>
      <c r="D3525">
        <v>1</v>
      </c>
      <c r="E3525" t="s">
        <v>1278</v>
      </c>
      <c r="G3525" t="s">
        <v>1311</v>
      </c>
      <c r="H3525" t="s">
        <v>1311</v>
      </c>
      <c r="I3525" t="s">
        <v>1031</v>
      </c>
      <c r="J3525" t="s">
        <v>1032</v>
      </c>
      <c r="K3525">
        <v>0</v>
      </c>
      <c r="L3525">
        <v>120.17</v>
      </c>
      <c r="M3525">
        <v>8.3850999999999996</v>
      </c>
      <c r="N3525">
        <v>0</v>
      </c>
      <c r="O3525">
        <v>8.3850999999999996</v>
      </c>
      <c r="P3525">
        <v>21</v>
      </c>
      <c r="R3525">
        <v>0</v>
      </c>
      <c r="S3525">
        <v>32</v>
      </c>
      <c r="U3525">
        <f t="shared" si="65"/>
        <v>0</v>
      </c>
      <c r="V3525">
        <f t="shared" si="66"/>
        <v>3.7553125000000001</v>
      </c>
      <c r="W3525" t="str">
        <f t="shared" si="67"/>
        <v/>
      </c>
      <c r="X3525">
        <f t="shared" si="68"/>
        <v>0.26203437499999999</v>
      </c>
      <c r="Y3525" t="str">
        <f t="shared" si="69"/>
        <v/>
      </c>
      <c r="AA3525">
        <v>21</v>
      </c>
      <c r="AC3525">
        <v>0</v>
      </c>
      <c r="AD3525">
        <v>32</v>
      </c>
      <c r="AF3525">
        <v>0</v>
      </c>
      <c r="AG3525">
        <v>0</v>
      </c>
      <c r="AH3525">
        <v>120.17</v>
      </c>
      <c r="AI3525">
        <v>8.3850999999999996</v>
      </c>
      <c r="AJ3525">
        <v>0</v>
      </c>
      <c r="AK3525">
        <v>8.3850999999999996</v>
      </c>
    </row>
    <row r="3526" spans="1:37" ht="19" customHeight="1">
      <c r="A3526" t="s">
        <v>1301</v>
      </c>
      <c r="B3526" t="s">
        <v>1302</v>
      </c>
      <c r="C3526" t="s">
        <v>1303</v>
      </c>
      <c r="D3526">
        <v>7</v>
      </c>
      <c r="E3526" t="s">
        <v>1054</v>
      </c>
      <c r="F3526" t="s">
        <v>1055</v>
      </c>
      <c r="G3526" t="s">
        <v>1311</v>
      </c>
      <c r="H3526" t="s">
        <v>1311</v>
      </c>
      <c r="I3526" t="s">
        <v>1031</v>
      </c>
      <c r="J3526" t="s">
        <v>1032</v>
      </c>
      <c r="K3526">
        <v>0</v>
      </c>
      <c r="L3526">
        <v>0</v>
      </c>
      <c r="M3526">
        <v>0</v>
      </c>
      <c r="N3526">
        <v>0</v>
      </c>
      <c r="O3526">
        <v>0</v>
      </c>
      <c r="Q3526">
        <v>25462.2857</v>
      </c>
      <c r="R3526">
        <v>2485.4286000000002</v>
      </c>
      <c r="S3526">
        <v>25897.7143</v>
      </c>
      <c r="T3526">
        <v>0</v>
      </c>
      <c r="U3526">
        <f t="shared" si="65"/>
        <v>0</v>
      </c>
      <c r="V3526">
        <f t="shared" si="66"/>
        <v>0</v>
      </c>
      <c r="W3526" t="str">
        <f t="shared" si="67"/>
        <v/>
      </c>
      <c r="X3526">
        <f t="shared" si="68"/>
        <v>0</v>
      </c>
      <c r="Y3526" t="str">
        <f t="shared" si="69"/>
        <v/>
      </c>
      <c r="AB3526">
        <v>25462.2857</v>
      </c>
      <c r="AC3526">
        <v>2485.4286000000002</v>
      </c>
      <c r="AD3526">
        <v>25897.7143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</row>
    <row r="3527" spans="1:37" ht="19" customHeight="1">
      <c r="A3527" t="s">
        <v>1301</v>
      </c>
      <c r="B3527" t="s">
        <v>1302</v>
      </c>
      <c r="C3527" t="s">
        <v>1303</v>
      </c>
      <c r="D3527">
        <v>1</v>
      </c>
      <c r="E3527" t="s">
        <v>1056</v>
      </c>
      <c r="F3527" t="s">
        <v>1056</v>
      </c>
      <c r="G3527" t="s">
        <v>1311</v>
      </c>
      <c r="H3527" t="s">
        <v>1311</v>
      </c>
      <c r="I3527" t="s">
        <v>1031</v>
      </c>
      <c r="J3527" t="s">
        <v>1042</v>
      </c>
      <c r="K3527">
        <v>0</v>
      </c>
      <c r="L3527">
        <v>0</v>
      </c>
      <c r="M3527">
        <v>0</v>
      </c>
      <c r="N3527">
        <v>0</v>
      </c>
      <c r="O3527">
        <v>0</v>
      </c>
      <c r="Q3527">
        <v>51</v>
      </c>
      <c r="R3527">
        <v>14</v>
      </c>
      <c r="S3527">
        <v>50</v>
      </c>
      <c r="T3527">
        <v>0</v>
      </c>
      <c r="U3527">
        <f t="shared" si="65"/>
        <v>0</v>
      </c>
      <c r="V3527">
        <f t="shared" si="66"/>
        <v>0</v>
      </c>
      <c r="W3527" t="str">
        <f t="shared" si="67"/>
        <v/>
      </c>
      <c r="X3527">
        <f t="shared" si="68"/>
        <v>0</v>
      </c>
      <c r="Y3527" t="str">
        <f t="shared" si="69"/>
        <v/>
      </c>
      <c r="AB3527">
        <v>51</v>
      </c>
      <c r="AC3527">
        <v>14</v>
      </c>
      <c r="AD3527">
        <v>50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</row>
    <row r="3528" spans="1:37" ht="19" customHeight="1">
      <c r="A3528" t="s">
        <v>1301</v>
      </c>
      <c r="B3528" t="s">
        <v>1302</v>
      </c>
      <c r="C3528" t="s">
        <v>1303</v>
      </c>
      <c r="D3528">
        <v>7</v>
      </c>
      <c r="E3528" t="s">
        <v>1057</v>
      </c>
      <c r="F3528" t="s">
        <v>1058</v>
      </c>
      <c r="G3528" t="s">
        <v>1311</v>
      </c>
      <c r="H3528" t="s">
        <v>1311</v>
      </c>
      <c r="I3528" t="s">
        <v>1031</v>
      </c>
      <c r="J3528" t="s">
        <v>1039</v>
      </c>
      <c r="K3528">
        <v>0</v>
      </c>
      <c r="L3528">
        <v>0</v>
      </c>
      <c r="M3528">
        <v>0</v>
      </c>
      <c r="N3528">
        <v>0</v>
      </c>
      <c r="O3528">
        <v>0</v>
      </c>
      <c r="R3528">
        <v>0</v>
      </c>
      <c r="S3528">
        <v>0</v>
      </c>
      <c r="T3528">
        <v>0</v>
      </c>
      <c r="U3528" t="str">
        <f t="shared" si="65"/>
        <v/>
      </c>
      <c r="V3528" t="str">
        <f t="shared" si="66"/>
        <v/>
      </c>
      <c r="W3528" t="str">
        <f t="shared" si="67"/>
        <v/>
      </c>
      <c r="X3528" t="str">
        <f t="shared" si="68"/>
        <v/>
      </c>
      <c r="Y3528" t="str">
        <f t="shared" si="69"/>
        <v/>
      </c>
      <c r="AC3528">
        <v>0</v>
      </c>
      <c r="AD3528">
        <v>0</v>
      </c>
      <c r="AE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</row>
    <row r="3529" spans="1:37" ht="19" customHeight="1">
      <c r="A3529" t="s">
        <v>1301</v>
      </c>
      <c r="B3529" t="s">
        <v>1302</v>
      </c>
      <c r="C3529" t="s">
        <v>1303</v>
      </c>
      <c r="D3529">
        <v>7</v>
      </c>
      <c r="E3529" t="s">
        <v>1059</v>
      </c>
      <c r="G3529" t="s">
        <v>1311</v>
      </c>
      <c r="H3529" t="s">
        <v>1311</v>
      </c>
      <c r="I3529" t="s">
        <v>1031</v>
      </c>
      <c r="J3529" t="s">
        <v>1039</v>
      </c>
      <c r="K3529">
        <v>0</v>
      </c>
      <c r="L3529">
        <v>0</v>
      </c>
      <c r="M3529">
        <v>0</v>
      </c>
      <c r="N3529">
        <v>0</v>
      </c>
      <c r="O3529">
        <v>0</v>
      </c>
      <c r="R3529">
        <v>0</v>
      </c>
      <c r="S3529">
        <v>0.1429</v>
      </c>
      <c r="T3529">
        <v>0</v>
      </c>
      <c r="U3529">
        <f t="shared" si="65"/>
        <v>0</v>
      </c>
      <c r="V3529">
        <f t="shared" si="66"/>
        <v>0</v>
      </c>
      <c r="W3529" t="str">
        <f t="shared" si="67"/>
        <v/>
      </c>
      <c r="X3529">
        <f t="shared" si="68"/>
        <v>0</v>
      </c>
      <c r="Y3529" t="str">
        <f t="shared" si="69"/>
        <v/>
      </c>
      <c r="AC3529">
        <v>0</v>
      </c>
      <c r="AD3529">
        <v>0.1429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</row>
    <row r="3530" spans="1:37" ht="19" customHeight="1">
      <c r="A3530" t="s">
        <v>1301</v>
      </c>
      <c r="B3530" t="s">
        <v>1302</v>
      </c>
      <c r="C3530" t="s">
        <v>1303</v>
      </c>
      <c r="D3530">
        <v>7</v>
      </c>
      <c r="E3530" t="s">
        <v>1060</v>
      </c>
      <c r="F3530" t="s">
        <v>1061</v>
      </c>
      <c r="G3530" t="s">
        <v>1311</v>
      </c>
      <c r="H3530" t="s">
        <v>1311</v>
      </c>
      <c r="I3530" t="s">
        <v>1031</v>
      </c>
      <c r="J3530" t="s">
        <v>1042</v>
      </c>
      <c r="K3530">
        <v>0</v>
      </c>
      <c r="L3530">
        <v>0</v>
      </c>
      <c r="M3530">
        <v>0</v>
      </c>
      <c r="N3530">
        <v>0</v>
      </c>
      <c r="O3530">
        <v>0</v>
      </c>
      <c r="R3530">
        <v>0.42859999999999998</v>
      </c>
      <c r="S3530">
        <v>0.42859999999999998</v>
      </c>
      <c r="T3530">
        <v>0</v>
      </c>
      <c r="U3530">
        <f t="shared" si="65"/>
        <v>0</v>
      </c>
      <c r="V3530">
        <f t="shared" si="66"/>
        <v>0</v>
      </c>
      <c r="W3530" t="str">
        <f t="shared" si="67"/>
        <v/>
      </c>
      <c r="X3530">
        <f t="shared" si="68"/>
        <v>0</v>
      </c>
      <c r="Y3530" t="str">
        <f t="shared" si="69"/>
        <v/>
      </c>
      <c r="AC3530">
        <v>0.42859999999999998</v>
      </c>
      <c r="AD3530">
        <v>0.42859999999999998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</row>
    <row r="3531" spans="1:37" ht="19" customHeight="1">
      <c r="A3531" t="s">
        <v>1301</v>
      </c>
      <c r="B3531" t="s">
        <v>1302</v>
      </c>
      <c r="C3531" t="s">
        <v>1303</v>
      </c>
      <c r="D3531">
        <v>7</v>
      </c>
      <c r="E3531" t="s">
        <v>1045</v>
      </c>
      <c r="F3531" t="s">
        <v>1046</v>
      </c>
      <c r="G3531" t="s">
        <v>1311</v>
      </c>
      <c r="H3531" t="s">
        <v>1311</v>
      </c>
      <c r="I3531" t="s">
        <v>1031</v>
      </c>
      <c r="J3531" t="s">
        <v>1032</v>
      </c>
      <c r="K3531">
        <v>0</v>
      </c>
      <c r="L3531">
        <v>0</v>
      </c>
      <c r="M3531">
        <v>0</v>
      </c>
      <c r="N3531">
        <v>0</v>
      </c>
      <c r="O3531">
        <v>0</v>
      </c>
      <c r="Q3531">
        <v>157.71430000000001</v>
      </c>
      <c r="R3531">
        <v>0</v>
      </c>
      <c r="S3531">
        <v>157</v>
      </c>
      <c r="T3531">
        <v>0</v>
      </c>
      <c r="U3531">
        <f t="shared" si="65"/>
        <v>0</v>
      </c>
      <c r="V3531">
        <f t="shared" si="66"/>
        <v>0</v>
      </c>
      <c r="W3531" t="str">
        <f t="shared" si="67"/>
        <v/>
      </c>
      <c r="X3531">
        <f t="shared" si="68"/>
        <v>0</v>
      </c>
      <c r="Y3531" t="str">
        <f t="shared" si="69"/>
        <v/>
      </c>
      <c r="AB3531">
        <v>157.71430000000001</v>
      </c>
      <c r="AC3531">
        <v>0</v>
      </c>
      <c r="AD3531">
        <v>157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</row>
    <row r="3532" spans="1:37" ht="19" customHeight="1">
      <c r="A3532" t="s">
        <v>1301</v>
      </c>
      <c r="B3532" t="s">
        <v>1302</v>
      </c>
      <c r="C3532" t="s">
        <v>1303</v>
      </c>
      <c r="D3532">
        <v>7</v>
      </c>
      <c r="E3532" t="s">
        <v>1063</v>
      </c>
      <c r="G3532" t="s">
        <v>1311</v>
      </c>
      <c r="H3532" t="s">
        <v>1311</v>
      </c>
      <c r="I3532" t="s">
        <v>1031</v>
      </c>
      <c r="J3532" t="s">
        <v>1039</v>
      </c>
      <c r="K3532">
        <v>0</v>
      </c>
      <c r="L3532">
        <v>0</v>
      </c>
      <c r="M3532">
        <v>0</v>
      </c>
      <c r="N3532">
        <v>0</v>
      </c>
      <c r="O3532">
        <v>0</v>
      </c>
      <c r="Q3532">
        <v>0</v>
      </c>
      <c r="R3532">
        <v>0</v>
      </c>
      <c r="S3532">
        <v>0</v>
      </c>
      <c r="T3532">
        <v>0</v>
      </c>
      <c r="U3532" t="str">
        <f t="shared" si="65"/>
        <v/>
      </c>
      <c r="V3532" t="str">
        <f t="shared" si="66"/>
        <v/>
      </c>
      <c r="W3532" t="str">
        <f t="shared" si="67"/>
        <v/>
      </c>
      <c r="X3532" t="str">
        <f t="shared" si="68"/>
        <v/>
      </c>
      <c r="Y3532" t="str">
        <f t="shared" si="69"/>
        <v/>
      </c>
      <c r="AB3532">
        <v>0</v>
      </c>
      <c r="AC3532">
        <v>0</v>
      </c>
      <c r="AD3532">
        <v>0</v>
      </c>
      <c r="AE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</row>
    <row r="3533" spans="1:37" ht="19" customHeight="1">
      <c r="A3533" t="s">
        <v>1301</v>
      </c>
      <c r="B3533" t="s">
        <v>1302</v>
      </c>
      <c r="C3533" t="s">
        <v>1303</v>
      </c>
      <c r="D3533">
        <v>7</v>
      </c>
      <c r="E3533" t="s">
        <v>1064</v>
      </c>
      <c r="F3533" t="s">
        <v>1064</v>
      </c>
      <c r="G3533" t="s">
        <v>1064</v>
      </c>
      <c r="H3533" t="s">
        <v>1065</v>
      </c>
      <c r="I3533" t="s">
        <v>1066</v>
      </c>
      <c r="J3533" t="s">
        <v>1039</v>
      </c>
      <c r="K3533">
        <v>29654.6</v>
      </c>
      <c r="L3533">
        <v>0</v>
      </c>
      <c r="M3533">
        <v>206799.49669999999</v>
      </c>
      <c r="N3533">
        <v>206799.49669999999</v>
      </c>
      <c r="O3533">
        <v>0</v>
      </c>
      <c r="Q3533">
        <v>53439</v>
      </c>
      <c r="R3533">
        <v>12906.857099999999</v>
      </c>
      <c r="S3533">
        <v>54048.142899999999</v>
      </c>
      <c r="T3533">
        <v>3395.5713999999998</v>
      </c>
      <c r="U3533">
        <f t="shared" si="65"/>
        <v>6.2824941206259283E-2</v>
      </c>
      <c r="V3533">
        <f t="shared" si="66"/>
        <v>7.8381442937078757E-2</v>
      </c>
      <c r="W3533">
        <f t="shared" si="67"/>
        <v>1.2476166540251308</v>
      </c>
      <c r="X3533">
        <f t="shared" si="68"/>
        <v>0.54660130131607432</v>
      </c>
      <c r="Y3533">
        <f t="shared" si="69"/>
        <v>8.7003869931455853</v>
      </c>
      <c r="AB3533">
        <v>53439</v>
      </c>
      <c r="AC3533">
        <v>12906.857099999999</v>
      </c>
      <c r="AD3533">
        <v>54048.142899999999</v>
      </c>
      <c r="AE3533">
        <v>3395.5713999999998</v>
      </c>
      <c r="AF3533">
        <v>6.6289059999999997E-2</v>
      </c>
      <c r="AG3533">
        <v>29654.6</v>
      </c>
      <c r="AH3533">
        <v>0</v>
      </c>
      <c r="AI3533">
        <v>206799.49669999999</v>
      </c>
      <c r="AJ3533">
        <v>206799.49669999999</v>
      </c>
      <c r="AK3533">
        <v>0</v>
      </c>
    </row>
    <row r="3534" spans="1:37" ht="19" customHeight="1">
      <c r="A3534" t="s">
        <v>1301</v>
      </c>
      <c r="B3534" t="s">
        <v>1302</v>
      </c>
      <c r="C3534" t="s">
        <v>1303</v>
      </c>
      <c r="D3534">
        <v>7</v>
      </c>
      <c r="E3534" t="s">
        <v>1067</v>
      </c>
      <c r="F3534" t="s">
        <v>1067</v>
      </c>
      <c r="G3534" t="s">
        <v>1067</v>
      </c>
      <c r="H3534" t="s">
        <v>1066</v>
      </c>
      <c r="I3534" t="s">
        <v>1066</v>
      </c>
      <c r="J3534" t="s">
        <v>1032</v>
      </c>
      <c r="K3534">
        <v>419557</v>
      </c>
      <c r="L3534">
        <v>0</v>
      </c>
      <c r="M3534">
        <v>29259.413</v>
      </c>
      <c r="N3534">
        <v>29259.413</v>
      </c>
      <c r="O3534">
        <v>0</v>
      </c>
      <c r="P3534">
        <v>605.71429999999998</v>
      </c>
      <c r="Q3534">
        <v>7003.8571000000002</v>
      </c>
      <c r="R3534">
        <v>561.42859999999996</v>
      </c>
      <c r="S3534">
        <v>7370.2857000000004</v>
      </c>
      <c r="T3534">
        <v>54.571399999999997</v>
      </c>
      <c r="U3534">
        <f t="shared" si="65"/>
        <v>7.4042448585134217E-3</v>
      </c>
      <c r="V3534">
        <f t="shared" si="66"/>
        <v>8.1322104359827296</v>
      </c>
      <c r="W3534">
        <f t="shared" si="67"/>
        <v>1098.3173289619524</v>
      </c>
      <c r="X3534">
        <f t="shared" si="68"/>
        <v>0.5671308159542775</v>
      </c>
      <c r="Y3534">
        <f t="shared" si="69"/>
        <v>76.595362091812632</v>
      </c>
      <c r="AA3534">
        <v>605.71429999999998</v>
      </c>
      <c r="AB3534">
        <v>7003.8571000000002</v>
      </c>
      <c r="AC3534">
        <v>561.42859999999996</v>
      </c>
      <c r="AD3534">
        <v>7370.2857000000004</v>
      </c>
      <c r="AE3534">
        <v>54.571399999999997</v>
      </c>
      <c r="AF3534">
        <v>7.4061500000000002E-3</v>
      </c>
      <c r="AG3534">
        <v>419557</v>
      </c>
      <c r="AH3534">
        <v>0</v>
      </c>
      <c r="AI3534">
        <v>29259.413</v>
      </c>
      <c r="AJ3534">
        <v>29259.413</v>
      </c>
      <c r="AK3534">
        <v>0</v>
      </c>
    </row>
    <row r="3535" spans="1:37" ht="19" customHeight="1">
      <c r="A3535" t="s">
        <v>1301</v>
      </c>
      <c r="B3535" t="s">
        <v>1302</v>
      </c>
      <c r="C3535" t="s">
        <v>1303</v>
      </c>
      <c r="D3535">
        <v>7</v>
      </c>
      <c r="E3535" t="s">
        <v>1068</v>
      </c>
      <c r="F3535" t="s">
        <v>1068</v>
      </c>
      <c r="G3535" t="s">
        <v>1068</v>
      </c>
      <c r="H3535" t="s">
        <v>1065</v>
      </c>
      <c r="I3535" t="s">
        <v>1066</v>
      </c>
      <c r="J3535" t="s">
        <v>1032</v>
      </c>
      <c r="K3535">
        <v>155296</v>
      </c>
      <c r="L3535">
        <v>0</v>
      </c>
      <c r="M3535">
        <v>10827.943499999999</v>
      </c>
      <c r="N3535">
        <v>10827.943499999999</v>
      </c>
      <c r="O3535">
        <v>0</v>
      </c>
      <c r="Q3535">
        <v>2907.1428999999998</v>
      </c>
      <c r="R3535">
        <v>2470.5713999999998</v>
      </c>
      <c r="S3535">
        <v>2916.2856999999999</v>
      </c>
      <c r="T3535">
        <v>27.857099999999999</v>
      </c>
      <c r="U3535">
        <f t="shared" si="65"/>
        <v>9.5522534023329744E-3</v>
      </c>
      <c r="V3535">
        <f t="shared" si="66"/>
        <v>7.6073283413702777</v>
      </c>
      <c r="W3535">
        <f t="shared" si="67"/>
        <v>796.39096880661873</v>
      </c>
      <c r="X3535">
        <f t="shared" si="68"/>
        <v>0.53041753468412622</v>
      </c>
      <c r="Y3535">
        <f t="shared" si="69"/>
        <v>55.528000812308939</v>
      </c>
      <c r="AB3535">
        <v>2907.1428999999998</v>
      </c>
      <c r="AC3535">
        <v>2470.5713999999998</v>
      </c>
      <c r="AD3535">
        <v>2916.2856999999999</v>
      </c>
      <c r="AE3535">
        <v>27.857099999999999</v>
      </c>
      <c r="AF3535">
        <v>1.233859E-2</v>
      </c>
      <c r="AG3535">
        <v>155296</v>
      </c>
      <c r="AH3535">
        <v>0</v>
      </c>
      <c r="AI3535">
        <v>10827.943499999999</v>
      </c>
      <c r="AJ3535">
        <v>10827.943499999999</v>
      </c>
      <c r="AK3535">
        <v>0</v>
      </c>
    </row>
    <row r="3536" spans="1:37" ht="19" customHeight="1">
      <c r="A3536" t="s">
        <v>1304</v>
      </c>
      <c r="B3536" t="s">
        <v>1305</v>
      </c>
      <c r="C3536" t="s">
        <v>1306</v>
      </c>
      <c r="D3536">
        <v>7</v>
      </c>
      <c r="E3536" t="s">
        <v>1076</v>
      </c>
      <c r="F3536" t="s">
        <v>1076</v>
      </c>
      <c r="G3536" t="s">
        <v>1076</v>
      </c>
      <c r="H3536" t="s">
        <v>1077</v>
      </c>
      <c r="I3536" t="s">
        <v>1078</v>
      </c>
      <c r="J3536" t="s">
        <v>1042</v>
      </c>
      <c r="K3536">
        <v>33783989</v>
      </c>
      <c r="L3536">
        <v>0</v>
      </c>
      <c r="M3536">
        <v>33783989</v>
      </c>
      <c r="N3536">
        <v>33783989</v>
      </c>
      <c r="O3536">
        <v>0</v>
      </c>
      <c r="P3536">
        <v>295830.28570000001</v>
      </c>
      <c r="Q3536">
        <v>463485.14289999998</v>
      </c>
      <c r="R3536">
        <v>120640.71430000001</v>
      </c>
      <c r="S3536">
        <v>446400.14289999998</v>
      </c>
      <c r="T3536">
        <v>17484.428599999999</v>
      </c>
      <c r="U3536">
        <f t="shared" si="65"/>
        <v>3.91676142539156E-2</v>
      </c>
      <c r="V3536">
        <f t="shared" si="66"/>
        <v>10.811564959418705</v>
      </c>
      <c r="W3536">
        <f t="shared" si="67"/>
        <v>276.03327813967815</v>
      </c>
      <c r="X3536">
        <f t="shared" si="68"/>
        <v>10.811564959418705</v>
      </c>
      <c r="Y3536">
        <f t="shared" si="69"/>
        <v>276.03327813967815</v>
      </c>
      <c r="AA3536">
        <v>295830.28570000001</v>
      </c>
      <c r="AB3536">
        <v>463485.14289999998</v>
      </c>
      <c r="AC3536">
        <v>120640.71430000001</v>
      </c>
      <c r="AD3536">
        <v>446400.14289999998</v>
      </c>
      <c r="AE3536">
        <v>17484.428599999999</v>
      </c>
      <c r="AF3536">
        <v>3.9129089999999998E-2</v>
      </c>
      <c r="AG3536">
        <v>33783989</v>
      </c>
      <c r="AH3536">
        <v>0</v>
      </c>
      <c r="AI3536">
        <v>33783989</v>
      </c>
      <c r="AJ3536">
        <v>33783989</v>
      </c>
      <c r="AK3536">
        <v>0</v>
      </c>
    </row>
    <row r="3537" spans="1:37" ht="19" customHeight="1">
      <c r="A3537" t="s">
        <v>1304</v>
      </c>
      <c r="B3537" t="s">
        <v>1305</v>
      </c>
      <c r="C3537" t="s">
        <v>1306</v>
      </c>
      <c r="D3537">
        <v>7</v>
      </c>
      <c r="E3537" t="s">
        <v>1079</v>
      </c>
      <c r="F3537" t="s">
        <v>1079</v>
      </c>
      <c r="G3537" t="s">
        <v>1079</v>
      </c>
      <c r="H3537" t="s">
        <v>1080</v>
      </c>
      <c r="I3537" t="s">
        <v>1078</v>
      </c>
      <c r="J3537" t="s">
        <v>1042</v>
      </c>
      <c r="K3537">
        <v>24104358</v>
      </c>
      <c r="L3537">
        <v>0</v>
      </c>
      <c r="M3537">
        <v>24104358</v>
      </c>
      <c r="N3537">
        <v>24104358</v>
      </c>
      <c r="O3537">
        <v>0</v>
      </c>
      <c r="P3537">
        <v>292172.14289999998</v>
      </c>
      <c r="Q3537">
        <v>618342.57140000002</v>
      </c>
      <c r="R3537">
        <v>94217.714300000007</v>
      </c>
      <c r="S3537">
        <v>601958.42859999998</v>
      </c>
      <c r="T3537">
        <v>12256.2857</v>
      </c>
      <c r="U3537">
        <f t="shared" si="65"/>
        <v>2.0360684588311122E-2</v>
      </c>
      <c r="V3537">
        <f t="shared" si="66"/>
        <v>5.7204609997643185</v>
      </c>
      <c r="W3537">
        <f t="shared" si="67"/>
        <v>280.95622104221297</v>
      </c>
      <c r="X3537">
        <f t="shared" si="68"/>
        <v>5.7204609997643185</v>
      </c>
      <c r="Y3537">
        <f t="shared" si="69"/>
        <v>280.95622104221297</v>
      </c>
      <c r="AA3537">
        <v>292172.14289999998</v>
      </c>
      <c r="AB3537">
        <v>618342.57140000002</v>
      </c>
      <c r="AC3537">
        <v>94217.714300000007</v>
      </c>
      <c r="AD3537">
        <v>601958.42859999998</v>
      </c>
      <c r="AE3537">
        <v>12256.2857</v>
      </c>
      <c r="AF3537">
        <v>2.0486270000000001E-2</v>
      </c>
      <c r="AG3537">
        <v>24104358</v>
      </c>
      <c r="AH3537">
        <v>0</v>
      </c>
      <c r="AI3537">
        <v>24104358</v>
      </c>
      <c r="AJ3537">
        <v>24104358</v>
      </c>
      <c r="AK3537">
        <v>0</v>
      </c>
    </row>
    <row r="3538" spans="1:37" ht="19" customHeight="1">
      <c r="A3538" t="s">
        <v>1304</v>
      </c>
      <c r="B3538" t="s">
        <v>1305</v>
      </c>
      <c r="C3538" t="s">
        <v>1306</v>
      </c>
      <c r="D3538">
        <v>7</v>
      </c>
      <c r="E3538" t="s">
        <v>1081</v>
      </c>
      <c r="F3538" t="s">
        <v>1081</v>
      </c>
      <c r="G3538" t="s">
        <v>1081</v>
      </c>
      <c r="H3538" t="s">
        <v>1082</v>
      </c>
      <c r="I3538" t="s">
        <v>1078</v>
      </c>
      <c r="J3538" t="s">
        <v>1042</v>
      </c>
      <c r="K3538">
        <v>14711599</v>
      </c>
      <c r="L3538">
        <v>0</v>
      </c>
      <c r="M3538">
        <v>14711599</v>
      </c>
      <c r="N3538">
        <v>14711599</v>
      </c>
      <c r="O3538">
        <v>0</v>
      </c>
      <c r="Q3538">
        <v>403678.85710000002</v>
      </c>
      <c r="R3538">
        <v>95959.428599999999</v>
      </c>
      <c r="S3538">
        <v>379617.42859999998</v>
      </c>
      <c r="T3538">
        <v>16804.2857</v>
      </c>
      <c r="U3538">
        <f t="shared" si="65"/>
        <v>4.4266370387610811E-2</v>
      </c>
      <c r="V3538">
        <f t="shared" si="66"/>
        <v>5.5362500287480216</v>
      </c>
      <c r="W3538">
        <f t="shared" si="67"/>
        <v>125.06672628161755</v>
      </c>
      <c r="X3538">
        <f t="shared" si="68"/>
        <v>5.5362500287480216</v>
      </c>
      <c r="Y3538">
        <f t="shared" si="69"/>
        <v>125.06672628161755</v>
      </c>
      <c r="AB3538">
        <v>403678.85710000002</v>
      </c>
      <c r="AC3538">
        <v>95959.428599999999</v>
      </c>
      <c r="AD3538">
        <v>379617.42859999998</v>
      </c>
      <c r="AE3538">
        <v>16804.2857</v>
      </c>
      <c r="AF3538">
        <v>4.4735619999999997E-2</v>
      </c>
      <c r="AG3538">
        <v>14711599</v>
      </c>
      <c r="AH3538">
        <v>0</v>
      </c>
      <c r="AI3538">
        <v>14711599</v>
      </c>
      <c r="AJ3538">
        <v>14711599</v>
      </c>
      <c r="AK3538">
        <v>0</v>
      </c>
    </row>
    <row r="3539" spans="1:37" ht="19" customHeight="1">
      <c r="A3539" t="s">
        <v>1304</v>
      </c>
      <c r="B3539" t="s">
        <v>1305</v>
      </c>
      <c r="C3539" t="s">
        <v>1306</v>
      </c>
      <c r="D3539">
        <v>7</v>
      </c>
      <c r="E3539" t="s">
        <v>1083</v>
      </c>
      <c r="F3539" t="s">
        <v>1083</v>
      </c>
      <c r="G3539" t="s">
        <v>1083</v>
      </c>
      <c r="H3539" t="s">
        <v>1084</v>
      </c>
      <c r="I3539" t="s">
        <v>1078</v>
      </c>
      <c r="J3539" t="s">
        <v>1042</v>
      </c>
      <c r="K3539">
        <v>6722900</v>
      </c>
      <c r="L3539">
        <v>0</v>
      </c>
      <c r="M3539">
        <v>6722900</v>
      </c>
      <c r="N3539">
        <v>6722900</v>
      </c>
      <c r="O3539">
        <v>0</v>
      </c>
      <c r="Q3539">
        <v>95262.428599999999</v>
      </c>
      <c r="R3539">
        <v>26521.571400000001</v>
      </c>
      <c r="S3539">
        <v>102584.28569999999</v>
      </c>
      <c r="T3539">
        <v>4896.2857000000004</v>
      </c>
      <c r="U3539">
        <f t="shared" si="65"/>
        <v>4.7729393118930694E-2</v>
      </c>
      <c r="V3539">
        <f t="shared" si="66"/>
        <v>9.3621969404061058</v>
      </c>
      <c r="W3539">
        <f t="shared" si="67"/>
        <v>196.15160236958511</v>
      </c>
      <c r="X3539">
        <f t="shared" si="68"/>
        <v>9.3621969404061058</v>
      </c>
      <c r="Y3539">
        <f t="shared" si="69"/>
        <v>196.15160236958511</v>
      </c>
      <c r="AB3539">
        <v>95262.428599999999</v>
      </c>
      <c r="AC3539">
        <v>26521.571400000001</v>
      </c>
      <c r="AD3539">
        <v>102584.28569999999</v>
      </c>
      <c r="AE3539">
        <v>4896.2857000000004</v>
      </c>
      <c r="AF3539">
        <v>4.7793059999999998E-2</v>
      </c>
      <c r="AG3539">
        <v>6722900</v>
      </c>
      <c r="AH3539">
        <v>0</v>
      </c>
      <c r="AI3539">
        <v>6722900</v>
      </c>
      <c r="AJ3539">
        <v>6722900</v>
      </c>
      <c r="AK3539">
        <v>0</v>
      </c>
    </row>
    <row r="3540" spans="1:37" ht="19" customHeight="1">
      <c r="A3540" t="s">
        <v>1304</v>
      </c>
      <c r="B3540" t="s">
        <v>1305</v>
      </c>
      <c r="C3540" t="s">
        <v>1306</v>
      </c>
      <c r="D3540">
        <v>7</v>
      </c>
      <c r="E3540" t="s">
        <v>1085</v>
      </c>
      <c r="F3540" t="s">
        <v>1085</v>
      </c>
      <c r="G3540" t="s">
        <v>1085</v>
      </c>
      <c r="H3540" t="s">
        <v>1082</v>
      </c>
      <c r="I3540" t="s">
        <v>1078</v>
      </c>
      <c r="J3540" t="s">
        <v>1042</v>
      </c>
      <c r="K3540">
        <v>595108</v>
      </c>
      <c r="L3540">
        <v>0</v>
      </c>
      <c r="M3540">
        <v>595108</v>
      </c>
      <c r="N3540">
        <v>595108</v>
      </c>
      <c r="O3540">
        <v>0</v>
      </c>
      <c r="Q3540">
        <v>7015.8571000000002</v>
      </c>
      <c r="R3540">
        <v>2258.1428999999998</v>
      </c>
      <c r="S3540">
        <v>6754</v>
      </c>
      <c r="T3540">
        <v>615.28570000000002</v>
      </c>
      <c r="U3540">
        <f t="shared" si="65"/>
        <v>9.1099452176488016E-2</v>
      </c>
      <c r="V3540">
        <f t="shared" si="66"/>
        <v>12.587419095562417</v>
      </c>
      <c r="W3540">
        <f t="shared" si="67"/>
        <v>138.17228089557187</v>
      </c>
      <c r="X3540">
        <f t="shared" si="68"/>
        <v>12.587419095562417</v>
      </c>
      <c r="Y3540">
        <f t="shared" si="69"/>
        <v>138.17228089557187</v>
      </c>
      <c r="AB3540">
        <v>7015.8571000000002</v>
      </c>
      <c r="AC3540">
        <v>2258.1428999999998</v>
      </c>
      <c r="AD3540">
        <v>6754</v>
      </c>
      <c r="AE3540">
        <v>615.28570000000002</v>
      </c>
      <c r="AF3540">
        <v>9.3853900000000004E-2</v>
      </c>
      <c r="AG3540">
        <v>595108</v>
      </c>
      <c r="AH3540">
        <v>0</v>
      </c>
      <c r="AI3540">
        <v>595108</v>
      </c>
      <c r="AJ3540">
        <v>595108</v>
      </c>
      <c r="AK3540">
        <v>0</v>
      </c>
    </row>
    <row r="3541" spans="1:37" ht="19" customHeight="1">
      <c r="A3541" t="s">
        <v>1304</v>
      </c>
      <c r="B3541" t="s">
        <v>1305</v>
      </c>
      <c r="C3541" t="s">
        <v>1306</v>
      </c>
      <c r="D3541">
        <v>7</v>
      </c>
      <c r="E3541" t="s">
        <v>1099</v>
      </c>
      <c r="F3541" t="s">
        <v>1099</v>
      </c>
      <c r="G3541" t="s">
        <v>1099</v>
      </c>
      <c r="H3541" t="s">
        <v>1089</v>
      </c>
      <c r="I3541" t="s">
        <v>1078</v>
      </c>
      <c r="J3541" t="s">
        <v>1100</v>
      </c>
      <c r="K3541">
        <v>77574000</v>
      </c>
      <c r="L3541">
        <v>0</v>
      </c>
      <c r="M3541">
        <v>374483.1</v>
      </c>
      <c r="N3541">
        <v>374483.1</v>
      </c>
      <c r="O3541">
        <v>0</v>
      </c>
      <c r="Q3541">
        <v>3081.4286000000002</v>
      </c>
      <c r="R3541">
        <v>46.142899999999997</v>
      </c>
      <c r="S3541">
        <v>3251.8571000000002</v>
      </c>
      <c r="T3541">
        <v>166</v>
      </c>
      <c r="U3541">
        <f t="shared" si="65"/>
        <v>5.1047753605163025E-2</v>
      </c>
      <c r="V3541">
        <f t="shared" si="66"/>
        <v>3407.8988280266067</v>
      </c>
      <c r="W3541">
        <f t="shared" si="67"/>
        <v>66759.03614457832</v>
      </c>
      <c r="X3541">
        <f t="shared" si="68"/>
        <v>16.451395024180403</v>
      </c>
      <c r="Y3541">
        <f t="shared" si="69"/>
        <v>322.27461273666091</v>
      </c>
      <c r="AB3541">
        <v>3081.4286000000002</v>
      </c>
      <c r="AC3541">
        <v>46.142899999999997</v>
      </c>
      <c r="AD3541">
        <v>3251.8571000000002</v>
      </c>
      <c r="AE3541">
        <v>166</v>
      </c>
      <c r="AF3541">
        <v>5.0903860000000002E-2</v>
      </c>
      <c r="AG3541">
        <v>77574000</v>
      </c>
      <c r="AH3541">
        <v>0</v>
      </c>
      <c r="AI3541">
        <v>374483.1</v>
      </c>
      <c r="AJ3541">
        <v>374483.1</v>
      </c>
      <c r="AK3541">
        <v>0</v>
      </c>
    </row>
    <row r="3542" spans="1:37" ht="19" customHeight="1">
      <c r="A3542" t="s">
        <v>1304</v>
      </c>
      <c r="B3542" t="s">
        <v>1305</v>
      </c>
      <c r="C3542" t="s">
        <v>1306</v>
      </c>
      <c r="D3542">
        <v>7</v>
      </c>
      <c r="E3542" t="s">
        <v>1090</v>
      </c>
      <c r="F3542" t="s">
        <v>1090</v>
      </c>
      <c r="G3542" t="s">
        <v>1090</v>
      </c>
      <c r="H3542" t="s">
        <v>1091</v>
      </c>
      <c r="I3542" t="s">
        <v>1078</v>
      </c>
      <c r="J3542" t="s">
        <v>1042</v>
      </c>
      <c r="K3542">
        <v>235083</v>
      </c>
      <c r="L3542">
        <v>0</v>
      </c>
      <c r="M3542">
        <v>235083</v>
      </c>
      <c r="N3542">
        <v>235083</v>
      </c>
      <c r="O3542">
        <v>0</v>
      </c>
      <c r="P3542">
        <v>493.28570000000002</v>
      </c>
      <c r="Q3542">
        <v>27845.571400000001</v>
      </c>
      <c r="R3542">
        <v>598.85709999999995</v>
      </c>
      <c r="S3542">
        <v>30904</v>
      </c>
      <c r="T3542">
        <v>493.28570000000002</v>
      </c>
      <c r="U3542">
        <f t="shared" si="65"/>
        <v>1.5961872249546986E-2</v>
      </c>
      <c r="V3542">
        <f t="shared" si="66"/>
        <v>1.0866970526237936</v>
      </c>
      <c r="W3542">
        <f t="shared" si="67"/>
        <v>68.0808012765943</v>
      </c>
      <c r="X3542">
        <f t="shared" si="68"/>
        <v>1.0866970526237936</v>
      </c>
      <c r="Y3542">
        <f t="shared" si="69"/>
        <v>68.0808012765943</v>
      </c>
      <c r="AA3542">
        <v>493.28570000000002</v>
      </c>
      <c r="AB3542">
        <v>27845.571400000001</v>
      </c>
      <c r="AC3542">
        <v>598.85709999999995</v>
      </c>
      <c r="AD3542">
        <v>30904</v>
      </c>
      <c r="AE3542">
        <v>493.28570000000002</v>
      </c>
      <c r="AF3542">
        <v>1.5943390000000002E-2</v>
      </c>
      <c r="AG3542">
        <v>235083</v>
      </c>
      <c r="AH3542">
        <v>0</v>
      </c>
      <c r="AI3542">
        <v>235083</v>
      </c>
      <c r="AJ3542">
        <v>235083</v>
      </c>
      <c r="AK3542">
        <v>0</v>
      </c>
    </row>
    <row r="3543" spans="1:37" ht="19" customHeight="1">
      <c r="A3543" t="s">
        <v>1304</v>
      </c>
      <c r="B3543" t="s">
        <v>1305</v>
      </c>
      <c r="C3543" t="s">
        <v>1306</v>
      </c>
      <c r="D3543">
        <v>7</v>
      </c>
      <c r="E3543" t="s">
        <v>1086</v>
      </c>
      <c r="F3543" t="s">
        <v>1087</v>
      </c>
      <c r="G3543" t="s">
        <v>1088</v>
      </c>
      <c r="H3543" t="s">
        <v>1089</v>
      </c>
      <c r="I3543" t="s">
        <v>1078</v>
      </c>
      <c r="J3543" t="s">
        <v>1039</v>
      </c>
      <c r="K3543">
        <v>28377.79</v>
      </c>
      <c r="L3543">
        <v>0</v>
      </c>
      <c r="M3543">
        <v>198505.84030000001</v>
      </c>
      <c r="N3543">
        <v>198505.84030000001</v>
      </c>
      <c r="O3543">
        <v>0</v>
      </c>
      <c r="Q3543">
        <v>1975.5714</v>
      </c>
      <c r="R3543">
        <v>43.428600000000003</v>
      </c>
      <c r="S3543">
        <v>2003.8570999999999</v>
      </c>
      <c r="T3543">
        <v>139.57140000000001</v>
      </c>
      <c r="U3543">
        <f t="shared" si="65"/>
        <v>6.9651373842975137E-2</v>
      </c>
      <c r="V3543">
        <f t="shared" si="66"/>
        <v>2.0230833825425978</v>
      </c>
      <c r="W3543">
        <f t="shared" si="67"/>
        <v>29.045850367625459</v>
      </c>
      <c r="X3543">
        <f t="shared" si="68"/>
        <v>14.151696338882791</v>
      </c>
      <c r="Y3543">
        <f t="shared" si="69"/>
        <v>203.1789978872053</v>
      </c>
      <c r="AB3543">
        <v>1975.5714</v>
      </c>
      <c r="AC3543">
        <v>43.428600000000003</v>
      </c>
      <c r="AD3543">
        <v>2003.8570999999999</v>
      </c>
      <c r="AE3543">
        <v>139.57140000000001</v>
      </c>
      <c r="AF3543">
        <v>6.9912539999999995E-2</v>
      </c>
      <c r="AG3543">
        <v>28377.79</v>
      </c>
      <c r="AH3543">
        <v>0</v>
      </c>
      <c r="AI3543">
        <v>198505.84030000001</v>
      </c>
      <c r="AJ3543">
        <v>198505.84030000001</v>
      </c>
      <c r="AK3543">
        <v>0</v>
      </c>
    </row>
    <row r="3544" spans="1:37" ht="19" customHeight="1">
      <c r="A3544" t="s">
        <v>1304</v>
      </c>
      <c r="B3544" t="s">
        <v>1305</v>
      </c>
      <c r="C3544" t="s">
        <v>1306</v>
      </c>
      <c r="D3544">
        <v>7</v>
      </c>
      <c r="E3544" t="s">
        <v>1092</v>
      </c>
      <c r="F3544" t="s">
        <v>1093</v>
      </c>
      <c r="G3544" t="s">
        <v>1094</v>
      </c>
      <c r="H3544" t="s">
        <v>1089</v>
      </c>
      <c r="I3544" t="s">
        <v>1078</v>
      </c>
      <c r="J3544" t="s">
        <v>1039</v>
      </c>
      <c r="K3544">
        <v>14209.45</v>
      </c>
      <c r="L3544">
        <v>0</v>
      </c>
      <c r="M3544">
        <v>99402.003299999997</v>
      </c>
      <c r="N3544">
        <v>99402.003299999997</v>
      </c>
      <c r="O3544">
        <v>0</v>
      </c>
      <c r="Q3544">
        <v>972.42859999999996</v>
      </c>
      <c r="R3544">
        <v>8.8571000000000009</v>
      </c>
      <c r="S3544">
        <v>987.28570000000002</v>
      </c>
      <c r="T3544">
        <v>109.1429</v>
      </c>
      <c r="U3544">
        <f t="shared" si="65"/>
        <v>0.11054844610835546</v>
      </c>
      <c r="V3544">
        <f t="shared" si="66"/>
        <v>2.0560628281878572</v>
      </c>
      <c r="W3544">
        <f t="shared" si="67"/>
        <v>18.598749241328832</v>
      </c>
      <c r="X3544">
        <f t="shared" si="68"/>
        <v>14.383157971106321</v>
      </c>
      <c r="Y3544">
        <f t="shared" si="69"/>
        <v>130.10728307305638</v>
      </c>
      <c r="AB3544">
        <v>972.42859999999996</v>
      </c>
      <c r="AC3544">
        <v>8.8571000000000009</v>
      </c>
      <c r="AD3544">
        <v>987.28570000000002</v>
      </c>
      <c r="AE3544">
        <v>109.1429</v>
      </c>
      <c r="AF3544">
        <v>0.11070471</v>
      </c>
      <c r="AG3544">
        <v>14209.45</v>
      </c>
      <c r="AH3544">
        <v>0</v>
      </c>
      <c r="AI3544">
        <v>99402.003299999997</v>
      </c>
      <c r="AJ3544">
        <v>99402.003299999997</v>
      </c>
      <c r="AK3544">
        <v>0</v>
      </c>
    </row>
    <row r="3545" spans="1:37" ht="19" customHeight="1">
      <c r="A3545" t="s">
        <v>1304</v>
      </c>
      <c r="B3545" t="s">
        <v>1305</v>
      </c>
      <c r="C3545" t="s">
        <v>1306</v>
      </c>
      <c r="D3545">
        <v>7</v>
      </c>
      <c r="E3545" t="s">
        <v>1101</v>
      </c>
      <c r="F3545" t="s">
        <v>1102</v>
      </c>
      <c r="G3545" t="s">
        <v>1102</v>
      </c>
      <c r="H3545" t="s">
        <v>1103</v>
      </c>
      <c r="I3545" t="s">
        <v>1078</v>
      </c>
      <c r="J3545" t="s">
        <v>1042</v>
      </c>
      <c r="K3545">
        <v>31825</v>
      </c>
      <c r="L3545">
        <v>0</v>
      </c>
      <c r="M3545">
        <v>31825</v>
      </c>
      <c r="N3545">
        <v>31825</v>
      </c>
      <c r="O3545">
        <v>0</v>
      </c>
      <c r="R3545">
        <v>118.4286</v>
      </c>
      <c r="S3545">
        <v>1350.5714</v>
      </c>
      <c r="T3545">
        <v>39.857100000000003</v>
      </c>
      <c r="U3545">
        <f t="shared" si="65"/>
        <v>2.951128685236486E-2</v>
      </c>
      <c r="V3545">
        <f t="shared" si="66"/>
        <v>3.3663000500592353</v>
      </c>
      <c r="W3545">
        <f t="shared" si="67"/>
        <v>114.06822301242617</v>
      </c>
      <c r="X3545">
        <f t="shared" si="68"/>
        <v>3.3663000500592353</v>
      </c>
      <c r="Y3545">
        <f t="shared" si="69"/>
        <v>114.06822301242617</v>
      </c>
      <c r="AC3545">
        <v>118.4286</v>
      </c>
      <c r="AD3545">
        <v>1350.5714</v>
      </c>
      <c r="AE3545">
        <v>39.857100000000003</v>
      </c>
      <c r="AF3545">
        <v>2.950376E-2</v>
      </c>
      <c r="AG3545">
        <v>31825</v>
      </c>
      <c r="AH3545">
        <v>0</v>
      </c>
      <c r="AI3545">
        <v>31825</v>
      </c>
      <c r="AJ3545">
        <v>31825</v>
      </c>
      <c r="AK3545">
        <v>0</v>
      </c>
    </row>
    <row r="3546" spans="1:37" ht="19" customHeight="1">
      <c r="A3546" t="s">
        <v>1304</v>
      </c>
      <c r="B3546" t="s">
        <v>1305</v>
      </c>
      <c r="C3546" t="s">
        <v>1306</v>
      </c>
      <c r="D3546">
        <v>7</v>
      </c>
      <c r="E3546" t="s">
        <v>1098</v>
      </c>
      <c r="F3546" t="s">
        <v>1098</v>
      </c>
      <c r="G3546" t="s">
        <v>1098</v>
      </c>
      <c r="H3546" t="s">
        <v>1077</v>
      </c>
      <c r="I3546" t="s">
        <v>1078</v>
      </c>
      <c r="J3546" t="s">
        <v>1032</v>
      </c>
      <c r="K3546">
        <v>439903</v>
      </c>
      <c r="L3546">
        <v>0</v>
      </c>
      <c r="M3546">
        <v>30759.4967</v>
      </c>
      <c r="N3546">
        <v>30759.4967</v>
      </c>
      <c r="O3546">
        <v>0</v>
      </c>
      <c r="P3546">
        <v>3291.8571000000002</v>
      </c>
      <c r="Q3546">
        <v>10678.571400000001</v>
      </c>
      <c r="R3546">
        <v>2953</v>
      </c>
      <c r="S3546">
        <v>12085.7143</v>
      </c>
      <c r="T3546">
        <v>70.714299999999994</v>
      </c>
      <c r="U3546">
        <f t="shared" si="65"/>
        <v>5.8510650049041785E-3</v>
      </c>
      <c r="V3546">
        <f t="shared" si="66"/>
        <v>5.1997990482271881</v>
      </c>
      <c r="W3546">
        <f t="shared" si="67"/>
        <v>888.69274975904057</v>
      </c>
      <c r="X3546">
        <f t="shared" si="68"/>
        <v>0.36358743101230795</v>
      </c>
      <c r="Y3546">
        <f t="shared" si="69"/>
        <v>62.140384820124275</v>
      </c>
      <c r="AA3546">
        <v>3291.8571000000002</v>
      </c>
      <c r="AB3546">
        <v>10678.571400000001</v>
      </c>
      <c r="AC3546">
        <v>2953</v>
      </c>
      <c r="AD3546">
        <v>12085.7143</v>
      </c>
      <c r="AE3546">
        <v>70.714299999999994</v>
      </c>
      <c r="AF3546">
        <v>5.7717799999999998E-3</v>
      </c>
      <c r="AG3546">
        <v>439903</v>
      </c>
      <c r="AH3546">
        <v>0</v>
      </c>
      <c r="AI3546">
        <v>30759.4967</v>
      </c>
      <c r="AJ3546">
        <v>30759.4967</v>
      </c>
      <c r="AK3546">
        <v>0</v>
      </c>
    </row>
    <row r="3547" spans="1:37" ht="19" customHeight="1">
      <c r="A3547" t="s">
        <v>1304</v>
      </c>
      <c r="B3547" t="s">
        <v>1305</v>
      </c>
      <c r="C3547" t="s">
        <v>1306</v>
      </c>
      <c r="D3547">
        <v>7</v>
      </c>
      <c r="E3547" t="s">
        <v>1097</v>
      </c>
      <c r="F3547" t="s">
        <v>1097</v>
      </c>
      <c r="G3547" t="s">
        <v>1097</v>
      </c>
      <c r="H3547" t="s">
        <v>1082</v>
      </c>
      <c r="I3547" t="s">
        <v>1078</v>
      </c>
      <c r="J3547" t="s">
        <v>1042</v>
      </c>
      <c r="K3547">
        <v>25688</v>
      </c>
      <c r="L3547">
        <v>0</v>
      </c>
      <c r="M3547">
        <v>25688</v>
      </c>
      <c r="N3547">
        <v>25688</v>
      </c>
      <c r="O3547">
        <v>0</v>
      </c>
      <c r="Q3547">
        <v>29454.2857</v>
      </c>
      <c r="R3547">
        <v>539.14290000000005</v>
      </c>
      <c r="S3547">
        <v>29165.571400000001</v>
      </c>
      <c r="T3547">
        <v>146.42859999999999</v>
      </c>
      <c r="U3547">
        <f t="shared" si="65"/>
        <v>5.0205976763410846E-3</v>
      </c>
      <c r="V3547">
        <f t="shared" si="66"/>
        <v>0.12582350043429238</v>
      </c>
      <c r="W3547">
        <f t="shared" si="67"/>
        <v>25.061458524593462</v>
      </c>
      <c r="X3547">
        <f t="shared" si="68"/>
        <v>0.12582350043429238</v>
      </c>
      <c r="Y3547">
        <f t="shared" si="69"/>
        <v>25.061458524593462</v>
      </c>
      <c r="AB3547">
        <v>29454.2857</v>
      </c>
      <c r="AC3547">
        <v>539.14290000000005</v>
      </c>
      <c r="AD3547">
        <v>29165.571400000001</v>
      </c>
      <c r="AE3547">
        <v>146.42859999999999</v>
      </c>
      <c r="AF3547">
        <v>5.0237399999999996E-3</v>
      </c>
      <c r="AG3547">
        <v>25688</v>
      </c>
      <c r="AH3547">
        <v>0</v>
      </c>
      <c r="AI3547">
        <v>25688</v>
      </c>
      <c r="AJ3547">
        <v>25688</v>
      </c>
      <c r="AK3547">
        <v>0</v>
      </c>
    </row>
    <row r="3548" spans="1:37" ht="19" customHeight="1">
      <c r="A3548" t="s">
        <v>1304</v>
      </c>
      <c r="B3548" t="s">
        <v>1305</v>
      </c>
      <c r="C3548" t="s">
        <v>1306</v>
      </c>
      <c r="D3548">
        <v>7</v>
      </c>
      <c r="E3548" t="s">
        <v>1105</v>
      </c>
      <c r="F3548" t="s">
        <v>1105</v>
      </c>
      <c r="G3548" t="s">
        <v>1105</v>
      </c>
      <c r="H3548" t="s">
        <v>1106</v>
      </c>
      <c r="I3548" t="s">
        <v>1107</v>
      </c>
      <c r="J3548" t="s">
        <v>1042</v>
      </c>
      <c r="K3548">
        <v>13689691</v>
      </c>
      <c r="L3548">
        <v>0</v>
      </c>
      <c r="M3548">
        <v>13689691</v>
      </c>
      <c r="N3548">
        <v>13689691</v>
      </c>
      <c r="O3548">
        <v>0</v>
      </c>
      <c r="P3548">
        <v>668.71429999999998</v>
      </c>
      <c r="Q3548">
        <v>920724.28570000001</v>
      </c>
      <c r="R3548">
        <v>680.28570000000002</v>
      </c>
      <c r="S3548">
        <v>1016041.571</v>
      </c>
      <c r="T3548">
        <v>7061</v>
      </c>
      <c r="U3548">
        <f t="shared" si="65"/>
        <v>6.9495188007420612E-3</v>
      </c>
      <c r="V3548">
        <f t="shared" si="66"/>
        <v>1.9247934323517388</v>
      </c>
      <c r="W3548">
        <f t="shared" si="67"/>
        <v>276.96787181095357</v>
      </c>
      <c r="X3548">
        <f t="shared" si="68"/>
        <v>1.9247934323517388</v>
      </c>
      <c r="Y3548">
        <f t="shared" si="69"/>
        <v>276.96787181095357</v>
      </c>
      <c r="AA3548">
        <v>668.71429999999998</v>
      </c>
      <c r="AB3548">
        <v>920724.28570000001</v>
      </c>
      <c r="AC3548">
        <v>680.28570000000002</v>
      </c>
      <c r="AD3548">
        <v>1016041.571</v>
      </c>
      <c r="AE3548">
        <v>7061</v>
      </c>
      <c r="AF3548">
        <v>6.9526400000000004E-3</v>
      </c>
      <c r="AG3548">
        <v>13689691</v>
      </c>
      <c r="AH3548">
        <v>0</v>
      </c>
      <c r="AI3548">
        <v>13689691</v>
      </c>
      <c r="AJ3548">
        <v>13689691</v>
      </c>
      <c r="AK3548">
        <v>0</v>
      </c>
    </row>
    <row r="3549" spans="1:37" ht="19" customHeight="1">
      <c r="A3549" t="s">
        <v>1304</v>
      </c>
      <c r="B3549" t="s">
        <v>1305</v>
      </c>
      <c r="C3549" t="s">
        <v>1306</v>
      </c>
      <c r="D3549">
        <v>7</v>
      </c>
      <c r="E3549" t="s">
        <v>1108</v>
      </c>
      <c r="F3549" t="s">
        <v>1109</v>
      </c>
      <c r="G3549" t="s">
        <v>1109</v>
      </c>
      <c r="H3549" t="s">
        <v>1110</v>
      </c>
      <c r="I3549" t="s">
        <v>1107</v>
      </c>
      <c r="J3549" t="s">
        <v>1042</v>
      </c>
      <c r="K3549">
        <v>8202318</v>
      </c>
      <c r="L3549">
        <v>0</v>
      </c>
      <c r="M3549">
        <v>8202318</v>
      </c>
      <c r="N3549">
        <v>8202318</v>
      </c>
      <c r="O3549">
        <v>0</v>
      </c>
      <c r="Q3549">
        <v>13476.2857</v>
      </c>
      <c r="R3549">
        <v>1300.5714</v>
      </c>
      <c r="S3549">
        <v>49890</v>
      </c>
      <c r="T3549">
        <v>1741.7143000000001</v>
      </c>
      <c r="U3549">
        <f t="shared" si="65"/>
        <v>3.4911090398877534E-2</v>
      </c>
      <c r="V3549">
        <f t="shared" si="66"/>
        <v>23.486865389571342</v>
      </c>
      <c r="W3549">
        <f t="shared" si="67"/>
        <v>672.76229763154276</v>
      </c>
      <c r="X3549">
        <f t="shared" si="68"/>
        <v>23.486865389571342</v>
      </c>
      <c r="Y3549">
        <f t="shared" si="69"/>
        <v>672.76229763154276</v>
      </c>
      <c r="AB3549">
        <v>13476.2857</v>
      </c>
      <c r="AC3549">
        <v>1300.5714</v>
      </c>
      <c r="AD3549">
        <v>49890</v>
      </c>
      <c r="AE3549">
        <v>1741.7143000000001</v>
      </c>
      <c r="AF3549">
        <v>3.5116500000000002E-2</v>
      </c>
      <c r="AG3549">
        <v>8202318</v>
      </c>
      <c r="AH3549">
        <v>0</v>
      </c>
      <c r="AI3549">
        <v>8202318</v>
      </c>
      <c r="AJ3549">
        <v>8202318</v>
      </c>
      <c r="AK3549">
        <v>0</v>
      </c>
    </row>
    <row r="3550" spans="1:37" ht="19" customHeight="1">
      <c r="A3550" t="s">
        <v>1304</v>
      </c>
      <c r="B3550" t="s">
        <v>1305</v>
      </c>
      <c r="C3550" t="s">
        <v>1306</v>
      </c>
      <c r="D3550">
        <v>7</v>
      </c>
      <c r="E3550" t="s">
        <v>1111</v>
      </c>
      <c r="F3550" t="s">
        <v>1111</v>
      </c>
      <c r="G3550" t="s">
        <v>1111</v>
      </c>
      <c r="H3550" t="s">
        <v>1112</v>
      </c>
      <c r="I3550" t="s">
        <v>1107</v>
      </c>
      <c r="J3550" t="s">
        <v>1042</v>
      </c>
      <c r="K3550">
        <v>6762141</v>
      </c>
      <c r="L3550">
        <v>0</v>
      </c>
      <c r="M3550">
        <v>6762141</v>
      </c>
      <c r="N3550">
        <v>6762141</v>
      </c>
      <c r="O3550">
        <v>0</v>
      </c>
      <c r="Q3550">
        <v>21853.142899999999</v>
      </c>
      <c r="R3550">
        <v>4204.7142999999996</v>
      </c>
      <c r="S3550">
        <v>30930.2857</v>
      </c>
      <c r="T3550">
        <v>3306.1428999999998</v>
      </c>
      <c r="U3550">
        <f t="shared" si="65"/>
        <v>0.10689015071076437</v>
      </c>
      <c r="V3550">
        <f t="shared" si="66"/>
        <v>31.232176521962835</v>
      </c>
      <c r="W3550">
        <f t="shared" si="67"/>
        <v>292.18947035143066</v>
      </c>
      <c r="X3550">
        <f t="shared" si="68"/>
        <v>31.232176521962835</v>
      </c>
      <c r="Y3550">
        <f t="shared" si="69"/>
        <v>292.18947035143066</v>
      </c>
    </row>
    <row r="3551" spans="1:37" ht="19" customHeight="1">
      <c r="A3551" t="s">
        <v>1304</v>
      </c>
      <c r="B3551" t="s">
        <v>1305</v>
      </c>
      <c r="C3551" t="s">
        <v>1306</v>
      </c>
      <c r="D3551">
        <v>7</v>
      </c>
      <c r="E3551" t="s">
        <v>1113</v>
      </c>
      <c r="F3551" t="s">
        <v>1113</v>
      </c>
      <c r="G3551" t="s">
        <v>1114</v>
      </c>
      <c r="H3551" t="s">
        <v>1115</v>
      </c>
      <c r="I3551" t="s">
        <v>1107</v>
      </c>
      <c r="J3551" t="s">
        <v>1042</v>
      </c>
      <c r="K3551">
        <v>4352816</v>
      </c>
      <c r="L3551">
        <v>0</v>
      </c>
      <c r="M3551">
        <v>4352816</v>
      </c>
      <c r="N3551">
        <v>4352816</v>
      </c>
      <c r="O3551">
        <v>0</v>
      </c>
      <c r="R3551">
        <v>10749</v>
      </c>
      <c r="S3551">
        <v>76745.571400000001</v>
      </c>
      <c r="T3551">
        <v>3376.1428999999998</v>
      </c>
      <c r="U3551">
        <f t="shared" si="65"/>
        <v>4.3991370947040725E-2</v>
      </c>
      <c r="V3551">
        <f t="shared" si="66"/>
        <v>8.1024982393037099</v>
      </c>
      <c r="W3551">
        <f t="shared" si="67"/>
        <v>184.18380843502126</v>
      </c>
      <c r="X3551">
        <f t="shared" si="68"/>
        <v>8.1024982393037099</v>
      </c>
      <c r="Y3551">
        <f t="shared" si="69"/>
        <v>184.18380843502126</v>
      </c>
      <c r="AC3551">
        <v>10749</v>
      </c>
      <c r="AD3551">
        <v>76745.571400000001</v>
      </c>
      <c r="AE3551">
        <v>3376.1428999999998</v>
      </c>
      <c r="AF3551">
        <v>4.4131839999999999E-2</v>
      </c>
      <c r="AG3551">
        <v>4352816</v>
      </c>
      <c r="AH3551">
        <v>0</v>
      </c>
      <c r="AI3551">
        <v>4352816</v>
      </c>
      <c r="AJ3551">
        <v>4352816</v>
      </c>
      <c r="AK3551">
        <v>0</v>
      </c>
    </row>
    <row r="3552" spans="1:37" ht="19" customHeight="1">
      <c r="A3552" t="s">
        <v>1304</v>
      </c>
      <c r="B3552" t="s">
        <v>1305</v>
      </c>
      <c r="C3552" t="s">
        <v>1306</v>
      </c>
      <c r="D3552">
        <v>7</v>
      </c>
      <c r="E3552" t="s">
        <v>1116</v>
      </c>
      <c r="F3552" t="s">
        <v>1116</v>
      </c>
      <c r="G3552" t="s">
        <v>1116</v>
      </c>
      <c r="H3552" t="s">
        <v>1096</v>
      </c>
      <c r="I3552" t="s">
        <v>1107</v>
      </c>
      <c r="J3552" t="s">
        <v>1042</v>
      </c>
      <c r="K3552">
        <v>2845594</v>
      </c>
      <c r="L3552">
        <v>0</v>
      </c>
      <c r="M3552">
        <v>2845594</v>
      </c>
      <c r="N3552">
        <v>2845594</v>
      </c>
      <c r="O3552">
        <v>0</v>
      </c>
      <c r="P3552">
        <v>1245.5714</v>
      </c>
      <c r="Q3552">
        <v>15270.857099999999</v>
      </c>
      <c r="R3552">
        <v>5226.5713999999998</v>
      </c>
      <c r="S3552">
        <v>140566.57139999999</v>
      </c>
      <c r="T3552">
        <v>1690.4286</v>
      </c>
      <c r="U3552">
        <f t="shared" si="65"/>
        <v>1.2025822236139424E-2</v>
      </c>
      <c r="V3552">
        <f t="shared" si="66"/>
        <v>2.8919637473026438</v>
      </c>
      <c r="W3552">
        <f t="shared" si="67"/>
        <v>240.47950240041408</v>
      </c>
      <c r="X3552">
        <f t="shared" si="68"/>
        <v>2.8919637473026438</v>
      </c>
      <c r="Y3552">
        <f t="shared" si="69"/>
        <v>240.47950240041408</v>
      </c>
      <c r="AA3552">
        <v>1245.5714</v>
      </c>
      <c r="AB3552">
        <v>15270.857099999999</v>
      </c>
      <c r="AC3552">
        <v>5226.5713999999998</v>
      </c>
      <c r="AD3552">
        <v>140566.57139999999</v>
      </c>
      <c r="AE3552">
        <v>1690.4286</v>
      </c>
      <c r="AF3552">
        <v>1.215318E-2</v>
      </c>
      <c r="AG3552">
        <v>2845594</v>
      </c>
      <c r="AH3552">
        <v>0</v>
      </c>
      <c r="AI3552">
        <v>2845594</v>
      </c>
      <c r="AJ3552">
        <v>2845594</v>
      </c>
      <c r="AK3552">
        <v>0</v>
      </c>
    </row>
    <row r="3553" spans="1:37" ht="19" customHeight="1">
      <c r="A3553" t="s">
        <v>1304</v>
      </c>
      <c r="B3553" t="s">
        <v>1305</v>
      </c>
      <c r="C3553" t="s">
        <v>1306</v>
      </c>
      <c r="D3553">
        <v>7</v>
      </c>
      <c r="E3553" t="s">
        <v>1117</v>
      </c>
      <c r="F3553" t="s">
        <v>1118</v>
      </c>
      <c r="G3553" t="s">
        <v>1118</v>
      </c>
      <c r="H3553" t="s">
        <v>1119</v>
      </c>
      <c r="I3553" t="s">
        <v>1107</v>
      </c>
      <c r="J3553" t="s">
        <v>1042</v>
      </c>
      <c r="K3553">
        <v>1918145</v>
      </c>
      <c r="L3553">
        <v>0</v>
      </c>
      <c r="M3553">
        <v>1918145</v>
      </c>
      <c r="N3553">
        <v>1918145</v>
      </c>
      <c r="O3553">
        <v>0</v>
      </c>
      <c r="Q3553">
        <v>16940.857100000001</v>
      </c>
      <c r="R3553">
        <v>539.85709999999995</v>
      </c>
      <c r="S3553">
        <v>32843.7143</v>
      </c>
      <c r="T3553">
        <v>997.42859999999996</v>
      </c>
      <c r="U3553">
        <f t="shared" si="65"/>
        <v>3.0368934246879621E-2</v>
      </c>
      <c r="V3553">
        <f t="shared" si="66"/>
        <v>8.3431706835214516</v>
      </c>
      <c r="W3553">
        <f t="shared" si="67"/>
        <v>274.72714767324123</v>
      </c>
      <c r="X3553">
        <f t="shared" si="68"/>
        <v>8.3431706835214516</v>
      </c>
      <c r="Y3553">
        <f t="shared" si="69"/>
        <v>274.72714767324123</v>
      </c>
      <c r="AB3553">
        <v>16940.857100000001</v>
      </c>
      <c r="AC3553">
        <v>539.85709999999995</v>
      </c>
      <c r="AD3553">
        <v>32843.7143</v>
      </c>
      <c r="AE3553">
        <v>997.42859999999996</v>
      </c>
      <c r="AF3553">
        <v>3.058371E-2</v>
      </c>
      <c r="AG3553">
        <v>1918145</v>
      </c>
      <c r="AH3553">
        <v>0</v>
      </c>
      <c r="AI3553">
        <v>1918145</v>
      </c>
      <c r="AJ3553">
        <v>1918145</v>
      </c>
      <c r="AK3553">
        <v>0</v>
      </c>
    </row>
    <row r="3554" spans="1:37" ht="19" customHeight="1">
      <c r="A3554" t="s">
        <v>1304</v>
      </c>
      <c r="B3554" t="s">
        <v>1305</v>
      </c>
      <c r="C3554" t="s">
        <v>1306</v>
      </c>
      <c r="D3554">
        <v>7</v>
      </c>
      <c r="E3554" t="s">
        <v>1120</v>
      </c>
      <c r="F3554" t="s">
        <v>1120</v>
      </c>
      <c r="G3554" t="s">
        <v>1114</v>
      </c>
      <c r="H3554" t="s">
        <v>1115</v>
      </c>
      <c r="I3554" t="s">
        <v>1107</v>
      </c>
      <c r="J3554" t="s">
        <v>1042</v>
      </c>
      <c r="K3554">
        <v>1524522</v>
      </c>
      <c r="L3554">
        <v>0</v>
      </c>
      <c r="M3554">
        <v>1524522</v>
      </c>
      <c r="N3554">
        <v>1524522</v>
      </c>
      <c r="O3554">
        <v>0</v>
      </c>
      <c r="R3554">
        <v>161</v>
      </c>
      <c r="S3554">
        <v>8292.1429000000007</v>
      </c>
      <c r="T3554">
        <v>1173.2856999999999</v>
      </c>
      <c r="U3554">
        <f t="shared" si="65"/>
        <v>0.14149366625121715</v>
      </c>
      <c r="V3554">
        <f t="shared" si="66"/>
        <v>26.264484315973029</v>
      </c>
      <c r="W3554">
        <f t="shared" si="67"/>
        <v>185.62303890932716</v>
      </c>
      <c r="X3554">
        <f t="shared" si="68"/>
        <v>26.264484315973029</v>
      </c>
      <c r="Y3554">
        <f t="shared" si="69"/>
        <v>185.62303890932716</v>
      </c>
      <c r="AC3554">
        <v>161</v>
      </c>
      <c r="AD3554">
        <v>8292.1429000000007</v>
      </c>
      <c r="AE3554">
        <v>1173.2856999999999</v>
      </c>
      <c r="AF3554">
        <v>0.14166417000000001</v>
      </c>
      <c r="AG3554">
        <v>1524522</v>
      </c>
      <c r="AH3554">
        <v>0</v>
      </c>
      <c r="AI3554">
        <v>1524522</v>
      </c>
      <c r="AJ3554">
        <v>1524522</v>
      </c>
      <c r="AK3554">
        <v>0</v>
      </c>
    </row>
    <row r="3555" spans="1:37" ht="19" customHeight="1">
      <c r="A3555" t="s">
        <v>1304</v>
      </c>
      <c r="B3555" t="s">
        <v>1305</v>
      </c>
      <c r="C3555" t="s">
        <v>1306</v>
      </c>
      <c r="D3555">
        <v>7</v>
      </c>
      <c r="E3555" t="s">
        <v>1121</v>
      </c>
      <c r="F3555" t="s">
        <v>1122</v>
      </c>
      <c r="G3555" t="s">
        <v>1122</v>
      </c>
      <c r="H3555" t="s">
        <v>1112</v>
      </c>
      <c r="I3555" t="s">
        <v>1107</v>
      </c>
      <c r="J3555" t="s">
        <v>1039</v>
      </c>
      <c r="K3555">
        <v>12067.09</v>
      </c>
      <c r="L3555">
        <v>0</v>
      </c>
      <c r="M3555">
        <v>84402.768299999996</v>
      </c>
      <c r="N3555">
        <v>84402.768299999996</v>
      </c>
      <c r="O3555">
        <v>0</v>
      </c>
      <c r="R3555">
        <v>1237.1429000000001</v>
      </c>
      <c r="S3555">
        <v>9246.5714000000007</v>
      </c>
      <c r="T3555">
        <v>714.85709999999995</v>
      </c>
      <c r="U3555">
        <f t="shared" si="65"/>
        <v>7.7310504518463982E-2</v>
      </c>
      <c r="V3555">
        <f t="shared" si="66"/>
        <v>0.18643342763783774</v>
      </c>
      <c r="W3555">
        <f t="shared" si="67"/>
        <v>2.4114889535265163</v>
      </c>
      <c r="X3555">
        <f t="shared" si="68"/>
        <v>1.3040009974477056</v>
      </c>
      <c r="Y3555">
        <f t="shared" si="69"/>
        <v>16.8670610232051</v>
      </c>
      <c r="AC3555">
        <v>1237.1429000000001</v>
      </c>
      <c r="AD3555">
        <v>9246.5714000000007</v>
      </c>
      <c r="AE3555">
        <v>714.85709999999995</v>
      </c>
      <c r="AF3555">
        <v>7.7300489999999999E-2</v>
      </c>
      <c r="AG3555">
        <v>12067.09</v>
      </c>
      <c r="AH3555">
        <v>0</v>
      </c>
      <c r="AI3555">
        <v>84402.768299999996</v>
      </c>
      <c r="AJ3555">
        <v>84402.768299999996</v>
      </c>
      <c r="AK3555">
        <v>0</v>
      </c>
    </row>
    <row r="3556" spans="1:37" ht="19" customHeight="1">
      <c r="A3556" t="s">
        <v>1304</v>
      </c>
      <c r="B3556" t="s">
        <v>1305</v>
      </c>
      <c r="C3556" t="s">
        <v>1306</v>
      </c>
      <c r="D3556">
        <v>7</v>
      </c>
      <c r="E3556" t="s">
        <v>1123</v>
      </c>
      <c r="F3556" t="s">
        <v>1123</v>
      </c>
      <c r="G3556" t="s">
        <v>1122</v>
      </c>
      <c r="H3556" t="s">
        <v>1112</v>
      </c>
      <c r="I3556" t="s">
        <v>1107</v>
      </c>
      <c r="J3556" t="s">
        <v>1039</v>
      </c>
      <c r="K3556">
        <v>11038.75</v>
      </c>
      <c r="L3556">
        <v>0</v>
      </c>
      <c r="M3556">
        <v>77208.818499999994</v>
      </c>
      <c r="N3556">
        <v>77208.818499999994</v>
      </c>
      <c r="O3556">
        <v>0</v>
      </c>
      <c r="R3556">
        <v>6247.4286000000002</v>
      </c>
      <c r="S3556">
        <v>23413.857100000001</v>
      </c>
      <c r="T3556">
        <v>551.42859999999996</v>
      </c>
      <c r="U3556">
        <f t="shared" si="65"/>
        <v>2.355137804270617E-2</v>
      </c>
      <c r="V3556">
        <f t="shared" si="66"/>
        <v>6.7351751528127571E-2</v>
      </c>
      <c r="W3556">
        <f t="shared" si="67"/>
        <v>2.8597796445710033</v>
      </c>
      <c r="X3556">
        <f t="shared" si="68"/>
        <v>0.47108134158236209</v>
      </c>
      <c r="Y3556">
        <f t="shared" si="69"/>
        <v>20.002283549104479</v>
      </c>
      <c r="AC3556">
        <v>6247.4286000000002</v>
      </c>
      <c r="AD3556">
        <v>23413.857100000001</v>
      </c>
      <c r="AE3556">
        <v>551.42859999999996</v>
      </c>
      <c r="AF3556">
        <v>2.4587049999999999E-2</v>
      </c>
      <c r="AG3556">
        <v>11038.75</v>
      </c>
      <c r="AH3556">
        <v>0</v>
      </c>
      <c r="AI3556">
        <v>77208.818499999994</v>
      </c>
      <c r="AJ3556">
        <v>77208.818499999994</v>
      </c>
      <c r="AK3556">
        <v>0</v>
      </c>
    </row>
    <row r="3557" spans="1:37" ht="19" customHeight="1">
      <c r="A3557" t="s">
        <v>1304</v>
      </c>
      <c r="B3557" t="s">
        <v>1305</v>
      </c>
      <c r="C3557" t="s">
        <v>1306</v>
      </c>
      <c r="D3557">
        <v>7</v>
      </c>
      <c r="E3557" t="s">
        <v>1124</v>
      </c>
      <c r="F3557" t="s">
        <v>1124</v>
      </c>
      <c r="G3557" t="s">
        <v>1124</v>
      </c>
      <c r="H3557" t="s">
        <v>1125</v>
      </c>
      <c r="I3557" t="s">
        <v>1107</v>
      </c>
      <c r="J3557" t="s">
        <v>1042</v>
      </c>
      <c r="K3557">
        <v>33470</v>
      </c>
      <c r="L3557">
        <v>0</v>
      </c>
      <c r="M3557">
        <v>33470</v>
      </c>
      <c r="N3557">
        <v>33470</v>
      </c>
      <c r="O3557">
        <v>0</v>
      </c>
      <c r="Q3557">
        <v>320.42860000000002</v>
      </c>
      <c r="R3557">
        <v>11.7143</v>
      </c>
      <c r="S3557">
        <v>311.1429</v>
      </c>
      <c r="T3557">
        <v>31</v>
      </c>
      <c r="U3557">
        <f t="shared" si="65"/>
        <v>9.9632676818272245E-2</v>
      </c>
      <c r="V3557">
        <f t="shared" si="66"/>
        <v>15.36730734150955</v>
      </c>
      <c r="W3557">
        <f t="shared" si="67"/>
        <v>154.23963133640552</v>
      </c>
      <c r="X3557">
        <f t="shared" si="68"/>
        <v>15.36730734150955</v>
      </c>
      <c r="Y3557">
        <f t="shared" si="69"/>
        <v>154.23963133640552</v>
      </c>
      <c r="AB3557">
        <v>320.42860000000002</v>
      </c>
      <c r="AC3557">
        <v>11.7143</v>
      </c>
      <c r="AD3557">
        <v>311.1429</v>
      </c>
      <c r="AE3557">
        <v>31</v>
      </c>
      <c r="AF3557">
        <v>9.9429649999999994E-2</v>
      </c>
      <c r="AG3557">
        <v>33470</v>
      </c>
      <c r="AH3557">
        <v>0</v>
      </c>
      <c r="AI3557">
        <v>33470</v>
      </c>
      <c r="AJ3557">
        <v>33470</v>
      </c>
      <c r="AK3557">
        <v>0</v>
      </c>
    </row>
    <row r="3558" spans="1:37" ht="19" customHeight="1">
      <c r="A3558" t="s">
        <v>1304</v>
      </c>
      <c r="B3558" t="s">
        <v>1305</v>
      </c>
      <c r="C3558" t="s">
        <v>1306</v>
      </c>
      <c r="D3558">
        <v>7</v>
      </c>
      <c r="E3558" t="s">
        <v>1126</v>
      </c>
      <c r="F3558" t="s">
        <v>1127</v>
      </c>
      <c r="G3558" t="s">
        <v>1127</v>
      </c>
      <c r="H3558" t="s">
        <v>1128</v>
      </c>
      <c r="I3558" t="s">
        <v>1129</v>
      </c>
      <c r="J3558" t="s">
        <v>1039</v>
      </c>
      <c r="K3558">
        <v>3353435</v>
      </c>
      <c r="L3558">
        <v>0</v>
      </c>
      <c r="M3558">
        <v>23454523.77</v>
      </c>
      <c r="N3558">
        <v>23454523.77</v>
      </c>
      <c r="O3558">
        <v>0</v>
      </c>
      <c r="P3558">
        <v>478449.28570000001</v>
      </c>
      <c r="Q3558">
        <v>4646624.5710000005</v>
      </c>
      <c r="R3558">
        <v>256241.57139999999</v>
      </c>
      <c r="S3558">
        <v>21512942.140000001</v>
      </c>
      <c r="T3558">
        <v>136753.28570000001</v>
      </c>
      <c r="U3558">
        <f t="shared" si="65"/>
        <v>6.3567914053805014E-3</v>
      </c>
      <c r="V3558">
        <f t="shared" si="66"/>
        <v>2.2268555353309887E-2</v>
      </c>
      <c r="W3558">
        <f t="shared" si="67"/>
        <v>3.503112487608353</v>
      </c>
      <c r="X3558">
        <f t="shared" si="68"/>
        <v>0.155750256336493</v>
      </c>
      <c r="Y3558">
        <f t="shared" si="69"/>
        <v>24.501394871107966</v>
      </c>
      <c r="AA3558">
        <v>478449.28570000001</v>
      </c>
      <c r="AB3558">
        <v>4646624.5710000005</v>
      </c>
      <c r="AC3558">
        <v>256241.57139999999</v>
      </c>
      <c r="AD3558">
        <v>21512942.140000001</v>
      </c>
      <c r="AE3558">
        <v>136753.28570000001</v>
      </c>
      <c r="AF3558">
        <v>6.3549599999999998E-3</v>
      </c>
      <c r="AG3558">
        <v>3353435</v>
      </c>
      <c r="AH3558">
        <v>0</v>
      </c>
      <c r="AI3558">
        <v>23454523.77</v>
      </c>
      <c r="AJ3558">
        <v>23454523.77</v>
      </c>
      <c r="AK3558">
        <v>0</v>
      </c>
    </row>
    <row r="3559" spans="1:37" ht="19" customHeight="1">
      <c r="A3559" t="s">
        <v>1304</v>
      </c>
      <c r="B3559" t="s">
        <v>1305</v>
      </c>
      <c r="C3559" t="s">
        <v>1306</v>
      </c>
      <c r="D3559">
        <v>7</v>
      </c>
      <c r="E3559" t="s">
        <v>1130</v>
      </c>
      <c r="F3559" t="s">
        <v>1130</v>
      </c>
      <c r="G3559" t="s">
        <v>1130</v>
      </c>
      <c r="H3559" t="s">
        <v>1131</v>
      </c>
      <c r="I3559" t="s">
        <v>1129</v>
      </c>
      <c r="J3559" t="s">
        <v>1042</v>
      </c>
      <c r="K3559">
        <v>6641823</v>
      </c>
      <c r="L3559">
        <v>0</v>
      </c>
      <c r="M3559">
        <v>6641823</v>
      </c>
      <c r="N3559">
        <v>6641823</v>
      </c>
      <c r="O3559">
        <v>0</v>
      </c>
      <c r="P3559">
        <v>19447.571400000001</v>
      </c>
      <c r="Q3559">
        <v>511500.71429999999</v>
      </c>
      <c r="R3559">
        <v>36777.7143</v>
      </c>
      <c r="S3559">
        <v>553344.71429999999</v>
      </c>
      <c r="T3559">
        <v>6201</v>
      </c>
      <c r="U3559">
        <f t="shared" si="65"/>
        <v>1.1206396012735889E-2</v>
      </c>
      <c r="V3559">
        <f t="shared" si="66"/>
        <v>1.7147210999262221</v>
      </c>
      <c r="W3559">
        <f t="shared" si="67"/>
        <v>153.01271684290552</v>
      </c>
      <c r="X3559">
        <f t="shared" si="68"/>
        <v>1.7147210999262221</v>
      </c>
      <c r="Y3559">
        <f t="shared" si="69"/>
        <v>153.01271684290552</v>
      </c>
      <c r="AA3559">
        <v>19447.571400000001</v>
      </c>
      <c r="AB3559">
        <v>511500.71429999999</v>
      </c>
      <c r="AC3559">
        <v>36777.7143</v>
      </c>
      <c r="AD3559">
        <v>553344.71429999999</v>
      </c>
      <c r="AE3559">
        <v>6201</v>
      </c>
      <c r="AF3559">
        <v>1.126373E-2</v>
      </c>
      <c r="AG3559">
        <v>6641823</v>
      </c>
      <c r="AH3559">
        <v>0</v>
      </c>
      <c r="AI3559">
        <v>6641823</v>
      </c>
      <c r="AJ3559">
        <v>6641823</v>
      </c>
      <c r="AK3559">
        <v>0</v>
      </c>
    </row>
    <row r="3560" spans="1:37" ht="19" customHeight="1">
      <c r="A3560" t="s">
        <v>1304</v>
      </c>
      <c r="B3560" t="s">
        <v>1305</v>
      </c>
      <c r="C3560" t="s">
        <v>1306</v>
      </c>
      <c r="D3560">
        <v>7</v>
      </c>
      <c r="E3560" t="s">
        <v>1132</v>
      </c>
      <c r="F3560" t="s">
        <v>1133</v>
      </c>
      <c r="G3560" t="s">
        <v>1133</v>
      </c>
      <c r="H3560" t="s">
        <v>1134</v>
      </c>
      <c r="I3560" t="s">
        <v>1129</v>
      </c>
      <c r="J3560" t="s">
        <v>1135</v>
      </c>
      <c r="K3560">
        <v>25972970</v>
      </c>
      <c r="L3560">
        <v>0</v>
      </c>
      <c r="M3560">
        <v>5770417.2699999996</v>
      </c>
      <c r="N3560">
        <v>5770417.2699999996</v>
      </c>
      <c r="O3560">
        <v>0</v>
      </c>
      <c r="P3560">
        <v>453</v>
      </c>
      <c r="Q3560">
        <v>21098.571400000001</v>
      </c>
      <c r="R3560">
        <v>541.28570000000002</v>
      </c>
      <c r="S3560">
        <v>25256.142899999999</v>
      </c>
      <c r="T3560">
        <v>2194.8571000000002</v>
      </c>
      <c r="U3560">
        <f t="shared" si="65"/>
        <v>8.6903891409325223E-2</v>
      </c>
      <c r="V3560">
        <f t="shared" si="66"/>
        <v>146.91175530663813</v>
      </c>
      <c r="W3560">
        <f t="shared" si="67"/>
        <v>1690.5083641729047</v>
      </c>
      <c r="X3560">
        <f t="shared" si="68"/>
        <v>32.639398959281081</v>
      </c>
      <c r="Y3560">
        <f t="shared" si="69"/>
        <v>375.58040762002872</v>
      </c>
      <c r="AA3560">
        <v>453</v>
      </c>
      <c r="AB3560">
        <v>21098.571400000001</v>
      </c>
      <c r="AC3560">
        <v>541.28570000000002</v>
      </c>
      <c r="AD3560">
        <v>25256.142899999999</v>
      </c>
      <c r="AE3560">
        <v>2194.8571000000002</v>
      </c>
      <c r="AF3560">
        <v>8.6873080000000005E-2</v>
      </c>
      <c r="AG3560">
        <v>25972970</v>
      </c>
      <c r="AH3560">
        <v>0</v>
      </c>
      <c r="AI3560">
        <v>5770417.2699999996</v>
      </c>
      <c r="AJ3560">
        <v>5770417.2699999996</v>
      </c>
      <c r="AK3560">
        <v>0</v>
      </c>
    </row>
    <row r="3561" spans="1:37" ht="19" customHeight="1">
      <c r="A3561" t="s">
        <v>1304</v>
      </c>
      <c r="B3561" t="s">
        <v>1305</v>
      </c>
      <c r="C3561" t="s">
        <v>1306</v>
      </c>
      <c r="D3561">
        <v>7</v>
      </c>
      <c r="E3561" t="s">
        <v>1136</v>
      </c>
      <c r="F3561" t="s">
        <v>1136</v>
      </c>
      <c r="G3561" t="s">
        <v>1136</v>
      </c>
      <c r="H3561" t="s">
        <v>1137</v>
      </c>
      <c r="I3561" t="s">
        <v>1129</v>
      </c>
      <c r="J3561" t="s">
        <v>1135</v>
      </c>
      <c r="K3561">
        <v>21788720</v>
      </c>
      <c r="L3561">
        <v>0</v>
      </c>
      <c r="M3561">
        <v>4841619.2359999996</v>
      </c>
      <c r="N3561">
        <v>4841619.2359999996</v>
      </c>
      <c r="O3561">
        <v>0</v>
      </c>
      <c r="P3561">
        <v>806.28570000000002</v>
      </c>
      <c r="Q3561">
        <v>22620.7143</v>
      </c>
      <c r="R3561">
        <v>1002.1429000000001</v>
      </c>
      <c r="S3561">
        <v>23398.857100000001</v>
      </c>
      <c r="T3561">
        <v>2418.4286000000002</v>
      </c>
      <c r="U3561">
        <f t="shared" si="65"/>
        <v>0.10335669770811157</v>
      </c>
      <c r="V3561">
        <f t="shared" si="66"/>
        <v>133.02676589765088</v>
      </c>
      <c r="W3561">
        <f t="shared" si="67"/>
        <v>1287.0647848418125</v>
      </c>
      <c r="X3561">
        <f t="shared" si="68"/>
        <v>29.559558738325844</v>
      </c>
      <c r="Y3561">
        <f t="shared" si="69"/>
        <v>285.9955802942219</v>
      </c>
      <c r="AA3561">
        <v>806.28570000000002</v>
      </c>
      <c r="AB3561">
        <v>22620.7143</v>
      </c>
      <c r="AC3561">
        <v>1002.1429000000001</v>
      </c>
      <c r="AD3561">
        <v>23398.857100000001</v>
      </c>
      <c r="AE3561">
        <v>2418.4286000000002</v>
      </c>
      <c r="AF3561">
        <v>0.10332627</v>
      </c>
      <c r="AG3561">
        <v>21788720</v>
      </c>
      <c r="AH3561">
        <v>0</v>
      </c>
      <c r="AI3561">
        <v>4841619.2359999996</v>
      </c>
      <c r="AJ3561">
        <v>4841619.2359999996</v>
      </c>
      <c r="AK3561">
        <v>0</v>
      </c>
    </row>
    <row r="3562" spans="1:37" ht="19" customHeight="1">
      <c r="A3562" t="s">
        <v>1304</v>
      </c>
      <c r="B3562" t="s">
        <v>1305</v>
      </c>
      <c r="C3562" t="s">
        <v>1306</v>
      </c>
      <c r="D3562">
        <v>7</v>
      </c>
      <c r="E3562" t="s">
        <v>1138</v>
      </c>
      <c r="F3562" t="s">
        <v>1138</v>
      </c>
      <c r="G3562" t="s">
        <v>1139</v>
      </c>
      <c r="H3562" t="s">
        <v>1140</v>
      </c>
      <c r="I3562" t="s">
        <v>1129</v>
      </c>
      <c r="J3562" t="s">
        <v>1042</v>
      </c>
      <c r="K3562">
        <v>2393335</v>
      </c>
      <c r="L3562">
        <v>0</v>
      </c>
      <c r="M3562">
        <v>2393335</v>
      </c>
      <c r="N3562">
        <v>2393335</v>
      </c>
      <c r="O3562">
        <v>0</v>
      </c>
      <c r="P3562">
        <v>3495.4286000000002</v>
      </c>
      <c r="Q3562">
        <v>339162</v>
      </c>
      <c r="R3562">
        <v>1242</v>
      </c>
      <c r="S3562">
        <v>342994.57140000002</v>
      </c>
      <c r="T3562">
        <v>3866.5713999999998</v>
      </c>
      <c r="U3562">
        <f t="shared" si="65"/>
        <v>1.1272981330922603E-2</v>
      </c>
      <c r="V3562">
        <f t="shared" si="66"/>
        <v>0.99682335672091626</v>
      </c>
      <c r="W3562">
        <f t="shared" si="67"/>
        <v>88.425885527421016</v>
      </c>
      <c r="X3562">
        <f t="shared" si="68"/>
        <v>0.99682335672091626</v>
      </c>
      <c r="Y3562">
        <f t="shared" si="69"/>
        <v>88.425885527421016</v>
      </c>
      <c r="AA3562">
        <v>3495.4286000000002</v>
      </c>
      <c r="AB3562">
        <v>339162</v>
      </c>
      <c r="AC3562">
        <v>1242</v>
      </c>
      <c r="AD3562">
        <v>342994.57140000002</v>
      </c>
      <c r="AE3562">
        <v>3866.5713999999998</v>
      </c>
      <c r="AF3562">
        <v>1.12765E-2</v>
      </c>
      <c r="AG3562">
        <v>2393335</v>
      </c>
      <c r="AH3562">
        <v>0</v>
      </c>
      <c r="AI3562">
        <v>2393335</v>
      </c>
      <c r="AJ3562">
        <v>2393335</v>
      </c>
      <c r="AK3562">
        <v>0</v>
      </c>
    </row>
    <row r="3563" spans="1:37" ht="19" customHeight="1">
      <c r="A3563" t="s">
        <v>1304</v>
      </c>
      <c r="B3563" t="s">
        <v>1305</v>
      </c>
      <c r="C3563" t="s">
        <v>1306</v>
      </c>
      <c r="D3563">
        <v>7</v>
      </c>
      <c r="E3563" t="s">
        <v>1141</v>
      </c>
      <c r="F3563" t="s">
        <v>1141</v>
      </c>
      <c r="G3563" t="s">
        <v>1141</v>
      </c>
      <c r="H3563" t="s">
        <v>1142</v>
      </c>
      <c r="I3563" t="s">
        <v>1129</v>
      </c>
      <c r="J3563" t="s">
        <v>1039</v>
      </c>
      <c r="K3563">
        <v>309557.5673</v>
      </c>
      <c r="L3563">
        <v>0</v>
      </c>
      <c r="M3563">
        <v>2164796.5589999999</v>
      </c>
      <c r="N3563">
        <v>2164796.5589999999</v>
      </c>
      <c r="O3563">
        <v>0</v>
      </c>
      <c r="P3563">
        <v>34671.571400000001</v>
      </c>
      <c r="Q3563">
        <v>309388</v>
      </c>
      <c r="R3563">
        <v>48165.571400000001</v>
      </c>
      <c r="S3563">
        <v>390552.42859999998</v>
      </c>
      <c r="T3563">
        <v>1621.7143000000001</v>
      </c>
      <c r="U3563">
        <f t="shared" si="65"/>
        <v>4.152360045009333E-3</v>
      </c>
      <c r="V3563">
        <f t="shared" si="66"/>
        <v>0.11323066091999132</v>
      </c>
      <c r="W3563">
        <f t="shared" si="67"/>
        <v>27.26898912729925</v>
      </c>
      <c r="X3563">
        <f t="shared" si="68"/>
        <v>0.79184413829993605</v>
      </c>
      <c r="Y3563">
        <f t="shared" si="69"/>
        <v>190.69736962035438</v>
      </c>
      <c r="AA3563">
        <v>34671.571400000001</v>
      </c>
      <c r="AB3563">
        <v>309388</v>
      </c>
      <c r="AC3563">
        <v>48165.571400000001</v>
      </c>
      <c r="AD3563">
        <v>390552.42859999998</v>
      </c>
      <c r="AE3563">
        <v>1621.7143000000001</v>
      </c>
      <c r="AF3563">
        <v>4.1527999999999999E-3</v>
      </c>
      <c r="AG3563">
        <v>309557.5673</v>
      </c>
      <c r="AH3563">
        <v>0</v>
      </c>
      <c r="AI3563">
        <v>2164796.5589999999</v>
      </c>
      <c r="AJ3563">
        <v>2164796.5589999999</v>
      </c>
      <c r="AK3563">
        <v>0</v>
      </c>
    </row>
    <row r="3564" spans="1:37" ht="19" customHeight="1">
      <c r="A3564" t="s">
        <v>1304</v>
      </c>
      <c r="B3564" t="s">
        <v>1305</v>
      </c>
      <c r="C3564" t="s">
        <v>1306</v>
      </c>
      <c r="D3564">
        <v>7</v>
      </c>
      <c r="E3564" t="s">
        <v>1143</v>
      </c>
      <c r="F3564" t="s">
        <v>1143</v>
      </c>
      <c r="G3564" t="s">
        <v>1143</v>
      </c>
      <c r="H3564" t="s">
        <v>1144</v>
      </c>
      <c r="I3564" t="s">
        <v>1129</v>
      </c>
      <c r="J3564" t="s">
        <v>1039</v>
      </c>
      <c r="K3564">
        <v>71048.759999999995</v>
      </c>
      <c r="L3564">
        <v>0</v>
      </c>
      <c r="M3564">
        <v>496882.53869999998</v>
      </c>
      <c r="N3564">
        <v>496882.53869999998</v>
      </c>
      <c r="O3564">
        <v>0</v>
      </c>
      <c r="P3564">
        <v>11257.428599999999</v>
      </c>
      <c r="Q3564">
        <v>217154.85709999999</v>
      </c>
      <c r="R3564">
        <v>85837.714300000007</v>
      </c>
      <c r="S3564">
        <v>674835.42859999998</v>
      </c>
      <c r="T3564">
        <v>6506.5713999999998</v>
      </c>
      <c r="U3564">
        <f t="shared" si="65"/>
        <v>9.6417157787616493E-3</v>
      </c>
      <c r="V3564">
        <f t="shared" si="66"/>
        <v>1.5040441605443679E-2</v>
      </c>
      <c r="W3564">
        <f t="shared" si="67"/>
        <v>1.5599341393752872</v>
      </c>
      <c r="X3564">
        <f t="shared" si="68"/>
        <v>0.10518597098783931</v>
      </c>
      <c r="Y3564">
        <f t="shared" si="69"/>
        <v>10.909466053701603</v>
      </c>
      <c r="AA3564">
        <v>11257.428599999999</v>
      </c>
      <c r="AB3564">
        <v>217154.85709999999</v>
      </c>
      <c r="AC3564">
        <v>85837.714300000007</v>
      </c>
      <c r="AD3564">
        <v>674835.42859999998</v>
      </c>
      <c r="AE3564">
        <v>6506.5713999999998</v>
      </c>
      <c r="AF3564">
        <v>9.6363300000000002E-3</v>
      </c>
      <c r="AG3564">
        <v>71048.759999999995</v>
      </c>
      <c r="AH3564">
        <v>0</v>
      </c>
      <c r="AI3564">
        <v>496882.53869999998</v>
      </c>
      <c r="AJ3564">
        <v>496882.53869999998</v>
      </c>
      <c r="AK3564">
        <v>0</v>
      </c>
    </row>
    <row r="3565" spans="1:37" ht="19" customHeight="1">
      <c r="A3565" t="s">
        <v>1304</v>
      </c>
      <c r="B3565" t="s">
        <v>1305</v>
      </c>
      <c r="C3565" t="s">
        <v>1306</v>
      </c>
      <c r="D3565">
        <v>7</v>
      </c>
      <c r="E3565" t="s">
        <v>1149</v>
      </c>
      <c r="F3565" t="s">
        <v>1149</v>
      </c>
      <c r="G3565" t="s">
        <v>1149</v>
      </c>
      <c r="H3565" t="s">
        <v>1144</v>
      </c>
      <c r="I3565" t="s">
        <v>1129</v>
      </c>
      <c r="J3565" t="s">
        <v>1039</v>
      </c>
      <c r="K3565">
        <v>52179.22</v>
      </c>
      <c r="L3565">
        <v>0</v>
      </c>
      <c r="M3565">
        <v>364910.43119999999</v>
      </c>
      <c r="N3565">
        <v>364910.43119999999</v>
      </c>
      <c r="O3565">
        <v>0</v>
      </c>
      <c r="P3565">
        <v>4327.7142999999996</v>
      </c>
      <c r="Q3565">
        <v>176101.85709999999</v>
      </c>
      <c r="R3565">
        <v>17614.428599999999</v>
      </c>
      <c r="S3565">
        <v>297390.42859999998</v>
      </c>
      <c r="T3565">
        <v>5368</v>
      </c>
      <c r="U3565">
        <f t="shared" si="65"/>
        <v>1.8050345551706166E-2</v>
      </c>
      <c r="V3565">
        <f t="shared" si="66"/>
        <v>2.5065279742881027E-2</v>
      </c>
      <c r="W3565">
        <f t="shared" si="67"/>
        <v>1.3886315733446881</v>
      </c>
      <c r="X3565">
        <f t="shared" si="68"/>
        <v>0.17529165899994942</v>
      </c>
      <c r="Y3565">
        <f t="shared" si="69"/>
        <v>9.7112633383010429</v>
      </c>
      <c r="AA3565">
        <v>4327.7142999999996</v>
      </c>
      <c r="AB3565">
        <v>176101.85709999999</v>
      </c>
      <c r="AC3565">
        <v>17614.428599999999</v>
      </c>
      <c r="AD3565">
        <v>297390.42859999998</v>
      </c>
      <c r="AE3565">
        <v>5368</v>
      </c>
      <c r="AF3565">
        <v>1.8029400000000001E-2</v>
      </c>
      <c r="AG3565">
        <v>52179.22</v>
      </c>
      <c r="AH3565">
        <v>0</v>
      </c>
      <c r="AI3565">
        <v>364910.43119999999</v>
      </c>
      <c r="AJ3565">
        <v>364910.43119999999</v>
      </c>
      <c r="AK3565">
        <v>0</v>
      </c>
    </row>
    <row r="3566" spans="1:37" ht="19" customHeight="1">
      <c r="A3566" t="s">
        <v>1304</v>
      </c>
      <c r="B3566" t="s">
        <v>1305</v>
      </c>
      <c r="C3566" t="s">
        <v>1306</v>
      </c>
      <c r="D3566">
        <v>7</v>
      </c>
      <c r="E3566" t="s">
        <v>1145</v>
      </c>
      <c r="F3566" t="s">
        <v>1146</v>
      </c>
      <c r="G3566" t="s">
        <v>1146</v>
      </c>
      <c r="H3566" t="s">
        <v>1134</v>
      </c>
      <c r="I3566" t="s">
        <v>1129</v>
      </c>
      <c r="J3566" t="s">
        <v>1039</v>
      </c>
      <c r="K3566">
        <v>45143.55</v>
      </c>
      <c r="L3566">
        <v>0</v>
      </c>
      <c r="M3566">
        <v>315699.8296</v>
      </c>
      <c r="N3566">
        <v>315699.8296</v>
      </c>
      <c r="O3566">
        <v>0</v>
      </c>
      <c r="P3566">
        <v>1064.5714</v>
      </c>
      <c r="Q3566">
        <v>16153.7143</v>
      </c>
      <c r="R3566">
        <v>992</v>
      </c>
      <c r="S3566">
        <v>16146.7143</v>
      </c>
      <c r="T3566">
        <v>227</v>
      </c>
      <c r="U3566">
        <f t="shared" si="65"/>
        <v>1.4058587758625295E-2</v>
      </c>
      <c r="V3566">
        <f t="shared" si="66"/>
        <v>0.3994050090691561</v>
      </c>
      <c r="W3566">
        <f t="shared" si="67"/>
        <v>28.410037759597234</v>
      </c>
      <c r="X3566">
        <f t="shared" si="68"/>
        <v>2.7931364127216187</v>
      </c>
      <c r="Y3566">
        <f t="shared" si="69"/>
        <v>198.67830685966018</v>
      </c>
      <c r="AA3566">
        <v>1064.5714</v>
      </c>
      <c r="AB3566">
        <v>16153.7143</v>
      </c>
      <c r="AC3566">
        <v>992</v>
      </c>
      <c r="AD3566">
        <v>16146.7143</v>
      </c>
      <c r="AE3566">
        <v>227</v>
      </c>
      <c r="AF3566">
        <v>1.405672E-2</v>
      </c>
      <c r="AG3566">
        <v>45143.55</v>
      </c>
      <c r="AH3566">
        <v>0</v>
      </c>
      <c r="AI3566">
        <v>315699.8296</v>
      </c>
      <c r="AJ3566">
        <v>315699.8296</v>
      </c>
      <c r="AK3566">
        <v>0</v>
      </c>
    </row>
    <row r="3567" spans="1:37" ht="19" customHeight="1">
      <c r="A3567" t="s">
        <v>1304</v>
      </c>
      <c r="B3567" t="s">
        <v>1305</v>
      </c>
      <c r="C3567" t="s">
        <v>1306</v>
      </c>
      <c r="D3567">
        <v>7</v>
      </c>
      <c r="E3567" t="s">
        <v>1147</v>
      </c>
      <c r="F3567" t="s">
        <v>1148</v>
      </c>
      <c r="G3567" t="s">
        <v>1139</v>
      </c>
      <c r="H3567" t="s">
        <v>1140</v>
      </c>
      <c r="I3567" t="s">
        <v>1129</v>
      </c>
      <c r="J3567" t="s">
        <v>1042</v>
      </c>
      <c r="K3567">
        <v>305443</v>
      </c>
      <c r="L3567">
        <v>0</v>
      </c>
      <c r="M3567">
        <v>305443</v>
      </c>
      <c r="N3567">
        <v>305443</v>
      </c>
      <c r="O3567">
        <v>0</v>
      </c>
      <c r="P3567">
        <v>1736.5714</v>
      </c>
      <c r="Q3567">
        <v>166380.42860000001</v>
      </c>
      <c r="R3567">
        <v>1528.4286</v>
      </c>
      <c r="S3567">
        <v>174319.57139999999</v>
      </c>
      <c r="T3567">
        <v>1506.1429000000001</v>
      </c>
      <c r="U3567">
        <f t="shared" si="65"/>
        <v>8.6401250754796211E-3</v>
      </c>
      <c r="V3567">
        <f t="shared" si="66"/>
        <v>0.25031448812817747</v>
      </c>
      <c r="W3567">
        <f t="shared" si="67"/>
        <v>28.971164877990184</v>
      </c>
      <c r="X3567">
        <f t="shared" si="68"/>
        <v>0.25031448812817747</v>
      </c>
      <c r="Y3567">
        <f t="shared" si="69"/>
        <v>28.971164877990184</v>
      </c>
      <c r="AA3567">
        <v>1736.5714</v>
      </c>
      <c r="AB3567">
        <v>166380.42860000001</v>
      </c>
      <c r="AC3567">
        <v>1528.4286</v>
      </c>
      <c r="AD3567">
        <v>174319.57139999999</v>
      </c>
      <c r="AE3567">
        <v>1506.1429000000001</v>
      </c>
      <c r="AF3567">
        <v>8.6395199999999995E-3</v>
      </c>
      <c r="AG3567">
        <v>305443</v>
      </c>
      <c r="AH3567">
        <v>0</v>
      </c>
      <c r="AI3567">
        <v>305443</v>
      </c>
      <c r="AJ3567">
        <v>305443</v>
      </c>
      <c r="AK3567">
        <v>0</v>
      </c>
    </row>
    <row r="3568" spans="1:37" ht="19" customHeight="1">
      <c r="A3568" t="s">
        <v>1304</v>
      </c>
      <c r="B3568" t="s">
        <v>1305</v>
      </c>
      <c r="C3568" t="s">
        <v>1306</v>
      </c>
      <c r="D3568">
        <v>7</v>
      </c>
      <c r="E3568" t="s">
        <v>1155</v>
      </c>
      <c r="F3568" t="s">
        <v>1155</v>
      </c>
      <c r="G3568" t="s">
        <v>1155</v>
      </c>
      <c r="H3568" t="s">
        <v>1144</v>
      </c>
      <c r="I3568" t="s">
        <v>1129</v>
      </c>
      <c r="J3568" t="s">
        <v>1039</v>
      </c>
      <c r="K3568">
        <v>19790.54</v>
      </c>
      <c r="L3568">
        <v>0</v>
      </c>
      <c r="M3568">
        <v>138435.23980000001</v>
      </c>
      <c r="N3568">
        <v>138435.23980000001</v>
      </c>
      <c r="O3568">
        <v>0</v>
      </c>
      <c r="P3568">
        <v>964.28570000000002</v>
      </c>
      <c r="Q3568">
        <v>3522.2856999999999</v>
      </c>
      <c r="R3568">
        <v>1418.8570999999999</v>
      </c>
      <c r="S3568">
        <v>4614.4286000000002</v>
      </c>
      <c r="T3568">
        <v>597.57140000000004</v>
      </c>
      <c r="U3568">
        <f t="shared" si="65"/>
        <v>0.12950062766167841</v>
      </c>
      <c r="V3568">
        <f t="shared" si="66"/>
        <v>0.6126912441553436</v>
      </c>
      <c r="W3568">
        <f t="shared" si="67"/>
        <v>4.7311835874340709</v>
      </c>
      <c r="X3568">
        <f t="shared" si="68"/>
        <v>4.2857880233690109</v>
      </c>
      <c r="Y3568">
        <f t="shared" si="69"/>
        <v>33.094727807541375</v>
      </c>
      <c r="AA3568">
        <v>964.28570000000002</v>
      </c>
      <c r="AB3568">
        <v>3522.2856999999999</v>
      </c>
      <c r="AC3568">
        <v>1418.8570999999999</v>
      </c>
      <c r="AD3568">
        <v>4614.4286000000002</v>
      </c>
      <c r="AE3568">
        <v>597.57140000000004</v>
      </c>
      <c r="AF3568">
        <v>0.12963653</v>
      </c>
      <c r="AG3568">
        <v>19790.54</v>
      </c>
      <c r="AH3568">
        <v>0</v>
      </c>
      <c r="AI3568">
        <v>138435.23980000001</v>
      </c>
      <c r="AJ3568">
        <v>138435.23980000001</v>
      </c>
      <c r="AK3568">
        <v>0</v>
      </c>
    </row>
    <row r="3569" spans="1:37" ht="19" customHeight="1">
      <c r="A3569" t="s">
        <v>1304</v>
      </c>
      <c r="B3569" t="s">
        <v>1305</v>
      </c>
      <c r="C3569" t="s">
        <v>1306</v>
      </c>
      <c r="D3569">
        <v>7</v>
      </c>
      <c r="E3569" t="s">
        <v>1150</v>
      </c>
      <c r="F3569" t="s">
        <v>1151</v>
      </c>
      <c r="G3569" t="s">
        <v>1151</v>
      </c>
      <c r="H3569" t="s">
        <v>1152</v>
      </c>
      <c r="I3569" t="s">
        <v>1129</v>
      </c>
      <c r="J3569" t="s">
        <v>1153</v>
      </c>
      <c r="K3569">
        <v>580473</v>
      </c>
      <c r="L3569">
        <v>0</v>
      </c>
      <c r="M3569">
        <v>94191.022599999997</v>
      </c>
      <c r="N3569">
        <v>94191.022599999997</v>
      </c>
      <c r="O3569">
        <v>0</v>
      </c>
      <c r="R3569">
        <v>820.85709999999995</v>
      </c>
      <c r="S3569">
        <v>14567.571400000001</v>
      </c>
      <c r="T3569">
        <v>364.57139999999998</v>
      </c>
      <c r="U3569">
        <f t="shared" si="65"/>
        <v>2.5026230521856235E-2</v>
      </c>
      <c r="V3569">
        <f t="shared" si="66"/>
        <v>5.6924185925537518</v>
      </c>
      <c r="W3569">
        <f t="shared" si="67"/>
        <v>227.45808992618262</v>
      </c>
      <c r="X3569">
        <f t="shared" si="68"/>
        <v>0.9236859049428493</v>
      </c>
      <c r="Y3569">
        <f t="shared" si="69"/>
        <v>36.908710807892696</v>
      </c>
      <c r="AC3569">
        <v>820.85709999999995</v>
      </c>
      <c r="AD3569">
        <v>14567.571400000001</v>
      </c>
      <c r="AE3569">
        <v>364.57139999999998</v>
      </c>
      <c r="AF3569">
        <v>2.502803E-2</v>
      </c>
      <c r="AG3569">
        <v>580473</v>
      </c>
      <c r="AH3569">
        <v>0</v>
      </c>
      <c r="AI3569">
        <v>94191.022599999997</v>
      </c>
      <c r="AJ3569">
        <v>94191.022599999997</v>
      </c>
      <c r="AK3569">
        <v>0</v>
      </c>
    </row>
    <row r="3570" spans="1:37" ht="19" customHeight="1">
      <c r="A3570" t="s">
        <v>1304</v>
      </c>
      <c r="B3570" t="s">
        <v>1305</v>
      </c>
      <c r="C3570" t="s">
        <v>1306</v>
      </c>
      <c r="D3570">
        <v>7</v>
      </c>
      <c r="E3570" t="s">
        <v>1156</v>
      </c>
      <c r="F3570" t="s">
        <v>1157</v>
      </c>
      <c r="G3570" t="s">
        <v>1157</v>
      </c>
      <c r="H3570" t="s">
        <v>1140</v>
      </c>
      <c r="I3570" t="s">
        <v>1129</v>
      </c>
      <c r="J3570" t="s">
        <v>1032</v>
      </c>
      <c r="K3570">
        <v>1198688</v>
      </c>
      <c r="L3570">
        <v>0</v>
      </c>
      <c r="M3570">
        <v>83838.424499999994</v>
      </c>
      <c r="N3570">
        <v>83838.424499999994</v>
      </c>
      <c r="O3570">
        <v>0</v>
      </c>
      <c r="P3570">
        <v>2136</v>
      </c>
      <c r="Q3570">
        <v>125186.5714</v>
      </c>
      <c r="R3570">
        <v>28189.428599999999</v>
      </c>
      <c r="S3570">
        <v>169787.71429999999</v>
      </c>
      <c r="T3570">
        <v>364.57139999999998</v>
      </c>
      <c r="U3570">
        <f t="shared" si="65"/>
        <v>2.1472189640048649E-3</v>
      </c>
      <c r="V3570">
        <f t="shared" si="66"/>
        <v>1.0085602692935414</v>
      </c>
      <c r="W3570">
        <f t="shared" si="67"/>
        <v>469.70536596437046</v>
      </c>
      <c r="X3570">
        <f t="shared" si="68"/>
        <v>7.0540544320845985E-2</v>
      </c>
      <c r="Y3570">
        <f t="shared" si="69"/>
        <v>32.852049792480386</v>
      </c>
      <c r="AA3570">
        <v>2136</v>
      </c>
      <c r="AB3570">
        <v>125186.5714</v>
      </c>
      <c r="AC3570">
        <v>28189.428599999999</v>
      </c>
      <c r="AD3570">
        <v>169787.71429999999</v>
      </c>
      <c r="AE3570">
        <v>364.57139999999998</v>
      </c>
      <c r="AF3570">
        <v>2.1511600000000001E-3</v>
      </c>
      <c r="AG3570">
        <v>1198688</v>
      </c>
      <c r="AH3570">
        <v>0</v>
      </c>
      <c r="AI3570">
        <v>83838.424499999994</v>
      </c>
      <c r="AJ3570">
        <v>83838.424499999994</v>
      </c>
      <c r="AK3570">
        <v>0</v>
      </c>
    </row>
    <row r="3571" spans="1:37" ht="19" customHeight="1">
      <c r="A3571" t="s">
        <v>1304</v>
      </c>
      <c r="B3571" t="s">
        <v>1305</v>
      </c>
      <c r="C3571" t="s">
        <v>1306</v>
      </c>
      <c r="D3571">
        <v>7</v>
      </c>
      <c r="E3571" t="s">
        <v>1154</v>
      </c>
      <c r="F3571" t="s">
        <v>1154</v>
      </c>
      <c r="G3571" t="s">
        <v>1154</v>
      </c>
      <c r="H3571" t="s">
        <v>1142</v>
      </c>
      <c r="I3571" t="s">
        <v>1129</v>
      </c>
      <c r="J3571" t="s">
        <v>1039</v>
      </c>
      <c r="K3571">
        <v>6131.18</v>
      </c>
      <c r="L3571">
        <v>0</v>
      </c>
      <c r="M3571">
        <v>42885.899299999997</v>
      </c>
      <c r="N3571">
        <v>42885.899299999997</v>
      </c>
      <c r="O3571">
        <v>0</v>
      </c>
      <c r="Q3571">
        <v>1893.4286</v>
      </c>
      <c r="R3571">
        <v>1734.2856999999999</v>
      </c>
      <c r="S3571">
        <v>6137.5713999999998</v>
      </c>
      <c r="T3571">
        <v>16.571400000000001</v>
      </c>
      <c r="U3571">
        <f t="shared" si="65"/>
        <v>2.6999930298163212E-3</v>
      </c>
      <c r="V3571">
        <f t="shared" si="66"/>
        <v>0.14270837763986863</v>
      </c>
      <c r="W3571">
        <f t="shared" si="67"/>
        <v>52.855091129467468</v>
      </c>
      <c r="X3571">
        <f t="shared" si="68"/>
        <v>0.99820542093524856</v>
      </c>
      <c r="Y3571">
        <f t="shared" si="69"/>
        <v>369.7066658735618</v>
      </c>
      <c r="AB3571">
        <v>1893.4286</v>
      </c>
      <c r="AC3571">
        <v>1734.2856999999999</v>
      </c>
      <c r="AD3571">
        <v>6137.5713999999998</v>
      </c>
      <c r="AE3571">
        <v>16.571400000000001</v>
      </c>
      <c r="AF3571">
        <v>2.70916E-3</v>
      </c>
      <c r="AG3571">
        <v>6131.18</v>
      </c>
      <c r="AH3571">
        <v>0</v>
      </c>
      <c r="AI3571">
        <v>42885.899299999997</v>
      </c>
      <c r="AJ3571">
        <v>42885.899299999997</v>
      </c>
      <c r="AK3571">
        <v>0</v>
      </c>
    </row>
    <row r="3572" spans="1:37" ht="19" customHeight="1">
      <c r="A3572" t="s">
        <v>1304</v>
      </c>
      <c r="B3572" t="s">
        <v>1305</v>
      </c>
      <c r="C3572" t="s">
        <v>1306</v>
      </c>
      <c r="D3572">
        <v>7</v>
      </c>
      <c r="E3572" t="s">
        <v>1158</v>
      </c>
      <c r="F3572" t="s">
        <v>1159</v>
      </c>
      <c r="G3572" t="s">
        <v>1159</v>
      </c>
      <c r="H3572" t="s">
        <v>1128</v>
      </c>
      <c r="I3572" t="s">
        <v>1129</v>
      </c>
      <c r="J3572" t="s">
        <v>1039</v>
      </c>
      <c r="K3572">
        <v>4889.63</v>
      </c>
      <c r="L3572">
        <v>0</v>
      </c>
      <c r="M3572">
        <v>34201.064700000003</v>
      </c>
      <c r="N3572">
        <v>34201.064700000003</v>
      </c>
      <c r="O3572">
        <v>0</v>
      </c>
      <c r="P3572">
        <v>714.14290000000005</v>
      </c>
      <c r="Q3572">
        <v>34573</v>
      </c>
      <c r="R3572">
        <v>3644.7143000000001</v>
      </c>
      <c r="S3572">
        <v>39444.571400000001</v>
      </c>
      <c r="T3572">
        <v>355</v>
      </c>
      <c r="U3572">
        <f t="shared" si="65"/>
        <v>8.9999710327692897E-3</v>
      </c>
      <c r="V3572">
        <f t="shared" si="66"/>
        <v>1.7708864531573321E-2</v>
      </c>
      <c r="W3572">
        <f t="shared" si="67"/>
        <v>1.9676579476861169</v>
      </c>
      <c r="X3572">
        <f t="shared" si="68"/>
        <v>0.1238666364546754</v>
      </c>
      <c r="Y3572">
        <f t="shared" si="69"/>
        <v>13.763003903420525</v>
      </c>
      <c r="AA3572">
        <v>714.14290000000005</v>
      </c>
      <c r="AB3572">
        <v>34573</v>
      </c>
      <c r="AC3572">
        <v>3644.7143000000001</v>
      </c>
      <c r="AD3572">
        <v>39444.571400000001</v>
      </c>
      <c r="AE3572">
        <v>355</v>
      </c>
      <c r="AF3572">
        <v>9.0002099999999998E-3</v>
      </c>
      <c r="AG3572">
        <v>4889.63</v>
      </c>
      <c r="AH3572">
        <v>0</v>
      </c>
      <c r="AI3572">
        <v>34201.064700000003</v>
      </c>
      <c r="AJ3572">
        <v>34201.064700000003</v>
      </c>
      <c r="AK3572">
        <v>0</v>
      </c>
    </row>
    <row r="3573" spans="1:37" ht="19" customHeight="1">
      <c r="A3573" t="s">
        <v>1304</v>
      </c>
      <c r="B3573" t="s">
        <v>1305</v>
      </c>
      <c r="C3573" t="s">
        <v>1306</v>
      </c>
      <c r="D3573">
        <v>7</v>
      </c>
      <c r="E3573" t="s">
        <v>1160</v>
      </c>
      <c r="F3573" t="s">
        <v>1161</v>
      </c>
      <c r="G3573" t="s">
        <v>1161</v>
      </c>
      <c r="H3573" t="s">
        <v>1140</v>
      </c>
      <c r="I3573" t="s">
        <v>1129</v>
      </c>
      <c r="J3573" t="s">
        <v>1032</v>
      </c>
      <c r="K3573">
        <v>426078</v>
      </c>
      <c r="L3573">
        <v>15728</v>
      </c>
      <c r="M3573">
        <v>30897.379300000001</v>
      </c>
      <c r="N3573">
        <v>29797.913499999999</v>
      </c>
      <c r="O3573">
        <v>1099.4657999999999</v>
      </c>
      <c r="P3573">
        <v>1312.1429000000001</v>
      </c>
      <c r="Q3573">
        <v>39942.857100000001</v>
      </c>
      <c r="R3573">
        <v>8801</v>
      </c>
      <c r="S3573">
        <v>678857.57140000002</v>
      </c>
      <c r="U3573">
        <f t="shared" si="65"/>
        <v>0</v>
      </c>
      <c r="V3573">
        <f t="shared" si="66"/>
        <v>9.2972584406742692E-2</v>
      </c>
      <c r="W3573" t="str">
        <f t="shared" si="67"/>
        <v/>
      </c>
      <c r="X3573">
        <f t="shared" si="68"/>
        <v>6.5019696539123381E-3</v>
      </c>
      <c r="Y3573" t="str">
        <f t="shared" si="69"/>
        <v/>
      </c>
      <c r="AA3573">
        <v>1312.1429000000001</v>
      </c>
      <c r="AB3573">
        <v>39942.857100000001</v>
      </c>
      <c r="AC3573">
        <v>8801</v>
      </c>
      <c r="AD3573">
        <v>678857.57140000002</v>
      </c>
      <c r="AF3573">
        <v>0</v>
      </c>
      <c r="AG3573">
        <v>426078</v>
      </c>
      <c r="AH3573">
        <v>15728</v>
      </c>
      <c r="AI3573">
        <v>30897.379300000001</v>
      </c>
      <c r="AJ3573">
        <v>29797.913499999999</v>
      </c>
      <c r="AK3573">
        <v>1099.4657999999999</v>
      </c>
    </row>
    <row r="3574" spans="1:37" ht="19" customHeight="1">
      <c r="A3574" t="s">
        <v>1304</v>
      </c>
      <c r="B3574" t="s">
        <v>1305</v>
      </c>
      <c r="C3574" t="s">
        <v>1306</v>
      </c>
      <c r="D3574">
        <v>7</v>
      </c>
      <c r="E3574" t="s">
        <v>1162</v>
      </c>
      <c r="F3574" t="s">
        <v>1162</v>
      </c>
      <c r="G3574" t="s">
        <v>1162</v>
      </c>
      <c r="H3574" t="s">
        <v>1131</v>
      </c>
      <c r="I3574" t="s">
        <v>1129</v>
      </c>
      <c r="J3574" t="s">
        <v>1163</v>
      </c>
      <c r="K3574">
        <v>229749</v>
      </c>
      <c r="L3574">
        <v>0</v>
      </c>
      <c r="M3574">
        <v>20000.599999999999</v>
      </c>
      <c r="N3574">
        <v>20000.599999999999</v>
      </c>
      <c r="O3574">
        <v>0</v>
      </c>
      <c r="P3574">
        <v>174.57140000000001</v>
      </c>
      <c r="Q3574">
        <v>10985.571400000001</v>
      </c>
      <c r="R3574">
        <v>218.1429</v>
      </c>
      <c r="S3574">
        <v>11606.857099999999</v>
      </c>
      <c r="T3574">
        <v>190.71430000000001</v>
      </c>
      <c r="U3574">
        <f t="shared" si="65"/>
        <v>1.643117498189928E-2</v>
      </c>
      <c r="V3574">
        <f t="shared" si="66"/>
        <v>2.8277496165853302</v>
      </c>
      <c r="W3574">
        <f t="shared" si="67"/>
        <v>172.09661632235085</v>
      </c>
      <c r="X3574">
        <f t="shared" si="68"/>
        <v>0.24616729118070829</v>
      </c>
      <c r="Y3574">
        <f t="shared" si="69"/>
        <v>14.9817217242156</v>
      </c>
      <c r="AA3574">
        <v>174.57140000000001</v>
      </c>
      <c r="AB3574">
        <v>10985.571400000001</v>
      </c>
      <c r="AC3574">
        <v>218.1429</v>
      </c>
      <c r="AD3574">
        <v>11606.857099999999</v>
      </c>
      <c r="AE3574">
        <v>190.71430000000001</v>
      </c>
      <c r="AF3574">
        <v>1.6443309999999999E-2</v>
      </c>
      <c r="AG3574">
        <v>229749</v>
      </c>
      <c r="AH3574">
        <v>0</v>
      </c>
      <c r="AI3574">
        <v>20000.599999999999</v>
      </c>
      <c r="AJ3574">
        <v>20000.599999999999</v>
      </c>
      <c r="AK3574">
        <v>0</v>
      </c>
    </row>
    <row r="3575" spans="1:37" ht="19" customHeight="1">
      <c r="A3575" t="s">
        <v>1304</v>
      </c>
      <c r="B3575" t="s">
        <v>1305</v>
      </c>
      <c r="C3575" t="s">
        <v>1306</v>
      </c>
      <c r="D3575">
        <v>7</v>
      </c>
      <c r="E3575" t="s">
        <v>1164</v>
      </c>
      <c r="F3575" t="s">
        <v>1164</v>
      </c>
      <c r="G3575" t="s">
        <v>1164</v>
      </c>
      <c r="H3575" t="s">
        <v>1096</v>
      </c>
      <c r="I3575" t="s">
        <v>1165</v>
      </c>
      <c r="J3575" t="s">
        <v>1039</v>
      </c>
      <c r="K3575">
        <v>444622.01</v>
      </c>
      <c r="L3575">
        <v>254918.28</v>
      </c>
      <c r="M3575">
        <v>4892369.6469999999</v>
      </c>
      <c r="N3575">
        <v>3109667.5989999999</v>
      </c>
      <c r="O3575">
        <v>1782702.048</v>
      </c>
      <c r="Q3575">
        <v>394759.42859999998</v>
      </c>
      <c r="R3575">
        <v>27290.7143</v>
      </c>
      <c r="S3575">
        <v>395503.14289999998</v>
      </c>
      <c r="T3575">
        <v>10163.7143</v>
      </c>
      <c r="U3575">
        <f t="shared" si="65"/>
        <v>2.5698188453005085E-2</v>
      </c>
      <c r="V3575">
        <f t="shared" si="66"/>
        <v>0.25267644249321375</v>
      </c>
      <c r="W3575">
        <f t="shared" si="67"/>
        <v>9.8324612629909467</v>
      </c>
      <c r="X3575">
        <f t="shared" si="68"/>
        <v>1.7671413290087121</v>
      </c>
      <c r="Y3575">
        <f t="shared" si="69"/>
        <v>68.765210133014918</v>
      </c>
      <c r="AB3575">
        <v>394759.42859999998</v>
      </c>
      <c r="AC3575">
        <v>27290.7143</v>
      </c>
      <c r="AD3575">
        <v>395503.14289999998</v>
      </c>
      <c r="AE3575">
        <v>10163.7143</v>
      </c>
      <c r="AF3575">
        <v>2.5646470000000001E-2</v>
      </c>
      <c r="AG3575">
        <v>444622.01</v>
      </c>
      <c r="AH3575">
        <v>254918.28</v>
      </c>
      <c r="AI3575">
        <v>4892369.6469999999</v>
      </c>
      <c r="AJ3575">
        <v>3109667.5989999999</v>
      </c>
      <c r="AK3575">
        <v>1782702.048</v>
      </c>
    </row>
    <row r="3576" spans="1:37" ht="19" customHeight="1">
      <c r="A3576" t="s">
        <v>1304</v>
      </c>
      <c r="B3576" t="s">
        <v>1305</v>
      </c>
      <c r="C3576" t="s">
        <v>1306</v>
      </c>
      <c r="D3576">
        <v>7</v>
      </c>
      <c r="E3576" t="s">
        <v>1166</v>
      </c>
      <c r="G3576" t="s">
        <v>1167</v>
      </c>
      <c r="H3576" t="s">
        <v>1168</v>
      </c>
      <c r="I3576" t="s">
        <v>1165</v>
      </c>
      <c r="J3576" t="s">
        <v>1032</v>
      </c>
      <c r="K3576">
        <v>15476925</v>
      </c>
      <c r="L3576">
        <v>33199222.420000002</v>
      </c>
      <c r="M3576">
        <v>3404255.1370000001</v>
      </c>
      <c r="N3576">
        <v>1082434.727</v>
      </c>
      <c r="O3576">
        <v>2321820.41</v>
      </c>
      <c r="P3576">
        <v>24727</v>
      </c>
      <c r="R3576">
        <v>0</v>
      </c>
      <c r="S3576">
        <v>251110.28570000001</v>
      </c>
      <c r="U3576">
        <f t="shared" si="65"/>
        <v>0</v>
      </c>
      <c r="V3576">
        <f t="shared" si="66"/>
        <v>27.691957445430464</v>
      </c>
      <c r="W3576" t="str">
        <f t="shared" si="67"/>
        <v/>
      </c>
      <c r="X3576">
        <f t="shared" si="68"/>
        <v>1.9366875437734068</v>
      </c>
      <c r="Y3576" t="str">
        <f t="shared" si="69"/>
        <v/>
      </c>
      <c r="AA3576">
        <v>24727</v>
      </c>
      <c r="AC3576">
        <v>0</v>
      </c>
      <c r="AD3576">
        <v>251110.28570000001</v>
      </c>
      <c r="AF3576">
        <v>0</v>
      </c>
      <c r="AG3576">
        <v>15476925</v>
      </c>
      <c r="AH3576">
        <v>33199222.420000002</v>
      </c>
      <c r="AI3576">
        <v>3404255.1370000001</v>
      </c>
      <c r="AJ3576">
        <v>1082434.727</v>
      </c>
      <c r="AK3576">
        <v>2321820.41</v>
      </c>
    </row>
    <row r="3577" spans="1:37" ht="19" customHeight="1">
      <c r="A3577" t="s">
        <v>1304</v>
      </c>
      <c r="B3577" t="s">
        <v>1305</v>
      </c>
      <c r="C3577" t="s">
        <v>1306</v>
      </c>
      <c r="D3577">
        <v>7</v>
      </c>
      <c r="E3577" t="s">
        <v>1173</v>
      </c>
      <c r="G3577" t="s">
        <v>1174</v>
      </c>
      <c r="H3577" t="s">
        <v>1168</v>
      </c>
      <c r="I3577" t="s">
        <v>1165</v>
      </c>
      <c r="J3577" t="s">
        <v>1032</v>
      </c>
      <c r="K3577">
        <v>21839749</v>
      </c>
      <c r="L3577">
        <v>3231787.77</v>
      </c>
      <c r="M3577">
        <v>1753504.2009999999</v>
      </c>
      <c r="N3577">
        <v>1527498.3689999999</v>
      </c>
      <c r="O3577">
        <v>226005.83189999999</v>
      </c>
      <c r="P3577">
        <v>2917.5713999999998</v>
      </c>
      <c r="R3577">
        <v>0</v>
      </c>
      <c r="S3577">
        <v>44119.428599999999</v>
      </c>
      <c r="U3577">
        <f t="shared" si="65"/>
        <v>0</v>
      </c>
      <c r="V3577">
        <f t="shared" si="66"/>
        <v>81.180745618269412</v>
      </c>
      <c r="W3577" t="str">
        <f t="shared" si="67"/>
        <v/>
      </c>
      <c r="X3577">
        <f t="shared" si="68"/>
        <v>5.6777843252225875</v>
      </c>
      <c r="Y3577" t="str">
        <f t="shared" si="69"/>
        <v/>
      </c>
      <c r="AA3577">
        <v>2917.5713999999998</v>
      </c>
      <c r="AC3577">
        <v>0</v>
      </c>
      <c r="AD3577">
        <v>44119.428599999999</v>
      </c>
      <c r="AF3577">
        <v>0</v>
      </c>
      <c r="AG3577">
        <v>21839749</v>
      </c>
      <c r="AH3577">
        <v>3231787.77</v>
      </c>
      <c r="AI3577">
        <v>1753504.2009999999</v>
      </c>
      <c r="AJ3577">
        <v>1527498.3689999999</v>
      </c>
      <c r="AK3577">
        <v>226005.83189999999</v>
      </c>
    </row>
    <row r="3578" spans="1:37" ht="19" customHeight="1">
      <c r="A3578" t="s">
        <v>1304</v>
      </c>
      <c r="B3578" t="s">
        <v>1305</v>
      </c>
      <c r="C3578" t="s">
        <v>1306</v>
      </c>
      <c r="D3578">
        <v>7</v>
      </c>
      <c r="E3578" t="s">
        <v>1169</v>
      </c>
      <c r="G3578" t="s">
        <v>1170</v>
      </c>
      <c r="H3578" t="s">
        <v>1071</v>
      </c>
      <c r="I3578" t="s">
        <v>1165</v>
      </c>
      <c r="J3578" t="s">
        <v>1032</v>
      </c>
      <c r="K3578">
        <v>22197364</v>
      </c>
      <c r="L3578">
        <v>2517150.73</v>
      </c>
      <c r="M3578">
        <v>1728854.956</v>
      </c>
      <c r="N3578">
        <v>1552820.5290000001</v>
      </c>
      <c r="O3578">
        <v>176034.42679999999</v>
      </c>
      <c r="P3578">
        <v>4245.1428999999998</v>
      </c>
      <c r="R3578">
        <v>0</v>
      </c>
      <c r="S3578">
        <v>34909.142899999999</v>
      </c>
      <c r="U3578">
        <f t="shared" si="65"/>
        <v>0</v>
      </c>
      <c r="V3578">
        <f t="shared" si="66"/>
        <v>101.13811649694131</v>
      </c>
      <c r="W3578" t="str">
        <f t="shared" si="67"/>
        <v/>
      </c>
      <c r="X3578">
        <f t="shared" si="68"/>
        <v>7.0749167384619875</v>
      </c>
      <c r="Y3578" t="str">
        <f t="shared" si="69"/>
        <v/>
      </c>
      <c r="AA3578">
        <v>4245.1428999999998</v>
      </c>
      <c r="AC3578">
        <v>0</v>
      </c>
      <c r="AD3578">
        <v>34909.142899999999</v>
      </c>
      <c r="AF3578">
        <v>0</v>
      </c>
      <c r="AG3578">
        <v>22197364</v>
      </c>
      <c r="AH3578">
        <v>2517150.73</v>
      </c>
      <c r="AI3578">
        <v>1728854.956</v>
      </c>
      <c r="AJ3578">
        <v>1552820.5290000001</v>
      </c>
      <c r="AK3578">
        <v>176034.42679999999</v>
      </c>
    </row>
    <row r="3579" spans="1:37" ht="19" customHeight="1">
      <c r="A3579" t="s">
        <v>1304</v>
      </c>
      <c r="B3579" t="s">
        <v>1305</v>
      </c>
      <c r="C3579" t="s">
        <v>1306</v>
      </c>
      <c r="D3579">
        <v>7</v>
      </c>
      <c r="E3579" t="s">
        <v>1171</v>
      </c>
      <c r="G3579" t="s">
        <v>1172</v>
      </c>
      <c r="H3579" t="s">
        <v>1168</v>
      </c>
      <c r="I3579" t="s">
        <v>1165</v>
      </c>
      <c r="J3579" t="s">
        <v>1032</v>
      </c>
      <c r="K3579">
        <v>2595519</v>
      </c>
      <c r="L3579">
        <v>18603651.469999999</v>
      </c>
      <c r="M3579">
        <v>1482601.3149999999</v>
      </c>
      <c r="N3579">
        <v>181516.94699999999</v>
      </c>
      <c r="O3579">
        <v>1301084.368</v>
      </c>
      <c r="P3579">
        <v>19113.142899999999</v>
      </c>
      <c r="R3579">
        <v>0</v>
      </c>
      <c r="S3579">
        <v>203650.28570000001</v>
      </c>
      <c r="U3579">
        <f t="shared" si="65"/>
        <v>0</v>
      </c>
      <c r="V3579">
        <f t="shared" si="66"/>
        <v>14.870850359360503</v>
      </c>
      <c r="W3579" t="str">
        <f t="shared" si="67"/>
        <v/>
      </c>
      <c r="X3579">
        <f t="shared" si="68"/>
        <v>1.0400191049530301</v>
      </c>
      <c r="Y3579" t="str">
        <f t="shared" si="69"/>
        <v/>
      </c>
      <c r="AA3579">
        <v>19113.142899999999</v>
      </c>
      <c r="AC3579">
        <v>0</v>
      </c>
      <c r="AD3579">
        <v>203650.28570000001</v>
      </c>
      <c r="AF3579">
        <v>0</v>
      </c>
      <c r="AG3579">
        <v>2595519</v>
      </c>
      <c r="AH3579">
        <v>18603651.469999999</v>
      </c>
      <c r="AI3579">
        <v>1482601.3149999999</v>
      </c>
      <c r="AJ3579">
        <v>181516.94699999999</v>
      </c>
      <c r="AK3579">
        <v>1301084.368</v>
      </c>
    </row>
    <row r="3580" spans="1:37" ht="19" customHeight="1">
      <c r="A3580" t="s">
        <v>1304</v>
      </c>
      <c r="B3580" t="s">
        <v>1305</v>
      </c>
      <c r="C3580" t="s">
        <v>1306</v>
      </c>
      <c r="D3580">
        <v>7</v>
      </c>
      <c r="E3580" t="s">
        <v>1179</v>
      </c>
      <c r="G3580" t="s">
        <v>1180</v>
      </c>
      <c r="H3580" t="s">
        <v>1071</v>
      </c>
      <c r="I3580" t="s">
        <v>1165</v>
      </c>
      <c r="J3580" t="s">
        <v>1032</v>
      </c>
      <c r="K3580">
        <v>33893</v>
      </c>
      <c r="L3580">
        <v>19114381.52</v>
      </c>
      <c r="M3580">
        <v>1339261.8060000001</v>
      </c>
      <c r="N3580">
        <v>2370.5895</v>
      </c>
      <c r="O3580">
        <v>1336891.216</v>
      </c>
      <c r="P3580">
        <v>16667.2857</v>
      </c>
      <c r="R3580">
        <v>0</v>
      </c>
      <c r="S3580">
        <v>108298.14290000001</v>
      </c>
      <c r="U3580">
        <f t="shared" si="65"/>
        <v>0</v>
      </c>
      <c r="V3580">
        <f t="shared" si="66"/>
        <v>25.258676790951956</v>
      </c>
      <c r="W3580" t="str">
        <f t="shared" si="67"/>
        <v/>
      </c>
      <c r="X3580">
        <f t="shared" si="68"/>
        <v>1.7666333883446228</v>
      </c>
      <c r="Y3580" t="str">
        <f t="shared" si="69"/>
        <v/>
      </c>
      <c r="AA3580">
        <v>16667.2857</v>
      </c>
      <c r="AC3580">
        <v>0</v>
      </c>
      <c r="AD3580">
        <v>108298.14290000001</v>
      </c>
      <c r="AF3580">
        <v>0</v>
      </c>
      <c r="AG3580">
        <v>33893</v>
      </c>
      <c r="AH3580">
        <v>19114381.52</v>
      </c>
      <c r="AI3580">
        <v>1339261.8060000001</v>
      </c>
      <c r="AJ3580">
        <v>2370.5895</v>
      </c>
      <c r="AK3580">
        <v>1336891.216</v>
      </c>
    </row>
    <row r="3581" spans="1:37" ht="19" customHeight="1">
      <c r="A3581" t="s">
        <v>1304</v>
      </c>
      <c r="B3581" t="s">
        <v>1305</v>
      </c>
      <c r="C3581" t="s">
        <v>1306</v>
      </c>
      <c r="D3581">
        <v>7</v>
      </c>
      <c r="E3581" t="s">
        <v>1175</v>
      </c>
      <c r="G3581" t="s">
        <v>1176</v>
      </c>
      <c r="H3581" t="s">
        <v>1168</v>
      </c>
      <c r="I3581" t="s">
        <v>1165</v>
      </c>
      <c r="J3581" t="s">
        <v>1032</v>
      </c>
      <c r="K3581">
        <v>0</v>
      </c>
      <c r="L3581">
        <v>15144601.859999999</v>
      </c>
      <c r="M3581">
        <v>1058872.0649999999</v>
      </c>
      <c r="N3581">
        <v>0</v>
      </c>
      <c r="O3581">
        <v>1058872.0649999999</v>
      </c>
      <c r="P3581">
        <v>98437.857099999994</v>
      </c>
      <c r="R3581">
        <v>0</v>
      </c>
      <c r="S3581">
        <v>318165</v>
      </c>
      <c r="U3581">
        <f t="shared" si="65"/>
        <v>0</v>
      </c>
      <c r="V3581">
        <f t="shared" si="66"/>
        <v>6.7999765889666408</v>
      </c>
      <c r="W3581" t="str">
        <f t="shared" si="67"/>
        <v/>
      </c>
      <c r="X3581">
        <f t="shared" si="68"/>
        <v>0.47543707779656108</v>
      </c>
      <c r="Y3581" t="str">
        <f t="shared" si="69"/>
        <v/>
      </c>
      <c r="AA3581">
        <v>98437.857099999994</v>
      </c>
      <c r="AC3581">
        <v>0</v>
      </c>
      <c r="AD3581">
        <v>318165</v>
      </c>
      <c r="AF3581">
        <v>0</v>
      </c>
      <c r="AG3581">
        <v>0</v>
      </c>
      <c r="AH3581">
        <v>15144601.859999999</v>
      </c>
      <c r="AI3581">
        <v>1058872.0649999999</v>
      </c>
      <c r="AJ3581">
        <v>0</v>
      </c>
      <c r="AK3581">
        <v>1058872.0649999999</v>
      </c>
    </row>
    <row r="3582" spans="1:37" ht="19" customHeight="1">
      <c r="A3582" t="s">
        <v>1304</v>
      </c>
      <c r="B3582" t="s">
        <v>1305</v>
      </c>
      <c r="C3582" t="s">
        <v>1306</v>
      </c>
      <c r="D3582">
        <v>7</v>
      </c>
      <c r="E3582" t="s">
        <v>1181</v>
      </c>
      <c r="G3582" t="s">
        <v>1182</v>
      </c>
      <c r="H3582" t="s">
        <v>1071</v>
      </c>
      <c r="I3582" t="s">
        <v>1165</v>
      </c>
      <c r="J3582" t="s">
        <v>1032</v>
      </c>
      <c r="K3582">
        <v>2204735</v>
      </c>
      <c r="L3582">
        <v>12746954.119999999</v>
      </c>
      <c r="M3582">
        <v>1045709.221</v>
      </c>
      <c r="N3582">
        <v>154206.64920000001</v>
      </c>
      <c r="O3582">
        <v>891502.57209999999</v>
      </c>
      <c r="P3582">
        <v>8734.1429000000007</v>
      </c>
      <c r="R3582">
        <v>0</v>
      </c>
      <c r="S3582">
        <v>61864.7143</v>
      </c>
      <c r="U3582">
        <f t="shared" si="65"/>
        <v>0</v>
      </c>
      <c r="V3582">
        <f t="shared" si="66"/>
        <v>34.526233778653825</v>
      </c>
      <c r="W3582" t="str">
        <f t="shared" si="67"/>
        <v/>
      </c>
      <c r="X3582">
        <f t="shared" si="68"/>
        <v>2.4147372740946866</v>
      </c>
      <c r="Y3582" t="str">
        <f t="shared" si="69"/>
        <v/>
      </c>
      <c r="AA3582">
        <v>8734.1429000000007</v>
      </c>
      <c r="AC3582">
        <v>0</v>
      </c>
      <c r="AD3582">
        <v>61864.7143</v>
      </c>
      <c r="AF3582">
        <v>0</v>
      </c>
      <c r="AG3582">
        <v>2204735</v>
      </c>
      <c r="AH3582">
        <v>12746954.119999999</v>
      </c>
      <c r="AI3582">
        <v>1045709.221</v>
      </c>
      <c r="AJ3582">
        <v>154206.64920000001</v>
      </c>
      <c r="AK3582">
        <v>891502.57209999999</v>
      </c>
    </row>
    <row r="3583" spans="1:37" ht="19" customHeight="1">
      <c r="A3583" t="s">
        <v>1304</v>
      </c>
      <c r="B3583" t="s">
        <v>1305</v>
      </c>
      <c r="C3583" t="s">
        <v>1306</v>
      </c>
      <c r="D3583">
        <v>7</v>
      </c>
      <c r="E3583" t="s">
        <v>1069</v>
      </c>
      <c r="G3583" t="s">
        <v>1070</v>
      </c>
      <c r="H3583" t="s">
        <v>1071</v>
      </c>
      <c r="I3583" t="s">
        <v>1165</v>
      </c>
      <c r="J3583" t="s">
        <v>1032</v>
      </c>
      <c r="K3583">
        <v>4544884</v>
      </c>
      <c r="L3583">
        <v>6953996.21</v>
      </c>
      <c r="M3583">
        <v>804180.07979999995</v>
      </c>
      <c r="N3583">
        <v>317850.44640000002</v>
      </c>
      <c r="O3583">
        <v>486329.63339999999</v>
      </c>
      <c r="P3583">
        <v>4693.7142999999996</v>
      </c>
      <c r="R3583">
        <v>0</v>
      </c>
      <c r="S3583">
        <v>25981.7143</v>
      </c>
      <c r="U3583">
        <f t="shared" si="65"/>
        <v>0</v>
      </c>
      <c r="V3583">
        <f t="shared" si="66"/>
        <v>63.225126482787282</v>
      </c>
      <c r="W3583" t="str">
        <f t="shared" si="67"/>
        <v/>
      </c>
      <c r="X3583">
        <f t="shared" si="68"/>
        <v>4.4216816187089369</v>
      </c>
      <c r="Y3583" t="str">
        <f t="shared" si="69"/>
        <v/>
      </c>
      <c r="AA3583">
        <v>4693.7142999999996</v>
      </c>
      <c r="AC3583">
        <v>0</v>
      </c>
      <c r="AD3583">
        <v>25981.7143</v>
      </c>
      <c r="AF3583">
        <v>0</v>
      </c>
      <c r="AG3583">
        <v>4544884</v>
      </c>
      <c r="AH3583">
        <v>6953996.21</v>
      </c>
      <c r="AI3583">
        <v>804180.07979999995</v>
      </c>
      <c r="AJ3583">
        <v>317850.44640000002</v>
      </c>
      <c r="AK3583">
        <v>486329.63339999999</v>
      </c>
    </row>
    <row r="3584" spans="1:37" ht="19" customHeight="1">
      <c r="A3584" t="s">
        <v>1304</v>
      </c>
      <c r="B3584" t="s">
        <v>1305</v>
      </c>
      <c r="C3584" t="s">
        <v>1306</v>
      </c>
      <c r="D3584">
        <v>7</v>
      </c>
      <c r="E3584" t="s">
        <v>1189</v>
      </c>
      <c r="G3584" t="s">
        <v>1190</v>
      </c>
      <c r="H3584" t="s">
        <v>1071</v>
      </c>
      <c r="I3584" t="s">
        <v>1165</v>
      </c>
      <c r="J3584" t="s">
        <v>1032</v>
      </c>
      <c r="K3584">
        <v>1095688</v>
      </c>
      <c r="L3584">
        <v>8410510.6999999993</v>
      </c>
      <c r="M3584">
        <v>664879.47409999999</v>
      </c>
      <c r="N3584">
        <v>76624.952799999999</v>
      </c>
      <c r="O3584">
        <v>588254.52130000002</v>
      </c>
      <c r="P3584">
        <v>5685.7142999999996</v>
      </c>
      <c r="R3584">
        <v>0</v>
      </c>
      <c r="S3584">
        <v>62972</v>
      </c>
      <c r="U3584">
        <f t="shared" si="65"/>
        <v>0</v>
      </c>
      <c r="V3584">
        <f t="shared" si="66"/>
        <v>21.565590829484304</v>
      </c>
      <c r="W3584" t="str">
        <f t="shared" si="67"/>
        <v/>
      </c>
      <c r="X3584">
        <f t="shared" si="68"/>
        <v>1.5083335770546547</v>
      </c>
      <c r="Y3584" t="str">
        <f t="shared" si="69"/>
        <v/>
      </c>
      <c r="AA3584">
        <v>5685.7142999999996</v>
      </c>
      <c r="AC3584">
        <v>0</v>
      </c>
      <c r="AD3584">
        <v>62972</v>
      </c>
      <c r="AF3584">
        <v>0</v>
      </c>
      <c r="AG3584">
        <v>1095688</v>
      </c>
      <c r="AH3584">
        <v>8410510.6999999993</v>
      </c>
      <c r="AI3584">
        <v>664879.47409999999</v>
      </c>
      <c r="AJ3584">
        <v>76624.952799999999</v>
      </c>
      <c r="AK3584">
        <v>588254.52130000002</v>
      </c>
    </row>
    <row r="3585" spans="1:37" ht="19" customHeight="1">
      <c r="A3585" t="s">
        <v>1304</v>
      </c>
      <c r="B3585" t="s">
        <v>1305</v>
      </c>
      <c r="C3585" t="s">
        <v>1306</v>
      </c>
      <c r="D3585">
        <v>7</v>
      </c>
      <c r="E3585" t="s">
        <v>1185</v>
      </c>
      <c r="F3585" t="s">
        <v>1186</v>
      </c>
      <c r="G3585" t="s">
        <v>1186</v>
      </c>
      <c r="H3585" t="s">
        <v>1168</v>
      </c>
      <c r="I3585" t="s">
        <v>1165</v>
      </c>
      <c r="J3585" t="s">
        <v>1039</v>
      </c>
      <c r="K3585">
        <v>23764.400000000001</v>
      </c>
      <c r="L3585">
        <v>66571.814499999993</v>
      </c>
      <c r="M3585">
        <v>631796.55790000001</v>
      </c>
      <c r="N3585">
        <v>166205.55100000001</v>
      </c>
      <c r="O3585">
        <v>465591.00689999998</v>
      </c>
      <c r="P3585">
        <v>40191.7143</v>
      </c>
      <c r="Q3585">
        <v>248952.85709999999</v>
      </c>
      <c r="S3585">
        <v>248952.85709999999</v>
      </c>
      <c r="U3585">
        <f t="shared" si="65"/>
        <v>0</v>
      </c>
      <c r="V3585">
        <f t="shared" si="66"/>
        <v>5.183782042242728E-2</v>
      </c>
      <c r="W3585" t="str">
        <f t="shared" si="67"/>
        <v/>
      </c>
      <c r="X3585">
        <f t="shared" si="68"/>
        <v>0.3625451508367985</v>
      </c>
      <c r="Y3585" t="str">
        <f t="shared" si="69"/>
        <v/>
      </c>
      <c r="AA3585">
        <v>40191.7143</v>
      </c>
      <c r="AB3585">
        <v>248952.85709999999</v>
      </c>
      <c r="AD3585">
        <v>248952.85709999999</v>
      </c>
      <c r="AF3585">
        <v>0</v>
      </c>
      <c r="AG3585">
        <v>23764.400000000001</v>
      </c>
      <c r="AH3585">
        <v>66571.814499999993</v>
      </c>
      <c r="AI3585">
        <v>631796.55790000001</v>
      </c>
      <c r="AJ3585">
        <v>166205.55100000001</v>
      </c>
      <c r="AK3585">
        <v>465591.00689999998</v>
      </c>
    </row>
    <row r="3586" spans="1:37" ht="19" customHeight="1">
      <c r="A3586" t="s">
        <v>1304</v>
      </c>
      <c r="B3586" t="s">
        <v>1305</v>
      </c>
      <c r="C3586" t="s">
        <v>1306</v>
      </c>
      <c r="D3586">
        <v>7</v>
      </c>
      <c r="E3586" t="s">
        <v>1183</v>
      </c>
      <c r="G3586" t="s">
        <v>1184</v>
      </c>
      <c r="H3586" t="s">
        <v>1168</v>
      </c>
      <c r="I3586" t="s">
        <v>1165</v>
      </c>
      <c r="J3586" t="s">
        <v>1032</v>
      </c>
      <c r="K3586">
        <v>3367280</v>
      </c>
      <c r="L3586">
        <v>4867473.1399999997</v>
      </c>
      <c r="M3586">
        <v>575951.22340000002</v>
      </c>
      <c r="N3586">
        <v>235519.89629999999</v>
      </c>
      <c r="O3586">
        <v>340431.32709999999</v>
      </c>
      <c r="P3586">
        <v>16897.571400000001</v>
      </c>
      <c r="R3586">
        <v>0</v>
      </c>
      <c r="S3586">
        <v>144334.28570000001</v>
      </c>
      <c r="U3586">
        <f t="shared" si="65"/>
        <v>0</v>
      </c>
      <c r="V3586">
        <f t="shared" si="66"/>
        <v>8.1504772064998381</v>
      </c>
      <c r="W3586" t="str">
        <f t="shared" si="67"/>
        <v/>
      </c>
      <c r="X3586">
        <f t="shared" si="68"/>
        <v>0.57005683577509125</v>
      </c>
      <c r="Y3586" t="str">
        <f t="shared" si="69"/>
        <v/>
      </c>
      <c r="AA3586">
        <v>16897.571400000001</v>
      </c>
      <c r="AC3586">
        <v>0</v>
      </c>
      <c r="AD3586">
        <v>144334.28570000001</v>
      </c>
      <c r="AF3586">
        <v>0</v>
      </c>
      <c r="AG3586">
        <v>3367280</v>
      </c>
      <c r="AH3586">
        <v>4867473.1399999997</v>
      </c>
      <c r="AI3586">
        <v>575951.22340000002</v>
      </c>
      <c r="AJ3586">
        <v>235519.89629999999</v>
      </c>
      <c r="AK3586">
        <v>340431.32709999999</v>
      </c>
    </row>
    <row r="3587" spans="1:37" ht="19" customHeight="1">
      <c r="A3587" t="s">
        <v>1304</v>
      </c>
      <c r="B3587" t="s">
        <v>1305</v>
      </c>
      <c r="C3587" t="s">
        <v>1306</v>
      </c>
      <c r="D3587">
        <v>7</v>
      </c>
      <c r="E3587" t="s">
        <v>1177</v>
      </c>
      <c r="G3587" t="s">
        <v>1178</v>
      </c>
      <c r="H3587" t="s">
        <v>1168</v>
      </c>
      <c r="I3587" t="s">
        <v>1165</v>
      </c>
      <c r="J3587" t="s">
        <v>1032</v>
      </c>
      <c r="K3587">
        <v>0</v>
      </c>
      <c r="L3587">
        <v>6796249.5199999996</v>
      </c>
      <c r="M3587">
        <v>475178.75959999999</v>
      </c>
      <c r="N3587">
        <v>0</v>
      </c>
      <c r="O3587">
        <v>475178.75959999999</v>
      </c>
      <c r="P3587">
        <v>89873.285699999993</v>
      </c>
      <c r="R3587">
        <v>0</v>
      </c>
      <c r="S3587">
        <v>216148</v>
      </c>
      <c r="U3587">
        <f t="shared" si="65"/>
        <v>0</v>
      </c>
      <c r="V3587">
        <f t="shared" si="66"/>
        <v>4.4917963088783077</v>
      </c>
      <c r="W3587" t="str">
        <f t="shared" si="67"/>
        <v/>
      </c>
      <c r="X3587">
        <f t="shared" si="68"/>
        <v>0.31405647955501387</v>
      </c>
      <c r="Y3587" t="str">
        <f t="shared" si="69"/>
        <v/>
      </c>
      <c r="AA3587">
        <v>89873.285699999993</v>
      </c>
      <c r="AC3587">
        <v>0</v>
      </c>
      <c r="AD3587">
        <v>216148</v>
      </c>
      <c r="AF3587">
        <v>0</v>
      </c>
      <c r="AG3587">
        <v>0</v>
      </c>
      <c r="AH3587">
        <v>6796249.5199999996</v>
      </c>
      <c r="AI3587">
        <v>475178.75959999999</v>
      </c>
      <c r="AJ3587">
        <v>0</v>
      </c>
      <c r="AK3587">
        <v>475178.75959999999</v>
      </c>
    </row>
    <row r="3588" spans="1:37" ht="19" customHeight="1">
      <c r="A3588" t="s">
        <v>1304</v>
      </c>
      <c r="B3588" t="s">
        <v>1305</v>
      </c>
      <c r="C3588" t="s">
        <v>1306</v>
      </c>
      <c r="D3588">
        <v>7</v>
      </c>
      <c r="E3588" t="s">
        <v>1187</v>
      </c>
      <c r="G3588" t="s">
        <v>1188</v>
      </c>
      <c r="H3588" t="s">
        <v>1071</v>
      </c>
      <c r="I3588" t="s">
        <v>1165</v>
      </c>
      <c r="J3588" t="s">
        <v>1032</v>
      </c>
      <c r="K3588">
        <v>54777</v>
      </c>
      <c r="L3588">
        <v>6484351.1299999999</v>
      </c>
      <c r="M3588">
        <v>457338.4706</v>
      </c>
      <c r="N3588">
        <v>3830.9002999999998</v>
      </c>
      <c r="O3588">
        <v>453507.57030000002</v>
      </c>
      <c r="P3588">
        <v>14332</v>
      </c>
      <c r="R3588">
        <v>0</v>
      </c>
      <c r="S3588">
        <v>102284</v>
      </c>
      <c r="U3588">
        <f t="shared" si="65"/>
        <v>0</v>
      </c>
      <c r="V3588">
        <f t="shared" si="66"/>
        <v>9.1330135840265481</v>
      </c>
      <c r="W3588" t="str">
        <f t="shared" si="67"/>
        <v/>
      </c>
      <c r="X3588">
        <f t="shared" si="68"/>
        <v>0.63875158606010163</v>
      </c>
      <c r="Y3588" t="str">
        <f t="shared" si="69"/>
        <v/>
      </c>
      <c r="AA3588">
        <v>14332</v>
      </c>
      <c r="AC3588">
        <v>0</v>
      </c>
      <c r="AD3588">
        <v>102284</v>
      </c>
      <c r="AF3588">
        <v>0</v>
      </c>
      <c r="AG3588">
        <v>54777</v>
      </c>
      <c r="AH3588">
        <v>6484351.1299999999</v>
      </c>
      <c r="AI3588">
        <v>457338.4706</v>
      </c>
      <c r="AJ3588">
        <v>3830.9002999999998</v>
      </c>
      <c r="AK3588">
        <v>453507.57030000002</v>
      </c>
    </row>
    <row r="3589" spans="1:37" ht="19" customHeight="1">
      <c r="A3589" t="s">
        <v>1304</v>
      </c>
      <c r="B3589" t="s">
        <v>1305</v>
      </c>
      <c r="C3589" t="s">
        <v>1306</v>
      </c>
      <c r="D3589">
        <v>7</v>
      </c>
      <c r="E3589" t="s">
        <v>1191</v>
      </c>
      <c r="G3589" t="s">
        <v>1192</v>
      </c>
      <c r="H3589" t="s">
        <v>1071</v>
      </c>
      <c r="I3589" t="s">
        <v>1165</v>
      </c>
      <c r="J3589" t="s">
        <v>1032</v>
      </c>
      <c r="K3589">
        <v>391414</v>
      </c>
      <c r="L3589">
        <v>5483942.9000000004</v>
      </c>
      <c r="M3589">
        <v>410898.30379999999</v>
      </c>
      <c r="N3589">
        <v>27366.482800000002</v>
      </c>
      <c r="O3589">
        <v>383531.821</v>
      </c>
      <c r="P3589">
        <v>4764.8571000000002</v>
      </c>
      <c r="R3589">
        <v>0</v>
      </c>
      <c r="S3589">
        <v>56334.428599999999</v>
      </c>
      <c r="U3589">
        <f t="shared" si="65"/>
        <v>0</v>
      </c>
      <c r="V3589">
        <f t="shared" si="66"/>
        <v>14.899178368519035</v>
      </c>
      <c r="W3589" t="str">
        <f t="shared" si="67"/>
        <v/>
      </c>
      <c r="X3589">
        <f t="shared" si="68"/>
        <v>1.0419872739370306</v>
      </c>
      <c r="Y3589" t="str">
        <f t="shared" si="69"/>
        <v/>
      </c>
      <c r="AA3589">
        <v>4764.8571000000002</v>
      </c>
      <c r="AC3589">
        <v>0</v>
      </c>
      <c r="AD3589">
        <v>56334.428599999999</v>
      </c>
      <c r="AF3589">
        <v>0</v>
      </c>
      <c r="AG3589">
        <v>391414</v>
      </c>
      <c r="AH3589">
        <v>5483942.9000000004</v>
      </c>
      <c r="AI3589">
        <v>410898.30379999999</v>
      </c>
      <c r="AJ3589">
        <v>27366.482800000002</v>
      </c>
      <c r="AK3589">
        <v>383531.821</v>
      </c>
    </row>
    <row r="3590" spans="1:37" ht="19" customHeight="1">
      <c r="A3590" t="s">
        <v>1304</v>
      </c>
      <c r="B3590" t="s">
        <v>1305</v>
      </c>
      <c r="C3590" t="s">
        <v>1306</v>
      </c>
      <c r="D3590">
        <v>7</v>
      </c>
      <c r="E3590" t="s">
        <v>1199</v>
      </c>
      <c r="G3590" t="s">
        <v>1200</v>
      </c>
      <c r="H3590" t="s">
        <v>1168</v>
      </c>
      <c r="I3590" t="s">
        <v>1165</v>
      </c>
      <c r="J3590" t="s">
        <v>1032</v>
      </c>
      <c r="K3590">
        <v>594943</v>
      </c>
      <c r="L3590">
        <v>3153885.77</v>
      </c>
      <c r="M3590">
        <v>262181.85580000002</v>
      </c>
      <c r="N3590">
        <v>41608.684399999998</v>
      </c>
      <c r="O3590">
        <v>220573.17139999999</v>
      </c>
      <c r="P3590">
        <v>6497.7142999999996</v>
      </c>
      <c r="R3590">
        <v>0</v>
      </c>
      <c r="S3590">
        <v>77293.714300000007</v>
      </c>
      <c r="U3590">
        <f t="shared" si="65"/>
        <v>0</v>
      </c>
      <c r="V3590">
        <f t="shared" si="66"/>
        <v>6.9287259901140121</v>
      </c>
      <c r="W3590" t="str">
        <f t="shared" si="67"/>
        <v/>
      </c>
      <c r="X3590">
        <f t="shared" si="68"/>
        <v>0.48457434304682429</v>
      </c>
      <c r="Y3590" t="str">
        <f t="shared" si="69"/>
        <v/>
      </c>
      <c r="AA3590">
        <v>6497.7142999999996</v>
      </c>
      <c r="AC3590">
        <v>0</v>
      </c>
      <c r="AD3590">
        <v>77293.714300000007</v>
      </c>
      <c r="AF3590">
        <v>0</v>
      </c>
      <c r="AG3590">
        <v>594943</v>
      </c>
      <c r="AH3590">
        <v>3153885.77</v>
      </c>
      <c r="AI3590">
        <v>262181.85580000002</v>
      </c>
      <c r="AJ3590">
        <v>41608.684399999998</v>
      </c>
      <c r="AK3590">
        <v>220573.17139999999</v>
      </c>
    </row>
    <row r="3591" spans="1:37" ht="19" customHeight="1">
      <c r="A3591" t="s">
        <v>1304</v>
      </c>
      <c r="B3591" t="s">
        <v>1305</v>
      </c>
      <c r="C3591" t="s">
        <v>1306</v>
      </c>
      <c r="D3591">
        <v>7</v>
      </c>
      <c r="E3591" t="s">
        <v>1211</v>
      </c>
      <c r="G3591" t="s">
        <v>1212</v>
      </c>
      <c r="H3591" t="s">
        <v>1168</v>
      </c>
      <c r="I3591" t="s">
        <v>1165</v>
      </c>
      <c r="J3591" t="s">
        <v>1032</v>
      </c>
      <c r="K3591">
        <v>599359</v>
      </c>
      <c r="L3591">
        <v>2992949</v>
      </c>
      <c r="M3591">
        <v>251255.28950000001</v>
      </c>
      <c r="N3591">
        <v>41917.589500000002</v>
      </c>
      <c r="O3591">
        <v>209337.7</v>
      </c>
      <c r="P3591">
        <v>8985.8570999999993</v>
      </c>
      <c r="R3591">
        <v>0</v>
      </c>
      <c r="S3591">
        <v>36626.857100000001</v>
      </c>
      <c r="U3591">
        <f t="shared" si="65"/>
        <v>0</v>
      </c>
      <c r="V3591">
        <f t="shared" si="66"/>
        <v>14.011217390062582</v>
      </c>
      <c r="W3591" t="str">
        <f t="shared" si="67"/>
        <v/>
      </c>
      <c r="X3591">
        <f t="shared" si="68"/>
        <v>0.9799806925206882</v>
      </c>
      <c r="Y3591" t="str">
        <f t="shared" si="69"/>
        <v/>
      </c>
      <c r="AA3591">
        <v>8985.8570999999993</v>
      </c>
      <c r="AC3591">
        <v>0</v>
      </c>
      <c r="AD3591">
        <v>36626.857100000001</v>
      </c>
      <c r="AF3591">
        <v>0</v>
      </c>
      <c r="AG3591">
        <v>599359</v>
      </c>
      <c r="AH3591">
        <v>2992949</v>
      </c>
      <c r="AI3591">
        <v>251255.28950000001</v>
      </c>
      <c r="AJ3591">
        <v>41917.589500000002</v>
      </c>
      <c r="AK3591">
        <v>209337.7</v>
      </c>
    </row>
    <row r="3592" spans="1:37" ht="19" customHeight="1">
      <c r="A3592" t="s">
        <v>1304</v>
      </c>
      <c r="B3592" t="s">
        <v>1305</v>
      </c>
      <c r="C3592" t="s">
        <v>1306</v>
      </c>
      <c r="D3592">
        <v>7</v>
      </c>
      <c r="E3592" t="s">
        <v>1201</v>
      </c>
      <c r="G3592" t="s">
        <v>1202</v>
      </c>
      <c r="H3592" t="s">
        <v>1168</v>
      </c>
      <c r="I3592" t="s">
        <v>1165</v>
      </c>
      <c r="J3592" t="s">
        <v>1032</v>
      </c>
      <c r="K3592">
        <v>24</v>
      </c>
      <c r="L3592">
        <v>2823112.92</v>
      </c>
      <c r="M3592">
        <v>197389.01930000001</v>
      </c>
      <c r="N3592">
        <v>1.6761999999999999</v>
      </c>
      <c r="O3592">
        <v>197387.3431</v>
      </c>
      <c r="P3592">
        <v>33236.7143</v>
      </c>
      <c r="R3592">
        <v>0</v>
      </c>
      <c r="S3592">
        <v>106237.85709999999</v>
      </c>
      <c r="U3592">
        <f t="shared" si="65"/>
        <v>0</v>
      </c>
      <c r="V3592">
        <f t="shared" si="66"/>
        <v>3.7962482046874255</v>
      </c>
      <c r="W3592" t="str">
        <f t="shared" si="67"/>
        <v/>
      </c>
      <c r="X3592">
        <f t="shared" si="68"/>
        <v>0.26542733539917601</v>
      </c>
      <c r="Y3592" t="str">
        <f t="shared" si="69"/>
        <v/>
      </c>
      <c r="AA3592">
        <v>33236.7143</v>
      </c>
      <c r="AC3592">
        <v>0</v>
      </c>
      <c r="AD3592">
        <v>106237.85709999999</v>
      </c>
      <c r="AF3592">
        <v>0</v>
      </c>
      <c r="AG3592">
        <v>24</v>
      </c>
      <c r="AH3592">
        <v>2823112.92</v>
      </c>
      <c r="AI3592">
        <v>197389.01930000001</v>
      </c>
      <c r="AJ3592">
        <v>1.6761999999999999</v>
      </c>
      <c r="AK3592">
        <v>197387.3431</v>
      </c>
    </row>
    <row r="3593" spans="1:37" ht="19" customHeight="1">
      <c r="A3593" t="s">
        <v>1304</v>
      </c>
      <c r="B3593" t="s">
        <v>1305</v>
      </c>
      <c r="C3593" t="s">
        <v>1306</v>
      </c>
      <c r="D3593">
        <v>7</v>
      </c>
      <c r="E3593" t="s">
        <v>1209</v>
      </c>
      <c r="G3593" t="s">
        <v>1210</v>
      </c>
      <c r="H3593" t="s">
        <v>1168</v>
      </c>
      <c r="I3593" t="s">
        <v>1165</v>
      </c>
      <c r="J3593" t="s">
        <v>1032</v>
      </c>
      <c r="K3593">
        <v>0</v>
      </c>
      <c r="L3593">
        <v>2783394.88</v>
      </c>
      <c r="M3593">
        <v>194595.7083</v>
      </c>
      <c r="N3593">
        <v>0</v>
      </c>
      <c r="O3593">
        <v>194595.7083</v>
      </c>
      <c r="P3593">
        <v>4867.5713999999998</v>
      </c>
      <c r="R3593">
        <v>0</v>
      </c>
      <c r="S3593">
        <v>37005</v>
      </c>
      <c r="U3593">
        <f t="shared" si="65"/>
        <v>0</v>
      </c>
      <c r="V3593">
        <f t="shared" si="66"/>
        <v>10.745246318065126</v>
      </c>
      <c r="W3593" t="str">
        <f t="shared" si="67"/>
        <v/>
      </c>
      <c r="X3593">
        <f t="shared" si="68"/>
        <v>0.75123326307255778</v>
      </c>
      <c r="Y3593" t="str">
        <f t="shared" si="69"/>
        <v/>
      </c>
      <c r="AA3593">
        <v>4867.5713999999998</v>
      </c>
      <c r="AC3593">
        <v>0</v>
      </c>
      <c r="AD3593">
        <v>37005</v>
      </c>
      <c r="AF3593">
        <v>0</v>
      </c>
      <c r="AG3593">
        <v>0</v>
      </c>
      <c r="AH3593">
        <v>2783394.88</v>
      </c>
      <c r="AI3593">
        <v>194595.7083</v>
      </c>
      <c r="AJ3593">
        <v>0</v>
      </c>
      <c r="AK3593">
        <v>194595.7083</v>
      </c>
    </row>
    <row r="3594" spans="1:37" ht="19" customHeight="1">
      <c r="A3594" t="s">
        <v>1304</v>
      </c>
      <c r="B3594" t="s">
        <v>1305</v>
      </c>
      <c r="C3594" t="s">
        <v>1306</v>
      </c>
      <c r="D3594">
        <v>7</v>
      </c>
      <c r="E3594" t="s">
        <v>1195</v>
      </c>
      <c r="F3594" t="s">
        <v>1196</v>
      </c>
      <c r="G3594" t="s">
        <v>1196</v>
      </c>
      <c r="H3594" t="s">
        <v>1168</v>
      </c>
      <c r="I3594" t="s">
        <v>1165</v>
      </c>
      <c r="J3594" t="s">
        <v>1039</v>
      </c>
      <c r="K3594">
        <v>3592.41</v>
      </c>
      <c r="L3594">
        <v>22514.148700000002</v>
      </c>
      <c r="M3594">
        <v>182580.65599999999</v>
      </c>
      <c r="N3594">
        <v>25122.391800000001</v>
      </c>
      <c r="O3594">
        <v>157458.26420000001</v>
      </c>
      <c r="P3594">
        <v>2596.7143000000001</v>
      </c>
      <c r="Q3594">
        <v>61434.428599999999</v>
      </c>
      <c r="S3594">
        <v>61434.428599999999</v>
      </c>
      <c r="U3594">
        <f t="shared" si="65"/>
        <v>0</v>
      </c>
      <c r="V3594">
        <f t="shared" si="66"/>
        <v>6.0707138825969092E-2</v>
      </c>
      <c r="W3594" t="str">
        <f t="shared" si="67"/>
        <v/>
      </c>
      <c r="X3594">
        <f t="shared" si="68"/>
        <v>0.42456569470140487</v>
      </c>
      <c r="Y3594" t="str">
        <f t="shared" si="69"/>
        <v/>
      </c>
      <c r="AA3594">
        <v>2596.7143000000001</v>
      </c>
      <c r="AB3594">
        <v>61434.428599999999</v>
      </c>
      <c r="AD3594">
        <v>61434.428599999999</v>
      </c>
      <c r="AF3594">
        <v>0</v>
      </c>
      <c r="AG3594">
        <v>3592.41</v>
      </c>
      <c r="AH3594">
        <v>22514.148700000002</v>
      </c>
      <c r="AI3594">
        <v>182580.65599999999</v>
      </c>
      <c r="AJ3594">
        <v>25122.391800000001</v>
      </c>
      <c r="AK3594">
        <v>157458.26420000001</v>
      </c>
    </row>
    <row r="3595" spans="1:37" ht="19" customHeight="1">
      <c r="A3595" t="s">
        <v>1304</v>
      </c>
      <c r="B3595" t="s">
        <v>1305</v>
      </c>
      <c r="C3595" t="s">
        <v>1306</v>
      </c>
      <c r="D3595">
        <v>7</v>
      </c>
      <c r="E3595" t="s">
        <v>1205</v>
      </c>
      <c r="F3595" t="s">
        <v>1206</v>
      </c>
      <c r="G3595" t="s">
        <v>1206</v>
      </c>
      <c r="H3595" t="s">
        <v>1168</v>
      </c>
      <c r="I3595" t="s">
        <v>1165</v>
      </c>
      <c r="J3595" t="s">
        <v>1039</v>
      </c>
      <c r="K3595">
        <v>2058.73</v>
      </c>
      <c r="L3595">
        <v>17645.597699999998</v>
      </c>
      <c r="M3595">
        <v>137814.30780000001</v>
      </c>
      <c r="N3595">
        <v>14402.489600000001</v>
      </c>
      <c r="O3595">
        <v>123411.81819999999</v>
      </c>
      <c r="P3595">
        <v>8749</v>
      </c>
      <c r="Q3595">
        <v>63425.2857</v>
      </c>
      <c r="S3595">
        <v>63425.2857</v>
      </c>
      <c r="U3595">
        <f t="shared" si="65"/>
        <v>0</v>
      </c>
      <c r="V3595">
        <f t="shared" si="66"/>
        <v>4.4381415488726088E-2</v>
      </c>
      <c r="W3595" t="str">
        <f t="shared" si="67"/>
        <v/>
      </c>
      <c r="X3595">
        <f t="shared" si="68"/>
        <v>0.31040866493318542</v>
      </c>
      <c r="Y3595" t="str">
        <f t="shared" si="69"/>
        <v/>
      </c>
      <c r="AA3595">
        <v>8749</v>
      </c>
      <c r="AB3595">
        <v>63425.2857</v>
      </c>
      <c r="AD3595">
        <v>63425.2857</v>
      </c>
      <c r="AF3595">
        <v>0</v>
      </c>
      <c r="AG3595">
        <v>2058.73</v>
      </c>
      <c r="AH3595">
        <v>17645.597699999998</v>
      </c>
      <c r="AI3595">
        <v>137814.30780000001</v>
      </c>
      <c r="AJ3595">
        <v>14402.489600000001</v>
      </c>
      <c r="AK3595">
        <v>123411.81819999999</v>
      </c>
    </row>
    <row r="3596" spans="1:37" ht="19" customHeight="1">
      <c r="A3596" t="s">
        <v>1304</v>
      </c>
      <c r="B3596" t="s">
        <v>1305</v>
      </c>
      <c r="C3596" t="s">
        <v>1306</v>
      </c>
      <c r="D3596">
        <v>7</v>
      </c>
      <c r="E3596" t="s">
        <v>1203</v>
      </c>
      <c r="G3596" t="s">
        <v>1204</v>
      </c>
      <c r="H3596" t="s">
        <v>1071</v>
      </c>
      <c r="I3596" t="s">
        <v>1165</v>
      </c>
      <c r="J3596" t="s">
        <v>1032</v>
      </c>
      <c r="K3596">
        <v>4290</v>
      </c>
      <c r="L3596">
        <v>1885852.36</v>
      </c>
      <c r="M3596">
        <v>132196.81219999999</v>
      </c>
      <c r="N3596">
        <v>300.49639999999999</v>
      </c>
      <c r="O3596">
        <v>131896.31580000001</v>
      </c>
      <c r="P3596">
        <v>4841.4286000000002</v>
      </c>
      <c r="R3596">
        <v>0</v>
      </c>
      <c r="S3596">
        <v>27129.857100000001</v>
      </c>
      <c r="U3596">
        <f t="shared" si="65"/>
        <v>0</v>
      </c>
      <c r="V3596">
        <f t="shared" si="66"/>
        <v>9.9528846078167188</v>
      </c>
      <c r="W3596" t="str">
        <f t="shared" si="67"/>
        <v/>
      </c>
      <c r="X3596">
        <f t="shared" si="68"/>
        <v>0.69610609507096455</v>
      </c>
      <c r="Y3596" t="str">
        <f t="shared" si="69"/>
        <v/>
      </c>
      <c r="AA3596">
        <v>4841.4286000000002</v>
      </c>
      <c r="AC3596">
        <v>0</v>
      </c>
      <c r="AD3596">
        <v>27129.857100000001</v>
      </c>
      <c r="AF3596">
        <v>0</v>
      </c>
      <c r="AG3596">
        <v>4290</v>
      </c>
      <c r="AH3596">
        <v>1885852.36</v>
      </c>
      <c r="AI3596">
        <v>132196.81219999999</v>
      </c>
      <c r="AJ3596">
        <v>300.49639999999999</v>
      </c>
      <c r="AK3596">
        <v>131896.31580000001</v>
      </c>
    </row>
    <row r="3597" spans="1:37" ht="19" customHeight="1">
      <c r="A3597" t="s">
        <v>1304</v>
      </c>
      <c r="B3597" t="s">
        <v>1305</v>
      </c>
      <c r="C3597" t="s">
        <v>1306</v>
      </c>
      <c r="D3597">
        <v>7</v>
      </c>
      <c r="E3597" t="s">
        <v>1217</v>
      </c>
      <c r="G3597" t="s">
        <v>1218</v>
      </c>
      <c r="H3597" t="s">
        <v>1071</v>
      </c>
      <c r="I3597" t="s">
        <v>1165</v>
      </c>
      <c r="J3597" t="s">
        <v>1032</v>
      </c>
      <c r="K3597">
        <v>1344750</v>
      </c>
      <c r="L3597">
        <v>180319.99</v>
      </c>
      <c r="M3597">
        <v>106719.3487</v>
      </c>
      <c r="N3597">
        <v>94105.168099999995</v>
      </c>
      <c r="O3597">
        <v>12614.1805</v>
      </c>
      <c r="P3597">
        <v>505</v>
      </c>
      <c r="R3597">
        <v>0</v>
      </c>
      <c r="S3597">
        <v>6320</v>
      </c>
      <c r="U3597">
        <f t="shared" si="65"/>
        <v>0</v>
      </c>
      <c r="V3597">
        <f t="shared" si="66"/>
        <v>34.472648960217001</v>
      </c>
      <c r="W3597" t="str">
        <f t="shared" si="67"/>
        <v/>
      </c>
      <c r="X3597">
        <f t="shared" si="68"/>
        <v>2.4122818422242314</v>
      </c>
      <c r="Y3597" t="str">
        <f t="shared" si="69"/>
        <v/>
      </c>
      <c r="AA3597">
        <v>505</v>
      </c>
      <c r="AC3597">
        <v>0</v>
      </c>
      <c r="AD3597">
        <v>6320</v>
      </c>
      <c r="AF3597">
        <v>0</v>
      </c>
      <c r="AG3597">
        <v>1344750</v>
      </c>
      <c r="AH3597">
        <v>180319.99</v>
      </c>
      <c r="AI3597">
        <v>106719.3487</v>
      </c>
      <c r="AJ3597">
        <v>94105.168099999995</v>
      </c>
      <c r="AK3597">
        <v>12614.1805</v>
      </c>
    </row>
    <row r="3598" spans="1:37" ht="19" customHeight="1">
      <c r="A3598" t="s">
        <v>1304</v>
      </c>
      <c r="B3598" t="s">
        <v>1305</v>
      </c>
      <c r="C3598" t="s">
        <v>1306</v>
      </c>
      <c r="D3598">
        <v>7</v>
      </c>
      <c r="E3598" t="s">
        <v>1207</v>
      </c>
      <c r="G3598" t="s">
        <v>1208</v>
      </c>
      <c r="H3598" t="s">
        <v>1168</v>
      </c>
      <c r="I3598" t="s">
        <v>1165</v>
      </c>
      <c r="J3598" t="s">
        <v>1032</v>
      </c>
      <c r="K3598">
        <v>0</v>
      </c>
      <c r="L3598">
        <v>1451258.36</v>
      </c>
      <c r="M3598">
        <v>101470.9568</v>
      </c>
      <c r="N3598">
        <v>0</v>
      </c>
      <c r="O3598">
        <v>101470.9568</v>
      </c>
      <c r="P3598">
        <v>2193.2856999999999</v>
      </c>
      <c r="R3598">
        <v>0</v>
      </c>
      <c r="S3598">
        <v>9710.2857000000004</v>
      </c>
      <c r="U3598">
        <f t="shared" si="65"/>
        <v>0</v>
      </c>
      <c r="V3598">
        <f t="shared" si="66"/>
        <v>21.350826253973441</v>
      </c>
      <c r="W3598" t="str">
        <f t="shared" si="67"/>
        <v/>
      </c>
      <c r="X3598">
        <f t="shared" si="68"/>
        <v>1.4928346517578337</v>
      </c>
      <c r="Y3598" t="str">
        <f t="shared" si="69"/>
        <v/>
      </c>
      <c r="AA3598">
        <v>2193.2856999999999</v>
      </c>
      <c r="AC3598">
        <v>0</v>
      </c>
      <c r="AD3598">
        <v>9710.2857000000004</v>
      </c>
      <c r="AF3598">
        <v>0</v>
      </c>
      <c r="AG3598">
        <v>0</v>
      </c>
      <c r="AH3598">
        <v>1451258.36</v>
      </c>
      <c r="AI3598">
        <v>101470.9568</v>
      </c>
      <c r="AJ3598">
        <v>0</v>
      </c>
      <c r="AK3598">
        <v>101470.9568</v>
      </c>
    </row>
    <row r="3599" spans="1:37" ht="19" customHeight="1">
      <c r="A3599" t="s">
        <v>1304</v>
      </c>
      <c r="B3599" t="s">
        <v>1305</v>
      </c>
      <c r="C3599" t="s">
        <v>1306</v>
      </c>
      <c r="D3599">
        <v>7</v>
      </c>
      <c r="E3599" t="s">
        <v>1213</v>
      </c>
      <c r="G3599" t="s">
        <v>1214</v>
      </c>
      <c r="H3599" t="s">
        <v>1071</v>
      </c>
      <c r="I3599" t="s">
        <v>1165</v>
      </c>
      <c r="J3599" t="s">
        <v>1032</v>
      </c>
      <c r="K3599">
        <v>0</v>
      </c>
      <c r="L3599">
        <v>1177720</v>
      </c>
      <c r="M3599">
        <v>82372.217099999994</v>
      </c>
      <c r="N3599">
        <v>0</v>
      </c>
      <c r="O3599">
        <v>82372.217099999994</v>
      </c>
      <c r="P3599">
        <v>2737.8571000000002</v>
      </c>
      <c r="R3599">
        <v>0</v>
      </c>
      <c r="S3599">
        <v>23132.857100000001</v>
      </c>
      <c r="U3599">
        <f t="shared" si="65"/>
        <v>0</v>
      </c>
      <c r="V3599">
        <f t="shared" si="66"/>
        <v>7.2730192193040555</v>
      </c>
      <c r="W3599" t="str">
        <f t="shared" si="67"/>
        <v/>
      </c>
      <c r="X3599">
        <f t="shared" si="68"/>
        <v>0.50869028131048644</v>
      </c>
      <c r="Y3599" t="str">
        <f t="shared" si="69"/>
        <v/>
      </c>
      <c r="AA3599">
        <v>2737.8571000000002</v>
      </c>
      <c r="AC3599">
        <v>0</v>
      </c>
      <c r="AD3599">
        <v>23132.857100000001</v>
      </c>
      <c r="AF3599">
        <v>0</v>
      </c>
      <c r="AG3599">
        <v>0</v>
      </c>
      <c r="AH3599">
        <v>1177720</v>
      </c>
      <c r="AI3599">
        <v>82372.217099999994</v>
      </c>
      <c r="AJ3599">
        <v>0</v>
      </c>
      <c r="AK3599">
        <v>82372.217099999994</v>
      </c>
    </row>
    <row r="3600" spans="1:37" ht="19" customHeight="1">
      <c r="A3600" t="s">
        <v>1304</v>
      </c>
      <c r="B3600" t="s">
        <v>1305</v>
      </c>
      <c r="C3600" t="s">
        <v>1306</v>
      </c>
      <c r="D3600">
        <v>7</v>
      </c>
      <c r="E3600" t="s">
        <v>1193</v>
      </c>
      <c r="G3600" t="s">
        <v>1194</v>
      </c>
      <c r="H3600" t="s">
        <v>1071</v>
      </c>
      <c r="I3600" t="s">
        <v>1165</v>
      </c>
      <c r="J3600" t="s">
        <v>1032</v>
      </c>
      <c r="K3600">
        <v>2107</v>
      </c>
      <c r="L3600">
        <v>1068233.45</v>
      </c>
      <c r="M3600">
        <v>74837.747799999997</v>
      </c>
      <c r="N3600">
        <v>147.41829999999999</v>
      </c>
      <c r="O3600">
        <v>74690.329400000002</v>
      </c>
      <c r="P3600">
        <v>5560</v>
      </c>
      <c r="R3600">
        <v>0</v>
      </c>
      <c r="S3600">
        <v>9858</v>
      </c>
      <c r="U3600">
        <f t="shared" si="65"/>
        <v>0</v>
      </c>
      <c r="V3600">
        <f t="shared" si="66"/>
        <v>15.51083166681158</v>
      </c>
      <c r="W3600" t="str">
        <f t="shared" si="67"/>
        <v/>
      </c>
      <c r="X3600">
        <f t="shared" si="68"/>
        <v>1.0845107352983798</v>
      </c>
      <c r="Y3600" t="str">
        <f t="shared" si="69"/>
        <v/>
      </c>
      <c r="AA3600">
        <v>5560</v>
      </c>
      <c r="AC3600">
        <v>0</v>
      </c>
      <c r="AD3600">
        <v>9858</v>
      </c>
      <c r="AF3600">
        <v>0</v>
      </c>
      <c r="AG3600">
        <v>2107</v>
      </c>
      <c r="AH3600">
        <v>1068233.45</v>
      </c>
      <c r="AI3600">
        <v>74837.747799999997</v>
      </c>
      <c r="AJ3600">
        <v>147.41829999999999</v>
      </c>
      <c r="AK3600">
        <v>74690.329400000002</v>
      </c>
    </row>
    <row r="3601" spans="1:37" ht="19" customHeight="1">
      <c r="A3601" t="s">
        <v>1304</v>
      </c>
      <c r="B3601" t="s">
        <v>1305</v>
      </c>
      <c r="C3601" t="s">
        <v>1306</v>
      </c>
      <c r="D3601">
        <v>7</v>
      </c>
      <c r="E3601" t="s">
        <v>1219</v>
      </c>
      <c r="G3601" t="s">
        <v>1220</v>
      </c>
      <c r="H3601" t="s">
        <v>1071</v>
      </c>
      <c r="I3601" t="s">
        <v>1165</v>
      </c>
      <c r="J3601" t="s">
        <v>1032</v>
      </c>
      <c r="K3601">
        <v>0</v>
      </c>
      <c r="L3601">
        <v>998522.26</v>
      </c>
      <c r="M3601">
        <v>69840.203200000004</v>
      </c>
      <c r="N3601">
        <v>0</v>
      </c>
      <c r="O3601">
        <v>69840.203200000004</v>
      </c>
      <c r="P3601">
        <v>371.57139999999998</v>
      </c>
      <c r="R3601">
        <v>0</v>
      </c>
      <c r="S3601">
        <v>18173</v>
      </c>
      <c r="U3601">
        <f t="shared" si="65"/>
        <v>0</v>
      </c>
      <c r="V3601">
        <f t="shared" si="66"/>
        <v>7.849338972258689</v>
      </c>
      <c r="W3601" t="str">
        <f t="shared" si="67"/>
        <v/>
      </c>
      <c r="X3601">
        <f t="shared" si="68"/>
        <v>0.54901072391538464</v>
      </c>
      <c r="Y3601" t="str">
        <f t="shared" si="69"/>
        <v/>
      </c>
      <c r="AA3601">
        <v>371.57139999999998</v>
      </c>
      <c r="AC3601">
        <v>0</v>
      </c>
      <c r="AD3601">
        <v>18173</v>
      </c>
      <c r="AF3601">
        <v>0</v>
      </c>
      <c r="AG3601">
        <v>0</v>
      </c>
      <c r="AH3601">
        <v>998522.26</v>
      </c>
      <c r="AI3601">
        <v>69840.203200000004</v>
      </c>
      <c r="AJ3601">
        <v>0</v>
      </c>
      <c r="AK3601">
        <v>69840.203200000004</v>
      </c>
    </row>
    <row r="3602" spans="1:37" ht="19" customHeight="1">
      <c r="A3602" t="s">
        <v>1304</v>
      </c>
      <c r="B3602" t="s">
        <v>1305</v>
      </c>
      <c r="C3602" t="s">
        <v>1306</v>
      </c>
      <c r="D3602">
        <v>7</v>
      </c>
      <c r="E3602" t="s">
        <v>1225</v>
      </c>
      <c r="G3602" t="s">
        <v>1226</v>
      </c>
      <c r="H3602" t="s">
        <v>1071</v>
      </c>
      <c r="I3602" t="s">
        <v>1165</v>
      </c>
      <c r="J3602" t="s">
        <v>1032</v>
      </c>
      <c r="K3602">
        <v>626424</v>
      </c>
      <c r="L3602">
        <v>271531.81</v>
      </c>
      <c r="M3602">
        <v>62785.37</v>
      </c>
      <c r="N3602">
        <v>43795.276899999997</v>
      </c>
      <c r="O3602">
        <v>18990.093099999998</v>
      </c>
      <c r="P3602">
        <v>148</v>
      </c>
      <c r="R3602">
        <v>0</v>
      </c>
      <c r="S3602">
        <v>3792</v>
      </c>
      <c r="U3602">
        <f t="shared" si="65"/>
        <v>0</v>
      </c>
      <c r="V3602">
        <f t="shared" si="66"/>
        <v>33.828956072935505</v>
      </c>
      <c r="W3602" t="str">
        <f t="shared" si="67"/>
        <v/>
      </c>
      <c r="X3602">
        <f t="shared" si="68"/>
        <v>2.3653319017480414</v>
      </c>
      <c r="Y3602" t="str">
        <f t="shared" si="69"/>
        <v/>
      </c>
      <c r="AA3602">
        <v>148</v>
      </c>
      <c r="AC3602">
        <v>0</v>
      </c>
      <c r="AD3602">
        <v>3792</v>
      </c>
      <c r="AF3602">
        <v>0</v>
      </c>
      <c r="AG3602">
        <v>626424</v>
      </c>
      <c r="AH3602">
        <v>271531.81</v>
      </c>
      <c r="AI3602">
        <v>62785.37</v>
      </c>
      <c r="AJ3602">
        <v>43795.276899999997</v>
      </c>
      <c r="AK3602">
        <v>18990.093099999998</v>
      </c>
    </row>
    <row r="3603" spans="1:37" ht="19" customHeight="1">
      <c r="A3603" t="s">
        <v>1304</v>
      </c>
      <c r="B3603" t="s">
        <v>1305</v>
      </c>
      <c r="C3603" t="s">
        <v>1306</v>
      </c>
      <c r="D3603">
        <v>7</v>
      </c>
      <c r="E3603" t="s">
        <v>1221</v>
      </c>
      <c r="G3603" t="s">
        <v>1222</v>
      </c>
      <c r="H3603" t="s">
        <v>1168</v>
      </c>
      <c r="I3603" t="s">
        <v>1165</v>
      </c>
      <c r="J3603" t="s">
        <v>1032</v>
      </c>
      <c r="K3603">
        <v>146676</v>
      </c>
      <c r="L3603">
        <v>727820.74</v>
      </c>
      <c r="M3603">
        <v>61161.563999999998</v>
      </c>
      <c r="N3603">
        <v>10257.0522</v>
      </c>
      <c r="O3603">
        <v>50904.511899999998</v>
      </c>
      <c r="P3603">
        <v>1718</v>
      </c>
      <c r="R3603">
        <v>0</v>
      </c>
      <c r="S3603">
        <v>18295.428599999999</v>
      </c>
      <c r="U3603">
        <f t="shared" si="65"/>
        <v>0</v>
      </c>
      <c r="V3603">
        <f t="shared" si="66"/>
        <v>6.8283781946647437</v>
      </c>
      <c r="W3603" t="str">
        <f t="shared" si="67"/>
        <v/>
      </c>
      <c r="X3603">
        <f t="shared" si="68"/>
        <v>0.47757100840557987</v>
      </c>
      <c r="Y3603" t="str">
        <f t="shared" si="69"/>
        <v/>
      </c>
      <c r="AA3603">
        <v>1718</v>
      </c>
      <c r="AC3603">
        <v>0</v>
      </c>
      <c r="AD3603">
        <v>18295.428599999999</v>
      </c>
      <c r="AF3603">
        <v>0</v>
      </c>
      <c r="AG3603">
        <v>146676</v>
      </c>
      <c r="AH3603">
        <v>727820.74</v>
      </c>
      <c r="AI3603">
        <v>61161.563999999998</v>
      </c>
      <c r="AJ3603">
        <v>10257.0522</v>
      </c>
      <c r="AK3603">
        <v>50904.511899999998</v>
      </c>
    </row>
    <row r="3604" spans="1:37" ht="19" customHeight="1">
      <c r="A3604" t="s">
        <v>1304</v>
      </c>
      <c r="B3604" t="s">
        <v>1305</v>
      </c>
      <c r="C3604" t="s">
        <v>1306</v>
      </c>
      <c r="D3604">
        <v>7</v>
      </c>
      <c r="E3604" t="s">
        <v>1223</v>
      </c>
      <c r="G3604" t="s">
        <v>1224</v>
      </c>
      <c r="H3604" t="s">
        <v>1168</v>
      </c>
      <c r="I3604" t="s">
        <v>1165</v>
      </c>
      <c r="J3604" t="s">
        <v>1032</v>
      </c>
      <c r="K3604">
        <v>175571</v>
      </c>
      <c r="L3604">
        <v>570212.31999999995</v>
      </c>
      <c r="M3604">
        <v>52162.398800000003</v>
      </c>
      <c r="N3604">
        <v>12281.532499999999</v>
      </c>
      <c r="O3604">
        <v>39880.866300000002</v>
      </c>
      <c r="P3604">
        <v>641.42859999999996</v>
      </c>
      <c r="R3604">
        <v>0</v>
      </c>
      <c r="S3604">
        <v>3357</v>
      </c>
      <c r="U3604">
        <f t="shared" si="65"/>
        <v>0</v>
      </c>
      <c r="V3604">
        <f t="shared" si="66"/>
        <v>31.736810928124601</v>
      </c>
      <c r="W3604" t="str">
        <f t="shared" si="67"/>
        <v/>
      </c>
      <c r="X3604">
        <f t="shared" si="68"/>
        <v>2.2197710030214051</v>
      </c>
      <c r="Y3604" t="str">
        <f t="shared" si="69"/>
        <v/>
      </c>
      <c r="AA3604">
        <v>641.42859999999996</v>
      </c>
      <c r="AC3604">
        <v>0</v>
      </c>
      <c r="AD3604">
        <v>3357</v>
      </c>
      <c r="AF3604">
        <v>0</v>
      </c>
      <c r="AG3604">
        <v>175571</v>
      </c>
      <c r="AH3604">
        <v>570212.31999999995</v>
      </c>
      <c r="AI3604">
        <v>52162.398800000003</v>
      </c>
      <c r="AJ3604">
        <v>12281.532499999999</v>
      </c>
      <c r="AK3604">
        <v>39880.866300000002</v>
      </c>
    </row>
    <row r="3605" spans="1:37" ht="19" customHeight="1">
      <c r="A3605" t="s">
        <v>1304</v>
      </c>
      <c r="B3605" t="s">
        <v>1305</v>
      </c>
      <c r="C3605" t="s">
        <v>1306</v>
      </c>
      <c r="D3605">
        <v>7</v>
      </c>
      <c r="E3605" t="s">
        <v>1233</v>
      </c>
      <c r="G3605" t="s">
        <v>1234</v>
      </c>
      <c r="H3605" t="s">
        <v>1071</v>
      </c>
      <c r="I3605" t="s">
        <v>1165</v>
      </c>
      <c r="J3605" t="s">
        <v>1032</v>
      </c>
      <c r="K3605">
        <v>490923</v>
      </c>
      <c r="L3605">
        <v>179918.82</v>
      </c>
      <c r="M3605">
        <v>46922.915399999998</v>
      </c>
      <c r="N3605">
        <v>34338.684500000003</v>
      </c>
      <c r="O3605">
        <v>12584.2309</v>
      </c>
      <c r="P3605">
        <v>34.857100000000003</v>
      </c>
      <c r="R3605">
        <v>0</v>
      </c>
      <c r="S3605">
        <v>1590.4286</v>
      </c>
      <c r="U3605">
        <f t="shared" si="65"/>
        <v>0</v>
      </c>
      <c r="V3605">
        <f t="shared" si="66"/>
        <v>60.257056314433555</v>
      </c>
      <c r="W3605" t="str">
        <f t="shared" si="67"/>
        <v/>
      </c>
      <c r="X3605">
        <f t="shared" si="68"/>
        <v>4.2147592344424822</v>
      </c>
      <c r="Y3605" t="str">
        <f t="shared" si="69"/>
        <v/>
      </c>
      <c r="AA3605">
        <v>34.857100000000003</v>
      </c>
      <c r="AC3605">
        <v>0</v>
      </c>
      <c r="AD3605">
        <v>1590.4286</v>
      </c>
      <c r="AF3605">
        <v>0</v>
      </c>
      <c r="AG3605">
        <v>490923</v>
      </c>
      <c r="AH3605">
        <v>179918.82</v>
      </c>
      <c r="AI3605">
        <v>46922.915399999998</v>
      </c>
      <c r="AJ3605">
        <v>34338.684500000003</v>
      </c>
      <c r="AK3605">
        <v>12584.2309</v>
      </c>
    </row>
    <row r="3606" spans="1:37" ht="19" customHeight="1">
      <c r="A3606" t="s">
        <v>1304</v>
      </c>
      <c r="B3606" t="s">
        <v>1305</v>
      </c>
      <c r="C3606" t="s">
        <v>1306</v>
      </c>
      <c r="D3606">
        <v>7</v>
      </c>
      <c r="E3606" t="s">
        <v>1229</v>
      </c>
      <c r="G3606" t="s">
        <v>1230</v>
      </c>
      <c r="H3606" t="s">
        <v>1071</v>
      </c>
      <c r="I3606" t="s">
        <v>1165</v>
      </c>
      <c r="J3606" t="s">
        <v>1032</v>
      </c>
      <c r="K3606">
        <v>230783</v>
      </c>
      <c r="L3606">
        <v>405109.93</v>
      </c>
      <c r="M3606">
        <v>44473.017099999997</v>
      </c>
      <c r="N3606">
        <v>16141.117700000001</v>
      </c>
      <c r="O3606">
        <v>28331.899399999998</v>
      </c>
      <c r="P3606">
        <v>231.8571</v>
      </c>
      <c r="R3606">
        <v>0</v>
      </c>
      <c r="S3606">
        <v>4548</v>
      </c>
      <c r="U3606">
        <f t="shared" si="65"/>
        <v>0</v>
      </c>
      <c r="V3606">
        <f t="shared" si="66"/>
        <v>19.974020919713531</v>
      </c>
      <c r="W3606" t="str">
        <f t="shared" si="67"/>
        <v/>
      </c>
      <c r="X3606">
        <f t="shared" si="68"/>
        <v>1.3969411075511999</v>
      </c>
      <c r="Y3606" t="str">
        <f t="shared" si="69"/>
        <v/>
      </c>
      <c r="AA3606">
        <v>231.8571</v>
      </c>
      <c r="AC3606">
        <v>0</v>
      </c>
      <c r="AD3606">
        <v>4548</v>
      </c>
      <c r="AF3606">
        <v>0</v>
      </c>
      <c r="AG3606">
        <v>230783</v>
      </c>
      <c r="AH3606">
        <v>405109.93</v>
      </c>
      <c r="AI3606">
        <v>44473.017099999997</v>
      </c>
      <c r="AJ3606">
        <v>16141.117700000001</v>
      </c>
      <c r="AK3606">
        <v>28331.899399999998</v>
      </c>
    </row>
    <row r="3607" spans="1:37" ht="19" customHeight="1">
      <c r="A3607" t="s">
        <v>1304</v>
      </c>
      <c r="B3607" t="s">
        <v>1305</v>
      </c>
      <c r="C3607" t="s">
        <v>1306</v>
      </c>
      <c r="D3607">
        <v>7</v>
      </c>
      <c r="E3607" t="s">
        <v>1227</v>
      </c>
      <c r="G3607" t="s">
        <v>1228</v>
      </c>
      <c r="H3607" t="s">
        <v>1168</v>
      </c>
      <c r="I3607" t="s">
        <v>1165</v>
      </c>
      <c r="J3607" t="s">
        <v>1032</v>
      </c>
      <c r="K3607">
        <v>443946</v>
      </c>
      <c r="L3607">
        <v>148960.73000000001</v>
      </c>
      <c r="M3607">
        <v>41467.120499999997</v>
      </c>
      <c r="N3607">
        <v>31048.492399999999</v>
      </c>
      <c r="O3607">
        <v>10418.628199999999</v>
      </c>
      <c r="P3607">
        <v>608.71429999999998</v>
      </c>
      <c r="R3607">
        <v>0</v>
      </c>
      <c r="S3607">
        <v>4258.2857000000004</v>
      </c>
      <c r="U3607">
        <f t="shared" si="65"/>
        <v>0</v>
      </c>
      <c r="V3607">
        <f t="shared" si="66"/>
        <v>19.890859232054677</v>
      </c>
      <c r="W3607" t="str">
        <f t="shared" si="67"/>
        <v/>
      </c>
      <c r="X3607">
        <f t="shared" si="68"/>
        <v>1.3911406548280347</v>
      </c>
      <c r="Y3607" t="str">
        <f t="shared" si="69"/>
        <v/>
      </c>
      <c r="AA3607">
        <v>608.71429999999998</v>
      </c>
      <c r="AC3607">
        <v>0</v>
      </c>
      <c r="AD3607">
        <v>4258.2857000000004</v>
      </c>
      <c r="AF3607">
        <v>0</v>
      </c>
      <c r="AG3607">
        <v>443946</v>
      </c>
      <c r="AH3607">
        <v>148960.73000000001</v>
      </c>
      <c r="AI3607">
        <v>41467.120499999997</v>
      </c>
      <c r="AJ3607">
        <v>31048.492399999999</v>
      </c>
      <c r="AK3607">
        <v>10418.628199999999</v>
      </c>
    </row>
    <row r="3608" spans="1:37" ht="19" customHeight="1">
      <c r="A3608" t="s">
        <v>1304</v>
      </c>
      <c r="B3608" t="s">
        <v>1305</v>
      </c>
      <c r="C3608" t="s">
        <v>1306</v>
      </c>
      <c r="D3608">
        <v>7</v>
      </c>
      <c r="E3608" t="s">
        <v>1215</v>
      </c>
      <c r="G3608" t="s">
        <v>1216</v>
      </c>
      <c r="H3608" t="s">
        <v>1168</v>
      </c>
      <c r="I3608" t="s">
        <v>1165</v>
      </c>
      <c r="J3608" t="s">
        <v>1032</v>
      </c>
      <c r="K3608">
        <v>0</v>
      </c>
      <c r="L3608">
        <v>445594.3</v>
      </c>
      <c r="M3608">
        <v>31152.1021</v>
      </c>
      <c r="N3608">
        <v>0</v>
      </c>
      <c r="O3608">
        <v>31152.1021</v>
      </c>
      <c r="P3608">
        <v>17951</v>
      </c>
      <c r="R3608">
        <v>0</v>
      </c>
      <c r="S3608">
        <v>34018.428599999999</v>
      </c>
      <c r="U3608">
        <f t="shared" si="65"/>
        <v>0</v>
      </c>
      <c r="V3608">
        <f t="shared" si="66"/>
        <v>1.8712307179123662</v>
      </c>
      <c r="W3608" t="str">
        <f t="shared" si="67"/>
        <v/>
      </c>
      <c r="X3608">
        <f t="shared" si="68"/>
        <v>0.13082027839463461</v>
      </c>
      <c r="Y3608" t="str">
        <f t="shared" si="69"/>
        <v/>
      </c>
      <c r="AA3608">
        <v>17951</v>
      </c>
      <c r="AC3608">
        <v>0</v>
      </c>
      <c r="AD3608">
        <v>34018.428599999999</v>
      </c>
      <c r="AF3608">
        <v>0</v>
      </c>
      <c r="AG3608">
        <v>0</v>
      </c>
      <c r="AH3608">
        <v>445594.3</v>
      </c>
      <c r="AI3608">
        <v>31152.1021</v>
      </c>
      <c r="AJ3608">
        <v>0</v>
      </c>
      <c r="AK3608">
        <v>31152.1021</v>
      </c>
    </row>
    <row r="3609" spans="1:37" ht="19" customHeight="1">
      <c r="A3609" t="s">
        <v>1304</v>
      </c>
      <c r="B3609" t="s">
        <v>1305</v>
      </c>
      <c r="C3609" t="s">
        <v>1306</v>
      </c>
      <c r="D3609">
        <v>7</v>
      </c>
      <c r="E3609" t="s">
        <v>1231</v>
      </c>
      <c r="G3609" t="s">
        <v>1232</v>
      </c>
      <c r="H3609" t="s">
        <v>1168</v>
      </c>
      <c r="I3609" t="s">
        <v>1165</v>
      </c>
      <c r="J3609" t="s">
        <v>1032</v>
      </c>
      <c r="K3609">
        <v>160935</v>
      </c>
      <c r="L3609">
        <v>226616.34</v>
      </c>
      <c r="M3609">
        <v>27106.900399999999</v>
      </c>
      <c r="N3609">
        <v>11257.218999999999</v>
      </c>
      <c r="O3609">
        <v>15849.681399999999</v>
      </c>
      <c r="P3609">
        <v>76.571399999999997</v>
      </c>
      <c r="R3609">
        <v>0</v>
      </c>
      <c r="S3609">
        <v>2821.2856999999999</v>
      </c>
      <c r="U3609">
        <f t="shared" si="65"/>
        <v>0</v>
      </c>
      <c r="V3609">
        <f t="shared" si="66"/>
        <v>19.623846370063529</v>
      </c>
      <c r="W3609" t="str">
        <f t="shared" si="67"/>
        <v/>
      </c>
      <c r="X3609">
        <f t="shared" si="68"/>
        <v>1.372570790280879</v>
      </c>
      <c r="Y3609" t="str">
        <f t="shared" si="69"/>
        <v/>
      </c>
      <c r="AA3609">
        <v>76.571399999999997</v>
      </c>
      <c r="AC3609">
        <v>0</v>
      </c>
      <c r="AD3609">
        <v>2821.2856999999999</v>
      </c>
      <c r="AF3609">
        <v>0</v>
      </c>
      <c r="AG3609">
        <v>160935</v>
      </c>
      <c r="AH3609">
        <v>226616.34</v>
      </c>
      <c r="AI3609">
        <v>27106.900399999999</v>
      </c>
      <c r="AJ3609">
        <v>11257.218999999999</v>
      </c>
      <c r="AK3609">
        <v>15849.681399999999</v>
      </c>
    </row>
    <row r="3610" spans="1:37" ht="19" customHeight="1">
      <c r="A3610" t="s">
        <v>1304</v>
      </c>
      <c r="B3610" t="s">
        <v>1305</v>
      </c>
      <c r="C3610" t="s">
        <v>1306</v>
      </c>
      <c r="D3610">
        <v>7</v>
      </c>
      <c r="E3610" t="s">
        <v>1197</v>
      </c>
      <c r="G3610" t="s">
        <v>1198</v>
      </c>
      <c r="H3610" t="s">
        <v>1071</v>
      </c>
      <c r="I3610" t="s">
        <v>1165</v>
      </c>
      <c r="J3610" t="s">
        <v>1032</v>
      </c>
      <c r="K3610">
        <v>0</v>
      </c>
      <c r="L3610">
        <v>321087.39</v>
      </c>
      <c r="M3610">
        <v>22448.431799999998</v>
      </c>
      <c r="N3610">
        <v>0</v>
      </c>
      <c r="O3610">
        <v>22448.431799999998</v>
      </c>
      <c r="P3610">
        <v>955</v>
      </c>
      <c r="R3610">
        <v>0</v>
      </c>
      <c r="S3610">
        <v>1410.4286</v>
      </c>
      <c r="U3610">
        <f t="shared" si="65"/>
        <v>0</v>
      </c>
      <c r="V3610">
        <f t="shared" si="66"/>
        <v>32.521764762042643</v>
      </c>
      <c r="W3610" t="str">
        <f t="shared" si="67"/>
        <v/>
      </c>
      <c r="X3610">
        <f t="shared" si="68"/>
        <v>2.273719370531361</v>
      </c>
      <c r="Y3610" t="str">
        <f t="shared" si="69"/>
        <v/>
      </c>
      <c r="AA3610">
        <v>955</v>
      </c>
      <c r="AC3610">
        <v>0</v>
      </c>
      <c r="AD3610">
        <v>1410.4286</v>
      </c>
      <c r="AF3610">
        <v>0</v>
      </c>
      <c r="AG3610">
        <v>0</v>
      </c>
      <c r="AH3610">
        <v>321087.39</v>
      </c>
      <c r="AI3610">
        <v>22448.431799999998</v>
      </c>
      <c r="AJ3610">
        <v>0</v>
      </c>
      <c r="AK3610">
        <v>22448.431799999998</v>
      </c>
    </row>
    <row r="3611" spans="1:37" ht="19" customHeight="1">
      <c r="A3611" t="s">
        <v>1304</v>
      </c>
      <c r="B3611" t="s">
        <v>1305</v>
      </c>
      <c r="C3611" t="s">
        <v>1306</v>
      </c>
      <c r="D3611">
        <v>7</v>
      </c>
      <c r="E3611" t="s">
        <v>1267</v>
      </c>
      <c r="G3611" t="s">
        <v>1311</v>
      </c>
      <c r="H3611" t="s">
        <v>1311</v>
      </c>
      <c r="I3611" t="s">
        <v>1031</v>
      </c>
      <c r="J3611" t="s">
        <v>1032</v>
      </c>
      <c r="K3611">
        <v>98017</v>
      </c>
      <c r="L3611">
        <v>250471.3</v>
      </c>
      <c r="M3611">
        <v>24379.7029</v>
      </c>
      <c r="N3611">
        <v>6856.3602000000001</v>
      </c>
      <c r="O3611">
        <v>17523.342700000001</v>
      </c>
      <c r="P3611">
        <v>258</v>
      </c>
      <c r="R3611">
        <v>0</v>
      </c>
      <c r="S3611">
        <v>897.71429999999998</v>
      </c>
      <c r="U3611">
        <f t="shared" si="65"/>
        <v>0</v>
      </c>
      <c r="V3611">
        <f t="shared" si="66"/>
        <v>55.456444057026673</v>
      </c>
      <c r="W3611" t="str">
        <f t="shared" si="67"/>
        <v/>
      </c>
      <c r="X3611">
        <f t="shared" si="68"/>
        <v>3.8796471215842279</v>
      </c>
      <c r="Y3611" t="str">
        <f t="shared" si="69"/>
        <v/>
      </c>
      <c r="AA3611">
        <v>258</v>
      </c>
      <c r="AC3611">
        <v>0</v>
      </c>
      <c r="AD3611">
        <v>897.71429999999998</v>
      </c>
      <c r="AF3611">
        <v>0</v>
      </c>
      <c r="AG3611">
        <v>98017</v>
      </c>
      <c r="AH3611">
        <v>250471.3</v>
      </c>
      <c r="AI3611">
        <v>24379.7029</v>
      </c>
      <c r="AJ3611">
        <v>6856.3602000000001</v>
      </c>
      <c r="AK3611">
        <v>17523.342700000001</v>
      </c>
    </row>
    <row r="3612" spans="1:37" ht="19" customHeight="1">
      <c r="A3612" t="s">
        <v>1304</v>
      </c>
      <c r="B3612" t="s">
        <v>1305</v>
      </c>
      <c r="C3612" t="s">
        <v>1306</v>
      </c>
      <c r="D3612">
        <v>7</v>
      </c>
      <c r="E3612" t="s">
        <v>1239</v>
      </c>
      <c r="G3612" t="s">
        <v>1311</v>
      </c>
      <c r="H3612" t="s">
        <v>1311</v>
      </c>
      <c r="I3612" t="s">
        <v>1031</v>
      </c>
      <c r="J3612" t="s">
        <v>1032</v>
      </c>
      <c r="K3612">
        <v>0</v>
      </c>
      <c r="L3612">
        <v>312098.82</v>
      </c>
      <c r="M3612">
        <v>21822.020400000001</v>
      </c>
      <c r="N3612">
        <v>0</v>
      </c>
      <c r="O3612">
        <v>21822.020400000001</v>
      </c>
      <c r="P3612">
        <v>1267</v>
      </c>
      <c r="R3612">
        <v>0</v>
      </c>
      <c r="S3612">
        <v>4902.2857000000004</v>
      </c>
      <c r="U3612">
        <f t="shared" si="65"/>
        <v>0</v>
      </c>
      <c r="V3612">
        <f t="shared" si="66"/>
        <v>9.0948484936905469</v>
      </c>
      <c r="W3612" t="str">
        <f t="shared" si="67"/>
        <v/>
      </c>
      <c r="X3612">
        <f t="shared" si="68"/>
        <v>0.63591387293365742</v>
      </c>
      <c r="Y3612" t="str">
        <f t="shared" si="69"/>
        <v/>
      </c>
      <c r="AA3612">
        <v>1267</v>
      </c>
      <c r="AC3612">
        <v>0</v>
      </c>
      <c r="AD3612">
        <v>4902.2857000000004</v>
      </c>
      <c r="AF3612">
        <v>0</v>
      </c>
      <c r="AG3612">
        <v>0</v>
      </c>
      <c r="AH3612">
        <v>312098.82</v>
      </c>
      <c r="AI3612">
        <v>21822.020400000001</v>
      </c>
      <c r="AJ3612">
        <v>0</v>
      </c>
      <c r="AK3612">
        <v>21822.020400000001</v>
      </c>
    </row>
    <row r="3613" spans="1:37" ht="19" customHeight="1">
      <c r="A3613" t="s">
        <v>1304</v>
      </c>
      <c r="B3613" t="s">
        <v>1305</v>
      </c>
      <c r="C3613" t="s">
        <v>1306</v>
      </c>
      <c r="D3613">
        <v>7</v>
      </c>
      <c r="E3613" t="s">
        <v>1245</v>
      </c>
      <c r="G3613" t="s">
        <v>1311</v>
      </c>
      <c r="H3613" t="s">
        <v>1311</v>
      </c>
      <c r="I3613" t="s">
        <v>1031</v>
      </c>
      <c r="J3613" t="s">
        <v>1032</v>
      </c>
      <c r="K3613">
        <v>128299</v>
      </c>
      <c r="L3613">
        <v>117562.67</v>
      </c>
      <c r="M3613">
        <v>17196.557799999999</v>
      </c>
      <c r="N3613">
        <v>8973.8723000000009</v>
      </c>
      <c r="O3613">
        <v>8222.6854999999996</v>
      </c>
      <c r="P3613">
        <v>130</v>
      </c>
      <c r="R3613">
        <v>0</v>
      </c>
      <c r="S3613">
        <v>612.28570000000002</v>
      </c>
      <c r="U3613">
        <f t="shared" si="65"/>
        <v>0</v>
      </c>
      <c r="V3613">
        <f t="shared" si="66"/>
        <v>57.36390007848577</v>
      </c>
      <c r="W3613" t="str">
        <f t="shared" si="67"/>
        <v/>
      </c>
      <c r="X3613">
        <f t="shared" si="68"/>
        <v>4.0122627627686125</v>
      </c>
      <c r="Y3613" t="str">
        <f t="shared" si="69"/>
        <v/>
      </c>
      <c r="AA3613">
        <v>130</v>
      </c>
      <c r="AC3613">
        <v>0</v>
      </c>
      <c r="AD3613">
        <v>612.28570000000002</v>
      </c>
      <c r="AF3613">
        <v>0</v>
      </c>
      <c r="AG3613">
        <v>128299</v>
      </c>
      <c r="AH3613">
        <v>117562.67</v>
      </c>
      <c r="AI3613">
        <v>17196.557799999999</v>
      </c>
      <c r="AJ3613">
        <v>8973.8723000000009</v>
      </c>
      <c r="AK3613">
        <v>8222.6854999999996</v>
      </c>
    </row>
    <row r="3614" spans="1:37" ht="19" customHeight="1">
      <c r="A3614" t="s">
        <v>1304</v>
      </c>
      <c r="B3614" t="s">
        <v>1305</v>
      </c>
      <c r="C3614" t="s">
        <v>1306</v>
      </c>
      <c r="D3614">
        <v>7</v>
      </c>
      <c r="E3614" t="s">
        <v>1242</v>
      </c>
      <c r="G3614" t="s">
        <v>1311</v>
      </c>
      <c r="H3614" t="s">
        <v>1311</v>
      </c>
      <c r="I3614" t="s">
        <v>1031</v>
      </c>
      <c r="J3614" t="s">
        <v>1032</v>
      </c>
      <c r="K3614">
        <v>8845</v>
      </c>
      <c r="L3614">
        <v>215881.12</v>
      </c>
      <c r="M3614">
        <v>15716.716200000001</v>
      </c>
      <c r="N3614">
        <v>618.6653</v>
      </c>
      <c r="O3614">
        <v>15098.050999999999</v>
      </c>
      <c r="P3614">
        <v>771</v>
      </c>
      <c r="R3614">
        <v>0</v>
      </c>
      <c r="S3614">
        <v>13586</v>
      </c>
      <c r="U3614">
        <f t="shared" si="65"/>
        <v>0</v>
      </c>
      <c r="V3614">
        <f t="shared" si="66"/>
        <v>2.3630009884124412</v>
      </c>
      <c r="W3614" t="str">
        <f t="shared" si="67"/>
        <v/>
      </c>
      <c r="X3614">
        <f t="shared" si="68"/>
        <v>0.16526167903934724</v>
      </c>
      <c r="Y3614" t="str">
        <f t="shared" si="69"/>
        <v/>
      </c>
      <c r="AA3614">
        <v>771</v>
      </c>
      <c r="AC3614">
        <v>0</v>
      </c>
      <c r="AD3614">
        <v>13586</v>
      </c>
      <c r="AF3614">
        <v>0</v>
      </c>
      <c r="AG3614">
        <v>8845</v>
      </c>
      <c r="AH3614">
        <v>215881.12</v>
      </c>
      <c r="AI3614">
        <v>15716.716200000001</v>
      </c>
      <c r="AJ3614">
        <v>618.6653</v>
      </c>
      <c r="AK3614">
        <v>15098.050999999999</v>
      </c>
    </row>
    <row r="3615" spans="1:37" ht="19" customHeight="1">
      <c r="A3615" t="s">
        <v>1304</v>
      </c>
      <c r="B3615" t="s">
        <v>1305</v>
      </c>
      <c r="C3615" t="s">
        <v>1306</v>
      </c>
      <c r="D3615">
        <v>7</v>
      </c>
      <c r="E3615" t="s">
        <v>1248</v>
      </c>
      <c r="G3615" t="s">
        <v>1311</v>
      </c>
      <c r="H3615" t="s">
        <v>1311</v>
      </c>
      <c r="I3615" t="s">
        <v>1031</v>
      </c>
      <c r="J3615" t="s">
        <v>1032</v>
      </c>
      <c r="K3615">
        <v>14674</v>
      </c>
      <c r="L3615">
        <v>155666.73000000001</v>
      </c>
      <c r="M3615">
        <v>11912.952300000001</v>
      </c>
      <c r="N3615">
        <v>1026.8349000000001</v>
      </c>
      <c r="O3615">
        <v>10886.117399999999</v>
      </c>
      <c r="P3615">
        <v>85</v>
      </c>
      <c r="R3615">
        <v>0</v>
      </c>
      <c r="S3615">
        <v>398.8571</v>
      </c>
      <c r="U3615">
        <f t="shared" si="65"/>
        <v>0</v>
      </c>
      <c r="V3615">
        <f t="shared" si="66"/>
        <v>61.010296670160827</v>
      </c>
      <c r="W3615" t="str">
        <f t="shared" si="67"/>
        <v/>
      </c>
      <c r="X3615">
        <f t="shared" si="68"/>
        <v>4.266817184829927</v>
      </c>
      <c r="Y3615" t="str">
        <f t="shared" si="69"/>
        <v/>
      </c>
      <c r="AA3615">
        <v>85</v>
      </c>
      <c r="AC3615">
        <v>0</v>
      </c>
      <c r="AD3615">
        <v>398.8571</v>
      </c>
      <c r="AF3615">
        <v>0</v>
      </c>
      <c r="AG3615">
        <v>14674</v>
      </c>
      <c r="AH3615">
        <v>155666.73000000001</v>
      </c>
      <c r="AI3615">
        <v>11912.952300000001</v>
      </c>
      <c r="AJ3615">
        <v>1026.8349000000001</v>
      </c>
      <c r="AK3615">
        <v>10886.117399999999</v>
      </c>
    </row>
    <row r="3616" spans="1:37" ht="19" customHeight="1">
      <c r="A3616" t="s">
        <v>1304</v>
      </c>
      <c r="B3616" t="s">
        <v>1305</v>
      </c>
      <c r="C3616" t="s">
        <v>1306</v>
      </c>
      <c r="D3616">
        <v>7</v>
      </c>
      <c r="E3616" t="s">
        <v>1243</v>
      </c>
      <c r="G3616" t="s">
        <v>1311</v>
      </c>
      <c r="H3616" t="s">
        <v>1311</v>
      </c>
      <c r="I3616" t="s">
        <v>1031</v>
      </c>
      <c r="J3616" t="s">
        <v>1032</v>
      </c>
      <c r="K3616">
        <v>0</v>
      </c>
      <c r="L3616">
        <v>153657.25</v>
      </c>
      <c r="M3616">
        <v>10745.0407</v>
      </c>
      <c r="N3616">
        <v>0</v>
      </c>
      <c r="O3616">
        <v>10745.0407</v>
      </c>
      <c r="P3616">
        <v>133</v>
      </c>
      <c r="R3616">
        <v>0</v>
      </c>
      <c r="S3616">
        <v>738.14290000000005</v>
      </c>
      <c r="U3616">
        <f t="shared" si="65"/>
        <v>0</v>
      </c>
      <c r="V3616">
        <f t="shared" si="66"/>
        <v>29.738192583422144</v>
      </c>
      <c r="W3616" t="str">
        <f t="shared" si="67"/>
        <v/>
      </c>
      <c r="X3616">
        <f t="shared" si="68"/>
        <v>2.0795510114446865</v>
      </c>
      <c r="Y3616" t="str">
        <f t="shared" si="69"/>
        <v/>
      </c>
      <c r="AA3616">
        <v>133</v>
      </c>
      <c r="AC3616">
        <v>0</v>
      </c>
      <c r="AD3616">
        <v>738.14290000000005</v>
      </c>
      <c r="AF3616">
        <v>0</v>
      </c>
      <c r="AG3616">
        <v>0</v>
      </c>
      <c r="AH3616">
        <v>153657.25</v>
      </c>
      <c r="AI3616">
        <v>10745.0407</v>
      </c>
      <c r="AJ3616">
        <v>0</v>
      </c>
      <c r="AK3616">
        <v>10745.0407</v>
      </c>
    </row>
    <row r="3617" spans="1:37" ht="19" customHeight="1">
      <c r="A3617" t="s">
        <v>1304</v>
      </c>
      <c r="B3617" t="s">
        <v>1305</v>
      </c>
      <c r="C3617" t="s">
        <v>1306</v>
      </c>
      <c r="D3617">
        <v>7</v>
      </c>
      <c r="E3617" t="s">
        <v>1236</v>
      </c>
      <c r="G3617" t="s">
        <v>1311</v>
      </c>
      <c r="H3617" t="s">
        <v>1311</v>
      </c>
      <c r="I3617" t="s">
        <v>1031</v>
      </c>
      <c r="J3617" t="s">
        <v>1032</v>
      </c>
      <c r="K3617">
        <v>0</v>
      </c>
      <c r="L3617">
        <v>118363.94</v>
      </c>
      <c r="M3617">
        <v>8273.2844999999998</v>
      </c>
      <c r="N3617">
        <v>0</v>
      </c>
      <c r="O3617">
        <v>8273.2844999999998</v>
      </c>
      <c r="P3617">
        <v>8872</v>
      </c>
      <c r="R3617">
        <v>0</v>
      </c>
      <c r="S3617">
        <v>30660.2857</v>
      </c>
      <c r="U3617">
        <f t="shared" si="65"/>
        <v>0</v>
      </c>
      <c r="V3617">
        <f t="shared" si="66"/>
        <v>0.55149956693698665</v>
      </c>
      <c r="W3617" t="str">
        <f t="shared" si="67"/>
        <v/>
      </c>
      <c r="X3617">
        <f t="shared" si="68"/>
        <v>3.8548166095995824E-2</v>
      </c>
      <c r="Y3617" t="str">
        <f t="shared" si="69"/>
        <v/>
      </c>
      <c r="AA3617">
        <v>8872</v>
      </c>
      <c r="AC3617">
        <v>0</v>
      </c>
      <c r="AD3617">
        <v>30660.2857</v>
      </c>
      <c r="AF3617">
        <v>0</v>
      </c>
      <c r="AG3617">
        <v>0</v>
      </c>
      <c r="AH3617">
        <v>118363.94</v>
      </c>
      <c r="AI3617">
        <v>8273.2844999999998</v>
      </c>
      <c r="AJ3617">
        <v>0</v>
      </c>
      <c r="AK3617">
        <v>8273.2844999999998</v>
      </c>
    </row>
    <row r="3618" spans="1:37" ht="19" customHeight="1">
      <c r="A3618" t="s">
        <v>1304</v>
      </c>
      <c r="B3618" t="s">
        <v>1305</v>
      </c>
      <c r="C3618" t="s">
        <v>1306</v>
      </c>
      <c r="D3618">
        <v>7</v>
      </c>
      <c r="E3618" t="s">
        <v>1244</v>
      </c>
      <c r="G3618" t="s">
        <v>1311</v>
      </c>
      <c r="H3618" t="s">
        <v>1311</v>
      </c>
      <c r="I3618" t="s">
        <v>1031</v>
      </c>
      <c r="J3618" t="s">
        <v>1032</v>
      </c>
      <c r="K3618">
        <v>0</v>
      </c>
      <c r="L3618">
        <v>97592.52</v>
      </c>
      <c r="M3618">
        <v>6821.3595999999998</v>
      </c>
      <c r="N3618">
        <v>0</v>
      </c>
      <c r="O3618">
        <v>6821.3595999999998</v>
      </c>
      <c r="P3618">
        <v>2579</v>
      </c>
      <c r="R3618">
        <v>0</v>
      </c>
      <c r="S3618">
        <v>10101.857099999999</v>
      </c>
      <c r="U3618">
        <f t="shared" si="65"/>
        <v>0</v>
      </c>
      <c r="V3618">
        <f t="shared" si="66"/>
        <v>1.3801213413946007</v>
      </c>
      <c r="W3618" t="str">
        <f t="shared" si="67"/>
        <v/>
      </c>
      <c r="X3618">
        <f t="shared" si="68"/>
        <v>9.6465425437184504E-2</v>
      </c>
      <c r="Y3618" t="str">
        <f t="shared" si="69"/>
        <v/>
      </c>
      <c r="AA3618">
        <v>2579</v>
      </c>
      <c r="AC3618">
        <v>0</v>
      </c>
      <c r="AD3618">
        <v>10101.857099999999</v>
      </c>
      <c r="AF3618">
        <v>0</v>
      </c>
      <c r="AG3618">
        <v>0</v>
      </c>
      <c r="AH3618">
        <v>97592.52</v>
      </c>
      <c r="AI3618">
        <v>6821.3595999999998</v>
      </c>
      <c r="AJ3618">
        <v>0</v>
      </c>
      <c r="AK3618">
        <v>6821.3595999999998</v>
      </c>
    </row>
    <row r="3619" spans="1:37" ht="19" customHeight="1">
      <c r="A3619" t="s">
        <v>1304</v>
      </c>
      <c r="B3619" t="s">
        <v>1305</v>
      </c>
      <c r="C3619" t="s">
        <v>1306</v>
      </c>
      <c r="D3619">
        <v>7</v>
      </c>
      <c r="E3619" t="s">
        <v>1256</v>
      </c>
      <c r="G3619" t="s">
        <v>1311</v>
      </c>
      <c r="H3619" t="s">
        <v>1311</v>
      </c>
      <c r="I3619" t="s">
        <v>1031</v>
      </c>
      <c r="J3619" t="s">
        <v>1032</v>
      </c>
      <c r="K3619">
        <v>0</v>
      </c>
      <c r="L3619">
        <v>93060.62</v>
      </c>
      <c r="M3619">
        <v>6510.7575999999999</v>
      </c>
      <c r="N3619">
        <v>0</v>
      </c>
      <c r="O3619">
        <v>6510.7575999999999</v>
      </c>
      <c r="P3619">
        <v>0</v>
      </c>
      <c r="R3619">
        <v>0</v>
      </c>
      <c r="S3619">
        <v>0</v>
      </c>
      <c r="U3619" t="str">
        <f t="shared" si="65"/>
        <v/>
      </c>
      <c r="V3619" t="str">
        <f t="shared" si="66"/>
        <v/>
      </c>
      <c r="W3619" t="str">
        <f t="shared" si="67"/>
        <v/>
      </c>
      <c r="X3619" t="str">
        <f t="shared" si="68"/>
        <v/>
      </c>
      <c r="Y3619" t="str">
        <f t="shared" si="69"/>
        <v/>
      </c>
      <c r="AA3619">
        <v>0</v>
      </c>
      <c r="AC3619">
        <v>0</v>
      </c>
      <c r="AD3619">
        <v>0</v>
      </c>
      <c r="AG3619">
        <v>0</v>
      </c>
      <c r="AH3619">
        <v>93060.62</v>
      </c>
      <c r="AI3619">
        <v>6510.7575999999999</v>
      </c>
      <c r="AJ3619">
        <v>0</v>
      </c>
      <c r="AK3619">
        <v>6510.7575999999999</v>
      </c>
    </row>
    <row r="3620" spans="1:37" ht="19" customHeight="1">
      <c r="A3620" t="s">
        <v>1304</v>
      </c>
      <c r="B3620" t="s">
        <v>1305</v>
      </c>
      <c r="C3620" t="s">
        <v>1306</v>
      </c>
      <c r="D3620">
        <v>7</v>
      </c>
      <c r="E3620" t="s">
        <v>1062</v>
      </c>
      <c r="G3620" t="s">
        <v>1311</v>
      </c>
      <c r="H3620" t="s">
        <v>1311</v>
      </c>
      <c r="I3620" t="s">
        <v>1031</v>
      </c>
      <c r="J3620" t="s">
        <v>1039</v>
      </c>
      <c r="K3620">
        <v>924.76</v>
      </c>
      <c r="L3620">
        <v>0</v>
      </c>
      <c r="M3620">
        <v>6470.9013999999997</v>
      </c>
      <c r="N3620">
        <v>6470.9013999999997</v>
      </c>
      <c r="O3620">
        <v>0</v>
      </c>
      <c r="Q3620">
        <v>179.8571</v>
      </c>
      <c r="R3620">
        <v>1.8571</v>
      </c>
      <c r="S3620">
        <v>183.1429</v>
      </c>
      <c r="T3620">
        <v>3.2856999999999998</v>
      </c>
      <c r="U3620">
        <f t="shared" si="65"/>
        <v>1.79406354273084E-2</v>
      </c>
      <c r="V3620">
        <f t="shared" si="66"/>
        <v>0.7213414848654871</v>
      </c>
      <c r="W3620">
        <f t="shared" si="67"/>
        <v>40.20713133535363</v>
      </c>
      <c r="X3620">
        <f t="shared" si="68"/>
        <v>5.0475038110365498</v>
      </c>
      <c r="Y3620">
        <f t="shared" si="69"/>
        <v>281.34476236853203</v>
      </c>
      <c r="AB3620">
        <v>179.8571</v>
      </c>
      <c r="AC3620">
        <v>1.8571</v>
      </c>
      <c r="AD3620">
        <v>183.1429</v>
      </c>
      <c r="AE3620">
        <v>3.2856999999999998</v>
      </c>
      <c r="AF3620">
        <v>1.7878720000000001E-2</v>
      </c>
      <c r="AG3620">
        <v>924.76</v>
      </c>
      <c r="AH3620">
        <v>0</v>
      </c>
      <c r="AI3620">
        <v>6470.9013999999997</v>
      </c>
      <c r="AJ3620">
        <v>6470.9013999999997</v>
      </c>
      <c r="AK3620">
        <v>0</v>
      </c>
    </row>
    <row r="3621" spans="1:37" ht="19" customHeight="1">
      <c r="A3621" t="s">
        <v>1304</v>
      </c>
      <c r="B3621" t="s">
        <v>1305</v>
      </c>
      <c r="C3621" t="s">
        <v>1306</v>
      </c>
      <c r="D3621">
        <v>7</v>
      </c>
      <c r="E3621" t="s">
        <v>1249</v>
      </c>
      <c r="G3621" t="s">
        <v>1311</v>
      </c>
      <c r="H3621" t="s">
        <v>1311</v>
      </c>
      <c r="I3621" t="s">
        <v>1031</v>
      </c>
      <c r="J3621" t="s">
        <v>1032</v>
      </c>
      <c r="K3621">
        <v>11982</v>
      </c>
      <c r="L3621">
        <v>67016.539999999994</v>
      </c>
      <c r="M3621">
        <v>5525.2372999999998</v>
      </c>
      <c r="N3621">
        <v>837.72209999999995</v>
      </c>
      <c r="O3621">
        <v>4687.5151999999998</v>
      </c>
      <c r="P3621">
        <v>110</v>
      </c>
      <c r="R3621">
        <v>0</v>
      </c>
      <c r="S3621">
        <v>360.8571</v>
      </c>
      <c r="U3621">
        <f t="shared" si="65"/>
        <v>0</v>
      </c>
      <c r="V3621">
        <f t="shared" si="66"/>
        <v>31.274168401524353</v>
      </c>
      <c r="W3621" t="str">
        <f t="shared" si="67"/>
        <v/>
      </c>
      <c r="X3621">
        <f t="shared" si="68"/>
        <v>2.1873467760110974</v>
      </c>
      <c r="Y3621" t="str">
        <f t="shared" si="69"/>
        <v/>
      </c>
      <c r="AA3621">
        <v>110</v>
      </c>
      <c r="AC3621">
        <v>0</v>
      </c>
      <c r="AD3621">
        <v>360.8571</v>
      </c>
      <c r="AF3621">
        <v>0</v>
      </c>
      <c r="AG3621">
        <v>11982</v>
      </c>
      <c r="AH3621">
        <v>67016.539999999994</v>
      </c>
      <c r="AI3621">
        <v>5525.2372999999998</v>
      </c>
      <c r="AJ3621">
        <v>837.72209999999995</v>
      </c>
      <c r="AK3621">
        <v>4687.5151999999998</v>
      </c>
    </row>
    <row r="3622" spans="1:37" ht="19" customHeight="1">
      <c r="A3622" t="s">
        <v>1304</v>
      </c>
      <c r="B3622" t="s">
        <v>1305</v>
      </c>
      <c r="C3622" t="s">
        <v>1306</v>
      </c>
      <c r="D3622">
        <v>7</v>
      </c>
      <c r="E3622" t="s">
        <v>1237</v>
      </c>
      <c r="G3622" t="s">
        <v>1311</v>
      </c>
      <c r="H3622" t="s">
        <v>1311</v>
      </c>
      <c r="I3622" t="s">
        <v>1031</v>
      </c>
      <c r="J3622" t="s">
        <v>1032</v>
      </c>
      <c r="K3622">
        <v>0</v>
      </c>
      <c r="L3622">
        <v>71768.399999999994</v>
      </c>
      <c r="M3622">
        <v>5017.9823999999999</v>
      </c>
      <c r="N3622">
        <v>0</v>
      </c>
      <c r="O3622">
        <v>5017.9823999999999</v>
      </c>
      <c r="P3622">
        <v>2142</v>
      </c>
      <c r="R3622">
        <v>0</v>
      </c>
      <c r="S3622">
        <v>7396</v>
      </c>
      <c r="U3622">
        <f t="shared" si="65"/>
        <v>0</v>
      </c>
      <c r="V3622">
        <f t="shared" si="66"/>
        <v>1.3862396662288496</v>
      </c>
      <c r="W3622" t="str">
        <f t="shared" si="67"/>
        <v/>
      </c>
      <c r="X3622">
        <f t="shared" si="68"/>
        <v>9.6924638800896232E-2</v>
      </c>
      <c r="Y3622" t="str">
        <f t="shared" si="69"/>
        <v/>
      </c>
      <c r="AA3622">
        <v>2142</v>
      </c>
      <c r="AC3622">
        <v>0</v>
      </c>
      <c r="AD3622">
        <v>7396</v>
      </c>
      <c r="AF3622">
        <v>0</v>
      </c>
      <c r="AG3622">
        <v>0</v>
      </c>
      <c r="AH3622">
        <v>71768.399999999994</v>
      </c>
      <c r="AI3622">
        <v>5017.9823999999999</v>
      </c>
      <c r="AJ3622">
        <v>0</v>
      </c>
      <c r="AK3622">
        <v>5017.9823999999999</v>
      </c>
    </row>
    <row r="3623" spans="1:37" ht="19" customHeight="1">
      <c r="A3623" t="s">
        <v>1304</v>
      </c>
      <c r="B3623" t="s">
        <v>1305</v>
      </c>
      <c r="C3623" t="s">
        <v>1306</v>
      </c>
      <c r="D3623">
        <v>7</v>
      </c>
      <c r="E3623" t="s">
        <v>1240</v>
      </c>
      <c r="F3623" t="s">
        <v>1241</v>
      </c>
      <c r="G3623" t="s">
        <v>1311</v>
      </c>
      <c r="H3623" t="s">
        <v>1311</v>
      </c>
      <c r="I3623" t="s">
        <v>1031</v>
      </c>
      <c r="J3623" t="s">
        <v>1032</v>
      </c>
      <c r="K3623">
        <v>68766</v>
      </c>
      <c r="L3623">
        <v>0</v>
      </c>
      <c r="M3623">
        <v>4810.6869999999999</v>
      </c>
      <c r="N3623">
        <v>4810.6869999999999</v>
      </c>
      <c r="O3623">
        <v>0</v>
      </c>
      <c r="P3623">
        <v>12.428599999999999</v>
      </c>
      <c r="Q3623">
        <v>157.57140000000001</v>
      </c>
      <c r="R3623">
        <v>3.8571</v>
      </c>
      <c r="S3623">
        <v>166.28569999999999</v>
      </c>
      <c r="T3623">
        <v>2.5714000000000001</v>
      </c>
      <c r="U3623">
        <f t="shared" si="65"/>
        <v>1.546374703296796E-2</v>
      </c>
      <c r="V3623">
        <f t="shared" si="66"/>
        <v>59.077324663000404</v>
      </c>
      <c r="W3623">
        <f t="shared" si="67"/>
        <v>3820.3757819531329</v>
      </c>
      <c r="X3623">
        <f t="shared" si="68"/>
        <v>4.1328929667433822</v>
      </c>
      <c r="Y3623">
        <f t="shared" si="69"/>
        <v>267.26335848176092</v>
      </c>
      <c r="AA3623">
        <v>12.428599999999999</v>
      </c>
      <c r="AB3623">
        <v>157.57140000000001</v>
      </c>
      <c r="AC3623">
        <v>3.8571</v>
      </c>
      <c r="AD3623">
        <v>166.28569999999999</v>
      </c>
      <c r="AE3623">
        <v>2.5714000000000001</v>
      </c>
      <c r="AF3623">
        <v>1.5227859999999999E-2</v>
      </c>
      <c r="AG3623">
        <v>68766</v>
      </c>
      <c r="AH3623">
        <v>0</v>
      </c>
      <c r="AI3623">
        <v>4810.6869999999999</v>
      </c>
      <c r="AJ3623">
        <v>4810.6869999999999</v>
      </c>
      <c r="AK3623">
        <v>0</v>
      </c>
    </row>
    <row r="3624" spans="1:37" ht="19" customHeight="1">
      <c r="A3624" t="s">
        <v>1304</v>
      </c>
      <c r="B3624" t="s">
        <v>1305</v>
      </c>
      <c r="C3624" t="s">
        <v>1306</v>
      </c>
      <c r="D3624">
        <v>7</v>
      </c>
      <c r="E3624" t="s">
        <v>1255</v>
      </c>
      <c r="G3624" t="s">
        <v>1311</v>
      </c>
      <c r="H3624" t="s">
        <v>1311</v>
      </c>
      <c r="I3624" t="s">
        <v>1031</v>
      </c>
      <c r="J3624" t="s">
        <v>1032</v>
      </c>
      <c r="K3624">
        <v>30712</v>
      </c>
      <c r="L3624">
        <v>34925.67</v>
      </c>
      <c r="M3624">
        <v>4590.5142999999998</v>
      </c>
      <c r="N3624">
        <v>2147.4072000000001</v>
      </c>
      <c r="O3624">
        <v>2443.1071000000002</v>
      </c>
      <c r="P3624">
        <v>8</v>
      </c>
      <c r="R3624">
        <v>0</v>
      </c>
      <c r="S3624">
        <v>259</v>
      </c>
      <c r="U3624">
        <f t="shared" si="65"/>
        <v>0</v>
      </c>
      <c r="V3624">
        <f t="shared" si="66"/>
        <v>36.203899613899615</v>
      </c>
      <c r="W3624" t="str">
        <f t="shared" si="67"/>
        <v/>
      </c>
      <c r="X3624">
        <f t="shared" si="68"/>
        <v>2.5319990623276336</v>
      </c>
      <c r="Y3624" t="str">
        <f t="shared" si="69"/>
        <v/>
      </c>
      <c r="AA3624">
        <v>8</v>
      </c>
      <c r="AC3624">
        <v>0</v>
      </c>
      <c r="AD3624">
        <v>259</v>
      </c>
      <c r="AF3624">
        <v>0</v>
      </c>
      <c r="AG3624">
        <v>30712</v>
      </c>
      <c r="AH3624">
        <v>34925.67</v>
      </c>
      <c r="AI3624">
        <v>4590.5142999999998</v>
      </c>
      <c r="AJ3624">
        <v>2147.4072000000001</v>
      </c>
      <c r="AK3624">
        <v>2443.1071000000002</v>
      </c>
    </row>
    <row r="3625" spans="1:37" ht="19" customHeight="1">
      <c r="A3625" t="s">
        <v>1304</v>
      </c>
      <c r="B3625" t="s">
        <v>1305</v>
      </c>
      <c r="C3625" t="s">
        <v>1306</v>
      </c>
      <c r="D3625">
        <v>7</v>
      </c>
      <c r="E3625" t="s">
        <v>1247</v>
      </c>
      <c r="G3625" t="s">
        <v>1311</v>
      </c>
      <c r="H3625" t="s">
        <v>1311</v>
      </c>
      <c r="I3625" t="s">
        <v>1031</v>
      </c>
      <c r="J3625" t="s">
        <v>1032</v>
      </c>
      <c r="K3625">
        <v>328</v>
      </c>
      <c r="L3625">
        <v>62131.31</v>
      </c>
      <c r="M3625">
        <v>4368.4270999999999</v>
      </c>
      <c r="N3625">
        <v>22.9223</v>
      </c>
      <c r="O3625">
        <v>4345.5047999999997</v>
      </c>
      <c r="P3625">
        <v>277</v>
      </c>
      <c r="R3625">
        <v>0</v>
      </c>
      <c r="S3625">
        <v>2833.5713999999998</v>
      </c>
      <c r="U3625">
        <f t="shared" si="65"/>
        <v>0</v>
      </c>
      <c r="V3625">
        <f t="shared" si="66"/>
        <v>3.1489443221471571</v>
      </c>
      <c r="W3625" t="str">
        <f t="shared" si="67"/>
        <v/>
      </c>
      <c r="X3625">
        <f t="shared" si="68"/>
        <v>0.22023832337018728</v>
      </c>
      <c r="Y3625" t="str">
        <f t="shared" si="69"/>
        <v/>
      </c>
      <c r="AA3625">
        <v>277</v>
      </c>
      <c r="AC3625">
        <v>0</v>
      </c>
      <c r="AD3625">
        <v>2833.5713999999998</v>
      </c>
      <c r="AF3625">
        <v>0</v>
      </c>
      <c r="AG3625">
        <v>328</v>
      </c>
      <c r="AH3625">
        <v>62131.31</v>
      </c>
      <c r="AI3625">
        <v>4368.4270999999999</v>
      </c>
      <c r="AJ3625">
        <v>22.9223</v>
      </c>
      <c r="AK3625">
        <v>4345.5047999999997</v>
      </c>
    </row>
    <row r="3626" spans="1:37" ht="19" customHeight="1">
      <c r="A3626" t="s">
        <v>1304</v>
      </c>
      <c r="B3626" t="s">
        <v>1305</v>
      </c>
      <c r="C3626" t="s">
        <v>1306</v>
      </c>
      <c r="D3626">
        <v>7</v>
      </c>
      <c r="E3626" t="s">
        <v>1262</v>
      </c>
      <c r="F3626" t="s">
        <v>1263</v>
      </c>
      <c r="G3626" t="s">
        <v>1311</v>
      </c>
      <c r="H3626" t="s">
        <v>1311</v>
      </c>
      <c r="I3626" t="s">
        <v>1031</v>
      </c>
      <c r="J3626" t="s">
        <v>1039</v>
      </c>
      <c r="K3626">
        <v>518.28</v>
      </c>
      <c r="L3626">
        <v>0</v>
      </c>
      <c r="M3626">
        <v>3622.3090000000002</v>
      </c>
      <c r="N3626">
        <v>3622.3090000000002</v>
      </c>
      <c r="O3626">
        <v>0</v>
      </c>
      <c r="Q3626">
        <v>2.1429</v>
      </c>
      <c r="R3626">
        <v>1.4286000000000001</v>
      </c>
      <c r="S3626">
        <v>3</v>
      </c>
      <c r="T3626">
        <v>0.57140000000000002</v>
      </c>
      <c r="U3626">
        <f t="shared" si="65"/>
        <v>0.19046666666666667</v>
      </c>
      <c r="V3626">
        <f t="shared" si="66"/>
        <v>24.679999999999996</v>
      </c>
      <c r="W3626">
        <f t="shared" si="67"/>
        <v>129.57647882394119</v>
      </c>
      <c r="X3626">
        <f t="shared" si="68"/>
        <v>172.49090476190477</v>
      </c>
      <c r="Y3626">
        <f t="shared" si="69"/>
        <v>905.6225311265564</v>
      </c>
      <c r="AB3626">
        <v>2.1429</v>
      </c>
      <c r="AC3626">
        <v>1.4286000000000001</v>
      </c>
      <c r="AD3626">
        <v>3</v>
      </c>
      <c r="AE3626">
        <v>0.57140000000000002</v>
      </c>
      <c r="AF3626">
        <v>0.21666667000000001</v>
      </c>
      <c r="AG3626">
        <v>518.28</v>
      </c>
      <c r="AH3626">
        <v>0</v>
      </c>
      <c r="AI3626">
        <v>3622.3090000000002</v>
      </c>
      <c r="AJ3626">
        <v>3622.3090000000002</v>
      </c>
      <c r="AK3626">
        <v>0</v>
      </c>
    </row>
    <row r="3627" spans="1:37" ht="19" customHeight="1">
      <c r="A3627" t="s">
        <v>1304</v>
      </c>
      <c r="B3627" t="s">
        <v>1305</v>
      </c>
      <c r="C3627" t="s">
        <v>1306</v>
      </c>
      <c r="D3627">
        <v>7</v>
      </c>
      <c r="E3627" t="s">
        <v>1250</v>
      </c>
      <c r="F3627" t="s">
        <v>1250</v>
      </c>
      <c r="G3627" t="s">
        <v>1311</v>
      </c>
      <c r="H3627" t="s">
        <v>1311</v>
      </c>
      <c r="I3627" t="s">
        <v>1031</v>
      </c>
      <c r="J3627" t="s">
        <v>1042</v>
      </c>
      <c r="K3627">
        <v>3426</v>
      </c>
      <c r="L3627">
        <v>0</v>
      </c>
      <c r="M3627">
        <v>3426</v>
      </c>
      <c r="N3627">
        <v>3426</v>
      </c>
      <c r="O3627">
        <v>0</v>
      </c>
      <c r="Q3627">
        <v>1057.6667</v>
      </c>
      <c r="R3627">
        <v>498.1429</v>
      </c>
      <c r="S3627">
        <v>705.42859999999996</v>
      </c>
      <c r="T3627">
        <v>21.428599999999999</v>
      </c>
      <c r="U3627">
        <f t="shared" si="65"/>
        <v>3.0376709988792629E-2</v>
      </c>
      <c r="V3627">
        <f t="shared" si="66"/>
        <v>0.69380313107318226</v>
      </c>
      <c r="W3627">
        <f t="shared" si="67"/>
        <v>22.839969546707273</v>
      </c>
      <c r="X3627">
        <f t="shared" si="68"/>
        <v>0.69380313107318226</v>
      </c>
      <c r="Y3627">
        <f t="shared" si="69"/>
        <v>22.839969546707273</v>
      </c>
      <c r="AB3627">
        <v>1057.6667</v>
      </c>
      <c r="AC3627">
        <v>498.1429</v>
      </c>
      <c r="AD3627">
        <v>705.42859999999996</v>
      </c>
      <c r="AE3627">
        <v>21.428599999999999</v>
      </c>
      <c r="AF3627">
        <v>3.053465E-2</v>
      </c>
      <c r="AG3627">
        <v>3426</v>
      </c>
      <c r="AH3627">
        <v>0</v>
      </c>
      <c r="AI3627">
        <v>3426</v>
      </c>
      <c r="AJ3627">
        <v>3426</v>
      </c>
      <c r="AK3627">
        <v>0</v>
      </c>
    </row>
    <row r="3628" spans="1:37" ht="19" customHeight="1">
      <c r="A3628" t="s">
        <v>1304</v>
      </c>
      <c r="B3628" t="s">
        <v>1305</v>
      </c>
      <c r="C3628" t="s">
        <v>1306</v>
      </c>
      <c r="D3628">
        <v>7</v>
      </c>
      <c r="E3628" t="s">
        <v>1238</v>
      </c>
      <c r="G3628" t="s">
        <v>1311</v>
      </c>
      <c r="H3628" t="s">
        <v>1311</v>
      </c>
      <c r="I3628" t="s">
        <v>1031</v>
      </c>
      <c r="J3628" t="s">
        <v>1032</v>
      </c>
      <c r="K3628">
        <v>11583</v>
      </c>
      <c r="L3628">
        <v>32480.75</v>
      </c>
      <c r="M3628">
        <v>3080.8191999999999</v>
      </c>
      <c r="N3628">
        <v>809.62609999999995</v>
      </c>
      <c r="O3628">
        <v>2271.1932000000002</v>
      </c>
      <c r="P3628">
        <v>94</v>
      </c>
      <c r="R3628">
        <v>0</v>
      </c>
      <c r="S3628">
        <v>281.8571</v>
      </c>
      <c r="U3628">
        <f t="shared" si="65"/>
        <v>0</v>
      </c>
      <c r="V3628">
        <f t="shared" si="66"/>
        <v>22.3333789660485</v>
      </c>
      <c r="W3628" t="str">
        <f t="shared" si="67"/>
        <v/>
      </c>
      <c r="X3628">
        <f t="shared" si="68"/>
        <v>1.5614899485286287</v>
      </c>
      <c r="Y3628" t="str">
        <f t="shared" si="69"/>
        <v/>
      </c>
      <c r="AA3628">
        <v>94</v>
      </c>
      <c r="AC3628">
        <v>0</v>
      </c>
      <c r="AD3628">
        <v>281.8571</v>
      </c>
      <c r="AF3628">
        <v>0</v>
      </c>
      <c r="AG3628">
        <v>11583</v>
      </c>
      <c r="AH3628">
        <v>32480.75</v>
      </c>
      <c r="AI3628">
        <v>3080.8191999999999</v>
      </c>
      <c r="AJ3628">
        <v>809.62609999999995</v>
      </c>
      <c r="AK3628">
        <v>2271.1932000000002</v>
      </c>
    </row>
    <row r="3629" spans="1:37" ht="19" customHeight="1">
      <c r="A3629" t="s">
        <v>1304</v>
      </c>
      <c r="B3629" t="s">
        <v>1305</v>
      </c>
      <c r="C3629" t="s">
        <v>1306</v>
      </c>
      <c r="D3629">
        <v>7</v>
      </c>
      <c r="E3629" t="s">
        <v>1266</v>
      </c>
      <c r="G3629" t="s">
        <v>1311</v>
      </c>
      <c r="H3629" t="s">
        <v>1311</v>
      </c>
      <c r="I3629" t="s">
        <v>1031</v>
      </c>
      <c r="J3629" t="s">
        <v>1042</v>
      </c>
      <c r="K3629">
        <v>2378</v>
      </c>
      <c r="L3629">
        <v>0</v>
      </c>
      <c r="M3629">
        <v>2378</v>
      </c>
      <c r="N3629">
        <v>2378</v>
      </c>
      <c r="O3629">
        <v>0</v>
      </c>
      <c r="R3629">
        <v>21.428599999999999</v>
      </c>
      <c r="S3629">
        <v>389.71429999999998</v>
      </c>
      <c r="T3629">
        <v>4.5713999999999997</v>
      </c>
      <c r="U3629">
        <f t="shared" si="65"/>
        <v>1.1730131534819225E-2</v>
      </c>
      <c r="V3629">
        <f t="shared" si="66"/>
        <v>0.87170084781155255</v>
      </c>
      <c r="W3629">
        <f t="shared" si="67"/>
        <v>74.312964456027856</v>
      </c>
      <c r="X3629">
        <f t="shared" si="68"/>
        <v>0.87170084781155255</v>
      </c>
      <c r="Y3629">
        <f t="shared" si="69"/>
        <v>74.312964456027856</v>
      </c>
      <c r="AC3629">
        <v>21.428599999999999</v>
      </c>
      <c r="AD3629">
        <v>389.71429999999998</v>
      </c>
      <c r="AE3629">
        <v>4.5713999999999997</v>
      </c>
      <c r="AF3629">
        <v>1.169365E-2</v>
      </c>
      <c r="AG3629">
        <v>2378</v>
      </c>
      <c r="AH3629">
        <v>0</v>
      </c>
      <c r="AI3629">
        <v>2378</v>
      </c>
      <c r="AJ3629">
        <v>2378</v>
      </c>
      <c r="AK3629">
        <v>0</v>
      </c>
    </row>
    <row r="3630" spans="1:37" ht="19" customHeight="1">
      <c r="A3630" t="s">
        <v>1304</v>
      </c>
      <c r="B3630" t="s">
        <v>1305</v>
      </c>
      <c r="C3630" t="s">
        <v>1306</v>
      </c>
      <c r="D3630">
        <v>7</v>
      </c>
      <c r="E3630" t="s">
        <v>1286</v>
      </c>
      <c r="F3630" t="s">
        <v>1286</v>
      </c>
      <c r="G3630" t="s">
        <v>1311</v>
      </c>
      <c r="H3630" t="s">
        <v>1311</v>
      </c>
      <c r="I3630" t="s">
        <v>1031</v>
      </c>
      <c r="J3630" t="s">
        <v>1042</v>
      </c>
      <c r="K3630">
        <v>2274</v>
      </c>
      <c r="L3630">
        <v>0</v>
      </c>
      <c r="M3630">
        <v>2274</v>
      </c>
      <c r="N3630">
        <v>2274</v>
      </c>
      <c r="O3630">
        <v>0</v>
      </c>
      <c r="R3630">
        <v>29.571400000000001</v>
      </c>
      <c r="S3630">
        <v>134.1429</v>
      </c>
      <c r="T3630">
        <v>0.85709999999999997</v>
      </c>
      <c r="U3630">
        <f t="shared" si="65"/>
        <v>6.389454827650215E-3</v>
      </c>
      <c r="V3630">
        <f t="shared" si="66"/>
        <v>2.4217244659027264</v>
      </c>
      <c r="W3630">
        <f t="shared" si="67"/>
        <v>379.01895094754735</v>
      </c>
      <c r="X3630">
        <f t="shared" si="68"/>
        <v>2.4217244659027264</v>
      </c>
      <c r="Y3630">
        <f t="shared" si="69"/>
        <v>379.01895094754735</v>
      </c>
      <c r="AC3630">
        <v>29.571400000000001</v>
      </c>
      <c r="AD3630">
        <v>134.1429</v>
      </c>
      <c r="AE3630">
        <v>0.85709999999999997</v>
      </c>
      <c r="AF3630">
        <v>5.8960200000000001E-3</v>
      </c>
      <c r="AG3630">
        <v>2274</v>
      </c>
      <c r="AH3630">
        <v>0</v>
      </c>
      <c r="AI3630">
        <v>2274</v>
      </c>
      <c r="AJ3630">
        <v>2274</v>
      </c>
      <c r="AK3630">
        <v>0</v>
      </c>
    </row>
    <row r="3631" spans="1:37" ht="19" customHeight="1">
      <c r="A3631" t="s">
        <v>1304</v>
      </c>
      <c r="B3631" t="s">
        <v>1305</v>
      </c>
      <c r="C3631" t="s">
        <v>1306</v>
      </c>
      <c r="D3631">
        <v>7</v>
      </c>
      <c r="E3631" t="s">
        <v>1264</v>
      </c>
      <c r="F3631" t="s">
        <v>1265</v>
      </c>
      <c r="G3631" t="s">
        <v>1311</v>
      </c>
      <c r="H3631" t="s">
        <v>1311</v>
      </c>
      <c r="I3631" t="s">
        <v>1031</v>
      </c>
      <c r="J3631" t="s">
        <v>1042</v>
      </c>
      <c r="K3631">
        <v>1357.96</v>
      </c>
      <c r="L3631">
        <v>241.08</v>
      </c>
      <c r="M3631">
        <v>1599.04</v>
      </c>
      <c r="N3631">
        <v>1357.96</v>
      </c>
      <c r="O3631">
        <v>241.08</v>
      </c>
      <c r="P3631">
        <v>1615.2856999999999</v>
      </c>
      <c r="Q3631">
        <v>11746.142900000001</v>
      </c>
      <c r="R3631">
        <v>0</v>
      </c>
      <c r="S3631">
        <v>11804.2857</v>
      </c>
      <c r="T3631">
        <v>8.8571000000000009</v>
      </c>
      <c r="U3631">
        <f t="shared" si="65"/>
        <v>7.5032917917261196E-4</v>
      </c>
      <c r="V3631">
        <f t="shared" si="66"/>
        <v>1.9351809293660666E-2</v>
      </c>
      <c r="W3631">
        <f t="shared" si="67"/>
        <v>25.791092537544536</v>
      </c>
      <c r="X3631">
        <f t="shared" si="68"/>
        <v>1.9351809293660666E-2</v>
      </c>
      <c r="Y3631">
        <f t="shared" si="69"/>
        <v>25.791092537544536</v>
      </c>
      <c r="AA3631">
        <v>1615.2856999999999</v>
      </c>
      <c r="AB3631">
        <v>11746.142900000001</v>
      </c>
      <c r="AC3631">
        <v>0</v>
      </c>
      <c r="AD3631">
        <v>11804.2857</v>
      </c>
      <c r="AE3631">
        <v>8.8571000000000009</v>
      </c>
      <c r="AF3631">
        <v>7.5137000000000001E-4</v>
      </c>
      <c r="AG3631">
        <v>1357.96</v>
      </c>
      <c r="AH3631">
        <v>241.08</v>
      </c>
      <c r="AI3631">
        <v>1599.04</v>
      </c>
      <c r="AJ3631">
        <v>1357.96</v>
      </c>
      <c r="AK3631">
        <v>241.08</v>
      </c>
    </row>
    <row r="3632" spans="1:37" ht="19" customHeight="1">
      <c r="A3632" t="s">
        <v>1304</v>
      </c>
      <c r="B3632" t="s">
        <v>1305</v>
      </c>
      <c r="C3632" t="s">
        <v>1306</v>
      </c>
      <c r="D3632">
        <v>7</v>
      </c>
      <c r="E3632" t="s">
        <v>1257</v>
      </c>
      <c r="F3632" t="s">
        <v>1127</v>
      </c>
      <c r="G3632" t="s">
        <v>1311</v>
      </c>
      <c r="H3632" t="s">
        <v>1311</v>
      </c>
      <c r="I3632" t="s">
        <v>1031</v>
      </c>
      <c r="J3632" t="s">
        <v>1039</v>
      </c>
      <c r="K3632">
        <v>221</v>
      </c>
      <c r="L3632">
        <v>0</v>
      </c>
      <c r="M3632">
        <v>1546.1905999999999</v>
      </c>
      <c r="N3632">
        <v>1546.1905999999999</v>
      </c>
      <c r="O3632">
        <v>0</v>
      </c>
      <c r="R3632">
        <v>1027.2856999999999</v>
      </c>
      <c r="S3632">
        <v>4670.7142999999996</v>
      </c>
      <c r="T3632">
        <v>19.571400000000001</v>
      </c>
      <c r="U3632">
        <f t="shared" si="65"/>
        <v>4.190237026486506E-3</v>
      </c>
      <c r="V3632">
        <f t="shared" si="66"/>
        <v>6.7594433192859973E-3</v>
      </c>
      <c r="W3632">
        <f t="shared" si="67"/>
        <v>1.6131410410818119</v>
      </c>
      <c r="X3632">
        <f t="shared" si="68"/>
        <v>4.7291347156166549E-2</v>
      </c>
      <c r="Y3632">
        <f t="shared" si="69"/>
        <v>11.286079249750729</v>
      </c>
      <c r="AC3632">
        <v>1027.2856999999999</v>
      </c>
      <c r="AD3632">
        <v>4670.7142999999996</v>
      </c>
      <c r="AE3632">
        <v>19.571400000000001</v>
      </c>
      <c r="AF3632">
        <v>4.1605000000000001E-3</v>
      </c>
      <c r="AG3632">
        <v>221</v>
      </c>
      <c r="AH3632">
        <v>0</v>
      </c>
      <c r="AI3632">
        <v>1546.1905999999999</v>
      </c>
      <c r="AJ3632">
        <v>1546.1905999999999</v>
      </c>
      <c r="AK3632">
        <v>0</v>
      </c>
    </row>
    <row r="3633" spans="1:37" ht="19" customHeight="1">
      <c r="A3633" t="s">
        <v>1304</v>
      </c>
      <c r="B3633" t="s">
        <v>1305</v>
      </c>
      <c r="C3633" t="s">
        <v>1306</v>
      </c>
      <c r="D3633">
        <v>7</v>
      </c>
      <c r="E3633" t="s">
        <v>1246</v>
      </c>
      <c r="G3633" t="s">
        <v>1311</v>
      </c>
      <c r="H3633" t="s">
        <v>1311</v>
      </c>
      <c r="I3633" t="s">
        <v>1031</v>
      </c>
      <c r="J3633" t="s">
        <v>1032</v>
      </c>
      <c r="K3633">
        <v>7711</v>
      </c>
      <c r="L3633">
        <v>11220.66</v>
      </c>
      <c r="M3633">
        <v>1323.1934000000001</v>
      </c>
      <c r="N3633">
        <v>538.61630000000002</v>
      </c>
      <c r="O3633">
        <v>784.57709999999997</v>
      </c>
      <c r="P3633">
        <v>172</v>
      </c>
      <c r="R3633">
        <v>0</v>
      </c>
      <c r="S3633">
        <v>747.42859999999996</v>
      </c>
      <c r="U3633">
        <f t="shared" si="65"/>
        <v>0</v>
      </c>
      <c r="V3633">
        <f t="shared" si="66"/>
        <v>3.6184364060230734</v>
      </c>
      <c r="W3633" t="str">
        <f t="shared" si="67"/>
        <v/>
      </c>
      <c r="X3633">
        <f t="shared" si="68"/>
        <v>0.25290392764128722</v>
      </c>
      <c r="Y3633" t="str">
        <f t="shared" si="69"/>
        <v/>
      </c>
      <c r="AA3633">
        <v>172</v>
      </c>
      <c r="AC3633">
        <v>0</v>
      </c>
      <c r="AD3633">
        <v>747.42859999999996</v>
      </c>
      <c r="AF3633">
        <v>0</v>
      </c>
      <c r="AG3633">
        <v>7711</v>
      </c>
      <c r="AH3633">
        <v>11220.66</v>
      </c>
      <c r="AI3633">
        <v>1323.1934000000001</v>
      </c>
      <c r="AJ3633">
        <v>538.61630000000002</v>
      </c>
      <c r="AK3633">
        <v>784.57709999999997</v>
      </c>
    </row>
    <row r="3634" spans="1:37" ht="19" customHeight="1">
      <c r="A3634" t="s">
        <v>1304</v>
      </c>
      <c r="B3634" t="s">
        <v>1305</v>
      </c>
      <c r="C3634" t="s">
        <v>1306</v>
      </c>
      <c r="D3634">
        <v>7</v>
      </c>
      <c r="E3634" t="s">
        <v>1261</v>
      </c>
      <c r="G3634" t="s">
        <v>1311</v>
      </c>
      <c r="H3634" t="s">
        <v>1311</v>
      </c>
      <c r="I3634" t="s">
        <v>1031</v>
      </c>
      <c r="J3634" t="s">
        <v>1032</v>
      </c>
      <c r="K3634">
        <v>10582</v>
      </c>
      <c r="L3634">
        <v>8170.57</v>
      </c>
      <c r="M3634">
        <v>1311.0019</v>
      </c>
      <c r="N3634">
        <v>739.36919999999998</v>
      </c>
      <c r="O3634">
        <v>571.6327</v>
      </c>
      <c r="P3634">
        <v>22</v>
      </c>
      <c r="R3634">
        <v>0</v>
      </c>
      <c r="S3634">
        <v>99.285700000000006</v>
      </c>
      <c r="U3634">
        <f t="shared" si="65"/>
        <v>0</v>
      </c>
      <c r="V3634">
        <f t="shared" si="66"/>
        <v>26.982118990232944</v>
      </c>
      <c r="W3634" t="str">
        <f t="shared" si="67"/>
        <v/>
      </c>
      <c r="X3634">
        <f t="shared" si="68"/>
        <v>1.8863339404797035</v>
      </c>
      <c r="Y3634" t="str">
        <f t="shared" si="69"/>
        <v/>
      </c>
      <c r="AA3634">
        <v>22</v>
      </c>
      <c r="AC3634">
        <v>0</v>
      </c>
      <c r="AD3634">
        <v>99.285700000000006</v>
      </c>
      <c r="AF3634">
        <v>0</v>
      </c>
      <c r="AG3634">
        <v>10582</v>
      </c>
      <c r="AH3634">
        <v>8170.57</v>
      </c>
      <c r="AI3634">
        <v>1311.0019</v>
      </c>
      <c r="AJ3634">
        <v>739.36919999999998</v>
      </c>
      <c r="AK3634">
        <v>571.6327</v>
      </c>
    </row>
    <row r="3635" spans="1:37" ht="19" customHeight="1">
      <c r="A3635" t="s">
        <v>1304</v>
      </c>
      <c r="B3635" t="s">
        <v>1305</v>
      </c>
      <c r="C3635" t="s">
        <v>1306</v>
      </c>
      <c r="D3635">
        <v>7</v>
      </c>
      <c r="E3635" t="s">
        <v>1258</v>
      </c>
      <c r="G3635" t="s">
        <v>1311</v>
      </c>
      <c r="H3635" t="s">
        <v>1311</v>
      </c>
      <c r="I3635" t="s">
        <v>1031</v>
      </c>
      <c r="J3635" t="s">
        <v>1032</v>
      </c>
      <c r="K3635">
        <v>0</v>
      </c>
      <c r="L3635">
        <v>18277.400000000001</v>
      </c>
      <c r="M3635">
        <v>1277.8708999999999</v>
      </c>
      <c r="N3635">
        <v>0</v>
      </c>
      <c r="O3635">
        <v>1277.8708999999999</v>
      </c>
      <c r="P3635">
        <v>363</v>
      </c>
      <c r="R3635">
        <v>0</v>
      </c>
      <c r="S3635">
        <v>1700.5714</v>
      </c>
      <c r="U3635">
        <f t="shared" si="65"/>
        <v>0</v>
      </c>
      <c r="V3635">
        <f t="shared" si="66"/>
        <v>1.5353998913877671</v>
      </c>
      <c r="W3635" t="str">
        <f t="shared" si="67"/>
        <v/>
      </c>
      <c r="X3635">
        <f t="shared" si="68"/>
        <v>0.1073480276772182</v>
      </c>
      <c r="Y3635" t="str">
        <f t="shared" si="69"/>
        <v/>
      </c>
      <c r="AA3635">
        <v>363</v>
      </c>
      <c r="AC3635">
        <v>0</v>
      </c>
      <c r="AD3635">
        <v>1700.5714</v>
      </c>
      <c r="AF3635">
        <v>0</v>
      </c>
      <c r="AG3635">
        <v>0</v>
      </c>
      <c r="AH3635">
        <v>18277.400000000001</v>
      </c>
      <c r="AI3635">
        <v>1277.8708999999999</v>
      </c>
      <c r="AJ3635">
        <v>0</v>
      </c>
      <c r="AK3635">
        <v>1277.8708999999999</v>
      </c>
    </row>
    <row r="3636" spans="1:37" ht="19" customHeight="1">
      <c r="A3636" t="s">
        <v>1304</v>
      </c>
      <c r="B3636" t="s">
        <v>1305</v>
      </c>
      <c r="C3636" t="s">
        <v>1306</v>
      </c>
      <c r="D3636">
        <v>7</v>
      </c>
      <c r="E3636" t="s">
        <v>1036</v>
      </c>
      <c r="G3636" t="s">
        <v>1311</v>
      </c>
      <c r="H3636" t="s">
        <v>1311</v>
      </c>
      <c r="I3636" t="s">
        <v>1031</v>
      </c>
      <c r="J3636" t="s">
        <v>1032</v>
      </c>
      <c r="K3636">
        <v>0</v>
      </c>
      <c r="L3636">
        <v>18242.46</v>
      </c>
      <c r="M3636">
        <v>1275.9516000000001</v>
      </c>
      <c r="N3636">
        <v>0</v>
      </c>
      <c r="O3636">
        <v>1275.9516000000001</v>
      </c>
      <c r="P3636">
        <v>3</v>
      </c>
      <c r="R3636">
        <v>0</v>
      </c>
      <c r="S3636">
        <v>193.57140000000001</v>
      </c>
      <c r="U3636">
        <f t="shared" si="65"/>
        <v>0</v>
      </c>
      <c r="V3636">
        <f t="shared" si="66"/>
        <v>13.463072097870418</v>
      </c>
      <c r="W3636" t="str">
        <f t="shared" si="67"/>
        <v/>
      </c>
      <c r="X3636">
        <f t="shared" si="68"/>
        <v>0.94166183640765122</v>
      </c>
      <c r="Y3636" t="str">
        <f t="shared" si="69"/>
        <v/>
      </c>
      <c r="AA3636">
        <v>3</v>
      </c>
      <c r="AC3636">
        <v>0</v>
      </c>
      <c r="AD3636">
        <v>193.57140000000001</v>
      </c>
      <c r="AF3636">
        <v>0</v>
      </c>
      <c r="AG3636">
        <v>0</v>
      </c>
      <c r="AH3636">
        <v>18242.46</v>
      </c>
      <c r="AI3636">
        <v>1275.9516000000001</v>
      </c>
      <c r="AJ3636">
        <v>0</v>
      </c>
      <c r="AK3636">
        <v>1275.9516000000001</v>
      </c>
    </row>
    <row r="3637" spans="1:37" ht="19" customHeight="1">
      <c r="A3637" t="s">
        <v>1304</v>
      </c>
      <c r="B3637" t="s">
        <v>1305</v>
      </c>
      <c r="C3637" t="s">
        <v>1306</v>
      </c>
      <c r="D3637">
        <v>7</v>
      </c>
      <c r="E3637" t="s">
        <v>1269</v>
      </c>
      <c r="F3637" t="s">
        <v>1269</v>
      </c>
      <c r="G3637" t="s">
        <v>1311</v>
      </c>
      <c r="H3637" t="s">
        <v>1311</v>
      </c>
      <c r="I3637" t="s">
        <v>1031</v>
      </c>
      <c r="J3637" t="s">
        <v>1032</v>
      </c>
      <c r="K3637">
        <v>15523</v>
      </c>
      <c r="L3637">
        <v>0</v>
      </c>
      <c r="M3637">
        <v>1085.3181</v>
      </c>
      <c r="N3637">
        <v>1085.3181</v>
      </c>
      <c r="O3637">
        <v>0</v>
      </c>
      <c r="P3637">
        <v>712.71429999999998</v>
      </c>
      <c r="Q3637">
        <v>48.714300000000001</v>
      </c>
      <c r="R3637">
        <v>49.142899999999997</v>
      </c>
      <c r="S3637">
        <v>707.85709999999995</v>
      </c>
      <c r="T3637">
        <v>4.5713999999999997</v>
      </c>
      <c r="U3637">
        <f t="shared" si="65"/>
        <v>6.4580831357063453E-3</v>
      </c>
      <c r="V3637">
        <f t="shared" si="66"/>
        <v>3.1327953460824629</v>
      </c>
      <c r="W3637">
        <f t="shared" si="67"/>
        <v>485.09678185488661</v>
      </c>
      <c r="X3637">
        <f t="shared" si="68"/>
        <v>0.21903494767113713</v>
      </c>
      <c r="Y3637">
        <f t="shared" si="69"/>
        <v>33.916402602516271</v>
      </c>
      <c r="AA3637">
        <v>712.71429999999998</v>
      </c>
      <c r="AB3637">
        <v>48.714300000000001</v>
      </c>
      <c r="AC3637">
        <v>49.142899999999997</v>
      </c>
      <c r="AD3637">
        <v>707.85709999999995</v>
      </c>
      <c r="AE3637">
        <v>4.5713999999999997</v>
      </c>
      <c r="AF3637">
        <v>6.4838400000000003E-3</v>
      </c>
      <c r="AG3637">
        <v>15523</v>
      </c>
      <c r="AH3637">
        <v>0</v>
      </c>
      <c r="AI3637">
        <v>1085.3181</v>
      </c>
      <c r="AJ3637">
        <v>1085.3181</v>
      </c>
      <c r="AK3637">
        <v>0</v>
      </c>
    </row>
    <row r="3638" spans="1:37" ht="19" customHeight="1">
      <c r="A3638" t="s">
        <v>1304</v>
      </c>
      <c r="B3638" t="s">
        <v>1305</v>
      </c>
      <c r="C3638" t="s">
        <v>1306</v>
      </c>
      <c r="D3638">
        <v>7</v>
      </c>
      <c r="E3638" t="s">
        <v>1254</v>
      </c>
      <c r="G3638" t="s">
        <v>1311</v>
      </c>
      <c r="H3638" t="s">
        <v>1311</v>
      </c>
      <c r="I3638" t="s">
        <v>1031</v>
      </c>
      <c r="J3638" t="s">
        <v>1032</v>
      </c>
      <c r="K3638">
        <v>3985</v>
      </c>
      <c r="L3638">
        <v>5625.36</v>
      </c>
      <c r="M3638">
        <v>672.80719999999997</v>
      </c>
      <c r="N3638">
        <v>279.17309999999998</v>
      </c>
      <c r="O3638">
        <v>393.63409999999999</v>
      </c>
      <c r="P3638">
        <v>8</v>
      </c>
      <c r="R3638">
        <v>0</v>
      </c>
      <c r="S3638">
        <v>126.8571</v>
      </c>
      <c r="U3638">
        <f t="shared" si="65"/>
        <v>0</v>
      </c>
      <c r="V3638">
        <f t="shared" si="66"/>
        <v>10.822481133721105</v>
      </c>
      <c r="W3638" t="str">
        <f t="shared" si="67"/>
        <v/>
      </c>
      <c r="X3638">
        <f t="shared" si="68"/>
        <v>0.75766602173401632</v>
      </c>
      <c r="Y3638" t="str">
        <f t="shared" si="69"/>
        <v/>
      </c>
      <c r="AA3638">
        <v>8</v>
      </c>
      <c r="AC3638">
        <v>0</v>
      </c>
      <c r="AD3638">
        <v>126.8571</v>
      </c>
      <c r="AF3638">
        <v>0</v>
      </c>
      <c r="AG3638">
        <v>3985</v>
      </c>
      <c r="AH3638">
        <v>5625.36</v>
      </c>
      <c r="AI3638">
        <v>672.80719999999997</v>
      </c>
      <c r="AJ3638">
        <v>279.17309999999998</v>
      </c>
      <c r="AK3638">
        <v>393.63409999999999</v>
      </c>
    </row>
    <row r="3639" spans="1:37" ht="19" customHeight="1">
      <c r="A3639" t="s">
        <v>1304</v>
      </c>
      <c r="B3639" t="s">
        <v>1305</v>
      </c>
      <c r="C3639" t="s">
        <v>1306</v>
      </c>
      <c r="D3639">
        <v>7</v>
      </c>
      <c r="E3639" t="s">
        <v>1038</v>
      </c>
      <c r="F3639" t="s">
        <v>1038</v>
      </c>
      <c r="G3639" t="s">
        <v>1311</v>
      </c>
      <c r="H3639" t="s">
        <v>1311</v>
      </c>
      <c r="I3639" t="s">
        <v>1031</v>
      </c>
      <c r="J3639" t="s">
        <v>1039</v>
      </c>
      <c r="K3639">
        <v>93.94</v>
      </c>
      <c r="L3639">
        <v>0</v>
      </c>
      <c r="M3639">
        <v>657.08669999999995</v>
      </c>
      <c r="N3639">
        <v>657.08669999999995</v>
      </c>
      <c r="O3639">
        <v>0</v>
      </c>
      <c r="R3639">
        <v>9.5714000000000006</v>
      </c>
      <c r="S3639">
        <v>226</v>
      </c>
      <c r="T3639">
        <v>21.285699999999999</v>
      </c>
      <c r="U3639">
        <f t="shared" si="65"/>
        <v>9.4184513274336273E-2</v>
      </c>
      <c r="V3639">
        <f t="shared" si="66"/>
        <v>5.9380530973451327E-2</v>
      </c>
      <c r="W3639">
        <f t="shared" si="67"/>
        <v>0.63047022179209522</v>
      </c>
      <c r="X3639">
        <f t="shared" si="68"/>
        <v>0.41535189633375469</v>
      </c>
      <c r="Y3639">
        <f t="shared" si="69"/>
        <v>4.4099808120676585</v>
      </c>
      <c r="AC3639">
        <v>9.5714000000000006</v>
      </c>
      <c r="AD3639">
        <v>226</v>
      </c>
      <c r="AE3639">
        <v>21.285699999999999</v>
      </c>
      <c r="AF3639">
        <v>9.4494380000000003E-2</v>
      </c>
      <c r="AG3639">
        <v>93.94</v>
      </c>
      <c r="AH3639">
        <v>0</v>
      </c>
      <c r="AI3639">
        <v>657.08669999999995</v>
      </c>
      <c r="AJ3639">
        <v>657.08669999999995</v>
      </c>
      <c r="AK3639">
        <v>0</v>
      </c>
    </row>
    <row r="3640" spans="1:37" ht="19" customHeight="1">
      <c r="A3640" t="s">
        <v>1304</v>
      </c>
      <c r="B3640" t="s">
        <v>1305</v>
      </c>
      <c r="C3640" t="s">
        <v>1306</v>
      </c>
      <c r="D3640">
        <v>7</v>
      </c>
      <c r="E3640" t="s">
        <v>1030</v>
      </c>
      <c r="G3640" t="s">
        <v>1311</v>
      </c>
      <c r="H3640" t="s">
        <v>1311</v>
      </c>
      <c r="I3640" t="s">
        <v>1031</v>
      </c>
      <c r="J3640" t="s">
        <v>1032</v>
      </c>
      <c r="K3640">
        <v>0</v>
      </c>
      <c r="L3640">
        <v>9176.52</v>
      </c>
      <c r="M3640">
        <v>641.64</v>
      </c>
      <c r="N3640">
        <v>0</v>
      </c>
      <c r="O3640">
        <v>641.64</v>
      </c>
      <c r="P3640">
        <v>64</v>
      </c>
      <c r="R3640">
        <v>0</v>
      </c>
      <c r="S3640">
        <v>670.71429999999998</v>
      </c>
      <c r="U3640">
        <f t="shared" si="65"/>
        <v>0</v>
      </c>
      <c r="V3640">
        <f t="shared" si="66"/>
        <v>1.9545303098076612</v>
      </c>
      <c r="W3640" t="str">
        <f t="shared" si="67"/>
        <v/>
      </c>
      <c r="X3640">
        <f t="shared" si="68"/>
        <v>0.13666453383036137</v>
      </c>
      <c r="Y3640" t="str">
        <f t="shared" si="69"/>
        <v/>
      </c>
      <c r="AA3640">
        <v>64</v>
      </c>
      <c r="AC3640">
        <v>0</v>
      </c>
      <c r="AD3640">
        <v>670.71429999999998</v>
      </c>
      <c r="AF3640">
        <v>0</v>
      </c>
      <c r="AG3640">
        <v>0</v>
      </c>
      <c r="AH3640">
        <v>9176.52</v>
      </c>
      <c r="AI3640">
        <v>641.64</v>
      </c>
      <c r="AJ3640">
        <v>0</v>
      </c>
      <c r="AK3640">
        <v>641.64</v>
      </c>
    </row>
    <row r="3641" spans="1:37" ht="19" customHeight="1">
      <c r="A3641" t="s">
        <v>1304</v>
      </c>
      <c r="B3641" t="s">
        <v>1305</v>
      </c>
      <c r="C3641" t="s">
        <v>1306</v>
      </c>
      <c r="D3641">
        <v>7</v>
      </c>
      <c r="E3641" t="s">
        <v>1033</v>
      </c>
      <c r="G3641" t="s">
        <v>1311</v>
      </c>
      <c r="H3641" t="s">
        <v>1311</v>
      </c>
      <c r="I3641" t="s">
        <v>1031</v>
      </c>
      <c r="J3641" t="s">
        <v>1032</v>
      </c>
      <c r="K3641">
        <v>0</v>
      </c>
      <c r="L3641">
        <v>9070.8799999999992</v>
      </c>
      <c r="M3641">
        <v>634.38639999999998</v>
      </c>
      <c r="N3641">
        <v>0</v>
      </c>
      <c r="O3641">
        <v>634.38639999999998</v>
      </c>
      <c r="P3641">
        <v>5</v>
      </c>
      <c r="R3641">
        <v>0</v>
      </c>
      <c r="S3641">
        <v>109.28570000000001</v>
      </c>
      <c r="U3641">
        <f t="shared" si="65"/>
        <v>0</v>
      </c>
      <c r="V3641">
        <f t="shared" si="66"/>
        <v>11.857361027106016</v>
      </c>
      <c r="W3641" t="str">
        <f t="shared" si="67"/>
        <v/>
      </c>
      <c r="X3641">
        <f t="shared" si="68"/>
        <v>0.82926337637429748</v>
      </c>
      <c r="Y3641" t="str">
        <f t="shared" si="69"/>
        <v/>
      </c>
      <c r="AA3641">
        <v>5</v>
      </c>
      <c r="AC3641">
        <v>0</v>
      </c>
      <c r="AD3641">
        <v>109.28570000000001</v>
      </c>
      <c r="AF3641">
        <v>0</v>
      </c>
      <c r="AG3641">
        <v>0</v>
      </c>
      <c r="AH3641">
        <v>9070.8799999999992</v>
      </c>
      <c r="AI3641">
        <v>634.38639999999998</v>
      </c>
      <c r="AJ3641">
        <v>0</v>
      </c>
      <c r="AK3641">
        <v>634.38639999999998</v>
      </c>
    </row>
    <row r="3642" spans="1:37" ht="19" customHeight="1">
      <c r="A3642" t="s">
        <v>1304</v>
      </c>
      <c r="B3642" t="s">
        <v>1305</v>
      </c>
      <c r="C3642" t="s">
        <v>1306</v>
      </c>
      <c r="D3642">
        <v>7</v>
      </c>
      <c r="E3642" t="s">
        <v>1035</v>
      </c>
      <c r="G3642" t="s">
        <v>1311</v>
      </c>
      <c r="H3642" t="s">
        <v>1311</v>
      </c>
      <c r="I3642" t="s">
        <v>1031</v>
      </c>
      <c r="J3642" t="s">
        <v>1032</v>
      </c>
      <c r="K3642">
        <v>0</v>
      </c>
      <c r="L3642">
        <v>7778</v>
      </c>
      <c r="M3642">
        <v>544.0865</v>
      </c>
      <c r="N3642">
        <v>0</v>
      </c>
      <c r="O3642">
        <v>544.0865</v>
      </c>
      <c r="P3642">
        <v>0</v>
      </c>
      <c r="R3642">
        <v>0</v>
      </c>
      <c r="S3642">
        <v>0</v>
      </c>
      <c r="U3642" t="str">
        <f t="shared" si="65"/>
        <v/>
      </c>
      <c r="V3642" t="str">
        <f t="shared" si="66"/>
        <v/>
      </c>
      <c r="W3642" t="str">
        <f t="shared" si="67"/>
        <v/>
      </c>
      <c r="X3642" t="str">
        <f t="shared" si="68"/>
        <v/>
      </c>
      <c r="Y3642" t="str">
        <f t="shared" si="69"/>
        <v/>
      </c>
      <c r="AA3642">
        <v>0</v>
      </c>
      <c r="AC3642">
        <v>0</v>
      </c>
      <c r="AD3642">
        <v>0</v>
      </c>
      <c r="AG3642">
        <v>0</v>
      </c>
      <c r="AH3642">
        <v>7778</v>
      </c>
      <c r="AI3642">
        <v>544.0865</v>
      </c>
      <c r="AJ3642">
        <v>0</v>
      </c>
      <c r="AK3642">
        <v>544.0865</v>
      </c>
    </row>
    <row r="3643" spans="1:37" ht="19" customHeight="1">
      <c r="A3643" t="s">
        <v>1304</v>
      </c>
      <c r="B3643" t="s">
        <v>1305</v>
      </c>
      <c r="C3643" t="s">
        <v>1306</v>
      </c>
      <c r="D3643">
        <v>7</v>
      </c>
      <c r="E3643" t="s">
        <v>1034</v>
      </c>
      <c r="G3643" t="s">
        <v>1311</v>
      </c>
      <c r="H3643" t="s">
        <v>1311</v>
      </c>
      <c r="I3643" t="s">
        <v>1031</v>
      </c>
      <c r="J3643" t="s">
        <v>1032</v>
      </c>
      <c r="K3643">
        <v>1432</v>
      </c>
      <c r="L3643">
        <v>4630.87</v>
      </c>
      <c r="M3643">
        <v>423.98320000000001</v>
      </c>
      <c r="N3643">
        <v>100.1041</v>
      </c>
      <c r="O3643">
        <v>323.87909999999999</v>
      </c>
      <c r="P3643">
        <v>6</v>
      </c>
      <c r="R3643">
        <v>0</v>
      </c>
      <c r="S3643">
        <v>59.714300000000001</v>
      </c>
      <c r="U3643">
        <f t="shared" si="65"/>
        <v>0</v>
      </c>
      <c r="V3643">
        <f t="shared" si="66"/>
        <v>14.504470214241575</v>
      </c>
      <c r="W3643" t="str">
        <f t="shared" si="67"/>
        <v/>
      </c>
      <c r="X3643">
        <f t="shared" si="68"/>
        <v>1.0143136329393223</v>
      </c>
      <c r="Y3643" t="str">
        <f t="shared" si="69"/>
        <v/>
      </c>
      <c r="AA3643">
        <v>6</v>
      </c>
      <c r="AC3643">
        <v>0</v>
      </c>
      <c r="AD3643">
        <v>59.714300000000001</v>
      </c>
      <c r="AF3643">
        <v>0</v>
      </c>
      <c r="AG3643">
        <v>1432</v>
      </c>
      <c r="AH3643">
        <v>4630.87</v>
      </c>
      <c r="AI3643">
        <v>423.98320000000001</v>
      </c>
      <c r="AJ3643">
        <v>100.1041</v>
      </c>
      <c r="AK3643">
        <v>323.87909999999999</v>
      </c>
    </row>
    <row r="3644" spans="1:37" ht="19" customHeight="1">
      <c r="A3644" t="s">
        <v>1304</v>
      </c>
      <c r="B3644" t="s">
        <v>1305</v>
      </c>
      <c r="C3644" t="s">
        <v>1306</v>
      </c>
      <c r="D3644">
        <v>7</v>
      </c>
      <c r="E3644" t="s">
        <v>1268</v>
      </c>
      <c r="G3644" t="s">
        <v>1311</v>
      </c>
      <c r="H3644" t="s">
        <v>1311</v>
      </c>
      <c r="I3644" t="s">
        <v>1031</v>
      </c>
      <c r="J3644" t="s">
        <v>1032</v>
      </c>
      <c r="K3644">
        <v>0</v>
      </c>
      <c r="L3644">
        <v>5732</v>
      </c>
      <c r="M3644">
        <v>400.84010000000001</v>
      </c>
      <c r="N3644">
        <v>0</v>
      </c>
      <c r="O3644">
        <v>400.84010000000001</v>
      </c>
      <c r="P3644">
        <v>32</v>
      </c>
      <c r="R3644">
        <v>0</v>
      </c>
      <c r="S3644">
        <v>187.57140000000001</v>
      </c>
      <c r="U3644">
        <f t="shared" si="65"/>
        <v>0</v>
      </c>
      <c r="V3644">
        <f t="shared" si="66"/>
        <v>4.365575684017621</v>
      </c>
      <c r="W3644" t="str">
        <f t="shared" si="67"/>
        <v/>
      </c>
      <c r="X3644">
        <f t="shared" si="68"/>
        <v>0.30528572814710253</v>
      </c>
      <c r="Y3644" t="str">
        <f t="shared" si="69"/>
        <v/>
      </c>
      <c r="AA3644">
        <v>32</v>
      </c>
      <c r="AC3644">
        <v>0</v>
      </c>
      <c r="AD3644">
        <v>187.57140000000001</v>
      </c>
      <c r="AF3644">
        <v>0</v>
      </c>
      <c r="AG3644">
        <v>0</v>
      </c>
      <c r="AH3644">
        <v>5732</v>
      </c>
      <c r="AI3644">
        <v>400.84010000000001</v>
      </c>
      <c r="AJ3644">
        <v>0</v>
      </c>
      <c r="AK3644">
        <v>400.84010000000001</v>
      </c>
    </row>
    <row r="3645" spans="1:37" ht="19" customHeight="1">
      <c r="A3645" t="s">
        <v>1304</v>
      </c>
      <c r="B3645" t="s">
        <v>1305</v>
      </c>
      <c r="C3645" t="s">
        <v>1306</v>
      </c>
      <c r="D3645">
        <v>7</v>
      </c>
      <c r="E3645" t="s">
        <v>1044</v>
      </c>
      <c r="G3645" t="s">
        <v>1311</v>
      </c>
      <c r="H3645" t="s">
        <v>1311</v>
      </c>
      <c r="I3645" t="s">
        <v>1031</v>
      </c>
      <c r="J3645" t="s">
        <v>1032</v>
      </c>
      <c r="K3645">
        <v>0</v>
      </c>
      <c r="L3645">
        <v>4415.82</v>
      </c>
      <c r="M3645">
        <v>308.78149999999999</v>
      </c>
      <c r="N3645">
        <v>0</v>
      </c>
      <c r="O3645">
        <v>308.78149999999999</v>
      </c>
      <c r="P3645">
        <v>0</v>
      </c>
      <c r="R3645">
        <v>0</v>
      </c>
      <c r="S3645">
        <v>0</v>
      </c>
      <c r="U3645" t="str">
        <f t="shared" si="65"/>
        <v/>
      </c>
      <c r="V3645" t="str">
        <f t="shared" si="66"/>
        <v/>
      </c>
      <c r="W3645" t="str">
        <f t="shared" si="67"/>
        <v/>
      </c>
      <c r="X3645" t="str">
        <f t="shared" si="68"/>
        <v/>
      </c>
      <c r="Y3645" t="str">
        <f t="shared" si="69"/>
        <v/>
      </c>
      <c r="AA3645">
        <v>0</v>
      </c>
      <c r="AC3645">
        <v>0</v>
      </c>
      <c r="AD3645">
        <v>0</v>
      </c>
      <c r="AG3645">
        <v>0</v>
      </c>
      <c r="AH3645">
        <v>4415.82</v>
      </c>
      <c r="AI3645">
        <v>308.78149999999999</v>
      </c>
      <c r="AJ3645">
        <v>0</v>
      </c>
      <c r="AK3645">
        <v>308.78149999999999</v>
      </c>
    </row>
    <row r="3646" spans="1:37" ht="19" customHeight="1">
      <c r="A3646" t="s">
        <v>1304</v>
      </c>
      <c r="B3646" t="s">
        <v>1305</v>
      </c>
      <c r="C3646" t="s">
        <v>1306</v>
      </c>
      <c r="D3646">
        <v>7</v>
      </c>
      <c r="E3646" t="s">
        <v>1040</v>
      </c>
      <c r="G3646" t="s">
        <v>1311</v>
      </c>
      <c r="H3646" t="s">
        <v>1311</v>
      </c>
      <c r="I3646" t="s">
        <v>1031</v>
      </c>
      <c r="J3646" t="s">
        <v>1032</v>
      </c>
      <c r="K3646">
        <v>0</v>
      </c>
      <c r="L3646">
        <v>3630</v>
      </c>
      <c r="M3646">
        <v>253.9967</v>
      </c>
      <c r="N3646">
        <v>0</v>
      </c>
      <c r="O3646">
        <v>253.9967</v>
      </c>
      <c r="P3646">
        <v>4</v>
      </c>
      <c r="R3646">
        <v>0</v>
      </c>
      <c r="S3646">
        <v>106.5714</v>
      </c>
      <c r="U3646">
        <f t="shared" si="65"/>
        <v>0</v>
      </c>
      <c r="V3646">
        <f t="shared" si="66"/>
        <v>4.8659530471723986</v>
      </c>
      <c r="W3646" t="str">
        <f t="shared" si="67"/>
        <v/>
      </c>
      <c r="X3646">
        <f t="shared" si="68"/>
        <v>0.3404782414150781</v>
      </c>
      <c r="Y3646" t="str">
        <f t="shared" si="69"/>
        <v/>
      </c>
      <c r="AA3646">
        <v>4</v>
      </c>
      <c r="AC3646">
        <v>0</v>
      </c>
      <c r="AD3646">
        <v>106.5714</v>
      </c>
      <c r="AF3646">
        <v>0</v>
      </c>
      <c r="AG3646">
        <v>0</v>
      </c>
      <c r="AH3646">
        <v>3630</v>
      </c>
      <c r="AI3646">
        <v>253.9967</v>
      </c>
      <c r="AJ3646">
        <v>0</v>
      </c>
      <c r="AK3646">
        <v>253.9967</v>
      </c>
    </row>
    <row r="3647" spans="1:37" ht="19" customHeight="1">
      <c r="A3647" t="s">
        <v>1304</v>
      </c>
      <c r="B3647" t="s">
        <v>1305</v>
      </c>
      <c r="C3647" t="s">
        <v>1306</v>
      </c>
      <c r="D3647">
        <v>6</v>
      </c>
      <c r="E3647" t="s">
        <v>1037</v>
      </c>
      <c r="G3647" t="s">
        <v>1311</v>
      </c>
      <c r="H3647" t="s">
        <v>1311</v>
      </c>
      <c r="I3647" t="s">
        <v>1031</v>
      </c>
      <c r="J3647" t="s">
        <v>1032</v>
      </c>
      <c r="K3647">
        <v>499</v>
      </c>
      <c r="L3647">
        <v>2419.9499999999998</v>
      </c>
      <c r="M3647">
        <v>204.37370000000001</v>
      </c>
      <c r="N3647">
        <v>34.980400000000003</v>
      </c>
      <c r="O3647">
        <v>169.39330000000001</v>
      </c>
      <c r="P3647">
        <v>3</v>
      </c>
      <c r="R3647">
        <v>0</v>
      </c>
      <c r="S3647">
        <v>18.333300000000001</v>
      </c>
      <c r="U3647">
        <f t="shared" si="65"/>
        <v>0</v>
      </c>
      <c r="V3647">
        <f t="shared" si="66"/>
        <v>26.535957338104247</v>
      </c>
      <c r="W3647" t="str">
        <f t="shared" si="67"/>
        <v/>
      </c>
      <c r="X3647">
        <f t="shared" si="68"/>
        <v>1.8579461053565551</v>
      </c>
      <c r="Y3647" t="str">
        <f t="shared" si="69"/>
        <v/>
      </c>
      <c r="AA3647">
        <v>3</v>
      </c>
      <c r="AC3647">
        <v>0</v>
      </c>
      <c r="AD3647">
        <v>18.333300000000001</v>
      </c>
      <c r="AF3647">
        <v>0</v>
      </c>
      <c r="AG3647">
        <v>499</v>
      </c>
      <c r="AH3647">
        <v>2419.9499999999998</v>
      </c>
      <c r="AI3647">
        <v>204.37370000000001</v>
      </c>
      <c r="AJ3647">
        <v>34.980400000000003</v>
      </c>
      <c r="AK3647">
        <v>169.39330000000001</v>
      </c>
    </row>
    <row r="3648" spans="1:37" ht="19" customHeight="1">
      <c r="A3648" t="s">
        <v>1304</v>
      </c>
      <c r="B3648" t="s">
        <v>1305</v>
      </c>
      <c r="C3648" t="s">
        <v>1306</v>
      </c>
      <c r="D3648">
        <v>7</v>
      </c>
      <c r="E3648" t="s">
        <v>1052</v>
      </c>
      <c r="G3648" t="s">
        <v>1311</v>
      </c>
      <c r="H3648" t="s">
        <v>1311</v>
      </c>
      <c r="I3648" t="s">
        <v>1031</v>
      </c>
      <c r="J3648" t="s">
        <v>1032</v>
      </c>
      <c r="K3648">
        <v>0</v>
      </c>
      <c r="L3648">
        <v>2871.55</v>
      </c>
      <c r="M3648">
        <v>200.82990000000001</v>
      </c>
      <c r="N3648">
        <v>0</v>
      </c>
      <c r="O3648">
        <v>200.82990000000001</v>
      </c>
      <c r="P3648">
        <v>0</v>
      </c>
      <c r="R3648">
        <v>0</v>
      </c>
      <c r="S3648">
        <v>27.857099999999999</v>
      </c>
      <c r="U3648">
        <f t="shared" si="65"/>
        <v>0</v>
      </c>
      <c r="V3648">
        <f t="shared" si="66"/>
        <v>14.725920091159116</v>
      </c>
      <c r="W3648" t="str">
        <f t="shared" si="67"/>
        <v/>
      </c>
      <c r="X3648">
        <f t="shared" si="68"/>
        <v>1.0298985075361655</v>
      </c>
      <c r="Y3648" t="str">
        <f t="shared" si="69"/>
        <v/>
      </c>
      <c r="AA3648">
        <v>0</v>
      </c>
      <c r="AC3648">
        <v>0</v>
      </c>
      <c r="AD3648">
        <v>27.857099999999999</v>
      </c>
      <c r="AF3648">
        <v>0</v>
      </c>
      <c r="AG3648">
        <v>0</v>
      </c>
      <c r="AH3648">
        <v>2871.55</v>
      </c>
      <c r="AI3648">
        <v>200.82990000000001</v>
      </c>
      <c r="AJ3648">
        <v>0</v>
      </c>
      <c r="AK3648">
        <v>200.82990000000001</v>
      </c>
    </row>
    <row r="3649" spans="1:37" ht="19" customHeight="1">
      <c r="A3649" t="s">
        <v>1304</v>
      </c>
      <c r="B3649" t="s">
        <v>1305</v>
      </c>
      <c r="C3649" t="s">
        <v>1306</v>
      </c>
      <c r="D3649">
        <v>6</v>
      </c>
      <c r="E3649" t="s">
        <v>1282</v>
      </c>
      <c r="G3649" t="s">
        <v>1311</v>
      </c>
      <c r="H3649" t="s">
        <v>1311</v>
      </c>
      <c r="I3649" t="s">
        <v>1031</v>
      </c>
      <c r="J3649" t="s">
        <v>1032</v>
      </c>
      <c r="K3649">
        <v>0</v>
      </c>
      <c r="L3649">
        <v>2221.59</v>
      </c>
      <c r="M3649">
        <v>155.39709999999999</v>
      </c>
      <c r="N3649">
        <v>0</v>
      </c>
      <c r="O3649">
        <v>155.39709999999999</v>
      </c>
      <c r="R3649">
        <v>0</v>
      </c>
      <c r="S3649">
        <v>16.5</v>
      </c>
      <c r="U3649">
        <f t="shared" si="65"/>
        <v>0</v>
      </c>
      <c r="V3649">
        <f t="shared" si="66"/>
        <v>22.440303030303031</v>
      </c>
      <c r="W3649" t="str">
        <f t="shared" si="67"/>
        <v/>
      </c>
      <c r="X3649">
        <f t="shared" si="68"/>
        <v>1.5696676767676767</v>
      </c>
      <c r="Y3649" t="str">
        <f t="shared" si="69"/>
        <v/>
      </c>
      <c r="AC3649">
        <v>0</v>
      </c>
      <c r="AD3649">
        <v>16.5</v>
      </c>
      <c r="AF3649">
        <v>0</v>
      </c>
      <c r="AG3649">
        <v>0</v>
      </c>
      <c r="AH3649">
        <v>2221.59</v>
      </c>
      <c r="AI3649">
        <v>155.39709999999999</v>
      </c>
      <c r="AJ3649">
        <v>0</v>
      </c>
      <c r="AK3649">
        <v>155.39709999999999</v>
      </c>
    </row>
    <row r="3650" spans="1:37" ht="19" customHeight="1">
      <c r="A3650" t="s">
        <v>1304</v>
      </c>
      <c r="B3650" t="s">
        <v>1305</v>
      </c>
      <c r="C3650" t="s">
        <v>1306</v>
      </c>
      <c r="D3650">
        <v>7</v>
      </c>
      <c r="E3650" t="s">
        <v>1297</v>
      </c>
      <c r="G3650" t="s">
        <v>1311</v>
      </c>
      <c r="H3650" t="s">
        <v>1311</v>
      </c>
      <c r="I3650" t="s">
        <v>1031</v>
      </c>
      <c r="J3650" t="s">
        <v>1032</v>
      </c>
      <c r="K3650">
        <v>0</v>
      </c>
      <c r="L3650">
        <v>1959.5</v>
      </c>
      <c r="M3650">
        <v>137.1311</v>
      </c>
      <c r="N3650">
        <v>0</v>
      </c>
      <c r="O3650">
        <v>137.1311</v>
      </c>
      <c r="P3650">
        <v>0</v>
      </c>
      <c r="R3650">
        <v>0</v>
      </c>
      <c r="S3650">
        <v>0</v>
      </c>
      <c r="U3650" t="str">
        <f t="shared" si="65"/>
        <v/>
      </c>
      <c r="V3650" t="str">
        <f t="shared" si="66"/>
        <v/>
      </c>
      <c r="W3650" t="str">
        <f t="shared" si="67"/>
        <v/>
      </c>
      <c r="X3650" t="str">
        <f t="shared" si="68"/>
        <v/>
      </c>
      <c r="Y3650" t="str">
        <f t="shared" si="69"/>
        <v/>
      </c>
      <c r="AA3650">
        <v>0</v>
      </c>
      <c r="AC3650">
        <v>0</v>
      </c>
      <c r="AD3650">
        <v>0</v>
      </c>
      <c r="AG3650">
        <v>0</v>
      </c>
      <c r="AH3650">
        <v>1959.5</v>
      </c>
      <c r="AI3650">
        <v>137.1311</v>
      </c>
      <c r="AJ3650">
        <v>0</v>
      </c>
      <c r="AK3650">
        <v>137.1311</v>
      </c>
    </row>
    <row r="3651" spans="1:37" ht="19" customHeight="1">
      <c r="A3651" t="s">
        <v>1304</v>
      </c>
      <c r="B3651" t="s">
        <v>1305</v>
      </c>
      <c r="C3651" t="s">
        <v>1306</v>
      </c>
      <c r="D3651">
        <v>2</v>
      </c>
      <c r="E3651" t="s">
        <v>1307</v>
      </c>
      <c r="G3651" t="s">
        <v>1311</v>
      </c>
      <c r="H3651" t="s">
        <v>1311</v>
      </c>
      <c r="I3651" t="s">
        <v>1031</v>
      </c>
      <c r="J3651" t="s">
        <v>1032</v>
      </c>
      <c r="K3651">
        <v>1698</v>
      </c>
      <c r="L3651">
        <v>190.71</v>
      </c>
      <c r="M3651">
        <v>132.15880000000001</v>
      </c>
      <c r="N3651">
        <v>118.83620000000001</v>
      </c>
      <c r="O3651">
        <v>13.3226</v>
      </c>
      <c r="P3651">
        <v>0</v>
      </c>
      <c r="R3651">
        <v>0</v>
      </c>
      <c r="S3651">
        <v>7.5</v>
      </c>
      <c r="U3651">
        <f t="shared" si="65"/>
        <v>0</v>
      </c>
      <c r="V3651">
        <f t="shared" si="66"/>
        <v>125.914</v>
      </c>
      <c r="W3651" t="str">
        <f t="shared" si="67"/>
        <v/>
      </c>
      <c r="X3651">
        <f t="shared" si="68"/>
        <v>8.8105866666666675</v>
      </c>
      <c r="Y3651" t="str">
        <f t="shared" si="69"/>
        <v/>
      </c>
      <c r="AA3651">
        <v>0</v>
      </c>
      <c r="AC3651">
        <v>0</v>
      </c>
      <c r="AD3651">
        <v>7.5</v>
      </c>
      <c r="AF3651">
        <v>0</v>
      </c>
      <c r="AG3651">
        <v>1698</v>
      </c>
      <c r="AH3651">
        <v>190.71</v>
      </c>
      <c r="AI3651">
        <v>132.15880000000001</v>
      </c>
      <c r="AJ3651">
        <v>118.83620000000001</v>
      </c>
      <c r="AK3651">
        <v>13.3226</v>
      </c>
    </row>
    <row r="3652" spans="1:37" ht="19" customHeight="1">
      <c r="A3652" t="s">
        <v>1304</v>
      </c>
      <c r="B3652" t="s">
        <v>1305</v>
      </c>
      <c r="C3652" t="s">
        <v>1306</v>
      </c>
      <c r="D3652">
        <v>7</v>
      </c>
      <c r="E3652" t="s">
        <v>1050</v>
      </c>
      <c r="F3652" t="s">
        <v>1050</v>
      </c>
      <c r="G3652" t="s">
        <v>1311</v>
      </c>
      <c r="H3652" t="s">
        <v>1311</v>
      </c>
      <c r="I3652" t="s">
        <v>1031</v>
      </c>
      <c r="J3652" t="s">
        <v>1042</v>
      </c>
      <c r="K3652">
        <v>126</v>
      </c>
      <c r="L3652">
        <v>0</v>
      </c>
      <c r="M3652">
        <v>126</v>
      </c>
      <c r="N3652">
        <v>126</v>
      </c>
      <c r="O3652">
        <v>0</v>
      </c>
      <c r="Q3652">
        <v>114.8571</v>
      </c>
      <c r="R3652">
        <v>0.42859999999999998</v>
      </c>
      <c r="S3652">
        <v>107.5714</v>
      </c>
      <c r="T3652">
        <v>1.1429</v>
      </c>
      <c r="U3652">
        <f t="shared" ref="U3652:U3803" si="70">IFERROR(T3652/S3652,"")</f>
        <v>1.0624571215025556E-2</v>
      </c>
      <c r="V3652">
        <f t="shared" ref="V3652:V3803" si="71">IFERROR((K3652+L3652)/D3652/S3652,"")</f>
        <v>0.16733072173458746</v>
      </c>
      <c r="W3652">
        <f t="shared" ref="W3652:W3803" si="72">IFERROR((K3652+L3652)/D3652/T3652,"")</f>
        <v>15.749409397147607</v>
      </c>
      <c r="X3652">
        <f t="shared" ref="X3652:X3803" si="73">IFERROR(M3652/D3652/S3652,"")</f>
        <v>0.16733072173458746</v>
      </c>
      <c r="Y3652">
        <f t="shared" ref="Y3652:Y3803" si="74">IFERROR(M3652/D3652/T3652,"")</f>
        <v>15.749409397147607</v>
      </c>
      <c r="AB3652">
        <v>114.8571</v>
      </c>
      <c r="AC3652">
        <v>0.42859999999999998</v>
      </c>
      <c r="AD3652">
        <v>107.5714</v>
      </c>
      <c r="AE3652">
        <v>1.1429</v>
      </c>
      <c r="AF3652">
        <v>1.0848399999999999E-2</v>
      </c>
      <c r="AG3652">
        <v>126</v>
      </c>
      <c r="AH3652">
        <v>0</v>
      </c>
      <c r="AI3652">
        <v>126</v>
      </c>
      <c r="AJ3652">
        <v>126</v>
      </c>
      <c r="AK3652">
        <v>0</v>
      </c>
    </row>
    <row r="3653" spans="1:37" ht="19" customHeight="1">
      <c r="A3653" t="s">
        <v>1304</v>
      </c>
      <c r="B3653" t="s">
        <v>1305</v>
      </c>
      <c r="C3653" t="s">
        <v>1306</v>
      </c>
      <c r="D3653">
        <v>7</v>
      </c>
      <c r="E3653" t="s">
        <v>1047</v>
      </c>
      <c r="G3653" t="s">
        <v>1311</v>
      </c>
      <c r="H3653" t="s">
        <v>1311</v>
      </c>
      <c r="I3653" t="s">
        <v>1031</v>
      </c>
      <c r="J3653" t="s">
        <v>1032</v>
      </c>
      <c r="K3653">
        <v>0</v>
      </c>
      <c r="L3653">
        <v>1375.45</v>
      </c>
      <c r="M3653">
        <v>96.193600000000004</v>
      </c>
      <c r="N3653">
        <v>0</v>
      </c>
      <c r="O3653">
        <v>96.193600000000004</v>
      </c>
      <c r="P3653">
        <v>0</v>
      </c>
      <c r="R3653">
        <v>0</v>
      </c>
      <c r="S3653">
        <v>0</v>
      </c>
      <c r="U3653" t="str">
        <f t="shared" si="70"/>
        <v/>
      </c>
      <c r="V3653" t="str">
        <f t="shared" si="71"/>
        <v/>
      </c>
      <c r="W3653" t="str">
        <f t="shared" si="72"/>
        <v/>
      </c>
      <c r="X3653" t="str">
        <f t="shared" si="73"/>
        <v/>
      </c>
      <c r="Y3653" t="str">
        <f t="shared" si="74"/>
        <v/>
      </c>
      <c r="AA3653">
        <v>0</v>
      </c>
      <c r="AC3653">
        <v>0</v>
      </c>
      <c r="AD3653">
        <v>0</v>
      </c>
      <c r="AG3653">
        <v>0</v>
      </c>
      <c r="AH3653">
        <v>1375.45</v>
      </c>
      <c r="AI3653">
        <v>96.193600000000004</v>
      </c>
      <c r="AJ3653">
        <v>0</v>
      </c>
      <c r="AK3653">
        <v>96.193600000000004</v>
      </c>
    </row>
    <row r="3654" spans="1:37" ht="19" customHeight="1">
      <c r="A3654" t="s">
        <v>1304</v>
      </c>
      <c r="B3654" t="s">
        <v>1305</v>
      </c>
      <c r="C3654" t="s">
        <v>1306</v>
      </c>
      <c r="D3654">
        <v>7</v>
      </c>
      <c r="E3654" t="s">
        <v>1048</v>
      </c>
      <c r="G3654" t="s">
        <v>1311</v>
      </c>
      <c r="H3654" t="s">
        <v>1311</v>
      </c>
      <c r="I3654" t="s">
        <v>1031</v>
      </c>
      <c r="J3654" t="s">
        <v>1032</v>
      </c>
      <c r="K3654">
        <v>0</v>
      </c>
      <c r="L3654">
        <v>1304</v>
      </c>
      <c r="M3654">
        <v>91.205500000000001</v>
      </c>
      <c r="N3654">
        <v>0</v>
      </c>
      <c r="O3654">
        <v>91.205500000000001</v>
      </c>
      <c r="P3654">
        <v>9</v>
      </c>
      <c r="R3654">
        <v>0</v>
      </c>
      <c r="S3654">
        <v>76</v>
      </c>
      <c r="U3654">
        <f t="shared" si="70"/>
        <v>0</v>
      </c>
      <c r="V3654">
        <f t="shared" si="71"/>
        <v>2.4511278195488719</v>
      </c>
      <c r="W3654" t="str">
        <f t="shared" si="72"/>
        <v/>
      </c>
      <c r="X3654">
        <f t="shared" si="73"/>
        <v>0.17143890977443607</v>
      </c>
      <c r="Y3654" t="str">
        <f t="shared" si="74"/>
        <v/>
      </c>
      <c r="AA3654">
        <v>9</v>
      </c>
      <c r="AC3654">
        <v>0</v>
      </c>
      <c r="AD3654">
        <v>76</v>
      </c>
      <c r="AF3654">
        <v>0</v>
      </c>
      <c r="AG3654">
        <v>0</v>
      </c>
      <c r="AH3654">
        <v>1304</v>
      </c>
      <c r="AI3654">
        <v>91.205500000000001</v>
      </c>
      <c r="AJ3654">
        <v>0</v>
      </c>
      <c r="AK3654">
        <v>91.205500000000001</v>
      </c>
    </row>
    <row r="3655" spans="1:37" ht="19" customHeight="1">
      <c r="A3655" t="s">
        <v>1304</v>
      </c>
      <c r="B3655" t="s">
        <v>1305</v>
      </c>
      <c r="C3655" t="s">
        <v>1306</v>
      </c>
      <c r="D3655">
        <v>7</v>
      </c>
      <c r="E3655" t="s">
        <v>1043</v>
      </c>
      <c r="G3655" t="s">
        <v>1311</v>
      </c>
      <c r="H3655" t="s">
        <v>1311</v>
      </c>
      <c r="I3655" t="s">
        <v>1031</v>
      </c>
      <c r="J3655" t="s">
        <v>1032</v>
      </c>
      <c r="K3655">
        <v>0</v>
      </c>
      <c r="L3655">
        <v>1154.56</v>
      </c>
      <c r="M3655">
        <v>80.740600000000001</v>
      </c>
      <c r="N3655">
        <v>0</v>
      </c>
      <c r="O3655">
        <v>80.740600000000001</v>
      </c>
      <c r="P3655">
        <v>53</v>
      </c>
      <c r="R3655">
        <v>0</v>
      </c>
      <c r="S3655">
        <v>203.1429</v>
      </c>
      <c r="U3655">
        <f t="shared" si="70"/>
        <v>0</v>
      </c>
      <c r="V3655">
        <f t="shared" si="71"/>
        <v>0.81192669227988201</v>
      </c>
      <c r="W3655" t="str">
        <f t="shared" si="72"/>
        <v/>
      </c>
      <c r="X3655">
        <f t="shared" si="73"/>
        <v>5.6779594209649606E-2</v>
      </c>
      <c r="Y3655" t="str">
        <f t="shared" si="74"/>
        <v/>
      </c>
      <c r="AA3655">
        <v>53</v>
      </c>
      <c r="AC3655">
        <v>0</v>
      </c>
      <c r="AD3655">
        <v>203.1429</v>
      </c>
      <c r="AF3655">
        <v>0</v>
      </c>
      <c r="AG3655">
        <v>0</v>
      </c>
      <c r="AH3655">
        <v>1154.56</v>
      </c>
      <c r="AI3655">
        <v>80.740600000000001</v>
      </c>
      <c r="AJ3655">
        <v>0</v>
      </c>
      <c r="AK3655">
        <v>80.740600000000001</v>
      </c>
    </row>
    <row r="3656" spans="1:37" ht="19" customHeight="1">
      <c r="A3656" t="s">
        <v>1304</v>
      </c>
      <c r="B3656" t="s">
        <v>1305</v>
      </c>
      <c r="C3656" t="s">
        <v>1306</v>
      </c>
      <c r="D3656">
        <v>4</v>
      </c>
      <c r="E3656" t="s">
        <v>1049</v>
      </c>
      <c r="G3656" t="s">
        <v>1311</v>
      </c>
      <c r="H3656" t="s">
        <v>1311</v>
      </c>
      <c r="I3656" t="s">
        <v>1031</v>
      </c>
      <c r="J3656" t="s">
        <v>1032</v>
      </c>
      <c r="K3656">
        <v>0</v>
      </c>
      <c r="L3656">
        <v>1011.07</v>
      </c>
      <c r="M3656">
        <v>70.771900000000002</v>
      </c>
      <c r="N3656">
        <v>0</v>
      </c>
      <c r="O3656">
        <v>70.771900000000002</v>
      </c>
      <c r="R3656">
        <v>0</v>
      </c>
      <c r="S3656">
        <v>21.75</v>
      </c>
      <c r="U3656">
        <f t="shared" si="70"/>
        <v>0</v>
      </c>
      <c r="V3656">
        <f t="shared" si="71"/>
        <v>11.621494252873564</v>
      </c>
      <c r="W3656" t="str">
        <f t="shared" si="72"/>
        <v/>
      </c>
      <c r="X3656">
        <f t="shared" si="73"/>
        <v>0.81347011494252874</v>
      </c>
      <c r="Y3656" t="str">
        <f t="shared" si="74"/>
        <v/>
      </c>
      <c r="AC3656">
        <v>0</v>
      </c>
      <c r="AD3656">
        <v>21.75</v>
      </c>
      <c r="AF3656">
        <v>0</v>
      </c>
      <c r="AG3656">
        <v>0</v>
      </c>
      <c r="AH3656">
        <v>1011.07</v>
      </c>
      <c r="AI3656">
        <v>70.771900000000002</v>
      </c>
      <c r="AJ3656">
        <v>0</v>
      </c>
      <c r="AK3656">
        <v>70.771900000000002</v>
      </c>
    </row>
    <row r="3657" spans="1:37" ht="19" customHeight="1">
      <c r="A3657" t="s">
        <v>1304</v>
      </c>
      <c r="B3657" t="s">
        <v>1305</v>
      </c>
      <c r="C3657" t="s">
        <v>1306</v>
      </c>
      <c r="D3657">
        <v>4</v>
      </c>
      <c r="E3657" t="s">
        <v>1051</v>
      </c>
      <c r="G3657" t="s">
        <v>1311</v>
      </c>
      <c r="H3657" t="s">
        <v>1311</v>
      </c>
      <c r="I3657" t="s">
        <v>1031</v>
      </c>
      <c r="J3657" t="s">
        <v>1032</v>
      </c>
      <c r="K3657">
        <v>0</v>
      </c>
      <c r="L3657">
        <v>711.36</v>
      </c>
      <c r="M3657">
        <v>49.726199999999999</v>
      </c>
      <c r="N3657">
        <v>0</v>
      </c>
      <c r="O3657">
        <v>49.726199999999999</v>
      </c>
      <c r="R3657">
        <v>0</v>
      </c>
      <c r="S3657">
        <v>0</v>
      </c>
      <c r="U3657" t="str">
        <f t="shared" si="70"/>
        <v/>
      </c>
      <c r="V3657" t="str">
        <f t="shared" si="71"/>
        <v/>
      </c>
      <c r="W3657" t="str">
        <f t="shared" si="72"/>
        <v/>
      </c>
      <c r="X3657" t="str">
        <f t="shared" si="73"/>
        <v/>
      </c>
      <c r="Y3657" t="str">
        <f t="shared" si="74"/>
        <v/>
      </c>
      <c r="AC3657">
        <v>0</v>
      </c>
      <c r="AD3657">
        <v>0</v>
      </c>
      <c r="AG3657">
        <v>0</v>
      </c>
      <c r="AH3657">
        <v>711.36</v>
      </c>
      <c r="AI3657">
        <v>49.726199999999999</v>
      </c>
      <c r="AJ3657">
        <v>0</v>
      </c>
      <c r="AK3657">
        <v>49.726199999999999</v>
      </c>
    </row>
    <row r="3658" spans="1:37" ht="19" customHeight="1">
      <c r="A3658" t="s">
        <v>1304</v>
      </c>
      <c r="B3658" t="s">
        <v>1305</v>
      </c>
      <c r="C3658" t="s">
        <v>1306</v>
      </c>
      <c r="D3658">
        <v>7</v>
      </c>
      <c r="E3658" t="s">
        <v>1053</v>
      </c>
      <c r="F3658" t="s">
        <v>1053</v>
      </c>
      <c r="G3658" t="s">
        <v>1311</v>
      </c>
      <c r="H3658" t="s">
        <v>1311</v>
      </c>
      <c r="I3658" t="s">
        <v>1031</v>
      </c>
      <c r="J3658" t="s">
        <v>1032</v>
      </c>
      <c r="K3658">
        <v>396</v>
      </c>
      <c r="L3658">
        <v>0</v>
      </c>
      <c r="M3658">
        <v>27.683599999999998</v>
      </c>
      <c r="N3658">
        <v>27.683599999999998</v>
      </c>
      <c r="O3658">
        <v>0</v>
      </c>
      <c r="R3658">
        <v>18.857099999999999</v>
      </c>
      <c r="S3658">
        <v>86.142899999999997</v>
      </c>
      <c r="T3658">
        <v>0.85709999999999997</v>
      </c>
      <c r="U3658">
        <f t="shared" si="70"/>
        <v>9.9497462936585599E-3</v>
      </c>
      <c r="V3658">
        <f t="shared" si="71"/>
        <v>0.65671609118602425</v>
      </c>
      <c r="W3658">
        <f t="shared" si="72"/>
        <v>66.003300165008255</v>
      </c>
      <c r="X3658">
        <f t="shared" si="73"/>
        <v>4.5909761570599547E-2</v>
      </c>
      <c r="Y3658">
        <f t="shared" si="74"/>
        <v>4.6141640415354095</v>
      </c>
      <c r="AC3658">
        <v>18.857099999999999</v>
      </c>
      <c r="AD3658">
        <v>86.142899999999997</v>
      </c>
      <c r="AE3658">
        <v>0.85709999999999997</v>
      </c>
      <c r="AF3658">
        <v>9.0441299999999992E-3</v>
      </c>
      <c r="AG3658">
        <v>396</v>
      </c>
      <c r="AH3658">
        <v>0</v>
      </c>
      <c r="AI3658">
        <v>27.683599999999998</v>
      </c>
      <c r="AJ3658">
        <v>27.683599999999998</v>
      </c>
      <c r="AK3658">
        <v>0</v>
      </c>
    </row>
    <row r="3659" spans="1:37" ht="19" customHeight="1">
      <c r="A3659" t="s">
        <v>1304</v>
      </c>
      <c r="B3659" t="s">
        <v>1305</v>
      </c>
      <c r="C3659" t="s">
        <v>1306</v>
      </c>
      <c r="D3659">
        <v>7</v>
      </c>
      <c r="E3659" t="s">
        <v>1041</v>
      </c>
      <c r="F3659" t="s">
        <v>1041</v>
      </c>
      <c r="G3659" t="s">
        <v>1311</v>
      </c>
      <c r="H3659" t="s">
        <v>1311</v>
      </c>
      <c r="I3659" t="s">
        <v>1031</v>
      </c>
      <c r="J3659" t="s">
        <v>1042</v>
      </c>
      <c r="K3659">
        <v>21</v>
      </c>
      <c r="L3659">
        <v>0</v>
      </c>
      <c r="M3659">
        <v>21</v>
      </c>
      <c r="N3659">
        <v>21</v>
      </c>
      <c r="O3659">
        <v>0</v>
      </c>
      <c r="Q3659">
        <v>253</v>
      </c>
      <c r="R3659">
        <v>6.4286000000000003</v>
      </c>
      <c r="S3659">
        <v>251.28569999999999</v>
      </c>
      <c r="T3659">
        <v>0.57140000000000002</v>
      </c>
      <c r="U3659">
        <f t="shared" si="70"/>
        <v>2.273905757470481E-3</v>
      </c>
      <c r="V3659">
        <f t="shared" si="71"/>
        <v>1.1938602156827866E-2</v>
      </c>
      <c r="W3659">
        <f t="shared" si="72"/>
        <v>5.2502625131256559</v>
      </c>
      <c r="X3659">
        <f t="shared" si="73"/>
        <v>1.1938602156827866E-2</v>
      </c>
      <c r="Y3659">
        <f t="shared" si="74"/>
        <v>5.2502625131256559</v>
      </c>
      <c r="AB3659">
        <v>253</v>
      </c>
      <c r="AC3659">
        <v>6.4286000000000003</v>
      </c>
      <c r="AD3659">
        <v>251.28569999999999</v>
      </c>
      <c r="AE3659">
        <v>0.57140000000000002</v>
      </c>
      <c r="AF3659">
        <v>2.2486899999999998E-3</v>
      </c>
      <c r="AG3659">
        <v>21</v>
      </c>
      <c r="AH3659">
        <v>0</v>
      </c>
      <c r="AI3659">
        <v>21</v>
      </c>
      <c r="AJ3659">
        <v>21</v>
      </c>
      <c r="AK3659">
        <v>0</v>
      </c>
    </row>
    <row r="3660" spans="1:37" ht="19" customHeight="1">
      <c r="A3660" t="s">
        <v>1304</v>
      </c>
      <c r="B3660" t="s">
        <v>1305</v>
      </c>
      <c r="C3660" t="s">
        <v>1306</v>
      </c>
      <c r="D3660">
        <v>7</v>
      </c>
      <c r="E3660" t="s">
        <v>1054</v>
      </c>
      <c r="F3660" t="s">
        <v>1055</v>
      </c>
      <c r="G3660" t="s">
        <v>1311</v>
      </c>
      <c r="H3660" t="s">
        <v>1311</v>
      </c>
      <c r="I3660" t="s">
        <v>1031</v>
      </c>
      <c r="J3660" t="s">
        <v>1032</v>
      </c>
      <c r="K3660">
        <v>0</v>
      </c>
      <c r="L3660">
        <v>0</v>
      </c>
      <c r="M3660">
        <v>0</v>
      </c>
      <c r="N3660">
        <v>0</v>
      </c>
      <c r="O3660">
        <v>0</v>
      </c>
      <c r="Q3660">
        <v>26144.142899999999</v>
      </c>
      <c r="R3660">
        <v>2512.4286000000002</v>
      </c>
      <c r="S3660">
        <v>26591.428599999999</v>
      </c>
      <c r="T3660">
        <v>0</v>
      </c>
      <c r="U3660">
        <f t="shared" si="70"/>
        <v>0</v>
      </c>
      <c r="V3660">
        <f t="shared" si="71"/>
        <v>0</v>
      </c>
      <c r="W3660" t="str">
        <f t="shared" si="72"/>
        <v/>
      </c>
      <c r="X3660">
        <f t="shared" si="73"/>
        <v>0</v>
      </c>
      <c r="Y3660" t="str">
        <f t="shared" si="74"/>
        <v/>
      </c>
      <c r="AB3660">
        <v>26144.142899999999</v>
      </c>
      <c r="AC3660">
        <v>2512.4286000000002</v>
      </c>
      <c r="AD3660">
        <v>26591.428599999999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</row>
    <row r="3661" spans="1:37">
      <c r="A3661" t="s">
        <v>1304</v>
      </c>
      <c r="B3661" t="s">
        <v>1305</v>
      </c>
      <c r="C3661" t="s">
        <v>1306</v>
      </c>
      <c r="D3661">
        <v>7</v>
      </c>
      <c r="E3661" t="s">
        <v>1057</v>
      </c>
      <c r="F3661" t="s">
        <v>1058</v>
      </c>
      <c r="G3661" t="s">
        <v>1311</v>
      </c>
      <c r="H3661" t="s">
        <v>1311</v>
      </c>
      <c r="I3661" t="s">
        <v>1031</v>
      </c>
      <c r="J3661" t="s">
        <v>1039</v>
      </c>
      <c r="K3661">
        <v>0</v>
      </c>
      <c r="L3661">
        <v>0</v>
      </c>
      <c r="M3661">
        <v>0</v>
      </c>
      <c r="N3661">
        <v>0</v>
      </c>
      <c r="O3661">
        <v>0</v>
      </c>
      <c r="R3661">
        <v>0</v>
      </c>
      <c r="S3661">
        <v>0</v>
      </c>
      <c r="T3661">
        <v>0</v>
      </c>
      <c r="U3661" t="str">
        <f t="shared" si="70"/>
        <v/>
      </c>
      <c r="V3661" t="str">
        <f t="shared" si="71"/>
        <v/>
      </c>
      <c r="W3661" t="str">
        <f t="shared" si="72"/>
        <v/>
      </c>
      <c r="X3661" t="str">
        <f t="shared" si="73"/>
        <v/>
      </c>
      <c r="Y3661" t="str">
        <f t="shared" si="74"/>
        <v/>
      </c>
    </row>
    <row r="3662" spans="1:37">
      <c r="A3662" t="s">
        <v>1304</v>
      </c>
      <c r="B3662" t="s">
        <v>1305</v>
      </c>
      <c r="C3662" t="s">
        <v>1306</v>
      </c>
      <c r="D3662">
        <v>7</v>
      </c>
      <c r="E3662" t="s">
        <v>1059</v>
      </c>
      <c r="G3662" t="s">
        <v>1311</v>
      </c>
      <c r="H3662" t="s">
        <v>1311</v>
      </c>
      <c r="I3662" t="s">
        <v>1031</v>
      </c>
      <c r="J3662" t="s">
        <v>1039</v>
      </c>
      <c r="K3662">
        <v>0</v>
      </c>
      <c r="L3662">
        <v>0</v>
      </c>
      <c r="M3662">
        <v>0</v>
      </c>
      <c r="N3662">
        <v>0</v>
      </c>
      <c r="O3662">
        <v>0</v>
      </c>
      <c r="R3662">
        <v>0</v>
      </c>
      <c r="S3662">
        <v>0.1429</v>
      </c>
      <c r="T3662">
        <v>0</v>
      </c>
      <c r="U3662">
        <f t="shared" si="70"/>
        <v>0</v>
      </c>
      <c r="V3662">
        <f t="shared" si="71"/>
        <v>0</v>
      </c>
      <c r="W3662" t="str">
        <f t="shared" si="72"/>
        <v/>
      </c>
      <c r="X3662">
        <f t="shared" si="73"/>
        <v>0</v>
      </c>
      <c r="Y3662" t="str">
        <f t="shared" si="74"/>
        <v/>
      </c>
    </row>
    <row r="3663" spans="1:37">
      <c r="A3663" t="s">
        <v>1304</v>
      </c>
      <c r="B3663" t="s">
        <v>1305</v>
      </c>
      <c r="C3663" t="s">
        <v>1306</v>
      </c>
      <c r="D3663">
        <v>7</v>
      </c>
      <c r="E3663" t="s">
        <v>1060</v>
      </c>
      <c r="F3663" t="s">
        <v>1061</v>
      </c>
      <c r="G3663" t="s">
        <v>1311</v>
      </c>
      <c r="H3663" t="s">
        <v>1311</v>
      </c>
      <c r="I3663" t="s">
        <v>1031</v>
      </c>
      <c r="J3663" t="s">
        <v>1042</v>
      </c>
      <c r="K3663">
        <v>0</v>
      </c>
      <c r="L3663">
        <v>0</v>
      </c>
      <c r="M3663">
        <v>0</v>
      </c>
      <c r="N3663">
        <v>0</v>
      </c>
      <c r="O3663">
        <v>0</v>
      </c>
      <c r="R3663">
        <v>0</v>
      </c>
      <c r="S3663">
        <v>0</v>
      </c>
      <c r="T3663">
        <v>0</v>
      </c>
      <c r="U3663" t="str">
        <f t="shared" si="70"/>
        <v/>
      </c>
      <c r="V3663" t="str">
        <f t="shared" si="71"/>
        <v/>
      </c>
      <c r="W3663" t="str">
        <f t="shared" si="72"/>
        <v/>
      </c>
      <c r="X3663" t="str">
        <f t="shared" si="73"/>
        <v/>
      </c>
      <c r="Y3663" t="str">
        <f t="shared" si="74"/>
        <v/>
      </c>
    </row>
    <row r="3664" spans="1:37">
      <c r="A3664" t="s">
        <v>1304</v>
      </c>
      <c r="B3664" t="s">
        <v>1305</v>
      </c>
      <c r="C3664" t="s">
        <v>1306</v>
      </c>
      <c r="D3664">
        <v>7</v>
      </c>
      <c r="E3664" t="s">
        <v>1045</v>
      </c>
      <c r="F3664" t="s">
        <v>1046</v>
      </c>
      <c r="G3664" t="s">
        <v>1311</v>
      </c>
      <c r="H3664" t="s">
        <v>1311</v>
      </c>
      <c r="I3664" t="s">
        <v>1031</v>
      </c>
      <c r="J3664" t="s">
        <v>1032</v>
      </c>
      <c r="K3664">
        <v>0</v>
      </c>
      <c r="L3664">
        <v>0</v>
      </c>
      <c r="M3664">
        <v>0</v>
      </c>
      <c r="N3664">
        <v>0</v>
      </c>
      <c r="O3664">
        <v>0</v>
      </c>
      <c r="Q3664">
        <v>198.71430000000001</v>
      </c>
      <c r="R3664">
        <v>0</v>
      </c>
      <c r="S3664">
        <v>198.71430000000001</v>
      </c>
      <c r="T3664">
        <v>0</v>
      </c>
      <c r="U3664">
        <f t="shared" si="70"/>
        <v>0</v>
      </c>
      <c r="V3664">
        <f t="shared" si="71"/>
        <v>0</v>
      </c>
      <c r="W3664" t="str">
        <f t="shared" si="72"/>
        <v/>
      </c>
      <c r="X3664">
        <f t="shared" si="73"/>
        <v>0</v>
      </c>
      <c r="Y3664" t="str">
        <f t="shared" si="74"/>
        <v/>
      </c>
    </row>
    <row r="3665" spans="1:25">
      <c r="A3665" t="s">
        <v>1304</v>
      </c>
      <c r="B3665" t="s">
        <v>1305</v>
      </c>
      <c r="C3665" t="s">
        <v>1306</v>
      </c>
      <c r="D3665">
        <v>7</v>
      </c>
      <c r="E3665" t="s">
        <v>1063</v>
      </c>
      <c r="G3665" t="s">
        <v>1311</v>
      </c>
      <c r="H3665" t="s">
        <v>1311</v>
      </c>
      <c r="I3665" t="s">
        <v>1031</v>
      </c>
      <c r="J3665" t="s">
        <v>1039</v>
      </c>
      <c r="K3665">
        <v>0</v>
      </c>
      <c r="L3665">
        <v>0</v>
      </c>
      <c r="M3665">
        <v>0</v>
      </c>
      <c r="N3665">
        <v>0</v>
      </c>
      <c r="O3665">
        <v>0</v>
      </c>
      <c r="Q3665">
        <v>0</v>
      </c>
      <c r="R3665">
        <v>0</v>
      </c>
      <c r="S3665">
        <v>0</v>
      </c>
      <c r="T3665">
        <v>0</v>
      </c>
      <c r="U3665" t="str">
        <f t="shared" si="70"/>
        <v/>
      </c>
      <c r="V3665" t="str">
        <f t="shared" si="71"/>
        <v/>
      </c>
      <c r="W3665" t="str">
        <f t="shared" si="72"/>
        <v/>
      </c>
      <c r="X3665" t="str">
        <f t="shared" si="73"/>
        <v/>
      </c>
      <c r="Y3665" t="str">
        <f t="shared" si="74"/>
        <v/>
      </c>
    </row>
    <row r="3666" spans="1:25">
      <c r="A3666" t="s">
        <v>1304</v>
      </c>
      <c r="B3666" t="s">
        <v>1305</v>
      </c>
      <c r="C3666" t="s">
        <v>1306</v>
      </c>
      <c r="D3666">
        <v>7</v>
      </c>
      <c r="E3666" t="s">
        <v>1064</v>
      </c>
      <c r="F3666" t="s">
        <v>1064</v>
      </c>
      <c r="G3666" t="s">
        <v>1064</v>
      </c>
      <c r="H3666" t="s">
        <v>1065</v>
      </c>
      <c r="I3666" t="s">
        <v>1066</v>
      </c>
      <c r="J3666" t="s">
        <v>1039</v>
      </c>
      <c r="K3666">
        <v>29976.41</v>
      </c>
      <c r="L3666">
        <v>0</v>
      </c>
      <c r="M3666">
        <v>209667.21359999999</v>
      </c>
      <c r="N3666">
        <v>209667.21359999999</v>
      </c>
      <c r="O3666">
        <v>0</v>
      </c>
      <c r="Q3666">
        <v>65986.142900000006</v>
      </c>
      <c r="R3666">
        <v>26318.2857</v>
      </c>
      <c r="S3666">
        <v>66656.571400000001</v>
      </c>
      <c r="T3666">
        <v>3462.1428999999998</v>
      </c>
      <c r="U3666">
        <f t="shared" si="70"/>
        <v>5.1940008723580997E-2</v>
      </c>
      <c r="V3666">
        <f t="shared" si="71"/>
        <v>6.4244892825589969E-2</v>
      </c>
      <c r="W3666">
        <f t="shared" si="72"/>
        <v>1.2369056995637833</v>
      </c>
      <c r="X3666">
        <f t="shared" si="73"/>
        <v>0.44935493165365964</v>
      </c>
      <c r="Y3666">
        <f t="shared" si="74"/>
        <v>8.6514219519114253</v>
      </c>
    </row>
    <row r="3667" spans="1:25">
      <c r="A3667" t="s">
        <v>1304</v>
      </c>
      <c r="B3667" t="s">
        <v>1305</v>
      </c>
      <c r="C3667" t="s">
        <v>1306</v>
      </c>
      <c r="D3667">
        <v>7</v>
      </c>
      <c r="E3667" t="s">
        <v>1067</v>
      </c>
      <c r="F3667" t="s">
        <v>1067</v>
      </c>
      <c r="G3667" t="s">
        <v>1067</v>
      </c>
      <c r="H3667" t="s">
        <v>1066</v>
      </c>
      <c r="I3667" t="s">
        <v>1066</v>
      </c>
      <c r="J3667" t="s">
        <v>1032</v>
      </c>
      <c r="K3667">
        <v>552947</v>
      </c>
      <c r="L3667">
        <v>0</v>
      </c>
      <c r="M3667">
        <v>38679.711300000003</v>
      </c>
      <c r="N3667">
        <v>38679.711300000003</v>
      </c>
      <c r="O3667">
        <v>0</v>
      </c>
      <c r="P3667">
        <v>671.14290000000005</v>
      </c>
      <c r="Q3667">
        <v>7292.7142999999996</v>
      </c>
      <c r="R3667">
        <v>628</v>
      </c>
      <c r="S3667">
        <v>7668.8571000000002</v>
      </c>
      <c r="T3667">
        <v>68.714299999999994</v>
      </c>
      <c r="U3667">
        <f t="shared" si="70"/>
        <v>8.9601747827586977E-3</v>
      </c>
      <c r="V3667">
        <f t="shared" si="71"/>
        <v>10.300417329647278</v>
      </c>
      <c r="W3667">
        <f t="shared" si="72"/>
        <v>1149.5777235805149</v>
      </c>
      <c r="X3667">
        <f t="shared" si="73"/>
        <v>0.72053409925413048</v>
      </c>
      <c r="Y3667">
        <f t="shared" si="74"/>
        <v>80.415183489566857</v>
      </c>
    </row>
    <row r="3668" spans="1:25">
      <c r="A3668" t="s">
        <v>1304</v>
      </c>
      <c r="B3668" t="s">
        <v>1305</v>
      </c>
      <c r="C3668" t="s">
        <v>1306</v>
      </c>
      <c r="D3668">
        <v>7</v>
      </c>
      <c r="E3668" t="s">
        <v>1068</v>
      </c>
      <c r="F3668" t="s">
        <v>1068</v>
      </c>
      <c r="G3668" t="s">
        <v>1068</v>
      </c>
      <c r="H3668" t="s">
        <v>1065</v>
      </c>
      <c r="I3668" t="s">
        <v>1066</v>
      </c>
      <c r="J3668" t="s">
        <v>1032</v>
      </c>
      <c r="K3668">
        <v>196799</v>
      </c>
      <c r="L3668">
        <v>0</v>
      </c>
      <c r="M3668">
        <v>13766.1821</v>
      </c>
      <c r="N3668">
        <v>13766.1821</v>
      </c>
      <c r="O3668">
        <v>0</v>
      </c>
      <c r="Q3668">
        <v>736.28570000000002</v>
      </c>
      <c r="R3668">
        <v>423.8571</v>
      </c>
      <c r="S3668">
        <v>746.28570000000002</v>
      </c>
      <c r="T3668">
        <v>36</v>
      </c>
      <c r="U3668">
        <f t="shared" si="70"/>
        <v>4.8238898320040163E-2</v>
      </c>
      <c r="V3668">
        <f t="shared" si="71"/>
        <v>37.672091073355496</v>
      </c>
      <c r="W3668">
        <f t="shared" si="72"/>
        <v>780.94841269841277</v>
      </c>
      <c r="X3668">
        <f t="shared" si="73"/>
        <v>2.6351803911787974</v>
      </c>
      <c r="Y3668">
        <f t="shared" si="74"/>
        <v>54.627706746031748</v>
      </c>
    </row>
    <row r="3669" spans="1:25">
      <c r="A3669" t="s">
        <v>1308</v>
      </c>
      <c r="B3669" t="s">
        <v>1309</v>
      </c>
      <c r="C3669" t="s">
        <v>1310</v>
      </c>
      <c r="D3669">
        <v>4</v>
      </c>
      <c r="E3669" t="s">
        <v>1076</v>
      </c>
      <c r="F3669" t="s">
        <v>1076</v>
      </c>
      <c r="G3669" t="s">
        <v>1076</v>
      </c>
      <c r="H3669" t="s">
        <v>1077</v>
      </c>
      <c r="I3669" t="s">
        <v>1078</v>
      </c>
      <c r="J3669" t="s">
        <v>1042</v>
      </c>
      <c r="K3669">
        <v>34768388</v>
      </c>
      <c r="L3669">
        <v>0</v>
      </c>
      <c r="M3669">
        <v>34768388</v>
      </c>
      <c r="N3669">
        <v>34768388</v>
      </c>
      <c r="O3669">
        <v>0</v>
      </c>
      <c r="P3669">
        <v>333369.75</v>
      </c>
      <c r="Q3669">
        <v>475433</v>
      </c>
      <c r="R3669">
        <v>125262</v>
      </c>
      <c r="S3669">
        <v>460376.75</v>
      </c>
      <c r="T3669">
        <v>16025.25</v>
      </c>
      <c r="U3669">
        <f t="shared" si="70"/>
        <v>3.4808990679915962E-2</v>
      </c>
      <c r="V3669">
        <f t="shared" si="71"/>
        <v>18.880399585774043</v>
      </c>
      <c r="W3669">
        <f t="shared" si="72"/>
        <v>542.40008736213167</v>
      </c>
      <c r="X3669">
        <f t="shared" si="73"/>
        <v>18.880399585774043</v>
      </c>
      <c r="Y3669">
        <f t="shared" si="74"/>
        <v>542.40008736213167</v>
      </c>
    </row>
    <row r="3670" spans="1:25">
      <c r="A3670" t="s">
        <v>1308</v>
      </c>
      <c r="B3670" t="s">
        <v>1309</v>
      </c>
      <c r="C3670" t="s">
        <v>1310</v>
      </c>
      <c r="D3670">
        <v>4</v>
      </c>
      <c r="E3670" t="s">
        <v>1079</v>
      </c>
      <c r="F3670" t="s">
        <v>1079</v>
      </c>
      <c r="G3670" t="s">
        <v>1079</v>
      </c>
      <c r="H3670" t="s">
        <v>1080</v>
      </c>
      <c r="I3670" t="s">
        <v>1078</v>
      </c>
      <c r="J3670" t="s">
        <v>1042</v>
      </c>
      <c r="K3670">
        <v>19093142</v>
      </c>
      <c r="L3670">
        <v>0</v>
      </c>
      <c r="M3670">
        <v>19093142</v>
      </c>
      <c r="N3670">
        <v>19093142</v>
      </c>
      <c r="O3670">
        <v>0</v>
      </c>
      <c r="P3670">
        <v>330624</v>
      </c>
      <c r="Q3670">
        <v>636200</v>
      </c>
      <c r="R3670">
        <v>115800.25</v>
      </c>
      <c r="S3670">
        <v>620217.75</v>
      </c>
      <c r="T3670">
        <v>12613.5</v>
      </c>
      <c r="U3670">
        <f t="shared" si="70"/>
        <v>2.0337212212968751E-2</v>
      </c>
      <c r="V3670">
        <f t="shared" si="71"/>
        <v>7.6961446201757369</v>
      </c>
      <c r="W3670">
        <f t="shared" si="72"/>
        <v>378.42672533396757</v>
      </c>
      <c r="X3670">
        <f t="shared" si="73"/>
        <v>7.6961446201757369</v>
      </c>
      <c r="Y3670">
        <f t="shared" si="74"/>
        <v>378.42672533396757</v>
      </c>
    </row>
    <row r="3671" spans="1:25">
      <c r="A3671" t="s">
        <v>1308</v>
      </c>
      <c r="B3671" t="s">
        <v>1309</v>
      </c>
      <c r="C3671" t="s">
        <v>1310</v>
      </c>
      <c r="D3671">
        <v>4</v>
      </c>
      <c r="E3671" t="s">
        <v>1081</v>
      </c>
      <c r="F3671" t="s">
        <v>1081</v>
      </c>
      <c r="G3671" t="s">
        <v>1081</v>
      </c>
      <c r="H3671" t="s">
        <v>1082</v>
      </c>
      <c r="I3671" t="s">
        <v>1078</v>
      </c>
      <c r="J3671" t="s">
        <v>1042</v>
      </c>
      <c r="K3671">
        <v>11516861</v>
      </c>
      <c r="L3671">
        <v>0</v>
      </c>
      <c r="M3671">
        <v>11516861</v>
      </c>
      <c r="N3671">
        <v>11516861</v>
      </c>
      <c r="O3671">
        <v>0</v>
      </c>
      <c r="Q3671">
        <v>434722.75</v>
      </c>
      <c r="R3671">
        <v>108193.5</v>
      </c>
      <c r="S3671">
        <v>407926.75</v>
      </c>
      <c r="T3671">
        <v>23797.75</v>
      </c>
      <c r="U3671">
        <f t="shared" si="70"/>
        <v>5.8338292352732447E-2</v>
      </c>
      <c r="V3671">
        <f t="shared" si="71"/>
        <v>7.0581673057724208</v>
      </c>
      <c r="W3671">
        <f t="shared" si="72"/>
        <v>120.98686850647645</v>
      </c>
      <c r="X3671">
        <f t="shared" si="73"/>
        <v>7.0581673057724208</v>
      </c>
      <c r="Y3671">
        <f t="shared" si="74"/>
        <v>120.98686850647645</v>
      </c>
    </row>
    <row r="3672" spans="1:25">
      <c r="A3672" t="s">
        <v>1308</v>
      </c>
      <c r="B3672" t="s">
        <v>1309</v>
      </c>
      <c r="C3672" t="s">
        <v>1310</v>
      </c>
      <c r="D3672">
        <v>4</v>
      </c>
      <c r="E3672" t="s">
        <v>1083</v>
      </c>
      <c r="F3672" t="s">
        <v>1083</v>
      </c>
      <c r="G3672" t="s">
        <v>1083</v>
      </c>
      <c r="H3672" t="s">
        <v>1084</v>
      </c>
      <c r="I3672" t="s">
        <v>1078</v>
      </c>
      <c r="J3672" t="s">
        <v>1042</v>
      </c>
      <c r="K3672">
        <v>5102046</v>
      </c>
      <c r="L3672">
        <v>0</v>
      </c>
      <c r="M3672">
        <v>5102046</v>
      </c>
      <c r="N3672">
        <v>5102046</v>
      </c>
      <c r="O3672">
        <v>0</v>
      </c>
      <c r="Q3672">
        <v>107437.5</v>
      </c>
      <c r="R3672">
        <v>33668</v>
      </c>
      <c r="S3672">
        <v>115980.75</v>
      </c>
      <c r="T3672">
        <v>5430</v>
      </c>
      <c r="U3672">
        <f t="shared" si="70"/>
        <v>4.6818114212918954E-2</v>
      </c>
      <c r="V3672">
        <f t="shared" si="71"/>
        <v>10.997613828156828</v>
      </c>
      <c r="W3672">
        <f t="shared" si="72"/>
        <v>234.90082872928176</v>
      </c>
      <c r="X3672">
        <f t="shared" si="73"/>
        <v>10.997613828156828</v>
      </c>
      <c r="Y3672">
        <f t="shared" si="74"/>
        <v>234.90082872928176</v>
      </c>
    </row>
    <row r="3673" spans="1:25">
      <c r="A3673" t="s">
        <v>1308</v>
      </c>
      <c r="B3673" t="s">
        <v>1309</v>
      </c>
      <c r="C3673" t="s">
        <v>1310</v>
      </c>
      <c r="D3673">
        <v>4</v>
      </c>
      <c r="E3673" t="s">
        <v>1099</v>
      </c>
      <c r="F3673" t="s">
        <v>1099</v>
      </c>
      <c r="G3673" t="s">
        <v>1099</v>
      </c>
      <c r="H3673" t="s">
        <v>1089</v>
      </c>
      <c r="I3673" t="s">
        <v>1078</v>
      </c>
      <c r="J3673" t="s">
        <v>1100</v>
      </c>
      <c r="K3673">
        <v>79265000</v>
      </c>
      <c r="L3673">
        <v>0</v>
      </c>
      <c r="M3673">
        <v>385557.65</v>
      </c>
      <c r="N3673">
        <v>385557.65</v>
      </c>
      <c r="O3673">
        <v>0</v>
      </c>
      <c r="Q3673">
        <v>4330</v>
      </c>
      <c r="R3673">
        <v>572.75</v>
      </c>
      <c r="S3673">
        <v>4630.75</v>
      </c>
      <c r="T3673">
        <v>305.5</v>
      </c>
      <c r="U3673">
        <f t="shared" si="70"/>
        <v>6.5972034767586243E-2</v>
      </c>
      <c r="V3673">
        <f t="shared" si="71"/>
        <v>4279.274415591427</v>
      </c>
      <c r="W3673">
        <f t="shared" si="72"/>
        <v>64864.975450081831</v>
      </c>
      <c r="X3673">
        <f t="shared" si="73"/>
        <v>20.815075851643904</v>
      </c>
      <c r="Y3673">
        <f t="shared" si="74"/>
        <v>315.5136252045827</v>
      </c>
    </row>
    <row r="3674" spans="1:25">
      <c r="A3674" t="s">
        <v>1308</v>
      </c>
      <c r="B3674" t="s">
        <v>1309</v>
      </c>
      <c r="C3674" t="s">
        <v>1310</v>
      </c>
      <c r="D3674">
        <v>4</v>
      </c>
      <c r="E3674" t="s">
        <v>1085</v>
      </c>
      <c r="F3674" t="s">
        <v>1085</v>
      </c>
      <c r="G3674" t="s">
        <v>1085</v>
      </c>
      <c r="H3674" t="s">
        <v>1082</v>
      </c>
      <c r="I3674" t="s">
        <v>1078</v>
      </c>
      <c r="J3674" t="s">
        <v>1042</v>
      </c>
      <c r="K3674">
        <v>354518</v>
      </c>
      <c r="L3674">
        <v>0</v>
      </c>
      <c r="M3674">
        <v>354518</v>
      </c>
      <c r="N3674">
        <v>354518</v>
      </c>
      <c r="O3674">
        <v>0</v>
      </c>
      <c r="Q3674">
        <v>8192.5</v>
      </c>
      <c r="R3674">
        <v>3204.25</v>
      </c>
      <c r="S3674">
        <v>7944.25</v>
      </c>
      <c r="T3674">
        <v>669.5</v>
      </c>
      <c r="U3674">
        <f t="shared" si="70"/>
        <v>8.427478994241118E-2</v>
      </c>
      <c r="V3674">
        <f t="shared" si="71"/>
        <v>11.156433898731787</v>
      </c>
      <c r="W3674">
        <f t="shared" si="72"/>
        <v>132.38162808065721</v>
      </c>
      <c r="X3674">
        <f t="shared" si="73"/>
        <v>11.156433898731787</v>
      </c>
      <c r="Y3674">
        <f t="shared" si="74"/>
        <v>132.38162808065721</v>
      </c>
    </row>
    <row r="3675" spans="1:25">
      <c r="A3675" t="s">
        <v>1308</v>
      </c>
      <c r="B3675" t="s">
        <v>1309</v>
      </c>
      <c r="C3675" t="s">
        <v>1310</v>
      </c>
      <c r="D3675">
        <v>4</v>
      </c>
      <c r="E3675" t="s">
        <v>1086</v>
      </c>
      <c r="F3675" t="s">
        <v>1087</v>
      </c>
      <c r="G3675" t="s">
        <v>1088</v>
      </c>
      <c r="H3675" t="s">
        <v>1089</v>
      </c>
      <c r="I3675" t="s">
        <v>1078</v>
      </c>
      <c r="J3675" t="s">
        <v>1039</v>
      </c>
      <c r="K3675">
        <v>35566.370000000003</v>
      </c>
      <c r="L3675">
        <v>0</v>
      </c>
      <c r="M3675">
        <v>248985.08739999999</v>
      </c>
      <c r="N3675">
        <v>248985.08739999999</v>
      </c>
      <c r="O3675">
        <v>0</v>
      </c>
      <c r="Q3675">
        <v>2001.5</v>
      </c>
      <c r="R3675">
        <v>50.25</v>
      </c>
      <c r="S3675">
        <v>2044.5</v>
      </c>
      <c r="T3675">
        <v>264.5</v>
      </c>
      <c r="U3675">
        <f t="shared" si="70"/>
        <v>0.12937148447053068</v>
      </c>
      <c r="V3675">
        <f t="shared" si="71"/>
        <v>4.349030325262901</v>
      </c>
      <c r="W3675">
        <f t="shared" si="72"/>
        <v>33.61660680529301</v>
      </c>
      <c r="X3675">
        <f t="shared" si="73"/>
        <v>30.445718684274883</v>
      </c>
      <c r="Y3675">
        <f t="shared" si="74"/>
        <v>235.3356213610586</v>
      </c>
    </row>
    <row r="3676" spans="1:25">
      <c r="A3676" t="s">
        <v>1308</v>
      </c>
      <c r="B3676" t="s">
        <v>1309</v>
      </c>
      <c r="C3676" t="s">
        <v>1310</v>
      </c>
      <c r="D3676">
        <v>4</v>
      </c>
      <c r="E3676" t="s">
        <v>1092</v>
      </c>
      <c r="F3676" t="s">
        <v>1093</v>
      </c>
      <c r="G3676" t="s">
        <v>1094</v>
      </c>
      <c r="H3676" t="s">
        <v>1089</v>
      </c>
      <c r="I3676" t="s">
        <v>1078</v>
      </c>
      <c r="J3676" t="s">
        <v>1039</v>
      </c>
      <c r="K3676">
        <v>25751.42</v>
      </c>
      <c r="L3676">
        <v>0</v>
      </c>
      <c r="M3676">
        <v>180258.0013</v>
      </c>
      <c r="N3676">
        <v>180258.0013</v>
      </c>
      <c r="O3676">
        <v>0</v>
      </c>
      <c r="Q3676">
        <v>1029.25</v>
      </c>
      <c r="R3676">
        <v>11</v>
      </c>
      <c r="S3676">
        <v>1054.5</v>
      </c>
      <c r="T3676">
        <v>129.5</v>
      </c>
      <c r="U3676">
        <f t="shared" si="70"/>
        <v>0.12280701754385964</v>
      </c>
      <c r="V3676">
        <f t="shared" si="71"/>
        <v>6.1051256519677572</v>
      </c>
      <c r="W3676">
        <f t="shared" si="72"/>
        <v>49.713166023166018</v>
      </c>
      <c r="X3676">
        <f t="shared" si="73"/>
        <v>42.735419938359414</v>
      </c>
      <c r="Y3676">
        <f t="shared" si="74"/>
        <v>347.9884194980695</v>
      </c>
    </row>
    <row r="3677" spans="1:25">
      <c r="A3677" t="s">
        <v>1308</v>
      </c>
      <c r="B3677" t="s">
        <v>1309</v>
      </c>
      <c r="C3677" t="s">
        <v>1310</v>
      </c>
      <c r="D3677">
        <v>4</v>
      </c>
      <c r="E3677" t="s">
        <v>1090</v>
      </c>
      <c r="F3677" t="s">
        <v>1090</v>
      </c>
      <c r="G3677" t="s">
        <v>1090</v>
      </c>
      <c r="H3677" t="s">
        <v>1091</v>
      </c>
      <c r="I3677" t="s">
        <v>1078</v>
      </c>
      <c r="J3677" t="s">
        <v>1042</v>
      </c>
      <c r="K3677">
        <v>73828</v>
      </c>
      <c r="L3677">
        <v>0</v>
      </c>
      <c r="M3677">
        <v>73828</v>
      </c>
      <c r="N3677">
        <v>73828</v>
      </c>
      <c r="O3677">
        <v>0</v>
      </c>
      <c r="P3677">
        <v>361.25</v>
      </c>
      <c r="Q3677">
        <v>27367</v>
      </c>
      <c r="R3677">
        <v>419.75</v>
      </c>
      <c r="S3677">
        <v>30294</v>
      </c>
      <c r="T3677">
        <v>258.75</v>
      </c>
      <c r="U3677">
        <f t="shared" si="70"/>
        <v>8.5412953060011888E-3</v>
      </c>
      <c r="V3677">
        <f t="shared" si="71"/>
        <v>0.60926256024295244</v>
      </c>
      <c r="W3677">
        <f t="shared" si="72"/>
        <v>71.33140096618358</v>
      </c>
      <c r="X3677">
        <f t="shared" si="73"/>
        <v>0.60926256024295244</v>
      </c>
      <c r="Y3677">
        <f t="shared" si="74"/>
        <v>71.33140096618358</v>
      </c>
    </row>
    <row r="3678" spans="1:25">
      <c r="A3678" t="s">
        <v>1308</v>
      </c>
      <c r="B3678" t="s">
        <v>1309</v>
      </c>
      <c r="C3678" t="s">
        <v>1310</v>
      </c>
      <c r="D3678">
        <v>4</v>
      </c>
      <c r="E3678" t="s">
        <v>1098</v>
      </c>
      <c r="F3678" t="s">
        <v>1098</v>
      </c>
      <c r="G3678" t="s">
        <v>1098</v>
      </c>
      <c r="H3678" t="s">
        <v>1077</v>
      </c>
      <c r="I3678" t="s">
        <v>1078</v>
      </c>
      <c r="J3678" t="s">
        <v>1032</v>
      </c>
      <c r="K3678">
        <v>373270</v>
      </c>
      <c r="L3678">
        <v>0</v>
      </c>
      <c r="M3678">
        <v>26132.8279</v>
      </c>
      <c r="N3678">
        <v>26132.8279</v>
      </c>
      <c r="O3678">
        <v>0</v>
      </c>
      <c r="P3678">
        <v>3123.25</v>
      </c>
      <c r="Q3678">
        <v>10360</v>
      </c>
      <c r="R3678">
        <v>2704.25</v>
      </c>
      <c r="S3678">
        <v>11781</v>
      </c>
      <c r="T3678">
        <v>62.5</v>
      </c>
      <c r="U3678">
        <f t="shared" si="70"/>
        <v>5.3051523639758933E-3</v>
      </c>
      <c r="V3678">
        <f t="shared" si="71"/>
        <v>7.9210168916051273</v>
      </c>
      <c r="W3678">
        <f t="shared" si="72"/>
        <v>1493.08</v>
      </c>
      <c r="X3678">
        <f t="shared" si="73"/>
        <v>0.55455453484424078</v>
      </c>
      <c r="Y3678">
        <f t="shared" si="74"/>
        <v>104.5313116</v>
      </c>
    </row>
    <row r="3679" spans="1:25">
      <c r="A3679" t="s">
        <v>1308</v>
      </c>
      <c r="B3679" t="s">
        <v>1309</v>
      </c>
      <c r="C3679" t="s">
        <v>1310</v>
      </c>
      <c r="D3679">
        <v>4</v>
      </c>
      <c r="E3679" t="s">
        <v>1101</v>
      </c>
      <c r="F3679" t="s">
        <v>1102</v>
      </c>
      <c r="G3679" t="s">
        <v>1102</v>
      </c>
      <c r="H3679" t="s">
        <v>1103</v>
      </c>
      <c r="I3679" t="s">
        <v>1078</v>
      </c>
      <c r="J3679" t="s">
        <v>1042</v>
      </c>
      <c r="K3679">
        <v>17828</v>
      </c>
      <c r="L3679">
        <v>0</v>
      </c>
      <c r="M3679">
        <v>17828</v>
      </c>
      <c r="N3679">
        <v>17828</v>
      </c>
      <c r="O3679">
        <v>0</v>
      </c>
      <c r="R3679">
        <v>109</v>
      </c>
      <c r="S3679">
        <v>1375.25</v>
      </c>
      <c r="T3679">
        <v>42</v>
      </c>
      <c r="U3679">
        <f t="shared" si="70"/>
        <v>3.0539901836029813E-2</v>
      </c>
      <c r="V3679">
        <f t="shared" si="71"/>
        <v>3.2408652972186873</v>
      </c>
      <c r="W3679">
        <f t="shared" si="72"/>
        <v>106.11904761904762</v>
      </c>
      <c r="X3679">
        <f t="shared" si="73"/>
        <v>3.2408652972186873</v>
      </c>
      <c r="Y3679">
        <f t="shared" si="74"/>
        <v>106.11904761904762</v>
      </c>
    </row>
    <row r="3680" spans="1:25">
      <c r="A3680" t="s">
        <v>1308</v>
      </c>
      <c r="B3680" t="s">
        <v>1309</v>
      </c>
      <c r="C3680" t="s">
        <v>1310</v>
      </c>
      <c r="D3680">
        <v>4</v>
      </c>
      <c r="E3680" t="s">
        <v>1097</v>
      </c>
      <c r="F3680" t="s">
        <v>1097</v>
      </c>
      <c r="G3680" t="s">
        <v>1097</v>
      </c>
      <c r="H3680" t="s">
        <v>1082</v>
      </c>
      <c r="I3680" t="s">
        <v>1078</v>
      </c>
      <c r="J3680" t="s">
        <v>1042</v>
      </c>
      <c r="K3680">
        <v>16154</v>
      </c>
      <c r="L3680">
        <v>0</v>
      </c>
      <c r="M3680">
        <v>16154</v>
      </c>
      <c r="N3680">
        <v>16154</v>
      </c>
      <c r="O3680">
        <v>0</v>
      </c>
      <c r="Q3680">
        <v>30590.5</v>
      </c>
      <c r="R3680">
        <v>621.5</v>
      </c>
      <c r="S3680">
        <v>30223.75</v>
      </c>
      <c r="T3680">
        <v>166</v>
      </c>
      <c r="U3680">
        <f t="shared" si="70"/>
        <v>5.492369411472766E-3</v>
      </c>
      <c r="V3680">
        <f t="shared" si="71"/>
        <v>0.13362008354357086</v>
      </c>
      <c r="W3680">
        <f t="shared" si="72"/>
        <v>24.328313253012048</v>
      </c>
      <c r="X3680">
        <f t="shared" si="73"/>
        <v>0.13362008354357086</v>
      </c>
      <c r="Y3680">
        <f t="shared" si="74"/>
        <v>24.328313253012048</v>
      </c>
    </row>
    <row r="3681" spans="1:25">
      <c r="A3681" t="s">
        <v>1308</v>
      </c>
      <c r="B3681" t="s">
        <v>1309</v>
      </c>
      <c r="C3681" t="s">
        <v>1310</v>
      </c>
      <c r="D3681">
        <v>4</v>
      </c>
      <c r="E3681" t="s">
        <v>1105</v>
      </c>
      <c r="F3681" t="s">
        <v>1105</v>
      </c>
      <c r="G3681" t="s">
        <v>1105</v>
      </c>
      <c r="H3681" t="s">
        <v>1106</v>
      </c>
      <c r="I3681" t="s">
        <v>1107</v>
      </c>
      <c r="J3681" t="s">
        <v>1042</v>
      </c>
      <c r="K3681">
        <v>8843669</v>
      </c>
      <c r="L3681">
        <v>0</v>
      </c>
      <c r="M3681">
        <v>8843669</v>
      </c>
      <c r="N3681">
        <v>8843669</v>
      </c>
      <c r="O3681">
        <v>0</v>
      </c>
      <c r="P3681">
        <v>793.75</v>
      </c>
      <c r="Q3681">
        <v>904826</v>
      </c>
      <c r="R3681">
        <v>733.5</v>
      </c>
      <c r="S3681">
        <v>996462.25</v>
      </c>
      <c r="T3681">
        <v>7554</v>
      </c>
      <c r="U3681">
        <f t="shared" si="70"/>
        <v>7.5808190425678441E-3</v>
      </c>
      <c r="V3681">
        <f t="shared" si="71"/>
        <v>2.2187666918641424</v>
      </c>
      <c r="W3681">
        <f t="shared" si="72"/>
        <v>292.68165872385492</v>
      </c>
      <c r="X3681">
        <f t="shared" si="73"/>
        <v>2.2187666918641424</v>
      </c>
      <c r="Y3681">
        <f t="shared" si="74"/>
        <v>292.68165872385492</v>
      </c>
    </row>
    <row r="3682" spans="1:25">
      <c r="A3682" t="s">
        <v>1308</v>
      </c>
      <c r="B3682" t="s">
        <v>1309</v>
      </c>
      <c r="C3682" t="s">
        <v>1310</v>
      </c>
      <c r="D3682">
        <v>4</v>
      </c>
      <c r="E3682" t="s">
        <v>1108</v>
      </c>
      <c r="F3682" t="s">
        <v>1109</v>
      </c>
      <c r="G3682" t="s">
        <v>1109</v>
      </c>
      <c r="H3682" t="s">
        <v>1110</v>
      </c>
      <c r="I3682" t="s">
        <v>1107</v>
      </c>
      <c r="J3682" t="s">
        <v>1042</v>
      </c>
      <c r="K3682">
        <v>4655357</v>
      </c>
      <c r="L3682">
        <v>0</v>
      </c>
      <c r="M3682">
        <v>4655357</v>
      </c>
      <c r="N3682">
        <v>4655357</v>
      </c>
      <c r="O3682">
        <v>0</v>
      </c>
      <c r="Q3682">
        <v>18052.25</v>
      </c>
      <c r="R3682">
        <v>1591.25</v>
      </c>
      <c r="S3682">
        <v>60334.25</v>
      </c>
      <c r="T3682">
        <v>1726.5</v>
      </c>
      <c r="U3682">
        <f t="shared" si="70"/>
        <v>2.8615587332236667E-2</v>
      </c>
      <c r="V3682">
        <f t="shared" si="71"/>
        <v>19.289860236930103</v>
      </c>
      <c r="W3682">
        <f t="shared" si="72"/>
        <v>674.10324355632781</v>
      </c>
      <c r="X3682">
        <f t="shared" si="73"/>
        <v>19.289860236930103</v>
      </c>
      <c r="Y3682">
        <f t="shared" si="74"/>
        <v>674.10324355632781</v>
      </c>
    </row>
    <row r="3683" spans="1:25">
      <c r="A3683" t="s">
        <v>1308</v>
      </c>
      <c r="B3683" t="s">
        <v>1309</v>
      </c>
      <c r="C3683" t="s">
        <v>1310</v>
      </c>
      <c r="D3683">
        <v>4</v>
      </c>
      <c r="E3683" t="s">
        <v>1111</v>
      </c>
      <c r="F3683" t="s">
        <v>1111</v>
      </c>
      <c r="G3683" t="s">
        <v>1111</v>
      </c>
      <c r="H3683" t="s">
        <v>1112</v>
      </c>
      <c r="I3683" t="s">
        <v>1107</v>
      </c>
      <c r="J3683" t="s">
        <v>1042</v>
      </c>
      <c r="K3683">
        <v>3966014</v>
      </c>
      <c r="L3683">
        <v>0</v>
      </c>
      <c r="M3683">
        <v>3966014</v>
      </c>
      <c r="N3683">
        <v>3966014</v>
      </c>
      <c r="O3683">
        <v>0</v>
      </c>
      <c r="Q3683">
        <v>21598.75</v>
      </c>
      <c r="R3683">
        <v>3363.75</v>
      </c>
      <c r="S3683">
        <v>30173.5</v>
      </c>
      <c r="T3683">
        <v>3514.5</v>
      </c>
      <c r="U3683">
        <f t="shared" si="70"/>
        <v>0.11647637827895338</v>
      </c>
      <c r="V3683">
        <f t="shared" si="71"/>
        <v>32.860075894410656</v>
      </c>
      <c r="W3683">
        <f t="shared" si="72"/>
        <v>282.11793996301037</v>
      </c>
      <c r="X3683">
        <f t="shared" si="73"/>
        <v>32.860075894410656</v>
      </c>
      <c r="Y3683">
        <f t="shared" si="74"/>
        <v>282.11793996301037</v>
      </c>
    </row>
    <row r="3684" spans="1:25">
      <c r="A3684" t="s">
        <v>1308</v>
      </c>
      <c r="B3684" t="s">
        <v>1309</v>
      </c>
      <c r="C3684" t="s">
        <v>1310</v>
      </c>
      <c r="D3684">
        <v>4</v>
      </c>
      <c r="E3684" t="s">
        <v>1113</v>
      </c>
      <c r="F3684" t="s">
        <v>1113</v>
      </c>
      <c r="G3684" t="s">
        <v>1114</v>
      </c>
      <c r="H3684" t="s">
        <v>1115</v>
      </c>
      <c r="I3684" t="s">
        <v>1107</v>
      </c>
      <c r="J3684" t="s">
        <v>1042</v>
      </c>
      <c r="K3684">
        <v>3076631</v>
      </c>
      <c r="L3684">
        <v>0</v>
      </c>
      <c r="M3684">
        <v>3076631</v>
      </c>
      <c r="N3684">
        <v>3076631</v>
      </c>
      <c r="O3684">
        <v>0</v>
      </c>
      <c r="R3684">
        <v>9282.25</v>
      </c>
      <c r="S3684">
        <v>86621.75</v>
      </c>
      <c r="T3684">
        <v>3750.25</v>
      </c>
      <c r="U3684">
        <f t="shared" si="70"/>
        <v>4.3294553619616323E-2</v>
      </c>
      <c r="V3684">
        <f t="shared" si="71"/>
        <v>8.879499086545815</v>
      </c>
      <c r="W3684">
        <f t="shared" si="72"/>
        <v>205.09506032931137</v>
      </c>
      <c r="X3684">
        <f t="shared" si="73"/>
        <v>8.879499086545815</v>
      </c>
      <c r="Y3684">
        <f t="shared" si="74"/>
        <v>205.09506032931137</v>
      </c>
    </row>
    <row r="3685" spans="1:25">
      <c r="A3685" t="s">
        <v>1308</v>
      </c>
      <c r="B3685" t="s">
        <v>1309</v>
      </c>
      <c r="C3685" t="s">
        <v>1310</v>
      </c>
      <c r="D3685">
        <v>4</v>
      </c>
      <c r="E3685" t="s">
        <v>1116</v>
      </c>
      <c r="F3685" t="s">
        <v>1116</v>
      </c>
      <c r="G3685" t="s">
        <v>1116</v>
      </c>
      <c r="H3685" t="s">
        <v>1096</v>
      </c>
      <c r="I3685" t="s">
        <v>1107</v>
      </c>
      <c r="J3685" t="s">
        <v>1042</v>
      </c>
      <c r="K3685">
        <v>1892644</v>
      </c>
      <c r="L3685">
        <v>0</v>
      </c>
      <c r="M3685">
        <v>1892644</v>
      </c>
      <c r="N3685">
        <v>1892644</v>
      </c>
      <c r="O3685">
        <v>0</v>
      </c>
      <c r="P3685">
        <v>1282.25</v>
      </c>
      <c r="Q3685">
        <v>16667.5</v>
      </c>
      <c r="R3685">
        <v>5483.5</v>
      </c>
      <c r="S3685">
        <v>145058</v>
      </c>
      <c r="T3685">
        <v>1927.75</v>
      </c>
      <c r="U3685">
        <f t="shared" si="70"/>
        <v>1.3289511781494298E-2</v>
      </c>
      <c r="V3685">
        <f t="shared" si="71"/>
        <v>3.2618745605206194</v>
      </c>
      <c r="W3685">
        <f t="shared" si="72"/>
        <v>245.44728310206199</v>
      </c>
      <c r="X3685">
        <f t="shared" si="73"/>
        <v>3.2618745605206194</v>
      </c>
      <c r="Y3685">
        <f t="shared" si="74"/>
        <v>245.44728310206199</v>
      </c>
    </row>
    <row r="3686" spans="1:25">
      <c r="A3686" t="s">
        <v>1308</v>
      </c>
      <c r="B3686" t="s">
        <v>1309</v>
      </c>
      <c r="C3686" t="s">
        <v>1310</v>
      </c>
      <c r="D3686">
        <v>4</v>
      </c>
      <c r="E3686" t="s">
        <v>1117</v>
      </c>
      <c r="F3686" t="s">
        <v>1118</v>
      </c>
      <c r="G3686" t="s">
        <v>1118</v>
      </c>
      <c r="H3686" t="s">
        <v>1119</v>
      </c>
      <c r="I3686" t="s">
        <v>1107</v>
      </c>
      <c r="J3686" t="s">
        <v>1042</v>
      </c>
      <c r="K3686">
        <v>1172647</v>
      </c>
      <c r="L3686">
        <v>0</v>
      </c>
      <c r="M3686">
        <v>1172647</v>
      </c>
      <c r="N3686">
        <v>1172647</v>
      </c>
      <c r="O3686">
        <v>0</v>
      </c>
      <c r="P3686">
        <v>0</v>
      </c>
      <c r="Q3686">
        <v>25124.5</v>
      </c>
      <c r="R3686">
        <v>448.25</v>
      </c>
      <c r="S3686">
        <v>46792.25</v>
      </c>
      <c r="T3686">
        <v>1249.75</v>
      </c>
      <c r="U3686">
        <f t="shared" si="70"/>
        <v>2.670848270814077E-2</v>
      </c>
      <c r="V3686">
        <f t="shared" si="71"/>
        <v>6.2651774599426187</v>
      </c>
      <c r="W3686">
        <f t="shared" si="72"/>
        <v>234.57631526305261</v>
      </c>
      <c r="X3686">
        <f t="shared" si="73"/>
        <v>6.2651774599426187</v>
      </c>
      <c r="Y3686">
        <f t="shared" si="74"/>
        <v>234.57631526305261</v>
      </c>
    </row>
    <row r="3687" spans="1:25">
      <c r="A3687" t="s">
        <v>1308</v>
      </c>
      <c r="B3687" t="s">
        <v>1309</v>
      </c>
      <c r="C3687" t="s">
        <v>1310</v>
      </c>
      <c r="D3687">
        <v>4</v>
      </c>
      <c r="E3687" t="s">
        <v>1120</v>
      </c>
      <c r="F3687" t="s">
        <v>1120</v>
      </c>
      <c r="G3687" t="s">
        <v>1114</v>
      </c>
      <c r="H3687" t="s">
        <v>1115</v>
      </c>
      <c r="I3687" t="s">
        <v>1107</v>
      </c>
      <c r="J3687" t="s">
        <v>1042</v>
      </c>
      <c r="K3687">
        <v>938374</v>
      </c>
      <c r="L3687">
        <v>0</v>
      </c>
      <c r="M3687">
        <v>938374</v>
      </c>
      <c r="N3687">
        <v>938374</v>
      </c>
      <c r="O3687">
        <v>0</v>
      </c>
      <c r="R3687">
        <v>188.25</v>
      </c>
      <c r="S3687">
        <v>8418</v>
      </c>
      <c r="T3687">
        <v>1306.5</v>
      </c>
      <c r="U3687">
        <f t="shared" si="70"/>
        <v>0.15520313613684961</v>
      </c>
      <c r="V3687">
        <f t="shared" si="71"/>
        <v>27.86808030411024</v>
      </c>
      <c r="W3687">
        <f t="shared" si="72"/>
        <v>179.55874473784922</v>
      </c>
      <c r="X3687">
        <f t="shared" si="73"/>
        <v>27.86808030411024</v>
      </c>
      <c r="Y3687">
        <f t="shared" si="74"/>
        <v>179.55874473784922</v>
      </c>
    </row>
    <row r="3688" spans="1:25">
      <c r="A3688" t="s">
        <v>1308</v>
      </c>
      <c r="B3688" t="s">
        <v>1309</v>
      </c>
      <c r="C3688" t="s">
        <v>1310</v>
      </c>
      <c r="D3688">
        <v>4</v>
      </c>
      <c r="E3688" t="s">
        <v>1121</v>
      </c>
      <c r="F3688" t="s">
        <v>1122</v>
      </c>
      <c r="G3688" t="s">
        <v>1122</v>
      </c>
      <c r="H3688" t="s">
        <v>1112</v>
      </c>
      <c r="I3688" t="s">
        <v>1107</v>
      </c>
      <c r="J3688" t="s">
        <v>1039</v>
      </c>
      <c r="K3688">
        <v>7998.1</v>
      </c>
      <c r="L3688">
        <v>0</v>
      </c>
      <c r="M3688">
        <v>56035.213300000003</v>
      </c>
      <c r="N3688">
        <v>56035.213300000003</v>
      </c>
      <c r="O3688">
        <v>0</v>
      </c>
      <c r="R3688">
        <v>1281.25</v>
      </c>
      <c r="S3688">
        <v>9405.25</v>
      </c>
      <c r="T3688">
        <v>706</v>
      </c>
      <c r="U3688">
        <f t="shared" si="70"/>
        <v>7.5064458679992563E-2</v>
      </c>
      <c r="V3688">
        <f t="shared" si="71"/>
        <v>0.21259668801998885</v>
      </c>
      <c r="W3688">
        <f t="shared" si="72"/>
        <v>2.8321883852691219</v>
      </c>
      <c r="X3688">
        <f t="shared" si="73"/>
        <v>1.4894663432657294</v>
      </c>
      <c r="Y3688">
        <f t="shared" si="74"/>
        <v>19.842497627478753</v>
      </c>
    </row>
    <row r="3689" spans="1:25">
      <c r="A3689" t="s">
        <v>1308</v>
      </c>
      <c r="B3689" t="s">
        <v>1309</v>
      </c>
      <c r="C3689" t="s">
        <v>1310</v>
      </c>
      <c r="D3689">
        <v>4</v>
      </c>
      <c r="E3689" t="s">
        <v>1123</v>
      </c>
      <c r="F3689" t="s">
        <v>1123</v>
      </c>
      <c r="G3689" t="s">
        <v>1122</v>
      </c>
      <c r="H3689" t="s">
        <v>1112</v>
      </c>
      <c r="I3689" t="s">
        <v>1107</v>
      </c>
      <c r="J3689" t="s">
        <v>1039</v>
      </c>
      <c r="K3689">
        <v>7045.21</v>
      </c>
      <c r="L3689">
        <v>0</v>
      </c>
      <c r="M3689">
        <v>49352.022400000002</v>
      </c>
      <c r="N3689">
        <v>49352.022400000002</v>
      </c>
      <c r="O3689">
        <v>0</v>
      </c>
      <c r="R3689">
        <v>8787.75</v>
      </c>
      <c r="S3689">
        <v>25841</v>
      </c>
      <c r="T3689">
        <v>619</v>
      </c>
      <c r="U3689">
        <f t="shared" si="70"/>
        <v>2.3954181339731435E-2</v>
      </c>
      <c r="V3689">
        <f t="shared" si="71"/>
        <v>6.8159223714252551E-2</v>
      </c>
      <c r="W3689">
        <f t="shared" si="72"/>
        <v>2.8453998384491115</v>
      </c>
      <c r="X3689">
        <f t="shared" si="73"/>
        <v>0.47745851940714368</v>
      </c>
      <c r="Y3689">
        <f t="shared" si="74"/>
        <v>19.932157673667206</v>
      </c>
    </row>
    <row r="3690" spans="1:25">
      <c r="A3690" t="s">
        <v>1308</v>
      </c>
      <c r="B3690" t="s">
        <v>1309</v>
      </c>
      <c r="C3690" t="s">
        <v>1310</v>
      </c>
      <c r="D3690">
        <v>4</v>
      </c>
      <c r="E3690" t="s">
        <v>1124</v>
      </c>
      <c r="F3690" t="s">
        <v>1124</v>
      </c>
      <c r="G3690" t="s">
        <v>1124</v>
      </c>
      <c r="H3690" t="s">
        <v>1125</v>
      </c>
      <c r="I3690" t="s">
        <v>1107</v>
      </c>
      <c r="J3690" t="s">
        <v>1042</v>
      </c>
      <c r="K3690">
        <v>10230</v>
      </c>
      <c r="L3690">
        <v>0</v>
      </c>
      <c r="M3690">
        <v>10230</v>
      </c>
      <c r="N3690">
        <v>10230</v>
      </c>
      <c r="O3690">
        <v>0</v>
      </c>
      <c r="Q3690">
        <v>312</v>
      </c>
      <c r="R3690">
        <v>5</v>
      </c>
      <c r="S3690">
        <v>307.25</v>
      </c>
      <c r="T3690">
        <v>29.25</v>
      </c>
      <c r="U3690">
        <f t="shared" si="70"/>
        <v>9.5199349064279903E-2</v>
      </c>
      <c r="V3690">
        <f t="shared" si="71"/>
        <v>8.3238405207485755</v>
      </c>
      <c r="W3690">
        <f t="shared" si="72"/>
        <v>87.435897435897431</v>
      </c>
      <c r="X3690">
        <f t="shared" si="73"/>
        <v>8.3238405207485755</v>
      </c>
      <c r="Y3690">
        <f t="shared" si="74"/>
        <v>87.435897435897431</v>
      </c>
    </row>
    <row r="3691" spans="1:25">
      <c r="A3691" t="s">
        <v>1308</v>
      </c>
      <c r="B3691" t="s">
        <v>1309</v>
      </c>
      <c r="C3691" t="s">
        <v>1310</v>
      </c>
      <c r="D3691">
        <v>4</v>
      </c>
      <c r="E3691" t="s">
        <v>1126</v>
      </c>
      <c r="F3691" t="s">
        <v>1127</v>
      </c>
      <c r="G3691" t="s">
        <v>1127</v>
      </c>
      <c r="H3691" t="s">
        <v>1128</v>
      </c>
      <c r="I3691" t="s">
        <v>1129</v>
      </c>
      <c r="J3691" t="s">
        <v>1039</v>
      </c>
      <c r="K3691">
        <v>1905429</v>
      </c>
      <c r="L3691">
        <v>0</v>
      </c>
      <c r="M3691">
        <v>13347629.140000001</v>
      </c>
      <c r="N3691">
        <v>13347629.140000001</v>
      </c>
      <c r="O3691">
        <v>0</v>
      </c>
      <c r="P3691">
        <v>185346</v>
      </c>
      <c r="Q3691">
        <v>4605316.5</v>
      </c>
      <c r="R3691">
        <v>209912</v>
      </c>
      <c r="S3691">
        <v>21493847</v>
      </c>
      <c r="T3691">
        <v>136643.5</v>
      </c>
      <c r="U3691">
        <f t="shared" si="70"/>
        <v>6.3573310073343318E-3</v>
      </c>
      <c r="V3691">
        <f t="shared" si="71"/>
        <v>2.21624937592605E-2</v>
      </c>
      <c r="W3691">
        <f t="shared" si="72"/>
        <v>3.4861317955116782</v>
      </c>
      <c r="X3691">
        <f t="shared" si="73"/>
        <v>0.15524942021779536</v>
      </c>
      <c r="Y3691">
        <f t="shared" si="74"/>
        <v>24.42053434667584</v>
      </c>
    </row>
    <row r="3692" spans="1:25">
      <c r="A3692" t="s">
        <v>1308</v>
      </c>
      <c r="B3692" t="s">
        <v>1309</v>
      </c>
      <c r="C3692" t="s">
        <v>1310</v>
      </c>
      <c r="D3692">
        <v>4</v>
      </c>
      <c r="E3692" t="s">
        <v>1132</v>
      </c>
      <c r="F3692" t="s">
        <v>1133</v>
      </c>
      <c r="G3692" t="s">
        <v>1133</v>
      </c>
      <c r="H3692" t="s">
        <v>1134</v>
      </c>
      <c r="I3692" t="s">
        <v>1129</v>
      </c>
      <c r="J3692" t="s">
        <v>1135</v>
      </c>
      <c r="K3692">
        <v>19049715</v>
      </c>
      <c r="L3692">
        <v>0</v>
      </c>
      <c r="M3692">
        <v>4257599.8899999997</v>
      </c>
      <c r="N3692">
        <v>4257599.8899999997</v>
      </c>
      <c r="O3692">
        <v>0</v>
      </c>
      <c r="P3692">
        <v>540</v>
      </c>
      <c r="Q3692">
        <v>21566.25</v>
      </c>
      <c r="R3692">
        <v>625.25</v>
      </c>
      <c r="S3692">
        <v>25557.25</v>
      </c>
      <c r="T3692">
        <v>2401.75</v>
      </c>
      <c r="U3692">
        <f t="shared" si="70"/>
        <v>9.397529076876425E-2</v>
      </c>
      <c r="V3692">
        <f t="shared" si="71"/>
        <v>186.34355222099404</v>
      </c>
      <c r="W3692">
        <f t="shared" si="72"/>
        <v>1982.8994483189342</v>
      </c>
      <c r="X3692">
        <f t="shared" si="73"/>
        <v>41.647672284772419</v>
      </c>
      <c r="Y3692">
        <f t="shared" si="74"/>
        <v>443.17683876340163</v>
      </c>
    </row>
    <row r="3693" spans="1:25">
      <c r="A3693" t="s">
        <v>1308</v>
      </c>
      <c r="B3693" t="s">
        <v>1309</v>
      </c>
      <c r="C3693" t="s">
        <v>1310</v>
      </c>
      <c r="D3693">
        <v>4</v>
      </c>
      <c r="E3693" t="s">
        <v>1130</v>
      </c>
      <c r="F3693" t="s">
        <v>1130</v>
      </c>
      <c r="G3693" t="s">
        <v>1130</v>
      </c>
      <c r="H3693" t="s">
        <v>1131</v>
      </c>
      <c r="I3693" t="s">
        <v>1129</v>
      </c>
      <c r="J3693" t="s">
        <v>1042</v>
      </c>
      <c r="K3693">
        <v>4156255</v>
      </c>
      <c r="L3693">
        <v>0</v>
      </c>
      <c r="M3693">
        <v>4156255</v>
      </c>
      <c r="N3693">
        <v>4156255</v>
      </c>
      <c r="O3693">
        <v>0</v>
      </c>
      <c r="P3693">
        <v>17498.5</v>
      </c>
      <c r="Q3693">
        <v>501265.25</v>
      </c>
      <c r="R3693">
        <v>29527.25</v>
      </c>
      <c r="S3693">
        <v>542373.25</v>
      </c>
      <c r="T3693">
        <v>8353.5</v>
      </c>
      <c r="U3693">
        <f t="shared" si="70"/>
        <v>1.5401755156619542E-2</v>
      </c>
      <c r="V3693">
        <f t="shared" si="71"/>
        <v>1.9157724869358879</v>
      </c>
      <c r="W3693">
        <f t="shared" si="72"/>
        <v>124.38663434488538</v>
      </c>
      <c r="X3693">
        <f t="shared" si="73"/>
        <v>1.9157724869358879</v>
      </c>
      <c r="Y3693">
        <f t="shared" si="74"/>
        <v>124.38663434488538</v>
      </c>
    </row>
    <row r="3694" spans="1:25">
      <c r="A3694" t="s">
        <v>1308</v>
      </c>
      <c r="B3694" t="s">
        <v>1309</v>
      </c>
      <c r="C3694" t="s">
        <v>1310</v>
      </c>
      <c r="D3694">
        <v>4</v>
      </c>
      <c r="E3694" t="s">
        <v>1136</v>
      </c>
      <c r="F3694" t="s">
        <v>1136</v>
      </c>
      <c r="G3694" t="s">
        <v>1136</v>
      </c>
      <c r="H3694" t="s">
        <v>1137</v>
      </c>
      <c r="I3694" t="s">
        <v>1129</v>
      </c>
      <c r="J3694" t="s">
        <v>1135</v>
      </c>
      <c r="K3694">
        <v>14284736</v>
      </c>
      <c r="L3694">
        <v>0</v>
      </c>
      <c r="M3694">
        <v>3192678.9909999999</v>
      </c>
      <c r="N3694">
        <v>3192678.9909999999</v>
      </c>
      <c r="O3694">
        <v>0</v>
      </c>
      <c r="P3694">
        <v>989.75</v>
      </c>
      <c r="Q3694">
        <v>23486.25</v>
      </c>
      <c r="R3694">
        <v>1230.25</v>
      </c>
      <c r="S3694">
        <v>24329</v>
      </c>
      <c r="T3694">
        <v>2431.25</v>
      </c>
      <c r="U3694">
        <f t="shared" si="70"/>
        <v>9.9932179703234827E-2</v>
      </c>
      <c r="V3694">
        <f t="shared" si="71"/>
        <v>146.78712647457766</v>
      </c>
      <c r="W3694">
        <f t="shared" si="72"/>
        <v>1468.8674550128535</v>
      </c>
      <c r="X3694">
        <f t="shared" si="73"/>
        <v>32.807338885691969</v>
      </c>
      <c r="Y3694">
        <f t="shared" si="74"/>
        <v>328.29604020565552</v>
      </c>
    </row>
    <row r="3695" spans="1:25">
      <c r="A3695" t="s">
        <v>1308</v>
      </c>
      <c r="B3695" t="s">
        <v>1309</v>
      </c>
      <c r="C3695" t="s">
        <v>1310</v>
      </c>
      <c r="D3695">
        <v>4</v>
      </c>
      <c r="E3695" t="s">
        <v>1138</v>
      </c>
      <c r="F3695" t="s">
        <v>1138</v>
      </c>
      <c r="G3695" t="s">
        <v>1139</v>
      </c>
      <c r="H3695" t="s">
        <v>1140</v>
      </c>
      <c r="I3695" t="s">
        <v>1129</v>
      </c>
      <c r="J3695" t="s">
        <v>1042</v>
      </c>
      <c r="K3695">
        <v>1301659</v>
      </c>
      <c r="L3695">
        <v>0</v>
      </c>
      <c r="M3695">
        <v>1301659</v>
      </c>
      <c r="N3695">
        <v>1301659</v>
      </c>
      <c r="O3695">
        <v>0</v>
      </c>
      <c r="P3695">
        <v>3730.25</v>
      </c>
      <c r="Q3695">
        <v>335185.5</v>
      </c>
      <c r="R3695">
        <v>1301.25</v>
      </c>
      <c r="S3695">
        <v>338992</v>
      </c>
      <c r="T3695">
        <v>3931</v>
      </c>
      <c r="U3695">
        <f t="shared" si="70"/>
        <v>1.1596143861802048E-2</v>
      </c>
      <c r="V3695">
        <f t="shared" si="71"/>
        <v>0.95994816986831544</v>
      </c>
      <c r="W3695">
        <f t="shared" si="72"/>
        <v>82.781671330450266</v>
      </c>
      <c r="X3695">
        <f t="shared" si="73"/>
        <v>0.95994816986831544</v>
      </c>
      <c r="Y3695">
        <f t="shared" si="74"/>
        <v>82.781671330450266</v>
      </c>
    </row>
    <row r="3696" spans="1:25">
      <c r="A3696" t="s">
        <v>1308</v>
      </c>
      <c r="B3696" t="s">
        <v>1309</v>
      </c>
      <c r="C3696" t="s">
        <v>1310</v>
      </c>
      <c r="D3696">
        <v>4</v>
      </c>
      <c r="E3696" t="s">
        <v>1141</v>
      </c>
      <c r="F3696" t="s">
        <v>1141</v>
      </c>
      <c r="G3696" t="s">
        <v>1141</v>
      </c>
      <c r="H3696" t="s">
        <v>1142</v>
      </c>
      <c r="I3696" t="s">
        <v>1129</v>
      </c>
      <c r="J3696" t="s">
        <v>1039</v>
      </c>
      <c r="K3696">
        <v>157954.99189999999</v>
      </c>
      <c r="L3696">
        <v>0</v>
      </c>
      <c r="M3696">
        <v>1106569.723</v>
      </c>
      <c r="N3696">
        <v>1106569.723</v>
      </c>
      <c r="O3696">
        <v>0</v>
      </c>
      <c r="P3696">
        <v>36599.5</v>
      </c>
      <c r="Q3696">
        <v>314335.25</v>
      </c>
      <c r="R3696">
        <v>49125</v>
      </c>
      <c r="S3696">
        <v>393885.75</v>
      </c>
      <c r="T3696">
        <v>1741</v>
      </c>
      <c r="U3696">
        <f t="shared" si="70"/>
        <v>4.4200634320992827E-3</v>
      </c>
      <c r="V3696">
        <f t="shared" si="71"/>
        <v>0.10025431987575077</v>
      </c>
      <c r="W3696">
        <f t="shared" si="72"/>
        <v>22.68164731476163</v>
      </c>
      <c r="X3696">
        <f t="shared" si="73"/>
        <v>0.70234181041075994</v>
      </c>
      <c r="Y3696">
        <f t="shared" si="74"/>
        <v>158.89858170591614</v>
      </c>
    </row>
    <row r="3697" spans="1:25">
      <c r="A3697" t="s">
        <v>1308</v>
      </c>
      <c r="B3697" t="s">
        <v>1309</v>
      </c>
      <c r="C3697" t="s">
        <v>1310</v>
      </c>
      <c r="D3697">
        <v>4</v>
      </c>
      <c r="E3697" t="s">
        <v>1143</v>
      </c>
      <c r="F3697" t="s">
        <v>1143</v>
      </c>
      <c r="G3697" t="s">
        <v>1143</v>
      </c>
      <c r="H3697" t="s">
        <v>1144</v>
      </c>
      <c r="I3697" t="s">
        <v>1129</v>
      </c>
      <c r="J3697" t="s">
        <v>1039</v>
      </c>
      <c r="K3697">
        <v>39573.03</v>
      </c>
      <c r="L3697">
        <v>0</v>
      </c>
      <c r="M3697">
        <v>277205.93859999999</v>
      </c>
      <c r="N3697">
        <v>277205.93859999999</v>
      </c>
      <c r="O3697">
        <v>0</v>
      </c>
      <c r="P3697">
        <v>11279.75</v>
      </c>
      <c r="Q3697">
        <v>217274.75</v>
      </c>
      <c r="R3697">
        <v>86276.25</v>
      </c>
      <c r="S3697">
        <v>676721.75</v>
      </c>
      <c r="T3697">
        <v>6542.25</v>
      </c>
      <c r="U3697">
        <f t="shared" si="70"/>
        <v>9.6675627759858461E-3</v>
      </c>
      <c r="V3697">
        <f t="shared" si="71"/>
        <v>1.4619387510450195E-2</v>
      </c>
      <c r="W3697">
        <f t="shared" si="72"/>
        <v>1.5122102487676257</v>
      </c>
      <c r="X3697">
        <f t="shared" si="73"/>
        <v>0.10240765078113714</v>
      </c>
      <c r="Y3697">
        <f t="shared" si="74"/>
        <v>10.592912935152279</v>
      </c>
    </row>
    <row r="3698" spans="1:25">
      <c r="A3698" t="s">
        <v>1308</v>
      </c>
      <c r="B3698" t="s">
        <v>1309</v>
      </c>
      <c r="C3698" t="s">
        <v>1310</v>
      </c>
      <c r="D3698">
        <v>4</v>
      </c>
      <c r="E3698" t="s">
        <v>1145</v>
      </c>
      <c r="F3698" t="s">
        <v>1146</v>
      </c>
      <c r="G3698" t="s">
        <v>1146</v>
      </c>
      <c r="H3698" t="s">
        <v>1134</v>
      </c>
      <c r="I3698" t="s">
        <v>1129</v>
      </c>
      <c r="J3698" t="s">
        <v>1039</v>
      </c>
      <c r="K3698">
        <v>32985.58</v>
      </c>
      <c r="L3698">
        <v>0</v>
      </c>
      <c r="M3698">
        <v>231066.408</v>
      </c>
      <c r="N3698">
        <v>231066.408</v>
      </c>
      <c r="O3698">
        <v>0</v>
      </c>
      <c r="P3698">
        <v>1201</v>
      </c>
      <c r="Q3698">
        <v>16280.75</v>
      </c>
      <c r="R3698">
        <v>1119.25</v>
      </c>
      <c r="S3698">
        <v>16261.75</v>
      </c>
      <c r="T3698">
        <v>262.5</v>
      </c>
      <c r="U3698">
        <f t="shared" si="70"/>
        <v>1.6142174120251509E-2</v>
      </c>
      <c r="V3698">
        <f t="shared" si="71"/>
        <v>0.50710378649284371</v>
      </c>
      <c r="W3698">
        <f t="shared" si="72"/>
        <v>31.414838095238096</v>
      </c>
      <c r="X3698">
        <f t="shared" si="73"/>
        <v>3.5522992297876921</v>
      </c>
      <c r="Y3698">
        <f t="shared" si="74"/>
        <v>220.0632457142857</v>
      </c>
    </row>
    <row r="3699" spans="1:25">
      <c r="A3699" t="s">
        <v>1308</v>
      </c>
      <c r="B3699" t="s">
        <v>1309</v>
      </c>
      <c r="C3699" t="s">
        <v>1310</v>
      </c>
      <c r="D3699">
        <v>4</v>
      </c>
      <c r="E3699" t="s">
        <v>1149</v>
      </c>
      <c r="F3699" t="s">
        <v>1149</v>
      </c>
      <c r="G3699" t="s">
        <v>1149</v>
      </c>
      <c r="H3699" t="s">
        <v>1144</v>
      </c>
      <c r="I3699" t="s">
        <v>1129</v>
      </c>
      <c r="J3699" t="s">
        <v>1039</v>
      </c>
      <c r="K3699">
        <v>32108.49</v>
      </c>
      <c r="L3699">
        <v>0</v>
      </c>
      <c r="M3699">
        <v>224904.0086</v>
      </c>
      <c r="N3699">
        <v>224904.0086</v>
      </c>
      <c r="O3699">
        <v>0</v>
      </c>
      <c r="P3699">
        <v>4593.75</v>
      </c>
      <c r="Q3699">
        <v>177294.75</v>
      </c>
      <c r="R3699">
        <v>16070.75</v>
      </c>
      <c r="S3699">
        <v>292594.25</v>
      </c>
      <c r="T3699">
        <v>5454.25</v>
      </c>
      <c r="U3699">
        <f t="shared" si="70"/>
        <v>1.8641002001919038E-2</v>
      </c>
      <c r="V3699">
        <f t="shared" si="71"/>
        <v>2.7434313900563667E-2</v>
      </c>
      <c r="W3699">
        <f t="shared" si="72"/>
        <v>1.4717188431040016</v>
      </c>
      <c r="X3699">
        <f t="shared" si="73"/>
        <v>0.19216372895229486</v>
      </c>
      <c r="Y3699">
        <f t="shared" si="74"/>
        <v>10.308658779850575</v>
      </c>
    </row>
    <row r="3700" spans="1:25">
      <c r="A3700" t="s">
        <v>1308</v>
      </c>
      <c r="B3700" t="s">
        <v>1309</v>
      </c>
      <c r="C3700" t="s">
        <v>1310</v>
      </c>
      <c r="D3700">
        <v>4</v>
      </c>
      <c r="E3700" t="s">
        <v>1147</v>
      </c>
      <c r="F3700" t="s">
        <v>1148</v>
      </c>
      <c r="G3700" t="s">
        <v>1139</v>
      </c>
      <c r="H3700" t="s">
        <v>1140</v>
      </c>
      <c r="I3700" t="s">
        <v>1129</v>
      </c>
      <c r="J3700" t="s">
        <v>1042</v>
      </c>
      <c r="K3700">
        <v>191532</v>
      </c>
      <c r="L3700">
        <v>0</v>
      </c>
      <c r="M3700">
        <v>191532</v>
      </c>
      <c r="N3700">
        <v>191532</v>
      </c>
      <c r="O3700">
        <v>0</v>
      </c>
      <c r="P3700">
        <v>1819.5</v>
      </c>
      <c r="Q3700">
        <v>165404</v>
      </c>
      <c r="R3700">
        <v>1696.75</v>
      </c>
      <c r="S3700">
        <v>172854</v>
      </c>
      <c r="T3700">
        <v>1559.75</v>
      </c>
      <c r="U3700">
        <f t="shared" si="70"/>
        <v>9.0235111712774936E-3</v>
      </c>
      <c r="V3700">
        <f t="shared" si="71"/>
        <v>0.27701412752959143</v>
      </c>
      <c r="W3700">
        <f t="shared" si="72"/>
        <v>30.699150504888603</v>
      </c>
      <c r="X3700">
        <f t="shared" si="73"/>
        <v>0.27701412752959143</v>
      </c>
      <c r="Y3700">
        <f t="shared" si="74"/>
        <v>30.699150504888603</v>
      </c>
    </row>
    <row r="3701" spans="1:25">
      <c r="A3701" t="s">
        <v>1308</v>
      </c>
      <c r="B3701" t="s">
        <v>1309</v>
      </c>
      <c r="C3701" t="s">
        <v>1310</v>
      </c>
      <c r="D3701">
        <v>4</v>
      </c>
      <c r="E3701" t="s">
        <v>1155</v>
      </c>
      <c r="F3701" t="s">
        <v>1155</v>
      </c>
      <c r="G3701" t="s">
        <v>1155</v>
      </c>
      <c r="H3701" t="s">
        <v>1144</v>
      </c>
      <c r="I3701" t="s">
        <v>1129</v>
      </c>
      <c r="J3701" t="s">
        <v>1039</v>
      </c>
      <c r="K3701">
        <v>11623.47</v>
      </c>
      <c r="L3701">
        <v>0</v>
      </c>
      <c r="M3701">
        <v>81426.301900000006</v>
      </c>
      <c r="N3701">
        <v>81426.301900000006</v>
      </c>
      <c r="O3701">
        <v>0</v>
      </c>
      <c r="P3701">
        <v>1184.25</v>
      </c>
      <c r="Q3701">
        <v>3681.75</v>
      </c>
      <c r="R3701">
        <v>1590.25</v>
      </c>
      <c r="S3701">
        <v>4726.25</v>
      </c>
      <c r="T3701">
        <v>668.75</v>
      </c>
      <c r="U3701">
        <f t="shared" si="70"/>
        <v>0.14149695847659349</v>
      </c>
      <c r="V3701">
        <f t="shared" si="71"/>
        <v>0.61483575773604859</v>
      </c>
      <c r="W3701">
        <f t="shared" si="72"/>
        <v>4.3452224299065421</v>
      </c>
      <c r="X3701">
        <f t="shared" si="73"/>
        <v>4.3071304892885482</v>
      </c>
      <c r="Y3701">
        <f t="shared" si="74"/>
        <v>30.439739028037387</v>
      </c>
    </row>
    <row r="3702" spans="1:25">
      <c r="A3702" t="s">
        <v>1308</v>
      </c>
      <c r="B3702" t="s">
        <v>1309</v>
      </c>
      <c r="C3702" t="s">
        <v>1310</v>
      </c>
      <c r="D3702">
        <v>4</v>
      </c>
      <c r="E3702" t="s">
        <v>1150</v>
      </c>
      <c r="F3702" t="s">
        <v>1151</v>
      </c>
      <c r="G3702" t="s">
        <v>1151</v>
      </c>
      <c r="H3702" t="s">
        <v>1152</v>
      </c>
      <c r="I3702" t="s">
        <v>1129</v>
      </c>
      <c r="J3702" t="s">
        <v>1153</v>
      </c>
      <c r="K3702">
        <v>383550</v>
      </c>
      <c r="L3702">
        <v>0</v>
      </c>
      <c r="M3702">
        <v>62485.931600000004</v>
      </c>
      <c r="N3702">
        <v>62485.931600000004</v>
      </c>
      <c r="O3702">
        <v>0</v>
      </c>
      <c r="R3702">
        <v>917</v>
      </c>
      <c r="S3702">
        <v>15848.25</v>
      </c>
      <c r="T3702">
        <v>474.5</v>
      </c>
      <c r="U3702">
        <f t="shared" si="70"/>
        <v>2.9940214219235563E-2</v>
      </c>
      <c r="V3702">
        <f t="shared" si="71"/>
        <v>6.0503525625857746</v>
      </c>
      <c r="W3702">
        <f t="shared" si="72"/>
        <v>202.08113804004216</v>
      </c>
      <c r="X3702">
        <f t="shared" si="73"/>
        <v>0.98569134762513222</v>
      </c>
      <c r="Y3702">
        <f t="shared" si="74"/>
        <v>32.92198714436249</v>
      </c>
    </row>
    <row r="3703" spans="1:25">
      <c r="A3703" t="s">
        <v>1308</v>
      </c>
      <c r="B3703" t="s">
        <v>1309</v>
      </c>
      <c r="C3703" t="s">
        <v>1310</v>
      </c>
      <c r="D3703">
        <v>4</v>
      </c>
      <c r="E3703" t="s">
        <v>1156</v>
      </c>
      <c r="F3703" t="s">
        <v>1157</v>
      </c>
      <c r="G3703" t="s">
        <v>1157</v>
      </c>
      <c r="H3703" t="s">
        <v>1140</v>
      </c>
      <c r="I3703" t="s">
        <v>1129</v>
      </c>
      <c r="J3703" t="s">
        <v>1032</v>
      </c>
      <c r="K3703">
        <v>597580</v>
      </c>
      <c r="L3703">
        <v>0</v>
      </c>
      <c r="M3703">
        <v>41866.776400000002</v>
      </c>
      <c r="N3703">
        <v>41866.776400000002</v>
      </c>
      <c r="O3703">
        <v>0</v>
      </c>
      <c r="P3703">
        <v>2089.25</v>
      </c>
      <c r="Q3703">
        <v>120557.5</v>
      </c>
      <c r="R3703">
        <v>24630.25</v>
      </c>
      <c r="S3703">
        <v>159584</v>
      </c>
      <c r="T3703">
        <v>228.25</v>
      </c>
      <c r="U3703">
        <f t="shared" si="70"/>
        <v>1.430281231201123E-3</v>
      </c>
      <c r="V3703">
        <f t="shared" si="71"/>
        <v>0.93615274714257068</v>
      </c>
      <c r="W3703">
        <f t="shared" si="72"/>
        <v>654.52354874041623</v>
      </c>
      <c r="X3703">
        <f t="shared" si="73"/>
        <v>6.558736527471426E-2</v>
      </c>
      <c r="Y3703">
        <f t="shared" si="74"/>
        <v>45.856272070098576</v>
      </c>
    </row>
    <row r="3704" spans="1:25">
      <c r="A3704" t="s">
        <v>1308</v>
      </c>
      <c r="B3704" t="s">
        <v>1309</v>
      </c>
      <c r="C3704" t="s">
        <v>1310</v>
      </c>
      <c r="D3704">
        <v>4</v>
      </c>
      <c r="E3704" t="s">
        <v>1160</v>
      </c>
      <c r="F3704" t="s">
        <v>1161</v>
      </c>
      <c r="G3704" t="s">
        <v>1161</v>
      </c>
      <c r="H3704" t="s">
        <v>1140</v>
      </c>
      <c r="I3704" t="s">
        <v>1129</v>
      </c>
      <c r="J3704" t="s">
        <v>1032</v>
      </c>
      <c r="K3704">
        <v>279239</v>
      </c>
      <c r="L3704">
        <v>0</v>
      </c>
      <c r="M3704">
        <v>19556.497800000001</v>
      </c>
      <c r="N3704">
        <v>19556.497800000001</v>
      </c>
      <c r="O3704">
        <v>0</v>
      </c>
      <c r="P3704">
        <v>1441</v>
      </c>
      <c r="Q3704">
        <v>40181.25</v>
      </c>
      <c r="R3704">
        <v>8752.25</v>
      </c>
      <c r="S3704">
        <v>664599.25</v>
      </c>
      <c r="U3704">
        <f t="shared" si="70"/>
        <v>0</v>
      </c>
      <c r="V3704">
        <f t="shared" si="71"/>
        <v>0.10504036831218212</v>
      </c>
      <c r="W3704" t="str">
        <f t="shared" si="72"/>
        <v/>
      </c>
      <c r="X3704">
        <f t="shared" si="73"/>
        <v>7.3565001013768828E-3</v>
      </c>
      <c r="Y3704" t="str">
        <f t="shared" si="74"/>
        <v/>
      </c>
    </row>
    <row r="3705" spans="1:25">
      <c r="A3705" t="s">
        <v>1308</v>
      </c>
      <c r="B3705" t="s">
        <v>1309</v>
      </c>
      <c r="C3705" t="s">
        <v>1310</v>
      </c>
      <c r="D3705">
        <v>4</v>
      </c>
      <c r="E3705" t="s">
        <v>1154</v>
      </c>
      <c r="F3705" t="s">
        <v>1154</v>
      </c>
      <c r="G3705" t="s">
        <v>1154</v>
      </c>
      <c r="H3705" t="s">
        <v>1142</v>
      </c>
      <c r="I3705" t="s">
        <v>1129</v>
      </c>
      <c r="J3705" t="s">
        <v>1039</v>
      </c>
      <c r="K3705">
        <v>2764.9976999999999</v>
      </c>
      <c r="L3705">
        <v>0</v>
      </c>
      <c r="M3705">
        <v>19352.530699999999</v>
      </c>
      <c r="N3705">
        <v>19352.530699999999</v>
      </c>
      <c r="O3705">
        <v>0</v>
      </c>
      <c r="Q3705">
        <v>1914.75</v>
      </c>
      <c r="R3705">
        <v>1610</v>
      </c>
      <c r="S3705">
        <v>6256.25</v>
      </c>
      <c r="T3705">
        <v>14.5</v>
      </c>
      <c r="U3705">
        <f t="shared" si="70"/>
        <v>2.3176823176823177E-3</v>
      </c>
      <c r="V3705">
        <f t="shared" si="71"/>
        <v>0.11048941858141857</v>
      </c>
      <c r="W3705">
        <f t="shared" si="72"/>
        <v>47.67237413793103</v>
      </c>
      <c r="X3705">
        <f t="shared" si="73"/>
        <v>0.77332790009990005</v>
      </c>
      <c r="Y3705">
        <f t="shared" si="74"/>
        <v>333.66432241379312</v>
      </c>
    </row>
    <row r="3706" spans="1:25">
      <c r="A3706" t="s">
        <v>1308</v>
      </c>
      <c r="B3706" t="s">
        <v>1309</v>
      </c>
      <c r="C3706" t="s">
        <v>1310</v>
      </c>
      <c r="D3706">
        <v>4</v>
      </c>
      <c r="E3706" t="s">
        <v>1158</v>
      </c>
      <c r="F3706" t="s">
        <v>1159</v>
      </c>
      <c r="G3706" t="s">
        <v>1159</v>
      </c>
      <c r="H3706" t="s">
        <v>1128</v>
      </c>
      <c r="I3706" t="s">
        <v>1129</v>
      </c>
      <c r="J3706" t="s">
        <v>1039</v>
      </c>
      <c r="K3706">
        <v>2755.82</v>
      </c>
      <c r="L3706">
        <v>0</v>
      </c>
      <c r="M3706">
        <v>19307.214800000002</v>
      </c>
      <c r="N3706">
        <v>19307.214800000002</v>
      </c>
      <c r="O3706">
        <v>0</v>
      </c>
      <c r="P3706">
        <v>734.5</v>
      </c>
      <c r="Q3706">
        <v>33595.5</v>
      </c>
      <c r="R3706">
        <v>3752.75</v>
      </c>
      <c r="S3706">
        <v>38430.5</v>
      </c>
      <c r="T3706">
        <v>369.25</v>
      </c>
      <c r="U3706">
        <f t="shared" si="70"/>
        <v>9.6082538608657179E-3</v>
      </c>
      <c r="V3706">
        <f t="shared" si="71"/>
        <v>1.792729732894446E-2</v>
      </c>
      <c r="W3706">
        <f t="shared" si="72"/>
        <v>1.865822613405552</v>
      </c>
      <c r="X3706">
        <f t="shared" si="73"/>
        <v>0.12559825399097072</v>
      </c>
      <c r="Y3706">
        <f t="shared" si="74"/>
        <v>13.071912525389303</v>
      </c>
    </row>
    <row r="3707" spans="1:25">
      <c r="A3707" t="s">
        <v>1308</v>
      </c>
      <c r="B3707" t="s">
        <v>1309</v>
      </c>
      <c r="C3707" t="s">
        <v>1310</v>
      </c>
      <c r="D3707">
        <v>4</v>
      </c>
      <c r="E3707" t="s">
        <v>1162</v>
      </c>
      <c r="F3707" t="s">
        <v>1162</v>
      </c>
      <c r="G3707" t="s">
        <v>1162</v>
      </c>
      <c r="H3707" t="s">
        <v>1131</v>
      </c>
      <c r="I3707" t="s">
        <v>1129</v>
      </c>
      <c r="J3707" t="s">
        <v>1163</v>
      </c>
      <c r="K3707">
        <v>140673</v>
      </c>
      <c r="L3707">
        <v>0</v>
      </c>
      <c r="M3707">
        <v>12371.2644</v>
      </c>
      <c r="N3707">
        <v>12371.2644</v>
      </c>
      <c r="O3707">
        <v>0</v>
      </c>
      <c r="P3707">
        <v>152.75</v>
      </c>
      <c r="Q3707">
        <v>9826.25</v>
      </c>
      <c r="R3707">
        <v>179.25</v>
      </c>
      <c r="S3707">
        <v>10422.75</v>
      </c>
      <c r="T3707">
        <v>183.25</v>
      </c>
      <c r="U3707">
        <f t="shared" si="70"/>
        <v>1.7581732268355282E-2</v>
      </c>
      <c r="V3707">
        <f t="shared" si="71"/>
        <v>3.3741814780168382</v>
      </c>
      <c r="W3707">
        <f t="shared" si="72"/>
        <v>191.91405184174624</v>
      </c>
      <c r="X3707">
        <f t="shared" si="73"/>
        <v>0.29673705116212135</v>
      </c>
      <c r="Y3707">
        <f t="shared" si="74"/>
        <v>16.877577626193723</v>
      </c>
    </row>
    <row r="3708" spans="1:25">
      <c r="A3708" t="s">
        <v>1308</v>
      </c>
      <c r="B3708" t="s">
        <v>1309</v>
      </c>
      <c r="C3708" t="s">
        <v>1310</v>
      </c>
      <c r="D3708">
        <v>4</v>
      </c>
      <c r="E3708" t="s">
        <v>1164</v>
      </c>
      <c r="F3708" t="s">
        <v>1164</v>
      </c>
      <c r="G3708" t="s">
        <v>1164</v>
      </c>
      <c r="H3708" t="s">
        <v>1096</v>
      </c>
      <c r="I3708" t="s">
        <v>1165</v>
      </c>
      <c r="J3708" t="s">
        <v>1039</v>
      </c>
      <c r="K3708">
        <v>286385.90000000002</v>
      </c>
      <c r="L3708">
        <v>132837.67000000001</v>
      </c>
      <c r="M3708">
        <v>2936611.9</v>
      </c>
      <c r="N3708">
        <v>2005962.497</v>
      </c>
      <c r="O3708">
        <v>930649.40269999998</v>
      </c>
      <c r="Q3708">
        <v>358786.5</v>
      </c>
      <c r="R3708">
        <v>23200.5</v>
      </c>
      <c r="S3708">
        <v>359483.5</v>
      </c>
      <c r="T3708">
        <v>10252.25</v>
      </c>
      <c r="U3708">
        <f t="shared" si="70"/>
        <v>2.851938962428039E-2</v>
      </c>
      <c r="V3708">
        <f t="shared" si="71"/>
        <v>0.29154576635645313</v>
      </c>
      <c r="W3708">
        <f t="shared" si="72"/>
        <v>10.222721110000245</v>
      </c>
      <c r="X3708">
        <f t="shared" si="73"/>
        <v>2.042243872110959</v>
      </c>
      <c r="Y3708">
        <f t="shared" si="74"/>
        <v>71.608961447487133</v>
      </c>
    </row>
    <row r="3709" spans="1:25">
      <c r="A3709" t="s">
        <v>1308</v>
      </c>
      <c r="B3709" t="s">
        <v>1309</v>
      </c>
      <c r="C3709" t="s">
        <v>1310</v>
      </c>
      <c r="D3709">
        <v>4</v>
      </c>
      <c r="E3709" t="s">
        <v>1166</v>
      </c>
      <c r="G3709" t="s">
        <v>1167</v>
      </c>
      <c r="H3709" t="s">
        <v>1168</v>
      </c>
      <c r="I3709" t="s">
        <v>1165</v>
      </c>
      <c r="J3709" t="s">
        <v>1032</v>
      </c>
      <c r="K3709">
        <v>10107278</v>
      </c>
      <c r="L3709">
        <v>19968951.550000001</v>
      </c>
      <c r="M3709">
        <v>2107047.23</v>
      </c>
      <c r="N3709">
        <v>708058.02760000003</v>
      </c>
      <c r="O3709">
        <v>1398989.202</v>
      </c>
      <c r="P3709">
        <v>25590.25</v>
      </c>
      <c r="R3709">
        <v>0</v>
      </c>
      <c r="S3709">
        <v>261552.5</v>
      </c>
      <c r="U3709">
        <f t="shared" si="70"/>
        <v>0</v>
      </c>
      <c r="V3709">
        <f t="shared" si="71"/>
        <v>28.747793989734376</v>
      </c>
      <c r="W3709" t="str">
        <f t="shared" si="72"/>
        <v/>
      </c>
      <c r="X3709">
        <f t="shared" si="73"/>
        <v>2.0139811605700575</v>
      </c>
      <c r="Y3709" t="str">
        <f t="shared" si="74"/>
        <v/>
      </c>
    </row>
    <row r="3710" spans="1:25">
      <c r="A3710" t="s">
        <v>1308</v>
      </c>
      <c r="B3710" t="s">
        <v>1309</v>
      </c>
      <c r="C3710" t="s">
        <v>1310</v>
      </c>
      <c r="D3710">
        <v>4</v>
      </c>
      <c r="E3710" t="s">
        <v>1173</v>
      </c>
      <c r="G3710" t="s">
        <v>1174</v>
      </c>
      <c r="H3710" t="s">
        <v>1168</v>
      </c>
      <c r="I3710" t="s">
        <v>1165</v>
      </c>
      <c r="J3710" t="s">
        <v>1032</v>
      </c>
      <c r="K3710">
        <v>17299731</v>
      </c>
      <c r="L3710">
        <v>1766838.76</v>
      </c>
      <c r="M3710">
        <v>1335494.294</v>
      </c>
      <c r="N3710">
        <v>1211715.314</v>
      </c>
      <c r="O3710">
        <v>123778.9797</v>
      </c>
      <c r="P3710">
        <v>2163.25</v>
      </c>
      <c r="R3710">
        <v>0</v>
      </c>
      <c r="S3710">
        <v>43788.25</v>
      </c>
      <c r="U3710">
        <f t="shared" si="70"/>
        <v>0</v>
      </c>
      <c r="V3710">
        <f t="shared" si="71"/>
        <v>108.85665538129523</v>
      </c>
      <c r="W3710" t="str">
        <f t="shared" si="72"/>
        <v/>
      </c>
      <c r="X3710">
        <f t="shared" si="73"/>
        <v>7.6247297733981148</v>
      </c>
      <c r="Y3710" t="str">
        <f t="shared" si="74"/>
        <v/>
      </c>
    </row>
    <row r="3711" spans="1:25">
      <c r="A3711" t="s">
        <v>1308</v>
      </c>
      <c r="B3711" t="s">
        <v>1309</v>
      </c>
      <c r="C3711" t="s">
        <v>1310</v>
      </c>
      <c r="D3711">
        <v>4</v>
      </c>
      <c r="E3711" t="s">
        <v>1169</v>
      </c>
      <c r="G3711" t="s">
        <v>1170</v>
      </c>
      <c r="H3711" t="s">
        <v>1071</v>
      </c>
      <c r="I3711" t="s">
        <v>1165</v>
      </c>
      <c r="J3711" t="s">
        <v>1032</v>
      </c>
      <c r="K3711">
        <v>16567873</v>
      </c>
      <c r="L3711">
        <v>1496244.97</v>
      </c>
      <c r="M3711">
        <v>1265495.0630000001</v>
      </c>
      <c r="N3711">
        <v>1160673.5970000001</v>
      </c>
      <c r="O3711">
        <v>104821.46580000001</v>
      </c>
      <c r="P3711">
        <v>4041</v>
      </c>
      <c r="R3711">
        <v>0</v>
      </c>
      <c r="S3711">
        <v>34365</v>
      </c>
      <c r="U3711">
        <f t="shared" si="70"/>
        <v>0</v>
      </c>
      <c r="V3711">
        <f t="shared" si="71"/>
        <v>131.41363283864396</v>
      </c>
      <c r="W3711" t="str">
        <f t="shared" si="72"/>
        <v/>
      </c>
      <c r="X3711">
        <f t="shared" si="73"/>
        <v>9.2062786483340613</v>
      </c>
      <c r="Y3711" t="str">
        <f t="shared" si="74"/>
        <v/>
      </c>
    </row>
    <row r="3712" spans="1:25">
      <c r="A3712" t="s">
        <v>1308</v>
      </c>
      <c r="B3712" t="s">
        <v>1309</v>
      </c>
      <c r="C3712" t="s">
        <v>1310</v>
      </c>
      <c r="D3712">
        <v>4</v>
      </c>
      <c r="E3712" t="s">
        <v>1171</v>
      </c>
      <c r="G3712" t="s">
        <v>1172</v>
      </c>
      <c r="H3712" t="s">
        <v>1168</v>
      </c>
      <c r="I3712" t="s">
        <v>1165</v>
      </c>
      <c r="J3712" t="s">
        <v>1032</v>
      </c>
      <c r="K3712">
        <v>1822538</v>
      </c>
      <c r="L3712">
        <v>10137775.91</v>
      </c>
      <c r="M3712">
        <v>837888.0956</v>
      </c>
      <c r="N3712">
        <v>127676.9261</v>
      </c>
      <c r="O3712">
        <v>710211.16949999996</v>
      </c>
      <c r="P3712">
        <v>19802.25</v>
      </c>
      <c r="R3712">
        <v>0</v>
      </c>
      <c r="S3712">
        <v>207234.25</v>
      </c>
      <c r="U3712">
        <f t="shared" si="70"/>
        <v>0</v>
      </c>
      <c r="V3712">
        <f t="shared" si="71"/>
        <v>14.42849566372354</v>
      </c>
      <c r="W3712" t="str">
        <f t="shared" si="72"/>
        <v/>
      </c>
      <c r="X3712">
        <f t="shared" si="73"/>
        <v>1.0107982821372432</v>
      </c>
      <c r="Y3712" t="str">
        <f t="shared" si="74"/>
        <v/>
      </c>
    </row>
    <row r="3713" spans="1:25">
      <c r="A3713" t="s">
        <v>1308</v>
      </c>
      <c r="B3713" t="s">
        <v>1309</v>
      </c>
      <c r="C3713" t="s">
        <v>1310</v>
      </c>
      <c r="D3713">
        <v>4</v>
      </c>
      <c r="E3713" t="s">
        <v>1179</v>
      </c>
      <c r="G3713" t="s">
        <v>1180</v>
      </c>
      <c r="H3713" t="s">
        <v>1071</v>
      </c>
      <c r="I3713" t="s">
        <v>1165</v>
      </c>
      <c r="J3713" t="s">
        <v>1032</v>
      </c>
      <c r="K3713">
        <v>18211</v>
      </c>
      <c r="L3713">
        <v>11029682.119999999</v>
      </c>
      <c r="M3713">
        <v>773983.04070000001</v>
      </c>
      <c r="N3713">
        <v>1276.1164000000001</v>
      </c>
      <c r="O3713">
        <v>772706.92440000002</v>
      </c>
      <c r="P3713">
        <v>15987</v>
      </c>
      <c r="R3713">
        <v>0</v>
      </c>
      <c r="S3713">
        <v>104099.75</v>
      </c>
      <c r="U3713">
        <f t="shared" si="70"/>
        <v>0</v>
      </c>
      <c r="V3713">
        <f t="shared" si="71"/>
        <v>26.531987636857917</v>
      </c>
      <c r="W3713" t="str">
        <f t="shared" si="72"/>
        <v/>
      </c>
      <c r="X3713">
        <f t="shared" si="73"/>
        <v>1.858753360839003</v>
      </c>
      <c r="Y3713" t="str">
        <f t="shared" si="74"/>
        <v/>
      </c>
    </row>
    <row r="3714" spans="1:25">
      <c r="A3714" t="s">
        <v>1308</v>
      </c>
      <c r="B3714" t="s">
        <v>1309</v>
      </c>
      <c r="C3714" t="s">
        <v>1310</v>
      </c>
      <c r="D3714">
        <v>4</v>
      </c>
      <c r="E3714" t="s">
        <v>1181</v>
      </c>
      <c r="G3714" t="s">
        <v>1182</v>
      </c>
      <c r="H3714" t="s">
        <v>1071</v>
      </c>
      <c r="I3714" t="s">
        <v>1165</v>
      </c>
      <c r="J3714" t="s">
        <v>1032</v>
      </c>
      <c r="K3714">
        <v>1346835</v>
      </c>
      <c r="L3714">
        <v>7605985.4400000004</v>
      </c>
      <c r="M3714">
        <v>627193.95169999998</v>
      </c>
      <c r="N3714">
        <v>94338.477100000004</v>
      </c>
      <c r="O3714">
        <v>532855.47459999996</v>
      </c>
      <c r="P3714">
        <v>9206</v>
      </c>
      <c r="R3714">
        <v>0</v>
      </c>
      <c r="S3714">
        <v>62914.75</v>
      </c>
      <c r="U3714">
        <f t="shared" si="70"/>
        <v>0</v>
      </c>
      <c r="V3714">
        <f t="shared" si="71"/>
        <v>35.575204701600185</v>
      </c>
      <c r="W3714" t="str">
        <f t="shared" si="72"/>
        <v/>
      </c>
      <c r="X3714">
        <f t="shared" si="73"/>
        <v>2.492237319944846</v>
      </c>
      <c r="Y3714" t="str">
        <f t="shared" si="74"/>
        <v/>
      </c>
    </row>
    <row r="3715" spans="1:25">
      <c r="A3715" t="s">
        <v>1308</v>
      </c>
      <c r="B3715" t="s">
        <v>1309</v>
      </c>
      <c r="C3715" t="s">
        <v>1310</v>
      </c>
      <c r="D3715">
        <v>4</v>
      </c>
      <c r="E3715" t="s">
        <v>1175</v>
      </c>
      <c r="G3715" t="s">
        <v>1176</v>
      </c>
      <c r="H3715" t="s">
        <v>1168</v>
      </c>
      <c r="I3715" t="s">
        <v>1165</v>
      </c>
      <c r="J3715" t="s">
        <v>1032</v>
      </c>
      <c r="K3715">
        <v>0</v>
      </c>
      <c r="L3715">
        <v>7743657.7199999997</v>
      </c>
      <c r="M3715">
        <v>542497.72679999995</v>
      </c>
      <c r="N3715">
        <v>0</v>
      </c>
      <c r="O3715">
        <v>542497.72679999995</v>
      </c>
      <c r="P3715">
        <v>102263.5</v>
      </c>
      <c r="R3715">
        <v>0</v>
      </c>
      <c r="S3715">
        <v>336436.75</v>
      </c>
      <c r="U3715">
        <f t="shared" si="70"/>
        <v>0</v>
      </c>
      <c r="V3715">
        <f t="shared" si="71"/>
        <v>5.7541705238800454</v>
      </c>
      <c r="W3715" t="str">
        <f t="shared" si="72"/>
        <v/>
      </c>
      <c r="X3715">
        <f t="shared" si="73"/>
        <v>0.40312014576291083</v>
      </c>
      <c r="Y3715" t="str">
        <f t="shared" si="74"/>
        <v/>
      </c>
    </row>
    <row r="3716" spans="1:25">
      <c r="A3716" t="s">
        <v>1308</v>
      </c>
      <c r="B3716" t="s">
        <v>1309</v>
      </c>
      <c r="C3716" t="s">
        <v>1310</v>
      </c>
      <c r="D3716">
        <v>4</v>
      </c>
      <c r="E3716" t="s">
        <v>1189</v>
      </c>
      <c r="G3716" t="s">
        <v>1190</v>
      </c>
      <c r="H3716" t="s">
        <v>1071</v>
      </c>
      <c r="I3716" t="s">
        <v>1165</v>
      </c>
      <c r="J3716" t="s">
        <v>1032</v>
      </c>
      <c r="K3716">
        <v>667121</v>
      </c>
      <c r="L3716">
        <v>5363743.74</v>
      </c>
      <c r="M3716">
        <v>422506.17680000002</v>
      </c>
      <c r="N3716">
        <v>46732.999199999998</v>
      </c>
      <c r="O3716">
        <v>375773.1776</v>
      </c>
      <c r="P3716">
        <v>7472</v>
      </c>
      <c r="R3716">
        <v>0</v>
      </c>
      <c r="S3716">
        <v>64062.5</v>
      </c>
      <c r="U3716">
        <f t="shared" si="70"/>
        <v>0</v>
      </c>
      <c r="V3716">
        <f t="shared" si="71"/>
        <v>23.535081912195121</v>
      </c>
      <c r="W3716" t="str">
        <f t="shared" si="72"/>
        <v/>
      </c>
      <c r="X3716">
        <f t="shared" si="73"/>
        <v>1.6488045923902439</v>
      </c>
      <c r="Y3716" t="str">
        <f t="shared" si="74"/>
        <v/>
      </c>
    </row>
    <row r="3717" spans="1:25">
      <c r="A3717" t="s">
        <v>1308</v>
      </c>
      <c r="B3717" t="s">
        <v>1309</v>
      </c>
      <c r="C3717" t="s">
        <v>1310</v>
      </c>
      <c r="D3717">
        <v>4</v>
      </c>
      <c r="E3717" t="s">
        <v>1069</v>
      </c>
      <c r="G3717" t="s">
        <v>1070</v>
      </c>
      <c r="H3717" t="s">
        <v>1071</v>
      </c>
      <c r="I3717" t="s">
        <v>1165</v>
      </c>
      <c r="J3717" t="s">
        <v>1032</v>
      </c>
      <c r="K3717">
        <v>2373399</v>
      </c>
      <c r="L3717">
        <v>3449081.03</v>
      </c>
      <c r="M3717">
        <v>407922.24800000002</v>
      </c>
      <c r="N3717">
        <v>166271.98670000001</v>
      </c>
      <c r="O3717">
        <v>241650.26130000001</v>
      </c>
      <c r="P3717">
        <v>5574</v>
      </c>
      <c r="R3717">
        <v>0</v>
      </c>
      <c r="S3717">
        <v>22284</v>
      </c>
      <c r="U3717">
        <f t="shared" si="70"/>
        <v>0</v>
      </c>
      <c r="V3717">
        <f t="shared" si="71"/>
        <v>65.321307103751565</v>
      </c>
      <c r="W3717" t="str">
        <f t="shared" si="72"/>
        <v/>
      </c>
      <c r="X3717">
        <f t="shared" si="73"/>
        <v>4.5764028899658946</v>
      </c>
      <c r="Y3717" t="str">
        <f t="shared" si="74"/>
        <v/>
      </c>
    </row>
    <row r="3718" spans="1:25">
      <c r="A3718" t="s">
        <v>1308</v>
      </c>
      <c r="B3718" t="s">
        <v>1309</v>
      </c>
      <c r="C3718" t="s">
        <v>1310</v>
      </c>
      <c r="D3718">
        <v>4</v>
      </c>
      <c r="E3718" t="s">
        <v>1183</v>
      </c>
      <c r="G3718" t="s">
        <v>1184</v>
      </c>
      <c r="H3718" t="s">
        <v>1168</v>
      </c>
      <c r="I3718" t="s">
        <v>1165</v>
      </c>
      <c r="J3718" t="s">
        <v>1032</v>
      </c>
      <c r="K3718">
        <v>2546066</v>
      </c>
      <c r="L3718">
        <v>3148142.12</v>
      </c>
      <c r="M3718">
        <v>398919.78519999998</v>
      </c>
      <c r="N3718">
        <v>178366.41889999999</v>
      </c>
      <c r="O3718">
        <v>220553.36629999999</v>
      </c>
      <c r="P3718">
        <v>18915</v>
      </c>
      <c r="R3718">
        <v>0</v>
      </c>
      <c r="S3718">
        <v>157142.75</v>
      </c>
      <c r="U3718">
        <f t="shared" si="70"/>
        <v>0</v>
      </c>
      <c r="V3718">
        <f t="shared" si="71"/>
        <v>9.0589736402093006</v>
      </c>
      <c r="W3718" t="str">
        <f t="shared" si="72"/>
        <v/>
      </c>
      <c r="X3718">
        <f t="shared" si="73"/>
        <v>0.63464554553105379</v>
      </c>
      <c r="Y3718" t="str">
        <f t="shared" si="74"/>
        <v/>
      </c>
    </row>
    <row r="3719" spans="1:25">
      <c r="A3719" t="s">
        <v>1308</v>
      </c>
      <c r="B3719" t="s">
        <v>1309</v>
      </c>
      <c r="C3719" t="s">
        <v>1310</v>
      </c>
      <c r="D3719">
        <v>4</v>
      </c>
      <c r="E3719" t="s">
        <v>1185</v>
      </c>
      <c r="F3719" t="s">
        <v>1186</v>
      </c>
      <c r="G3719" t="s">
        <v>1186</v>
      </c>
      <c r="H3719" t="s">
        <v>1168</v>
      </c>
      <c r="I3719" t="s">
        <v>1165</v>
      </c>
      <c r="J3719" t="s">
        <v>1039</v>
      </c>
      <c r="K3719">
        <v>15052.92</v>
      </c>
      <c r="L3719">
        <v>37882.1103</v>
      </c>
      <c r="M3719">
        <v>370845.79989999998</v>
      </c>
      <c r="N3719">
        <v>105452.81110000001</v>
      </c>
      <c r="O3719">
        <v>265392.9889</v>
      </c>
      <c r="P3719">
        <v>34102</v>
      </c>
      <c r="Q3719">
        <v>249036.5</v>
      </c>
      <c r="S3719">
        <v>249036.5</v>
      </c>
      <c r="U3719">
        <f t="shared" si="70"/>
        <v>0</v>
      </c>
      <c r="V3719">
        <f t="shared" si="71"/>
        <v>5.313983120948134E-2</v>
      </c>
      <c r="W3719" t="str">
        <f t="shared" si="72"/>
        <v/>
      </c>
      <c r="X3719">
        <f t="shared" si="73"/>
        <v>0.3722805692137498</v>
      </c>
      <c r="Y3719" t="str">
        <f t="shared" si="74"/>
        <v/>
      </c>
    </row>
    <row r="3720" spans="1:25">
      <c r="A3720" t="s">
        <v>1308</v>
      </c>
      <c r="B3720" t="s">
        <v>1309</v>
      </c>
      <c r="C3720" t="s">
        <v>1310</v>
      </c>
      <c r="D3720">
        <v>4</v>
      </c>
      <c r="E3720" t="s">
        <v>1177</v>
      </c>
      <c r="G3720" t="s">
        <v>1178</v>
      </c>
      <c r="H3720" t="s">
        <v>1168</v>
      </c>
      <c r="I3720" t="s">
        <v>1165</v>
      </c>
      <c r="J3720" t="s">
        <v>1032</v>
      </c>
      <c r="K3720">
        <v>0</v>
      </c>
      <c r="L3720">
        <v>3638790.36</v>
      </c>
      <c r="M3720">
        <v>254914.96049999999</v>
      </c>
      <c r="N3720">
        <v>0</v>
      </c>
      <c r="O3720">
        <v>254914.96049999999</v>
      </c>
      <c r="P3720">
        <v>107457.5</v>
      </c>
      <c r="R3720">
        <v>0</v>
      </c>
      <c r="S3720">
        <v>243597</v>
      </c>
      <c r="U3720">
        <f t="shared" si="70"/>
        <v>0</v>
      </c>
      <c r="V3720">
        <f t="shared" si="71"/>
        <v>3.7344367541472185</v>
      </c>
      <c r="W3720" t="str">
        <f t="shared" si="72"/>
        <v/>
      </c>
      <c r="X3720">
        <f t="shared" si="73"/>
        <v>0.26161545554748211</v>
      </c>
      <c r="Y3720" t="str">
        <f t="shared" si="74"/>
        <v/>
      </c>
    </row>
    <row r="3721" spans="1:25">
      <c r="A3721" t="s">
        <v>1308</v>
      </c>
      <c r="B3721" t="s">
        <v>1309</v>
      </c>
      <c r="C3721" t="s">
        <v>1310</v>
      </c>
      <c r="D3721">
        <v>4</v>
      </c>
      <c r="E3721" t="s">
        <v>1187</v>
      </c>
      <c r="G3721" t="s">
        <v>1188</v>
      </c>
      <c r="H3721" t="s">
        <v>1071</v>
      </c>
      <c r="I3721" t="s">
        <v>1165</v>
      </c>
      <c r="J3721" t="s">
        <v>1032</v>
      </c>
      <c r="K3721">
        <v>47703</v>
      </c>
      <c r="L3721">
        <v>3455205.39</v>
      </c>
      <c r="M3721">
        <v>245403.56299999999</v>
      </c>
      <c r="N3721">
        <v>3341.9431</v>
      </c>
      <c r="O3721">
        <v>242061.61989999999</v>
      </c>
      <c r="P3721">
        <v>15254</v>
      </c>
      <c r="R3721">
        <v>0</v>
      </c>
      <c r="S3721">
        <v>104493.75</v>
      </c>
      <c r="U3721">
        <f t="shared" si="70"/>
        <v>0</v>
      </c>
      <c r="V3721">
        <f t="shared" si="71"/>
        <v>8.3806648483760995</v>
      </c>
      <c r="W3721" t="str">
        <f t="shared" si="72"/>
        <v/>
      </c>
      <c r="X3721">
        <f t="shared" si="73"/>
        <v>0.58712497876667269</v>
      </c>
      <c r="Y3721" t="str">
        <f t="shared" si="74"/>
        <v/>
      </c>
    </row>
    <row r="3722" spans="1:25">
      <c r="A3722" t="s">
        <v>1308</v>
      </c>
      <c r="B3722" t="s">
        <v>1309</v>
      </c>
      <c r="C3722" t="s">
        <v>1310</v>
      </c>
      <c r="D3722">
        <v>4</v>
      </c>
      <c r="E3722" t="s">
        <v>1191</v>
      </c>
      <c r="G3722" t="s">
        <v>1192</v>
      </c>
      <c r="H3722" t="s">
        <v>1071</v>
      </c>
      <c r="I3722" t="s">
        <v>1165</v>
      </c>
      <c r="J3722" t="s">
        <v>1032</v>
      </c>
      <c r="K3722">
        <v>183128</v>
      </c>
      <c r="L3722">
        <v>2708108.34</v>
      </c>
      <c r="M3722">
        <v>202547.45550000001</v>
      </c>
      <c r="N3722">
        <v>12829.776599999999</v>
      </c>
      <c r="O3722">
        <v>189717.6789</v>
      </c>
      <c r="P3722">
        <v>4614.25</v>
      </c>
      <c r="R3722">
        <v>0</v>
      </c>
      <c r="S3722">
        <v>55972.75</v>
      </c>
      <c r="U3722">
        <f t="shared" si="70"/>
        <v>0</v>
      </c>
      <c r="V3722">
        <f t="shared" si="71"/>
        <v>12.91358893390087</v>
      </c>
      <c r="W3722" t="str">
        <f t="shared" si="72"/>
        <v/>
      </c>
      <c r="X3722">
        <f t="shared" si="73"/>
        <v>0.90466993090387737</v>
      </c>
      <c r="Y3722" t="str">
        <f t="shared" si="74"/>
        <v/>
      </c>
    </row>
    <row r="3723" spans="1:25">
      <c r="A3723" t="s">
        <v>1308</v>
      </c>
      <c r="B3723" t="s">
        <v>1309</v>
      </c>
      <c r="C3723" t="s">
        <v>1310</v>
      </c>
      <c r="D3723">
        <v>4</v>
      </c>
      <c r="E3723" t="s">
        <v>1209</v>
      </c>
      <c r="G3723" t="s">
        <v>1210</v>
      </c>
      <c r="H3723" t="s">
        <v>1168</v>
      </c>
      <c r="I3723" t="s">
        <v>1165</v>
      </c>
      <c r="J3723" t="s">
        <v>1032</v>
      </c>
      <c r="K3723">
        <v>0</v>
      </c>
      <c r="L3723">
        <v>2304052.54</v>
      </c>
      <c r="M3723">
        <v>161429.16940000001</v>
      </c>
      <c r="N3723">
        <v>0</v>
      </c>
      <c r="O3723">
        <v>161429.16940000001</v>
      </c>
      <c r="P3723">
        <v>6101.75</v>
      </c>
      <c r="R3723">
        <v>0</v>
      </c>
      <c r="S3723">
        <v>43424.75</v>
      </c>
      <c r="U3723">
        <f t="shared" si="70"/>
        <v>0</v>
      </c>
      <c r="V3723">
        <f t="shared" si="71"/>
        <v>13.264627545351441</v>
      </c>
      <c r="W3723" t="str">
        <f t="shared" si="72"/>
        <v/>
      </c>
      <c r="X3723">
        <f t="shared" si="73"/>
        <v>0.92936153576013691</v>
      </c>
      <c r="Y3723" t="str">
        <f t="shared" si="74"/>
        <v/>
      </c>
    </row>
    <row r="3724" spans="1:25">
      <c r="A3724" t="s">
        <v>1308</v>
      </c>
      <c r="B3724" t="s">
        <v>1309</v>
      </c>
      <c r="C3724" t="s">
        <v>1310</v>
      </c>
      <c r="D3724">
        <v>4</v>
      </c>
      <c r="E3724" t="s">
        <v>1217</v>
      </c>
      <c r="G3724" t="s">
        <v>1218</v>
      </c>
      <c r="H3724" t="s">
        <v>1071</v>
      </c>
      <c r="I3724" t="s">
        <v>1165</v>
      </c>
      <c r="J3724" t="s">
        <v>1032</v>
      </c>
      <c r="K3724">
        <v>2055032</v>
      </c>
      <c r="L3724">
        <v>142427.17000000001</v>
      </c>
      <c r="M3724">
        <v>153900.02530000001</v>
      </c>
      <c r="N3724">
        <v>143922.4474</v>
      </c>
      <c r="O3724">
        <v>9977.5779000000002</v>
      </c>
      <c r="P3724">
        <v>608.25</v>
      </c>
      <c r="R3724">
        <v>0</v>
      </c>
      <c r="S3724">
        <v>6683.5</v>
      </c>
      <c r="U3724">
        <f t="shared" si="70"/>
        <v>0</v>
      </c>
      <c r="V3724">
        <f t="shared" si="71"/>
        <v>82.197171018179091</v>
      </c>
      <c r="W3724" t="str">
        <f t="shared" si="72"/>
        <v/>
      </c>
      <c r="X3724">
        <f t="shared" si="73"/>
        <v>5.7567152427620263</v>
      </c>
      <c r="Y3724" t="str">
        <f t="shared" si="74"/>
        <v/>
      </c>
    </row>
    <row r="3725" spans="1:25">
      <c r="A3725" t="s">
        <v>1308</v>
      </c>
      <c r="B3725" t="s">
        <v>1309</v>
      </c>
      <c r="C3725" t="s">
        <v>1310</v>
      </c>
      <c r="D3725">
        <v>4</v>
      </c>
      <c r="E3725" t="s">
        <v>1211</v>
      </c>
      <c r="G3725" t="s">
        <v>1212</v>
      </c>
      <c r="H3725" t="s">
        <v>1168</v>
      </c>
      <c r="I3725" t="s">
        <v>1165</v>
      </c>
      <c r="J3725" t="s">
        <v>1032</v>
      </c>
      <c r="K3725">
        <v>325094</v>
      </c>
      <c r="L3725">
        <v>1770105.12</v>
      </c>
      <c r="M3725">
        <v>146783.2346</v>
      </c>
      <c r="N3725">
        <v>22772.375</v>
      </c>
      <c r="O3725">
        <v>124010.8596</v>
      </c>
      <c r="P3725">
        <v>9079.75</v>
      </c>
      <c r="R3725">
        <v>0</v>
      </c>
      <c r="S3725">
        <v>33985</v>
      </c>
      <c r="U3725">
        <f t="shared" si="70"/>
        <v>0</v>
      </c>
      <c r="V3725">
        <f t="shared" si="71"/>
        <v>15.412675592173018</v>
      </c>
      <c r="W3725" t="str">
        <f t="shared" si="72"/>
        <v/>
      </c>
      <c r="X3725">
        <f t="shared" si="73"/>
        <v>1.0797648565543623</v>
      </c>
      <c r="Y3725" t="str">
        <f t="shared" si="74"/>
        <v/>
      </c>
    </row>
    <row r="3726" spans="1:25">
      <c r="A3726" t="s">
        <v>1308</v>
      </c>
      <c r="B3726" t="s">
        <v>1309</v>
      </c>
      <c r="C3726" t="s">
        <v>1310</v>
      </c>
      <c r="D3726">
        <v>4</v>
      </c>
      <c r="E3726" t="s">
        <v>1199</v>
      </c>
      <c r="G3726" t="s">
        <v>1200</v>
      </c>
      <c r="H3726" t="s">
        <v>1168</v>
      </c>
      <c r="I3726" t="s">
        <v>1165</v>
      </c>
      <c r="J3726" t="s">
        <v>1032</v>
      </c>
      <c r="K3726">
        <v>396485</v>
      </c>
      <c r="L3726">
        <v>1621013.48</v>
      </c>
      <c r="M3726">
        <v>141335.39259999999</v>
      </c>
      <c r="N3726">
        <v>27773.7402</v>
      </c>
      <c r="O3726">
        <v>113561.65240000001</v>
      </c>
      <c r="P3726">
        <v>6857</v>
      </c>
      <c r="R3726">
        <v>0</v>
      </c>
      <c r="S3726">
        <v>79819.25</v>
      </c>
      <c r="U3726">
        <f t="shared" si="70"/>
        <v>0</v>
      </c>
      <c r="V3726">
        <f t="shared" si="71"/>
        <v>6.3189596494579945</v>
      </c>
      <c r="W3726" t="str">
        <f t="shared" si="72"/>
        <v/>
      </c>
      <c r="X3726">
        <f t="shared" si="73"/>
        <v>0.44267326678714719</v>
      </c>
      <c r="Y3726" t="str">
        <f t="shared" si="74"/>
        <v/>
      </c>
    </row>
    <row r="3727" spans="1:25">
      <c r="A3727" t="s">
        <v>1308</v>
      </c>
      <c r="B3727" t="s">
        <v>1309</v>
      </c>
      <c r="C3727" t="s">
        <v>1310</v>
      </c>
      <c r="D3727">
        <v>4</v>
      </c>
      <c r="E3727" t="s">
        <v>1201</v>
      </c>
      <c r="G3727" t="s">
        <v>1202</v>
      </c>
      <c r="H3727" t="s">
        <v>1168</v>
      </c>
      <c r="I3727" t="s">
        <v>1165</v>
      </c>
      <c r="J3727" t="s">
        <v>1032</v>
      </c>
      <c r="K3727">
        <v>104</v>
      </c>
      <c r="L3727">
        <v>1986782.5</v>
      </c>
      <c r="M3727">
        <v>139185.44039999999</v>
      </c>
      <c r="N3727">
        <v>7.2908999999999997</v>
      </c>
      <c r="O3727">
        <v>139178.1495</v>
      </c>
      <c r="P3727">
        <v>44653.25</v>
      </c>
      <c r="R3727">
        <v>0</v>
      </c>
      <c r="S3727">
        <v>136731</v>
      </c>
      <c r="U3727">
        <f t="shared" si="70"/>
        <v>0</v>
      </c>
      <c r="V3727">
        <f t="shared" si="71"/>
        <v>3.6328383833951334</v>
      </c>
      <c r="W3727" t="str">
        <f t="shared" si="72"/>
        <v/>
      </c>
      <c r="X3727">
        <f t="shared" si="73"/>
        <v>0.25448771748908439</v>
      </c>
      <c r="Y3727" t="str">
        <f t="shared" si="74"/>
        <v/>
      </c>
    </row>
    <row r="3728" spans="1:25">
      <c r="A3728" t="s">
        <v>1308</v>
      </c>
      <c r="B3728" t="s">
        <v>1309</v>
      </c>
      <c r="C3728" t="s">
        <v>1310</v>
      </c>
      <c r="D3728">
        <v>4</v>
      </c>
      <c r="E3728" t="s">
        <v>1195</v>
      </c>
      <c r="F3728" t="s">
        <v>1196</v>
      </c>
      <c r="G3728" t="s">
        <v>1196</v>
      </c>
      <c r="H3728" t="s">
        <v>1168</v>
      </c>
      <c r="I3728" t="s">
        <v>1165</v>
      </c>
      <c r="J3728" t="s">
        <v>1039</v>
      </c>
      <c r="K3728">
        <v>1982.48</v>
      </c>
      <c r="L3728">
        <v>13155.101199999999</v>
      </c>
      <c r="M3728">
        <v>106044.76489999999</v>
      </c>
      <c r="N3728">
        <v>13886.894399999999</v>
      </c>
      <c r="O3728">
        <v>92157.870500000005</v>
      </c>
      <c r="P3728">
        <v>2816</v>
      </c>
      <c r="Q3728">
        <v>63253</v>
      </c>
      <c r="S3728">
        <v>63253</v>
      </c>
      <c r="U3728">
        <f t="shared" si="70"/>
        <v>0</v>
      </c>
      <c r="V3728">
        <f t="shared" si="71"/>
        <v>5.9829498996095042E-2</v>
      </c>
      <c r="W3728" t="str">
        <f t="shared" si="72"/>
        <v/>
      </c>
      <c r="X3728">
        <f t="shared" si="73"/>
        <v>0.41912938872464545</v>
      </c>
      <c r="Y3728" t="str">
        <f t="shared" si="74"/>
        <v/>
      </c>
    </row>
    <row r="3729" spans="1:25">
      <c r="A3729" t="s">
        <v>1308</v>
      </c>
      <c r="B3729" t="s">
        <v>1309</v>
      </c>
      <c r="C3729" t="s">
        <v>1310</v>
      </c>
      <c r="D3729">
        <v>4</v>
      </c>
      <c r="E3729" t="s">
        <v>1205</v>
      </c>
      <c r="F3729" t="s">
        <v>1206</v>
      </c>
      <c r="G3729" t="s">
        <v>1206</v>
      </c>
      <c r="H3729" t="s">
        <v>1168</v>
      </c>
      <c r="I3729" t="s">
        <v>1165</v>
      </c>
      <c r="J3729" t="s">
        <v>1039</v>
      </c>
      <c r="K3729">
        <v>1394.1</v>
      </c>
      <c r="L3729">
        <v>10568.563899999999</v>
      </c>
      <c r="M3729">
        <v>83807.330700000006</v>
      </c>
      <c r="N3729">
        <v>9769.1494999999995</v>
      </c>
      <c r="O3729">
        <v>74038.181200000006</v>
      </c>
      <c r="P3729">
        <v>6768.75</v>
      </c>
      <c r="Q3729">
        <v>63258.5</v>
      </c>
      <c r="S3729">
        <v>63258.5</v>
      </c>
      <c r="U3729">
        <f t="shared" si="70"/>
        <v>0</v>
      </c>
      <c r="V3729">
        <f t="shared" si="71"/>
        <v>4.7276903103930693E-2</v>
      </c>
      <c r="W3729" t="str">
        <f t="shared" si="72"/>
        <v/>
      </c>
      <c r="X3729">
        <f t="shared" si="73"/>
        <v>0.33120976113881934</v>
      </c>
      <c r="Y3729" t="str">
        <f t="shared" si="74"/>
        <v/>
      </c>
    </row>
    <row r="3730" spans="1:25">
      <c r="A3730" t="s">
        <v>1308</v>
      </c>
      <c r="B3730" t="s">
        <v>1309</v>
      </c>
      <c r="C3730" t="s">
        <v>1310</v>
      </c>
      <c r="D3730">
        <v>4</v>
      </c>
      <c r="E3730" t="s">
        <v>1203</v>
      </c>
      <c r="G3730" t="s">
        <v>1204</v>
      </c>
      <c r="H3730" t="s">
        <v>1071</v>
      </c>
      <c r="I3730" t="s">
        <v>1165</v>
      </c>
      <c r="J3730" t="s">
        <v>1032</v>
      </c>
      <c r="K3730">
        <v>799</v>
      </c>
      <c r="L3730">
        <v>992366.75</v>
      </c>
      <c r="M3730">
        <v>69579.769199999995</v>
      </c>
      <c r="N3730">
        <v>55.8932</v>
      </c>
      <c r="O3730">
        <v>69523.876000000004</v>
      </c>
      <c r="P3730">
        <v>3400</v>
      </c>
      <c r="R3730">
        <v>0</v>
      </c>
      <c r="S3730">
        <v>23813</v>
      </c>
      <c r="U3730">
        <f t="shared" si="70"/>
        <v>0</v>
      </c>
      <c r="V3730">
        <f t="shared" si="71"/>
        <v>10.426718074161172</v>
      </c>
      <c r="W3730" t="str">
        <f t="shared" si="72"/>
        <v/>
      </c>
      <c r="X3730">
        <f t="shared" si="73"/>
        <v>0.73048092638474782</v>
      </c>
      <c r="Y3730" t="str">
        <f t="shared" si="74"/>
        <v/>
      </c>
    </row>
    <row r="3731" spans="1:25">
      <c r="A3731" t="s">
        <v>1308</v>
      </c>
      <c r="B3731" t="s">
        <v>1309</v>
      </c>
      <c r="C3731" t="s">
        <v>1310</v>
      </c>
      <c r="D3731">
        <v>4</v>
      </c>
      <c r="E3731" t="s">
        <v>1207</v>
      </c>
      <c r="G3731" t="s">
        <v>1208</v>
      </c>
      <c r="H3731" t="s">
        <v>1168</v>
      </c>
      <c r="I3731" t="s">
        <v>1165</v>
      </c>
      <c r="J3731" t="s">
        <v>1032</v>
      </c>
      <c r="K3731">
        <v>0</v>
      </c>
      <c r="L3731">
        <v>931007.54</v>
      </c>
      <c r="M3731">
        <v>65228.132899999997</v>
      </c>
      <c r="N3731">
        <v>0</v>
      </c>
      <c r="O3731">
        <v>65228.132899999997</v>
      </c>
      <c r="P3731">
        <v>2146.25</v>
      </c>
      <c r="R3731">
        <v>0</v>
      </c>
      <c r="S3731">
        <v>10491.5</v>
      </c>
      <c r="U3731">
        <f t="shared" si="70"/>
        <v>0</v>
      </c>
      <c r="V3731">
        <f t="shared" si="71"/>
        <v>22.184805318591241</v>
      </c>
      <c r="W3731" t="str">
        <f t="shared" si="72"/>
        <v/>
      </c>
      <c r="X3731">
        <f t="shared" si="73"/>
        <v>1.5543090335033121</v>
      </c>
      <c r="Y3731" t="str">
        <f t="shared" si="74"/>
        <v/>
      </c>
    </row>
    <row r="3732" spans="1:25">
      <c r="A3732" t="s">
        <v>1308</v>
      </c>
      <c r="B3732" t="s">
        <v>1309</v>
      </c>
      <c r="C3732" t="s">
        <v>1310</v>
      </c>
      <c r="D3732">
        <v>4</v>
      </c>
      <c r="E3732" t="s">
        <v>1213</v>
      </c>
      <c r="G3732" t="s">
        <v>1214</v>
      </c>
      <c r="H3732" t="s">
        <v>1071</v>
      </c>
      <c r="I3732" t="s">
        <v>1165</v>
      </c>
      <c r="J3732" t="s">
        <v>1032</v>
      </c>
      <c r="K3732">
        <v>0</v>
      </c>
      <c r="L3732">
        <v>692072</v>
      </c>
      <c r="M3732">
        <v>48483.733699999997</v>
      </c>
      <c r="N3732">
        <v>0</v>
      </c>
      <c r="O3732">
        <v>48483.733699999997</v>
      </c>
      <c r="P3732">
        <v>3435</v>
      </c>
      <c r="R3732">
        <v>0</v>
      </c>
      <c r="S3732">
        <v>23320.5</v>
      </c>
      <c r="U3732">
        <f t="shared" si="70"/>
        <v>0</v>
      </c>
      <c r="V3732">
        <f t="shared" si="71"/>
        <v>7.4191376685748587</v>
      </c>
      <c r="W3732" t="str">
        <f t="shared" si="72"/>
        <v/>
      </c>
      <c r="X3732">
        <f t="shared" si="73"/>
        <v>0.5197544402993074</v>
      </c>
      <c r="Y3732" t="str">
        <f t="shared" si="74"/>
        <v/>
      </c>
    </row>
    <row r="3733" spans="1:25">
      <c r="A3733" t="s">
        <v>1308</v>
      </c>
      <c r="B3733" t="s">
        <v>1309</v>
      </c>
      <c r="C3733" t="s">
        <v>1310</v>
      </c>
      <c r="D3733">
        <v>4</v>
      </c>
      <c r="E3733" t="s">
        <v>1225</v>
      </c>
      <c r="G3733" t="s">
        <v>1226</v>
      </c>
      <c r="H3733" t="s">
        <v>1071</v>
      </c>
      <c r="I3733" t="s">
        <v>1165</v>
      </c>
      <c r="J3733" t="s">
        <v>1032</v>
      </c>
      <c r="K3733">
        <v>489064</v>
      </c>
      <c r="L3733">
        <v>169862.72</v>
      </c>
      <c r="M3733">
        <v>46160.6777</v>
      </c>
      <c r="N3733">
        <v>34261.579599999997</v>
      </c>
      <c r="O3733">
        <v>11899.098099999999</v>
      </c>
      <c r="P3733">
        <v>156.5</v>
      </c>
      <c r="R3733">
        <v>0</v>
      </c>
      <c r="S3733">
        <v>3952.5</v>
      </c>
      <c r="U3733">
        <f t="shared" si="70"/>
        <v>0</v>
      </c>
      <c r="V3733">
        <f t="shared" si="71"/>
        <v>41.677844402277039</v>
      </c>
      <c r="W3733" t="str">
        <f t="shared" si="72"/>
        <v/>
      </c>
      <c r="X3733">
        <f t="shared" si="73"/>
        <v>2.9197139595192918</v>
      </c>
      <c r="Y3733" t="str">
        <f t="shared" si="74"/>
        <v/>
      </c>
    </row>
    <row r="3734" spans="1:25">
      <c r="A3734" t="s">
        <v>1308</v>
      </c>
      <c r="B3734" t="s">
        <v>1309</v>
      </c>
      <c r="C3734" t="s">
        <v>1310</v>
      </c>
      <c r="D3734">
        <v>4</v>
      </c>
      <c r="E3734" t="s">
        <v>1219</v>
      </c>
      <c r="G3734" t="s">
        <v>1220</v>
      </c>
      <c r="H3734" t="s">
        <v>1071</v>
      </c>
      <c r="I3734" t="s">
        <v>1165</v>
      </c>
      <c r="J3734" t="s">
        <v>1032</v>
      </c>
      <c r="K3734">
        <v>0</v>
      </c>
      <c r="L3734">
        <v>570354.29</v>
      </c>
      <c r="M3734">
        <v>39955.726699999999</v>
      </c>
      <c r="N3734">
        <v>0</v>
      </c>
      <c r="O3734">
        <v>39955.726699999999</v>
      </c>
      <c r="P3734">
        <v>525</v>
      </c>
      <c r="R3734">
        <v>0</v>
      </c>
      <c r="S3734">
        <v>18230.25</v>
      </c>
      <c r="U3734">
        <f t="shared" si="70"/>
        <v>0</v>
      </c>
      <c r="V3734">
        <f t="shared" si="71"/>
        <v>7.8215368686660911</v>
      </c>
      <c r="W3734" t="str">
        <f t="shared" si="72"/>
        <v/>
      </c>
      <c r="X3734">
        <f t="shared" si="73"/>
        <v>0.54793168908819134</v>
      </c>
      <c r="Y3734" t="str">
        <f t="shared" si="74"/>
        <v/>
      </c>
    </row>
    <row r="3735" spans="1:25">
      <c r="A3735" t="s">
        <v>1308</v>
      </c>
      <c r="B3735" t="s">
        <v>1309</v>
      </c>
      <c r="C3735" t="s">
        <v>1310</v>
      </c>
      <c r="D3735">
        <v>4</v>
      </c>
      <c r="E3735" t="s">
        <v>1221</v>
      </c>
      <c r="G3735" t="s">
        <v>1222</v>
      </c>
      <c r="H3735" t="s">
        <v>1168</v>
      </c>
      <c r="I3735" t="s">
        <v>1165</v>
      </c>
      <c r="J3735" t="s">
        <v>1032</v>
      </c>
      <c r="K3735">
        <v>113272</v>
      </c>
      <c r="L3735">
        <v>453143.91</v>
      </c>
      <c r="M3735">
        <v>39680.7065</v>
      </c>
      <c r="N3735">
        <v>7934.9675999999999</v>
      </c>
      <c r="O3735">
        <v>31745.7389</v>
      </c>
      <c r="P3735">
        <v>1982.25</v>
      </c>
      <c r="R3735">
        <v>0</v>
      </c>
      <c r="S3735">
        <v>19473.75</v>
      </c>
      <c r="U3735">
        <f t="shared" si="70"/>
        <v>0</v>
      </c>
      <c r="V3735">
        <f t="shared" si="71"/>
        <v>7.2715310353681231</v>
      </c>
      <c r="W3735" t="str">
        <f t="shared" si="72"/>
        <v/>
      </c>
      <c r="X3735">
        <f t="shared" si="73"/>
        <v>0.50941275434880284</v>
      </c>
      <c r="Y3735" t="str">
        <f t="shared" si="74"/>
        <v/>
      </c>
    </row>
    <row r="3736" spans="1:25">
      <c r="A3736" t="s">
        <v>1308</v>
      </c>
      <c r="B3736" t="s">
        <v>1309</v>
      </c>
      <c r="C3736" t="s">
        <v>1310</v>
      </c>
      <c r="D3736">
        <v>4</v>
      </c>
      <c r="E3736" t="s">
        <v>1193</v>
      </c>
      <c r="G3736" t="s">
        <v>1194</v>
      </c>
      <c r="H3736" t="s">
        <v>1071</v>
      </c>
      <c r="I3736" t="s">
        <v>1165</v>
      </c>
      <c r="J3736" t="s">
        <v>1032</v>
      </c>
      <c r="K3736">
        <v>4488</v>
      </c>
      <c r="L3736">
        <v>447818.17</v>
      </c>
      <c r="M3736">
        <v>31688.37</v>
      </c>
      <c r="N3736">
        <v>314.37459999999999</v>
      </c>
      <c r="O3736">
        <v>31373.995299999999</v>
      </c>
      <c r="R3736">
        <v>0</v>
      </c>
      <c r="S3736">
        <v>8461</v>
      </c>
      <c r="U3736">
        <f t="shared" si="70"/>
        <v>0</v>
      </c>
      <c r="V3736">
        <f t="shared" si="71"/>
        <v>13.364441850845052</v>
      </c>
      <c r="W3736" t="str">
        <f t="shared" si="72"/>
        <v/>
      </c>
      <c r="X3736">
        <f t="shared" si="73"/>
        <v>0.93630687861954853</v>
      </c>
      <c r="Y3736" t="str">
        <f t="shared" si="74"/>
        <v/>
      </c>
    </row>
    <row r="3737" spans="1:25">
      <c r="A3737" t="s">
        <v>1308</v>
      </c>
      <c r="B3737" t="s">
        <v>1309</v>
      </c>
      <c r="C3737" t="s">
        <v>1310</v>
      </c>
      <c r="D3737">
        <v>4</v>
      </c>
      <c r="E3737" t="s">
        <v>1223</v>
      </c>
      <c r="G3737" t="s">
        <v>1224</v>
      </c>
      <c r="H3737" t="s">
        <v>1168</v>
      </c>
      <c r="I3737" t="s">
        <v>1165</v>
      </c>
      <c r="J3737" t="s">
        <v>1032</v>
      </c>
      <c r="K3737">
        <v>92083</v>
      </c>
      <c r="L3737">
        <v>356752.28</v>
      </c>
      <c r="M3737">
        <v>31443.9764</v>
      </c>
      <c r="N3737">
        <v>6451.2847000000002</v>
      </c>
      <c r="O3737">
        <v>24992.691599999998</v>
      </c>
      <c r="P3737">
        <v>565.25</v>
      </c>
      <c r="R3737">
        <v>0</v>
      </c>
      <c r="S3737">
        <v>3089.25</v>
      </c>
      <c r="U3737">
        <f t="shared" si="70"/>
        <v>0</v>
      </c>
      <c r="V3737">
        <f t="shared" si="71"/>
        <v>36.322350084972086</v>
      </c>
      <c r="W3737" t="str">
        <f t="shared" si="72"/>
        <v/>
      </c>
      <c r="X3737">
        <f t="shared" si="73"/>
        <v>2.5446286639151898</v>
      </c>
      <c r="Y3737" t="str">
        <f t="shared" si="74"/>
        <v/>
      </c>
    </row>
    <row r="3738" spans="1:25">
      <c r="A3738" t="s">
        <v>1308</v>
      </c>
      <c r="B3738" t="s">
        <v>1309</v>
      </c>
      <c r="C3738" t="s">
        <v>1310</v>
      </c>
      <c r="D3738">
        <v>4</v>
      </c>
      <c r="E3738" t="s">
        <v>1233</v>
      </c>
      <c r="G3738" t="s">
        <v>1234</v>
      </c>
      <c r="H3738" t="s">
        <v>1071</v>
      </c>
      <c r="I3738" t="s">
        <v>1165</v>
      </c>
      <c r="J3738" t="s">
        <v>1032</v>
      </c>
      <c r="K3738">
        <v>321978</v>
      </c>
      <c r="L3738">
        <v>119503.64</v>
      </c>
      <c r="M3738">
        <v>30924.250400000001</v>
      </c>
      <c r="N3738">
        <v>22552.9058</v>
      </c>
      <c r="O3738">
        <v>8371.3446000000004</v>
      </c>
      <c r="P3738">
        <v>25.25</v>
      </c>
      <c r="R3738">
        <v>0</v>
      </c>
      <c r="S3738">
        <v>1675.25</v>
      </c>
      <c r="U3738">
        <f t="shared" si="70"/>
        <v>0</v>
      </c>
      <c r="V3738">
        <f t="shared" si="71"/>
        <v>65.882948813609914</v>
      </c>
      <c r="W3738" t="str">
        <f t="shared" si="72"/>
        <v/>
      </c>
      <c r="X3738">
        <f t="shared" si="73"/>
        <v>4.6148709744814207</v>
      </c>
      <c r="Y3738" t="str">
        <f t="shared" si="74"/>
        <v/>
      </c>
    </row>
    <row r="3739" spans="1:25">
      <c r="A3739" t="s">
        <v>1308</v>
      </c>
      <c r="B3739" t="s">
        <v>1309</v>
      </c>
      <c r="C3739" t="s">
        <v>1310</v>
      </c>
      <c r="D3739">
        <v>4</v>
      </c>
      <c r="E3739" t="s">
        <v>1229</v>
      </c>
      <c r="G3739" t="s">
        <v>1230</v>
      </c>
      <c r="H3739" t="s">
        <v>1071</v>
      </c>
      <c r="I3739" t="s">
        <v>1165</v>
      </c>
      <c r="J3739" t="s">
        <v>1032</v>
      </c>
      <c r="K3739">
        <v>175505</v>
      </c>
      <c r="L3739">
        <v>256526.71</v>
      </c>
      <c r="M3739">
        <v>30269.482499999998</v>
      </c>
      <c r="N3739">
        <v>12296.348900000001</v>
      </c>
      <c r="O3739">
        <v>17973.1335</v>
      </c>
      <c r="P3739">
        <v>278.5</v>
      </c>
      <c r="R3739">
        <v>0</v>
      </c>
      <c r="S3739">
        <v>4732</v>
      </c>
      <c r="U3739">
        <f t="shared" si="70"/>
        <v>0</v>
      </c>
      <c r="V3739">
        <f t="shared" si="71"/>
        <v>22.825005811496194</v>
      </c>
      <c r="W3739" t="str">
        <f t="shared" si="72"/>
        <v/>
      </c>
      <c r="X3739">
        <f t="shared" si="73"/>
        <v>1.5991907491546913</v>
      </c>
      <c r="Y3739" t="str">
        <f t="shared" si="74"/>
        <v/>
      </c>
    </row>
    <row r="3740" spans="1:25">
      <c r="A3740" t="s">
        <v>1308</v>
      </c>
      <c r="B3740" t="s">
        <v>1309</v>
      </c>
      <c r="C3740" t="s">
        <v>1310</v>
      </c>
      <c r="D3740">
        <v>4</v>
      </c>
      <c r="E3740" t="s">
        <v>1215</v>
      </c>
      <c r="G3740" t="s">
        <v>1216</v>
      </c>
      <c r="H3740" t="s">
        <v>1168</v>
      </c>
      <c r="I3740" t="s">
        <v>1165</v>
      </c>
      <c r="J3740" t="s">
        <v>1032</v>
      </c>
      <c r="K3740">
        <v>0</v>
      </c>
      <c r="L3740">
        <v>293257.40999999997</v>
      </c>
      <c r="M3740">
        <v>20545.236400000002</v>
      </c>
      <c r="N3740">
        <v>0</v>
      </c>
      <c r="O3740">
        <v>20545.236400000002</v>
      </c>
      <c r="R3740">
        <v>0</v>
      </c>
      <c r="S3740">
        <v>35695.5</v>
      </c>
      <c r="U3740">
        <f t="shared" si="70"/>
        <v>0</v>
      </c>
      <c r="V3740">
        <f t="shared" si="71"/>
        <v>2.0538822120435349</v>
      </c>
      <c r="W3740" t="str">
        <f t="shared" si="72"/>
        <v/>
      </c>
      <c r="X3740">
        <f t="shared" si="73"/>
        <v>0.14389234217198246</v>
      </c>
      <c r="Y3740" t="str">
        <f t="shared" si="74"/>
        <v/>
      </c>
    </row>
    <row r="3741" spans="1:25">
      <c r="A3741" t="s">
        <v>1308</v>
      </c>
      <c r="B3741" t="s">
        <v>1309</v>
      </c>
      <c r="C3741" t="s">
        <v>1310</v>
      </c>
      <c r="D3741">
        <v>4</v>
      </c>
      <c r="E3741" t="s">
        <v>1227</v>
      </c>
      <c r="G3741" t="s">
        <v>1228</v>
      </c>
      <c r="H3741" t="s">
        <v>1168</v>
      </c>
      <c r="I3741" t="s">
        <v>1165</v>
      </c>
      <c r="J3741" t="s">
        <v>1032</v>
      </c>
      <c r="K3741">
        <v>163019</v>
      </c>
      <c r="L3741">
        <v>115640.89</v>
      </c>
      <c r="M3741">
        <v>19522.667300000001</v>
      </c>
      <c r="N3741">
        <v>11420.623799999999</v>
      </c>
      <c r="O3741">
        <v>8102.0434999999998</v>
      </c>
      <c r="P3741">
        <v>788.75</v>
      </c>
      <c r="R3741">
        <v>0</v>
      </c>
      <c r="S3741">
        <v>4866.75</v>
      </c>
      <c r="U3741">
        <f t="shared" si="70"/>
        <v>0</v>
      </c>
      <c r="V3741">
        <f t="shared" si="71"/>
        <v>14.31447526583449</v>
      </c>
      <c r="W3741" t="str">
        <f t="shared" si="72"/>
        <v/>
      </c>
      <c r="X3741">
        <f t="shared" si="73"/>
        <v>1.0028595726100582</v>
      </c>
      <c r="Y3741" t="str">
        <f t="shared" si="74"/>
        <v/>
      </c>
    </row>
    <row r="3742" spans="1:25">
      <c r="A3742" t="s">
        <v>1308</v>
      </c>
      <c r="B3742" t="s">
        <v>1309</v>
      </c>
      <c r="C3742" t="s">
        <v>1310</v>
      </c>
      <c r="D3742">
        <v>4</v>
      </c>
      <c r="E3742" t="s">
        <v>1231</v>
      </c>
      <c r="G3742" t="s">
        <v>1232</v>
      </c>
      <c r="H3742" t="s">
        <v>1168</v>
      </c>
      <c r="I3742" t="s">
        <v>1165</v>
      </c>
      <c r="J3742" t="s">
        <v>1032</v>
      </c>
      <c r="K3742">
        <v>119102</v>
      </c>
      <c r="L3742">
        <v>137949.45000000001</v>
      </c>
      <c r="M3742">
        <v>18008.536899999999</v>
      </c>
      <c r="N3742">
        <v>8344.2757000000001</v>
      </c>
      <c r="O3742">
        <v>9664.2613000000001</v>
      </c>
      <c r="P3742">
        <v>70.75</v>
      </c>
      <c r="R3742">
        <v>0</v>
      </c>
      <c r="S3742">
        <v>2919.5</v>
      </c>
      <c r="U3742">
        <f t="shared" si="70"/>
        <v>0</v>
      </c>
      <c r="V3742">
        <f t="shared" si="71"/>
        <v>22.011598732659703</v>
      </c>
      <c r="W3742" t="str">
        <f t="shared" si="72"/>
        <v/>
      </c>
      <c r="X3742">
        <f t="shared" si="73"/>
        <v>1.54209084603528</v>
      </c>
      <c r="Y3742" t="str">
        <f t="shared" si="74"/>
        <v/>
      </c>
    </row>
    <row r="3743" spans="1:25">
      <c r="A3743" t="s">
        <v>1308</v>
      </c>
      <c r="B3743" t="s">
        <v>1309</v>
      </c>
      <c r="C3743" t="s">
        <v>1310</v>
      </c>
      <c r="D3743">
        <v>4</v>
      </c>
      <c r="E3743" t="s">
        <v>1197</v>
      </c>
      <c r="G3743" t="s">
        <v>1198</v>
      </c>
      <c r="H3743" t="s">
        <v>1071</v>
      </c>
      <c r="I3743" t="s">
        <v>1165</v>
      </c>
      <c r="J3743" t="s">
        <v>1032</v>
      </c>
      <c r="K3743">
        <v>0</v>
      </c>
      <c r="L3743">
        <v>119210.75</v>
      </c>
      <c r="M3743">
        <v>8351.6771000000008</v>
      </c>
      <c r="N3743">
        <v>0</v>
      </c>
      <c r="O3743">
        <v>8351.6771000000008</v>
      </c>
      <c r="R3743">
        <v>0</v>
      </c>
      <c r="S3743">
        <v>807</v>
      </c>
      <c r="U3743">
        <f t="shared" si="70"/>
        <v>0</v>
      </c>
      <c r="V3743">
        <f t="shared" si="71"/>
        <v>36.930219950433703</v>
      </c>
      <c r="W3743" t="str">
        <f t="shared" si="72"/>
        <v/>
      </c>
      <c r="X3743">
        <f t="shared" si="73"/>
        <v>2.5872605638166051</v>
      </c>
      <c r="Y3743" t="str">
        <f t="shared" si="74"/>
        <v/>
      </c>
    </row>
    <row r="3744" spans="1:25">
      <c r="A3744" t="s">
        <v>1308</v>
      </c>
      <c r="B3744" t="s">
        <v>1309</v>
      </c>
      <c r="C3744" t="s">
        <v>1310</v>
      </c>
      <c r="D3744">
        <v>4</v>
      </c>
      <c r="E3744" t="s">
        <v>1267</v>
      </c>
      <c r="G3744" t="s">
        <v>1311</v>
      </c>
      <c r="H3744" t="s">
        <v>1311</v>
      </c>
      <c r="I3744" t="s">
        <v>1031</v>
      </c>
      <c r="J3744" t="s">
        <v>1032</v>
      </c>
      <c r="K3744">
        <v>127111</v>
      </c>
      <c r="L3744">
        <v>230253.62</v>
      </c>
      <c r="M3744">
        <v>25036.354299999999</v>
      </c>
      <c r="N3744">
        <v>8905.9912000000004</v>
      </c>
      <c r="O3744">
        <v>16130.3631</v>
      </c>
      <c r="R3744">
        <v>0</v>
      </c>
      <c r="S3744">
        <v>1345.25</v>
      </c>
      <c r="U3744">
        <f t="shared" si="70"/>
        <v>0</v>
      </c>
      <c r="V3744">
        <f t="shared" si="71"/>
        <v>66.41230626277644</v>
      </c>
      <c r="W3744" t="str">
        <f t="shared" si="72"/>
        <v/>
      </c>
      <c r="X3744">
        <f t="shared" si="73"/>
        <v>4.6527326333395278</v>
      </c>
      <c r="Y3744" t="str">
        <f t="shared" si="74"/>
        <v/>
      </c>
    </row>
    <row r="3745" spans="1:25">
      <c r="A3745" t="s">
        <v>1308</v>
      </c>
      <c r="B3745" t="s">
        <v>1309</v>
      </c>
      <c r="C3745" t="s">
        <v>1310</v>
      </c>
      <c r="D3745">
        <v>4</v>
      </c>
      <c r="E3745" t="s">
        <v>1239</v>
      </c>
      <c r="G3745" t="s">
        <v>1311</v>
      </c>
      <c r="H3745" t="s">
        <v>1311</v>
      </c>
      <c r="I3745" t="s">
        <v>1031</v>
      </c>
      <c r="J3745" t="s">
        <v>1032</v>
      </c>
      <c r="K3745">
        <v>0</v>
      </c>
      <c r="L3745">
        <v>241663.89</v>
      </c>
      <c r="M3745">
        <v>16931.843000000001</v>
      </c>
      <c r="N3745">
        <v>0</v>
      </c>
      <c r="O3745">
        <v>16931.843000000001</v>
      </c>
      <c r="R3745">
        <v>0</v>
      </c>
      <c r="S3745">
        <v>5607.75</v>
      </c>
      <c r="U3745">
        <f t="shared" si="70"/>
        <v>0</v>
      </c>
      <c r="V3745">
        <f t="shared" si="71"/>
        <v>10.773656546743346</v>
      </c>
      <c r="W3745" t="str">
        <f t="shared" si="72"/>
        <v/>
      </c>
      <c r="X3745">
        <f t="shared" si="73"/>
        <v>0.75484120190807369</v>
      </c>
      <c r="Y3745" t="str">
        <f t="shared" si="74"/>
        <v/>
      </c>
    </row>
    <row r="3746" spans="1:25">
      <c r="A3746" t="s">
        <v>1308</v>
      </c>
      <c r="B3746" t="s">
        <v>1309</v>
      </c>
      <c r="C3746" t="s">
        <v>1310</v>
      </c>
      <c r="D3746">
        <v>4</v>
      </c>
      <c r="E3746" t="s">
        <v>1245</v>
      </c>
      <c r="G3746" t="s">
        <v>1311</v>
      </c>
      <c r="H3746" t="s">
        <v>1311</v>
      </c>
      <c r="I3746" t="s">
        <v>1031</v>
      </c>
      <c r="J3746" t="s">
        <v>1032</v>
      </c>
      <c r="K3746">
        <v>108159</v>
      </c>
      <c r="L3746">
        <v>87845.8</v>
      </c>
      <c r="M3746">
        <v>13730.188</v>
      </c>
      <c r="N3746">
        <v>7576.2586000000001</v>
      </c>
      <c r="O3746">
        <v>6153.9294</v>
      </c>
      <c r="R3746">
        <v>0</v>
      </c>
      <c r="S3746">
        <v>674.5</v>
      </c>
      <c r="U3746">
        <f t="shared" si="70"/>
        <v>0</v>
      </c>
      <c r="V3746">
        <f t="shared" si="71"/>
        <v>72.648183839881384</v>
      </c>
      <c r="W3746" t="str">
        <f t="shared" si="72"/>
        <v/>
      </c>
      <c r="X3746">
        <f t="shared" si="73"/>
        <v>5.0890244625648631</v>
      </c>
      <c r="Y3746" t="str">
        <f t="shared" si="74"/>
        <v/>
      </c>
    </row>
    <row r="3747" spans="1:25">
      <c r="A3747" t="s">
        <v>1308</v>
      </c>
      <c r="B3747" t="s">
        <v>1309</v>
      </c>
      <c r="C3747" t="s">
        <v>1310</v>
      </c>
      <c r="D3747">
        <v>4</v>
      </c>
      <c r="E3747" t="s">
        <v>1242</v>
      </c>
      <c r="G3747" t="s">
        <v>1311</v>
      </c>
      <c r="H3747" t="s">
        <v>1311</v>
      </c>
      <c r="I3747" t="s">
        <v>1031</v>
      </c>
      <c r="J3747" t="s">
        <v>1032</v>
      </c>
      <c r="K3747">
        <v>7395</v>
      </c>
      <c r="L3747">
        <v>111533.58</v>
      </c>
      <c r="M3747">
        <v>8331.4189999999999</v>
      </c>
      <c r="N3747">
        <v>517.83510000000001</v>
      </c>
      <c r="O3747">
        <v>7813.5838999999996</v>
      </c>
      <c r="R3747">
        <v>0</v>
      </c>
      <c r="S3747">
        <v>13970.25</v>
      </c>
      <c r="U3747">
        <f t="shared" si="70"/>
        <v>0</v>
      </c>
      <c r="V3747">
        <f t="shared" si="71"/>
        <v>2.1282471680893327</v>
      </c>
      <c r="W3747" t="str">
        <f t="shared" si="72"/>
        <v/>
      </c>
      <c r="X3747">
        <f t="shared" si="73"/>
        <v>0.149092160125982</v>
      </c>
      <c r="Y3747" t="str">
        <f t="shared" si="74"/>
        <v/>
      </c>
    </row>
    <row r="3748" spans="1:25">
      <c r="A3748" t="s">
        <v>1308</v>
      </c>
      <c r="B3748" t="s">
        <v>1309</v>
      </c>
      <c r="C3748" t="s">
        <v>1310</v>
      </c>
      <c r="D3748">
        <v>4</v>
      </c>
      <c r="E3748" t="s">
        <v>1062</v>
      </c>
      <c r="G3748" t="s">
        <v>1311</v>
      </c>
      <c r="H3748" t="s">
        <v>1311</v>
      </c>
      <c r="I3748" t="s">
        <v>1031</v>
      </c>
      <c r="J3748" t="s">
        <v>1039</v>
      </c>
      <c r="K3748">
        <v>1157.55</v>
      </c>
      <c r="L3748">
        <v>0</v>
      </c>
      <c r="M3748">
        <v>8105.1547</v>
      </c>
      <c r="N3748">
        <v>8105.1547</v>
      </c>
      <c r="O3748">
        <v>0</v>
      </c>
      <c r="Q3748">
        <v>183</v>
      </c>
      <c r="R3748">
        <v>2.5</v>
      </c>
      <c r="S3748">
        <v>189.5</v>
      </c>
      <c r="T3748">
        <v>7</v>
      </c>
      <c r="U3748">
        <f t="shared" si="70"/>
        <v>3.6939313984168866E-2</v>
      </c>
      <c r="V3748">
        <f t="shared" si="71"/>
        <v>1.5271108179419524</v>
      </c>
      <c r="W3748">
        <f t="shared" si="72"/>
        <v>41.341071428571425</v>
      </c>
      <c r="X3748">
        <f t="shared" si="73"/>
        <v>10.692816226912928</v>
      </c>
      <c r="Y3748">
        <f t="shared" si="74"/>
        <v>289.4698107142857</v>
      </c>
    </row>
    <row r="3749" spans="1:25">
      <c r="A3749" t="s">
        <v>1308</v>
      </c>
      <c r="B3749" t="s">
        <v>1309</v>
      </c>
      <c r="C3749" t="s">
        <v>1310</v>
      </c>
      <c r="D3749">
        <v>4</v>
      </c>
      <c r="E3749" t="s">
        <v>1236</v>
      </c>
      <c r="G3749" t="s">
        <v>1311</v>
      </c>
      <c r="H3749" t="s">
        <v>1311</v>
      </c>
      <c r="I3749" t="s">
        <v>1031</v>
      </c>
      <c r="J3749" t="s">
        <v>1032</v>
      </c>
      <c r="K3749">
        <v>0</v>
      </c>
      <c r="L3749">
        <v>94887.29</v>
      </c>
      <c r="M3749">
        <v>6648.1139999999996</v>
      </c>
      <c r="N3749">
        <v>0</v>
      </c>
      <c r="O3749">
        <v>6648.1139999999996</v>
      </c>
      <c r="R3749">
        <v>0</v>
      </c>
      <c r="S3749">
        <v>34518.5</v>
      </c>
      <c r="U3749">
        <f t="shared" si="70"/>
        <v>0</v>
      </c>
      <c r="V3749">
        <f t="shared" si="71"/>
        <v>0.68722054840158175</v>
      </c>
      <c r="W3749" t="str">
        <f t="shared" si="72"/>
        <v/>
      </c>
      <c r="X3749">
        <f t="shared" si="73"/>
        <v>4.8148920144270461E-2</v>
      </c>
      <c r="Y3749" t="str">
        <f t="shared" si="74"/>
        <v/>
      </c>
    </row>
    <row r="3750" spans="1:25">
      <c r="A3750" t="s">
        <v>1308</v>
      </c>
      <c r="B3750" t="s">
        <v>1309</v>
      </c>
      <c r="C3750" t="s">
        <v>1310</v>
      </c>
      <c r="D3750">
        <v>4</v>
      </c>
      <c r="E3750" t="s">
        <v>1248</v>
      </c>
      <c r="G3750" t="s">
        <v>1311</v>
      </c>
      <c r="H3750" t="s">
        <v>1311</v>
      </c>
      <c r="I3750" t="s">
        <v>1031</v>
      </c>
      <c r="J3750" t="s">
        <v>1032</v>
      </c>
      <c r="K3750">
        <v>2851</v>
      </c>
      <c r="L3750">
        <v>88935.26</v>
      </c>
      <c r="M3750">
        <v>6430.9125999999997</v>
      </c>
      <c r="N3750">
        <v>199.869</v>
      </c>
      <c r="O3750">
        <v>6231.0436</v>
      </c>
      <c r="R3750">
        <v>0</v>
      </c>
      <c r="S3750">
        <v>368.75</v>
      </c>
      <c r="U3750">
        <f t="shared" si="70"/>
        <v>0</v>
      </c>
      <c r="V3750">
        <f t="shared" si="71"/>
        <v>62.227972881355932</v>
      </c>
      <c r="W3750" t="str">
        <f t="shared" si="72"/>
        <v/>
      </c>
      <c r="X3750">
        <f t="shared" si="73"/>
        <v>4.359940745762712</v>
      </c>
      <c r="Y3750" t="str">
        <f t="shared" si="74"/>
        <v/>
      </c>
    </row>
    <row r="3751" spans="1:25">
      <c r="A3751" t="s">
        <v>1308</v>
      </c>
      <c r="B3751" t="s">
        <v>1309</v>
      </c>
      <c r="C3751" t="s">
        <v>1310</v>
      </c>
      <c r="D3751">
        <v>4</v>
      </c>
      <c r="E3751" t="s">
        <v>1244</v>
      </c>
      <c r="G3751" t="s">
        <v>1311</v>
      </c>
      <c r="H3751" t="s">
        <v>1311</v>
      </c>
      <c r="I3751" t="s">
        <v>1031</v>
      </c>
      <c r="J3751" t="s">
        <v>1032</v>
      </c>
      <c r="K3751">
        <v>0</v>
      </c>
      <c r="L3751">
        <v>75825.52</v>
      </c>
      <c r="M3751">
        <v>5312.6315000000004</v>
      </c>
      <c r="N3751">
        <v>0</v>
      </c>
      <c r="O3751">
        <v>5312.6315000000004</v>
      </c>
      <c r="R3751">
        <v>0</v>
      </c>
      <c r="S3751">
        <v>12688.75</v>
      </c>
      <c r="U3751">
        <f t="shared" si="70"/>
        <v>0</v>
      </c>
      <c r="V3751">
        <f t="shared" si="71"/>
        <v>1.4939517288937052</v>
      </c>
      <c r="W3751" t="str">
        <f t="shared" si="72"/>
        <v/>
      </c>
      <c r="X3751">
        <f t="shared" si="73"/>
        <v>0.10467208156831841</v>
      </c>
      <c r="Y3751" t="str">
        <f t="shared" si="74"/>
        <v/>
      </c>
    </row>
    <row r="3752" spans="1:25">
      <c r="A3752" t="s">
        <v>1308</v>
      </c>
      <c r="B3752" t="s">
        <v>1309</v>
      </c>
      <c r="C3752" t="s">
        <v>1310</v>
      </c>
      <c r="D3752">
        <v>4</v>
      </c>
      <c r="E3752" t="s">
        <v>1256</v>
      </c>
      <c r="G3752" t="s">
        <v>1311</v>
      </c>
      <c r="H3752" t="s">
        <v>1311</v>
      </c>
      <c r="I3752" t="s">
        <v>1031</v>
      </c>
      <c r="J3752" t="s">
        <v>1032</v>
      </c>
      <c r="K3752">
        <v>0</v>
      </c>
      <c r="L3752">
        <v>72172.479999999996</v>
      </c>
      <c r="M3752">
        <v>5056.4153999999999</v>
      </c>
      <c r="N3752">
        <v>0</v>
      </c>
      <c r="O3752">
        <v>5056.4153999999999</v>
      </c>
      <c r="R3752">
        <v>0</v>
      </c>
      <c r="S3752">
        <v>0</v>
      </c>
      <c r="U3752" t="str">
        <f t="shared" si="70"/>
        <v/>
      </c>
      <c r="V3752" t="str">
        <f t="shared" si="71"/>
        <v/>
      </c>
      <c r="W3752" t="str">
        <f t="shared" si="72"/>
        <v/>
      </c>
      <c r="X3752" t="str">
        <f t="shared" si="73"/>
        <v/>
      </c>
      <c r="Y3752" t="str">
        <f t="shared" si="74"/>
        <v/>
      </c>
    </row>
    <row r="3753" spans="1:25">
      <c r="A3753" t="s">
        <v>1308</v>
      </c>
      <c r="B3753" t="s">
        <v>1309</v>
      </c>
      <c r="C3753" t="s">
        <v>1310</v>
      </c>
      <c r="D3753">
        <v>4</v>
      </c>
      <c r="E3753" t="s">
        <v>1243</v>
      </c>
      <c r="G3753" t="s">
        <v>1311</v>
      </c>
      <c r="H3753" t="s">
        <v>1311</v>
      </c>
      <c r="I3753" t="s">
        <v>1031</v>
      </c>
      <c r="J3753" t="s">
        <v>1032</v>
      </c>
      <c r="K3753">
        <v>0</v>
      </c>
      <c r="L3753">
        <v>67298.94</v>
      </c>
      <c r="M3753">
        <v>4714.5882000000001</v>
      </c>
      <c r="N3753">
        <v>0</v>
      </c>
      <c r="O3753">
        <v>4714.5882000000001</v>
      </c>
      <c r="R3753">
        <v>0</v>
      </c>
      <c r="S3753">
        <v>685.25</v>
      </c>
      <c r="U3753">
        <f t="shared" si="70"/>
        <v>0</v>
      </c>
      <c r="V3753">
        <f t="shared" si="71"/>
        <v>24.552696096315213</v>
      </c>
      <c r="W3753" t="str">
        <f t="shared" si="72"/>
        <v/>
      </c>
      <c r="X3753">
        <f t="shared" si="73"/>
        <v>1.7200248814301351</v>
      </c>
      <c r="Y3753" t="str">
        <f t="shared" si="74"/>
        <v/>
      </c>
    </row>
    <row r="3754" spans="1:25">
      <c r="A3754" t="s">
        <v>1308</v>
      </c>
      <c r="B3754" t="s">
        <v>1309</v>
      </c>
      <c r="C3754" t="s">
        <v>1310</v>
      </c>
      <c r="D3754">
        <v>4</v>
      </c>
      <c r="E3754" t="s">
        <v>1237</v>
      </c>
      <c r="G3754" t="s">
        <v>1311</v>
      </c>
      <c r="H3754" t="s">
        <v>1311</v>
      </c>
      <c r="I3754" t="s">
        <v>1031</v>
      </c>
      <c r="J3754" t="s">
        <v>1032</v>
      </c>
      <c r="K3754">
        <v>0</v>
      </c>
      <c r="L3754">
        <v>49406.13</v>
      </c>
      <c r="M3754">
        <v>3461.4101999999998</v>
      </c>
      <c r="N3754">
        <v>0</v>
      </c>
      <c r="O3754">
        <v>3461.4101999999998</v>
      </c>
      <c r="R3754">
        <v>0</v>
      </c>
      <c r="S3754">
        <v>8944.25</v>
      </c>
      <c r="U3754">
        <f t="shared" si="70"/>
        <v>0</v>
      </c>
      <c r="V3754">
        <f t="shared" si="71"/>
        <v>1.3809466975990161</v>
      </c>
      <c r="W3754" t="str">
        <f t="shared" si="72"/>
        <v/>
      </c>
      <c r="X3754">
        <f t="shared" si="73"/>
        <v>9.6749593314140361E-2</v>
      </c>
      <c r="Y3754" t="str">
        <f t="shared" si="74"/>
        <v/>
      </c>
    </row>
    <row r="3755" spans="1:25">
      <c r="A3755" t="s">
        <v>1308</v>
      </c>
      <c r="B3755" t="s">
        <v>1309</v>
      </c>
      <c r="C3755" t="s">
        <v>1310</v>
      </c>
      <c r="D3755">
        <v>4</v>
      </c>
      <c r="E3755" t="s">
        <v>1240</v>
      </c>
      <c r="F3755" t="s">
        <v>1241</v>
      </c>
      <c r="G3755" t="s">
        <v>1311</v>
      </c>
      <c r="H3755" t="s">
        <v>1311</v>
      </c>
      <c r="I3755" t="s">
        <v>1031</v>
      </c>
      <c r="J3755" t="s">
        <v>1032</v>
      </c>
      <c r="K3755">
        <v>41974</v>
      </c>
      <c r="L3755">
        <v>0</v>
      </c>
      <c r="M3755">
        <v>2940.3904000000002</v>
      </c>
      <c r="N3755">
        <v>2940.3904000000002</v>
      </c>
      <c r="O3755">
        <v>0</v>
      </c>
      <c r="P3755">
        <v>15</v>
      </c>
      <c r="Q3755">
        <v>168</v>
      </c>
      <c r="R3755">
        <v>3</v>
      </c>
      <c r="S3755">
        <v>173.75</v>
      </c>
      <c r="T3755">
        <v>5</v>
      </c>
      <c r="U3755">
        <f t="shared" si="70"/>
        <v>2.8776978417266189E-2</v>
      </c>
      <c r="V3755">
        <f t="shared" si="71"/>
        <v>60.394244604316548</v>
      </c>
      <c r="W3755">
        <f t="shared" si="72"/>
        <v>2098.6999999999998</v>
      </c>
      <c r="X3755">
        <f t="shared" si="73"/>
        <v>4.2307775539568349</v>
      </c>
      <c r="Y3755">
        <f t="shared" si="74"/>
        <v>147.01952</v>
      </c>
    </row>
    <row r="3756" spans="1:25">
      <c r="A3756" t="s">
        <v>1308</v>
      </c>
      <c r="B3756" t="s">
        <v>1309</v>
      </c>
      <c r="C3756" t="s">
        <v>1310</v>
      </c>
      <c r="D3756">
        <v>4</v>
      </c>
      <c r="E3756" t="s">
        <v>1249</v>
      </c>
      <c r="G3756" t="s">
        <v>1311</v>
      </c>
      <c r="H3756" t="s">
        <v>1311</v>
      </c>
      <c r="I3756" t="s">
        <v>1031</v>
      </c>
      <c r="J3756" t="s">
        <v>1032</v>
      </c>
      <c r="K3756">
        <v>1996</v>
      </c>
      <c r="L3756">
        <v>39578.400000000001</v>
      </c>
      <c r="M3756">
        <v>2912.7194</v>
      </c>
      <c r="N3756">
        <v>139.9623</v>
      </c>
      <c r="O3756">
        <v>2772.7570999999998</v>
      </c>
      <c r="R3756">
        <v>0</v>
      </c>
      <c r="S3756">
        <v>370.25</v>
      </c>
      <c r="U3756">
        <f t="shared" si="70"/>
        <v>0</v>
      </c>
      <c r="V3756">
        <f t="shared" si="71"/>
        <v>28.071843349088454</v>
      </c>
      <c r="W3756" t="str">
        <f t="shared" si="72"/>
        <v/>
      </c>
      <c r="X3756">
        <f t="shared" si="73"/>
        <v>1.9667247805536798</v>
      </c>
      <c r="Y3756" t="str">
        <f t="shared" si="74"/>
        <v/>
      </c>
    </row>
    <row r="3757" spans="1:25">
      <c r="A3757" t="s">
        <v>1308</v>
      </c>
      <c r="B3757" t="s">
        <v>1309</v>
      </c>
      <c r="C3757" t="s">
        <v>1310</v>
      </c>
      <c r="D3757">
        <v>4</v>
      </c>
      <c r="E3757" t="s">
        <v>1250</v>
      </c>
      <c r="F3757" t="s">
        <v>1250</v>
      </c>
      <c r="G3757" t="s">
        <v>1311</v>
      </c>
      <c r="H3757" t="s">
        <v>1311</v>
      </c>
      <c r="I3757" t="s">
        <v>1031</v>
      </c>
      <c r="J3757" t="s">
        <v>1042</v>
      </c>
      <c r="K3757">
        <v>2808</v>
      </c>
      <c r="L3757">
        <v>0</v>
      </c>
      <c r="M3757">
        <v>2808</v>
      </c>
      <c r="N3757">
        <v>2808</v>
      </c>
      <c r="O3757">
        <v>0</v>
      </c>
      <c r="R3757">
        <v>788</v>
      </c>
      <c r="S3757">
        <v>1080.75</v>
      </c>
      <c r="T3757">
        <v>30.5</v>
      </c>
      <c r="U3757">
        <f t="shared" si="70"/>
        <v>2.8221142724959517E-2</v>
      </c>
      <c r="V3757">
        <f t="shared" si="71"/>
        <v>0.64954892435808465</v>
      </c>
      <c r="W3757">
        <f t="shared" si="72"/>
        <v>23.016393442622952</v>
      </c>
      <c r="X3757">
        <f t="shared" si="73"/>
        <v>0.64954892435808465</v>
      </c>
      <c r="Y3757">
        <f t="shared" si="74"/>
        <v>23.016393442622952</v>
      </c>
    </row>
    <row r="3758" spans="1:25">
      <c r="A3758" t="s">
        <v>1308</v>
      </c>
      <c r="B3758" t="s">
        <v>1309</v>
      </c>
      <c r="C3758" t="s">
        <v>1310</v>
      </c>
      <c r="D3758">
        <v>4</v>
      </c>
      <c r="E3758" t="s">
        <v>1255</v>
      </c>
      <c r="G3758" t="s">
        <v>1311</v>
      </c>
      <c r="H3758" t="s">
        <v>1311</v>
      </c>
      <c r="I3758" t="s">
        <v>1031</v>
      </c>
      <c r="J3758" t="s">
        <v>1032</v>
      </c>
      <c r="K3758">
        <v>21661</v>
      </c>
      <c r="L3758">
        <v>18134.28</v>
      </c>
      <c r="M3758">
        <v>2787.0598</v>
      </c>
      <c r="N3758">
        <v>1516.7472</v>
      </c>
      <c r="O3758">
        <v>1270.3126</v>
      </c>
      <c r="R3758">
        <v>0</v>
      </c>
      <c r="S3758">
        <v>281</v>
      </c>
      <c r="U3758">
        <f t="shared" si="70"/>
        <v>0</v>
      </c>
      <c r="V3758">
        <f t="shared" si="71"/>
        <v>35.405053380782917</v>
      </c>
      <c r="W3758" t="str">
        <f t="shared" si="72"/>
        <v/>
      </c>
      <c r="X3758">
        <f t="shared" si="73"/>
        <v>2.4795905693950178</v>
      </c>
      <c r="Y3758" t="str">
        <f t="shared" si="74"/>
        <v/>
      </c>
    </row>
    <row r="3759" spans="1:25">
      <c r="A3759" t="s">
        <v>1308</v>
      </c>
      <c r="B3759" t="s">
        <v>1309</v>
      </c>
      <c r="C3759" t="s">
        <v>1310</v>
      </c>
      <c r="D3759">
        <v>4</v>
      </c>
      <c r="E3759" t="s">
        <v>1247</v>
      </c>
      <c r="G3759" t="s">
        <v>1311</v>
      </c>
      <c r="H3759" t="s">
        <v>1311</v>
      </c>
      <c r="I3759" t="s">
        <v>1031</v>
      </c>
      <c r="J3759" t="s">
        <v>1032</v>
      </c>
      <c r="K3759">
        <v>680</v>
      </c>
      <c r="L3759">
        <v>34754.79</v>
      </c>
      <c r="M3759">
        <v>2482.4</v>
      </c>
      <c r="N3759">
        <v>47.692100000000003</v>
      </c>
      <c r="O3759">
        <v>2434.7078999999999</v>
      </c>
      <c r="R3759">
        <v>0</v>
      </c>
      <c r="S3759">
        <v>2866.5</v>
      </c>
      <c r="U3759">
        <f t="shared" si="70"/>
        <v>0</v>
      </c>
      <c r="V3759">
        <f t="shared" si="71"/>
        <v>3.0904229897087041</v>
      </c>
      <c r="W3759" t="str">
        <f t="shared" si="72"/>
        <v/>
      </c>
      <c r="X3759">
        <f t="shared" si="73"/>
        <v>0.21650095935810224</v>
      </c>
      <c r="Y3759" t="str">
        <f t="shared" si="74"/>
        <v/>
      </c>
    </row>
    <row r="3760" spans="1:25">
      <c r="A3760" t="s">
        <v>1308</v>
      </c>
      <c r="B3760" t="s">
        <v>1309</v>
      </c>
      <c r="C3760" t="s">
        <v>1310</v>
      </c>
      <c r="D3760">
        <v>4</v>
      </c>
      <c r="E3760" t="s">
        <v>1238</v>
      </c>
      <c r="G3760" t="s">
        <v>1311</v>
      </c>
      <c r="H3760" t="s">
        <v>1311</v>
      </c>
      <c r="I3760" t="s">
        <v>1031</v>
      </c>
      <c r="J3760" t="s">
        <v>1032</v>
      </c>
      <c r="K3760">
        <v>11294</v>
      </c>
      <c r="L3760">
        <v>16518.09</v>
      </c>
      <c r="M3760">
        <v>1948.0135</v>
      </c>
      <c r="N3760">
        <v>790.54449999999997</v>
      </c>
      <c r="O3760">
        <v>1157.4689000000001</v>
      </c>
      <c r="R3760">
        <v>0</v>
      </c>
      <c r="S3760">
        <v>238</v>
      </c>
      <c r="U3760">
        <f t="shared" si="70"/>
        <v>0</v>
      </c>
      <c r="V3760">
        <f t="shared" si="71"/>
        <v>29.214380252100842</v>
      </c>
      <c r="W3760" t="str">
        <f t="shared" si="72"/>
        <v/>
      </c>
      <c r="X3760">
        <f t="shared" si="73"/>
        <v>2.0462326680672267</v>
      </c>
      <c r="Y3760" t="str">
        <f t="shared" si="74"/>
        <v/>
      </c>
    </row>
    <row r="3761" spans="1:25">
      <c r="A3761" t="s">
        <v>1308</v>
      </c>
      <c r="B3761" t="s">
        <v>1309</v>
      </c>
      <c r="C3761" t="s">
        <v>1310</v>
      </c>
      <c r="D3761">
        <v>4</v>
      </c>
      <c r="E3761" t="s">
        <v>1266</v>
      </c>
      <c r="G3761" t="s">
        <v>1311</v>
      </c>
      <c r="H3761" t="s">
        <v>1311</v>
      </c>
      <c r="I3761" t="s">
        <v>1031</v>
      </c>
      <c r="J3761" t="s">
        <v>1042</v>
      </c>
      <c r="K3761">
        <v>1340</v>
      </c>
      <c r="L3761">
        <v>0</v>
      </c>
      <c r="M3761">
        <v>1340</v>
      </c>
      <c r="N3761">
        <v>1340</v>
      </c>
      <c r="O3761">
        <v>0</v>
      </c>
      <c r="R3761">
        <v>34.5</v>
      </c>
      <c r="S3761">
        <v>449.75</v>
      </c>
      <c r="T3761">
        <v>5.75</v>
      </c>
      <c r="U3761">
        <f t="shared" si="70"/>
        <v>1.2784880489160644E-2</v>
      </c>
      <c r="V3761">
        <f t="shared" si="71"/>
        <v>0.74485825458588106</v>
      </c>
      <c r="W3761">
        <f t="shared" si="72"/>
        <v>58.260869565217391</v>
      </c>
      <c r="X3761">
        <f t="shared" si="73"/>
        <v>0.74485825458588106</v>
      </c>
      <c r="Y3761">
        <f t="shared" si="74"/>
        <v>58.260869565217391</v>
      </c>
    </row>
    <row r="3762" spans="1:25">
      <c r="A3762" t="s">
        <v>1308</v>
      </c>
      <c r="B3762" t="s">
        <v>1309</v>
      </c>
      <c r="C3762" t="s">
        <v>1310</v>
      </c>
      <c r="D3762">
        <v>4</v>
      </c>
      <c r="E3762" t="s">
        <v>1258</v>
      </c>
      <c r="G3762" t="s">
        <v>1311</v>
      </c>
      <c r="H3762" t="s">
        <v>1311</v>
      </c>
      <c r="I3762" t="s">
        <v>1031</v>
      </c>
      <c r="J3762" t="s">
        <v>1032</v>
      </c>
      <c r="K3762">
        <v>0</v>
      </c>
      <c r="L3762">
        <v>14389.41</v>
      </c>
      <c r="M3762">
        <v>1008.1182</v>
      </c>
      <c r="N3762">
        <v>0</v>
      </c>
      <c r="O3762">
        <v>1008.1182</v>
      </c>
      <c r="R3762">
        <v>0</v>
      </c>
      <c r="S3762">
        <v>2038.75</v>
      </c>
      <c r="U3762">
        <f t="shared" si="70"/>
        <v>0</v>
      </c>
      <c r="V3762">
        <f t="shared" si="71"/>
        <v>1.764489270386266</v>
      </c>
      <c r="W3762" t="str">
        <f t="shared" si="72"/>
        <v/>
      </c>
      <c r="X3762">
        <f t="shared" si="73"/>
        <v>0.12361964438994481</v>
      </c>
      <c r="Y3762" t="str">
        <f t="shared" si="74"/>
        <v/>
      </c>
    </row>
    <row r="3763" spans="1:25">
      <c r="A3763" t="s">
        <v>1308</v>
      </c>
      <c r="B3763" t="s">
        <v>1309</v>
      </c>
      <c r="C3763" t="s">
        <v>1310</v>
      </c>
      <c r="D3763">
        <v>4</v>
      </c>
      <c r="E3763" t="s">
        <v>1264</v>
      </c>
      <c r="F3763" t="s">
        <v>1265</v>
      </c>
      <c r="G3763" t="s">
        <v>1311</v>
      </c>
      <c r="H3763" t="s">
        <v>1311</v>
      </c>
      <c r="I3763" t="s">
        <v>1031</v>
      </c>
      <c r="J3763" t="s">
        <v>1042</v>
      </c>
      <c r="K3763">
        <v>818.58</v>
      </c>
      <c r="L3763">
        <v>107.19</v>
      </c>
      <c r="M3763">
        <v>925.77</v>
      </c>
      <c r="N3763">
        <v>818.58</v>
      </c>
      <c r="O3763">
        <v>107.19</v>
      </c>
      <c r="P3763">
        <v>1488.75</v>
      </c>
      <c r="Q3763">
        <v>11764.5</v>
      </c>
      <c r="R3763">
        <v>0</v>
      </c>
      <c r="S3763">
        <v>11826</v>
      </c>
      <c r="T3763">
        <v>9.75</v>
      </c>
      <c r="U3763">
        <f t="shared" si="70"/>
        <v>8.244545915778792E-4</v>
      </c>
      <c r="V3763">
        <f t="shared" si="71"/>
        <v>1.9570649416539826E-2</v>
      </c>
      <c r="W3763">
        <f t="shared" si="72"/>
        <v>23.737692307692306</v>
      </c>
      <c r="X3763">
        <f t="shared" si="73"/>
        <v>1.9570649416539826E-2</v>
      </c>
      <c r="Y3763">
        <f t="shared" si="74"/>
        <v>23.737692307692306</v>
      </c>
    </row>
    <row r="3764" spans="1:25">
      <c r="A3764" t="s">
        <v>1308</v>
      </c>
      <c r="B3764" t="s">
        <v>1309</v>
      </c>
      <c r="C3764" t="s">
        <v>1310</v>
      </c>
      <c r="D3764">
        <v>4</v>
      </c>
      <c r="E3764" t="s">
        <v>1257</v>
      </c>
      <c r="F3764" t="s">
        <v>1127</v>
      </c>
      <c r="G3764" t="s">
        <v>1311</v>
      </c>
      <c r="H3764" t="s">
        <v>1311</v>
      </c>
      <c r="I3764" t="s">
        <v>1031</v>
      </c>
      <c r="J3764" t="s">
        <v>1039</v>
      </c>
      <c r="K3764">
        <v>132</v>
      </c>
      <c r="L3764">
        <v>0</v>
      </c>
      <c r="M3764">
        <v>924.78589999999997</v>
      </c>
      <c r="N3764">
        <v>924.78589999999997</v>
      </c>
      <c r="O3764">
        <v>0</v>
      </c>
      <c r="R3764">
        <v>1146.75</v>
      </c>
      <c r="S3764">
        <v>5021</v>
      </c>
      <c r="T3764">
        <v>19</v>
      </c>
      <c r="U3764">
        <f t="shared" si="70"/>
        <v>3.7841067516430991E-3</v>
      </c>
      <c r="V3764">
        <f t="shared" si="71"/>
        <v>6.5723959370643298E-3</v>
      </c>
      <c r="W3764">
        <f t="shared" si="72"/>
        <v>1.736842105263158</v>
      </c>
      <c r="X3764">
        <f t="shared" si="73"/>
        <v>4.6045902210714994E-2</v>
      </c>
      <c r="Y3764">
        <f t="shared" si="74"/>
        <v>12.168235526315788</v>
      </c>
    </row>
    <row r="3765" spans="1:25">
      <c r="A3765" t="s">
        <v>1308</v>
      </c>
      <c r="B3765" t="s">
        <v>1309</v>
      </c>
      <c r="C3765" t="s">
        <v>1310</v>
      </c>
      <c r="D3765">
        <v>4</v>
      </c>
      <c r="E3765" t="s">
        <v>1036</v>
      </c>
      <c r="G3765" t="s">
        <v>1311</v>
      </c>
      <c r="H3765" t="s">
        <v>1311</v>
      </c>
      <c r="I3765" t="s">
        <v>1031</v>
      </c>
      <c r="J3765" t="s">
        <v>1032</v>
      </c>
      <c r="K3765">
        <v>698</v>
      </c>
      <c r="L3765">
        <v>10687.77</v>
      </c>
      <c r="M3765">
        <v>797.72410000000002</v>
      </c>
      <c r="N3765">
        <v>48.966099999999997</v>
      </c>
      <c r="O3765">
        <v>748.75800000000004</v>
      </c>
      <c r="R3765">
        <v>0</v>
      </c>
      <c r="S3765">
        <v>201.5</v>
      </c>
      <c r="U3765">
        <f t="shared" si="70"/>
        <v>0</v>
      </c>
      <c r="V3765">
        <f t="shared" si="71"/>
        <v>14.126265508684863</v>
      </c>
      <c r="W3765" t="str">
        <f t="shared" si="72"/>
        <v/>
      </c>
      <c r="X3765">
        <f t="shared" si="73"/>
        <v>0.98973213399503723</v>
      </c>
      <c r="Y3765" t="str">
        <f t="shared" si="74"/>
        <v/>
      </c>
    </row>
    <row r="3766" spans="1:25">
      <c r="A3766" t="s">
        <v>1308</v>
      </c>
      <c r="B3766" t="s">
        <v>1309</v>
      </c>
      <c r="C3766" t="s">
        <v>1310</v>
      </c>
      <c r="D3766">
        <v>4</v>
      </c>
      <c r="E3766" t="s">
        <v>1261</v>
      </c>
      <c r="G3766" t="s">
        <v>1311</v>
      </c>
      <c r="H3766" t="s">
        <v>1311</v>
      </c>
      <c r="I3766" t="s">
        <v>1031</v>
      </c>
      <c r="J3766" t="s">
        <v>1032</v>
      </c>
      <c r="K3766">
        <v>5788</v>
      </c>
      <c r="L3766">
        <v>5507.01</v>
      </c>
      <c r="M3766">
        <v>791.0249</v>
      </c>
      <c r="N3766">
        <v>405.16980000000001</v>
      </c>
      <c r="O3766">
        <v>385.85500000000002</v>
      </c>
      <c r="R3766">
        <v>0</v>
      </c>
      <c r="S3766">
        <v>111.5</v>
      </c>
      <c r="U3766">
        <f t="shared" si="70"/>
        <v>0</v>
      </c>
      <c r="V3766">
        <f t="shared" si="71"/>
        <v>25.325134529147981</v>
      </c>
      <c r="W3766" t="str">
        <f t="shared" si="72"/>
        <v/>
      </c>
      <c r="X3766">
        <f t="shared" si="73"/>
        <v>1.7735984304932735</v>
      </c>
      <c r="Y3766" t="str">
        <f t="shared" si="74"/>
        <v/>
      </c>
    </row>
    <row r="3767" spans="1:25">
      <c r="A3767" t="s">
        <v>1308</v>
      </c>
      <c r="B3767" t="s">
        <v>1309</v>
      </c>
      <c r="C3767" t="s">
        <v>1310</v>
      </c>
      <c r="D3767">
        <v>4</v>
      </c>
      <c r="E3767" t="s">
        <v>1038</v>
      </c>
      <c r="F3767" t="s">
        <v>1038</v>
      </c>
      <c r="G3767" t="s">
        <v>1311</v>
      </c>
      <c r="H3767" t="s">
        <v>1311</v>
      </c>
      <c r="I3767" t="s">
        <v>1031</v>
      </c>
      <c r="J3767" t="s">
        <v>1039</v>
      </c>
      <c r="K3767">
        <v>106.9</v>
      </c>
      <c r="L3767">
        <v>0</v>
      </c>
      <c r="M3767">
        <v>748.75040000000001</v>
      </c>
      <c r="N3767">
        <v>748.75040000000001</v>
      </c>
      <c r="O3767">
        <v>0</v>
      </c>
      <c r="R3767">
        <v>11.5</v>
      </c>
      <c r="S3767">
        <v>234.75</v>
      </c>
      <c r="T3767">
        <v>22.75</v>
      </c>
      <c r="U3767">
        <f t="shared" si="70"/>
        <v>9.6911608093716725E-2</v>
      </c>
      <c r="V3767">
        <f t="shared" si="71"/>
        <v>0.11384451544195953</v>
      </c>
      <c r="W3767">
        <f t="shared" si="72"/>
        <v>1.1747252747252748</v>
      </c>
      <c r="X3767">
        <f t="shared" si="73"/>
        <v>0.79739126730564436</v>
      </c>
      <c r="Y3767">
        <f t="shared" si="74"/>
        <v>8.2280263736263741</v>
      </c>
    </row>
    <row r="3768" spans="1:25">
      <c r="A3768" t="s">
        <v>1308</v>
      </c>
      <c r="B3768" t="s">
        <v>1309</v>
      </c>
      <c r="C3768" t="s">
        <v>1310</v>
      </c>
      <c r="D3768">
        <v>4</v>
      </c>
      <c r="E3768" t="s">
        <v>1030</v>
      </c>
      <c r="G3768" t="s">
        <v>1311</v>
      </c>
      <c r="H3768" t="s">
        <v>1311</v>
      </c>
      <c r="I3768" t="s">
        <v>1031</v>
      </c>
      <c r="J3768" t="s">
        <v>1032</v>
      </c>
      <c r="K3768">
        <v>0</v>
      </c>
      <c r="L3768">
        <v>7898.84</v>
      </c>
      <c r="M3768">
        <v>553.3904</v>
      </c>
      <c r="N3768">
        <v>0</v>
      </c>
      <c r="O3768">
        <v>553.3904</v>
      </c>
      <c r="R3768">
        <v>0</v>
      </c>
      <c r="S3768">
        <v>870.75</v>
      </c>
      <c r="U3768">
        <f t="shared" si="70"/>
        <v>0</v>
      </c>
      <c r="V3768">
        <f t="shared" si="71"/>
        <v>2.2678265862761986</v>
      </c>
      <c r="W3768" t="str">
        <f t="shared" si="72"/>
        <v/>
      </c>
      <c r="X3768">
        <f t="shared" si="73"/>
        <v>0.15888326155612978</v>
      </c>
      <c r="Y3768" t="str">
        <f t="shared" si="74"/>
        <v/>
      </c>
    </row>
    <row r="3769" spans="1:25">
      <c r="A3769" t="s">
        <v>1308</v>
      </c>
      <c r="B3769" t="s">
        <v>1309</v>
      </c>
      <c r="C3769" t="s">
        <v>1310</v>
      </c>
      <c r="D3769">
        <v>4</v>
      </c>
      <c r="E3769" t="s">
        <v>1050</v>
      </c>
      <c r="F3769" t="s">
        <v>1050</v>
      </c>
      <c r="G3769" t="s">
        <v>1311</v>
      </c>
      <c r="H3769" t="s">
        <v>1311</v>
      </c>
      <c r="I3769" t="s">
        <v>1031</v>
      </c>
      <c r="J3769" t="s">
        <v>1042</v>
      </c>
      <c r="K3769">
        <v>520</v>
      </c>
      <c r="L3769">
        <v>0</v>
      </c>
      <c r="M3769">
        <v>520</v>
      </c>
      <c r="N3769">
        <v>520</v>
      </c>
      <c r="O3769">
        <v>0</v>
      </c>
      <c r="Q3769">
        <v>125.75</v>
      </c>
      <c r="R3769">
        <v>0.5</v>
      </c>
      <c r="S3769">
        <v>121.75</v>
      </c>
      <c r="T3769">
        <v>2.5</v>
      </c>
      <c r="U3769">
        <f t="shared" si="70"/>
        <v>2.0533880903490759E-2</v>
      </c>
      <c r="V3769">
        <f t="shared" si="71"/>
        <v>1.0677618069815196</v>
      </c>
      <c r="W3769">
        <f t="shared" si="72"/>
        <v>52</v>
      </c>
      <c r="X3769">
        <f t="shared" si="73"/>
        <v>1.0677618069815196</v>
      </c>
      <c r="Y3769">
        <f t="shared" si="74"/>
        <v>52</v>
      </c>
    </row>
    <row r="3770" spans="1:25">
      <c r="A3770" t="s">
        <v>1308</v>
      </c>
      <c r="B3770" t="s">
        <v>1309</v>
      </c>
      <c r="C3770" t="s">
        <v>1310</v>
      </c>
      <c r="D3770">
        <v>4</v>
      </c>
      <c r="E3770" t="s">
        <v>1254</v>
      </c>
      <c r="G3770" t="s">
        <v>1311</v>
      </c>
      <c r="H3770" t="s">
        <v>1311</v>
      </c>
      <c r="I3770" t="s">
        <v>1031</v>
      </c>
      <c r="J3770" t="s">
        <v>1032</v>
      </c>
      <c r="K3770">
        <v>2087</v>
      </c>
      <c r="L3770">
        <v>4314.63</v>
      </c>
      <c r="M3770">
        <v>448.3886</v>
      </c>
      <c r="N3770">
        <v>146.12389999999999</v>
      </c>
      <c r="O3770">
        <v>302.2647</v>
      </c>
      <c r="R3770">
        <v>0</v>
      </c>
      <c r="S3770">
        <v>147</v>
      </c>
      <c r="U3770">
        <f t="shared" si="70"/>
        <v>0</v>
      </c>
      <c r="V3770">
        <f t="shared" si="71"/>
        <v>10.887125850340135</v>
      </c>
      <c r="W3770" t="str">
        <f t="shared" si="72"/>
        <v/>
      </c>
      <c r="X3770">
        <f t="shared" si="73"/>
        <v>0.76256564625850343</v>
      </c>
      <c r="Y3770" t="str">
        <f t="shared" si="74"/>
        <v/>
      </c>
    </row>
    <row r="3771" spans="1:25">
      <c r="A3771" t="s">
        <v>1308</v>
      </c>
      <c r="B3771" t="s">
        <v>1309</v>
      </c>
      <c r="C3771" t="s">
        <v>1310</v>
      </c>
      <c r="D3771">
        <v>4</v>
      </c>
      <c r="E3771" t="s">
        <v>1033</v>
      </c>
      <c r="G3771" t="s">
        <v>1311</v>
      </c>
      <c r="H3771" t="s">
        <v>1311</v>
      </c>
      <c r="I3771" t="s">
        <v>1031</v>
      </c>
      <c r="J3771" t="s">
        <v>1032</v>
      </c>
      <c r="K3771">
        <v>0</v>
      </c>
      <c r="L3771">
        <v>6247.79</v>
      </c>
      <c r="M3771">
        <v>437.70690000000002</v>
      </c>
      <c r="N3771">
        <v>0</v>
      </c>
      <c r="O3771">
        <v>437.70690000000002</v>
      </c>
      <c r="R3771">
        <v>0</v>
      </c>
      <c r="S3771">
        <v>119.5</v>
      </c>
      <c r="U3771">
        <f t="shared" si="70"/>
        <v>0</v>
      </c>
      <c r="V3771">
        <f t="shared" si="71"/>
        <v>13.070690376569038</v>
      </c>
      <c r="W3771" t="str">
        <f t="shared" si="72"/>
        <v/>
      </c>
      <c r="X3771">
        <f t="shared" si="73"/>
        <v>0.91570481171548124</v>
      </c>
      <c r="Y3771" t="str">
        <f t="shared" si="74"/>
        <v/>
      </c>
    </row>
    <row r="3772" spans="1:25">
      <c r="A3772" t="s">
        <v>1308</v>
      </c>
      <c r="B3772" t="s">
        <v>1309</v>
      </c>
      <c r="C3772" t="s">
        <v>1310</v>
      </c>
      <c r="D3772">
        <v>4</v>
      </c>
      <c r="E3772" t="s">
        <v>1269</v>
      </c>
      <c r="F3772" t="s">
        <v>1269</v>
      </c>
      <c r="G3772" t="s">
        <v>1311</v>
      </c>
      <c r="H3772" t="s">
        <v>1311</v>
      </c>
      <c r="I3772" t="s">
        <v>1031</v>
      </c>
      <c r="J3772" t="s">
        <v>1032</v>
      </c>
      <c r="K3772">
        <v>5819</v>
      </c>
      <c r="L3772">
        <v>0</v>
      </c>
      <c r="M3772">
        <v>407.7894</v>
      </c>
      <c r="N3772">
        <v>407.7894</v>
      </c>
      <c r="O3772">
        <v>0</v>
      </c>
      <c r="P3772">
        <v>692.25</v>
      </c>
      <c r="Q3772">
        <v>47.5</v>
      </c>
      <c r="R3772">
        <v>47.5</v>
      </c>
      <c r="S3772">
        <v>687.25</v>
      </c>
      <c r="T3772">
        <v>5.25</v>
      </c>
      <c r="U3772">
        <f t="shared" si="70"/>
        <v>7.6391415060021823E-3</v>
      </c>
      <c r="V3772">
        <f t="shared" si="71"/>
        <v>2.1167697344488907</v>
      </c>
      <c r="W3772">
        <f t="shared" si="72"/>
        <v>277.09523809523807</v>
      </c>
      <c r="X3772">
        <f t="shared" si="73"/>
        <v>0.14834099672608222</v>
      </c>
      <c r="Y3772">
        <f t="shared" si="74"/>
        <v>19.418542857142857</v>
      </c>
    </row>
    <row r="3773" spans="1:25">
      <c r="A3773" t="s">
        <v>1308</v>
      </c>
      <c r="B3773" t="s">
        <v>1309</v>
      </c>
      <c r="C3773" t="s">
        <v>1310</v>
      </c>
      <c r="D3773">
        <v>4</v>
      </c>
      <c r="E3773" t="s">
        <v>1246</v>
      </c>
      <c r="G3773" t="s">
        <v>1311</v>
      </c>
      <c r="H3773" t="s">
        <v>1311</v>
      </c>
      <c r="I3773" t="s">
        <v>1031</v>
      </c>
      <c r="J3773" t="s">
        <v>1032</v>
      </c>
      <c r="K3773">
        <v>1198</v>
      </c>
      <c r="L3773">
        <v>3837.15</v>
      </c>
      <c r="M3773">
        <v>352.84690000000001</v>
      </c>
      <c r="N3773">
        <v>84.013599999999997</v>
      </c>
      <c r="O3773">
        <v>268.83330000000001</v>
      </c>
      <c r="R3773">
        <v>0</v>
      </c>
      <c r="S3773">
        <v>571.5</v>
      </c>
      <c r="U3773">
        <f t="shared" si="70"/>
        <v>0</v>
      </c>
      <c r="V3773">
        <f t="shared" si="71"/>
        <v>2.2026027996500437</v>
      </c>
      <c r="W3773" t="str">
        <f t="shared" si="72"/>
        <v/>
      </c>
      <c r="X3773">
        <f t="shared" si="73"/>
        <v>0.15435122484689415</v>
      </c>
      <c r="Y3773" t="str">
        <f t="shared" si="74"/>
        <v/>
      </c>
    </row>
    <row r="3774" spans="1:25">
      <c r="A3774" t="s">
        <v>1308</v>
      </c>
      <c r="B3774" t="s">
        <v>1309</v>
      </c>
      <c r="C3774" t="s">
        <v>1310</v>
      </c>
      <c r="D3774">
        <v>4</v>
      </c>
      <c r="E3774" t="s">
        <v>1035</v>
      </c>
      <c r="G3774" t="s">
        <v>1311</v>
      </c>
      <c r="H3774" t="s">
        <v>1311</v>
      </c>
      <c r="I3774" t="s">
        <v>1031</v>
      </c>
      <c r="J3774" t="s">
        <v>1032</v>
      </c>
      <c r="K3774">
        <v>0</v>
      </c>
      <c r="L3774">
        <v>3993</v>
      </c>
      <c r="M3774">
        <v>279.74919999999997</v>
      </c>
      <c r="N3774">
        <v>0</v>
      </c>
      <c r="O3774">
        <v>279.74919999999997</v>
      </c>
      <c r="R3774">
        <v>0</v>
      </c>
      <c r="S3774">
        <v>0</v>
      </c>
      <c r="U3774" t="str">
        <f t="shared" si="70"/>
        <v/>
      </c>
      <c r="V3774" t="str">
        <f t="shared" si="71"/>
        <v/>
      </c>
      <c r="W3774" t="str">
        <f t="shared" si="72"/>
        <v/>
      </c>
      <c r="X3774" t="str">
        <f t="shared" si="73"/>
        <v/>
      </c>
      <c r="Y3774" t="str">
        <f t="shared" si="74"/>
        <v/>
      </c>
    </row>
    <row r="3775" spans="1:25">
      <c r="A3775" t="s">
        <v>1308</v>
      </c>
      <c r="B3775" t="s">
        <v>1309</v>
      </c>
      <c r="C3775" t="s">
        <v>1310</v>
      </c>
      <c r="D3775">
        <v>4</v>
      </c>
      <c r="E3775" t="s">
        <v>1268</v>
      </c>
      <c r="G3775" t="s">
        <v>1311</v>
      </c>
      <c r="H3775" t="s">
        <v>1311</v>
      </c>
      <c r="I3775" t="s">
        <v>1031</v>
      </c>
      <c r="J3775" t="s">
        <v>1032</v>
      </c>
      <c r="K3775">
        <v>0</v>
      </c>
      <c r="L3775">
        <v>3623</v>
      </c>
      <c r="M3775">
        <v>253.791</v>
      </c>
      <c r="N3775">
        <v>0</v>
      </c>
      <c r="O3775">
        <v>253.791</v>
      </c>
      <c r="R3775">
        <v>0</v>
      </c>
      <c r="S3775">
        <v>205.75</v>
      </c>
      <c r="U3775">
        <f t="shared" si="70"/>
        <v>0</v>
      </c>
      <c r="V3775">
        <f t="shared" si="71"/>
        <v>4.4021871202916163</v>
      </c>
      <c r="W3775" t="str">
        <f t="shared" si="72"/>
        <v/>
      </c>
      <c r="X3775">
        <f t="shared" si="73"/>
        <v>0.30837302551640339</v>
      </c>
      <c r="Y3775" t="str">
        <f t="shared" si="74"/>
        <v/>
      </c>
    </row>
    <row r="3776" spans="1:25">
      <c r="A3776" t="s">
        <v>1308</v>
      </c>
      <c r="B3776" t="s">
        <v>1309</v>
      </c>
      <c r="C3776" t="s">
        <v>1310</v>
      </c>
      <c r="D3776">
        <v>4</v>
      </c>
      <c r="E3776" t="s">
        <v>1034</v>
      </c>
      <c r="G3776" t="s">
        <v>1311</v>
      </c>
      <c r="H3776" t="s">
        <v>1311</v>
      </c>
      <c r="I3776" t="s">
        <v>1031</v>
      </c>
      <c r="J3776" t="s">
        <v>1032</v>
      </c>
      <c r="K3776">
        <v>199</v>
      </c>
      <c r="L3776">
        <v>2836.47</v>
      </c>
      <c r="M3776">
        <v>212.64359999999999</v>
      </c>
      <c r="N3776">
        <v>13.931800000000001</v>
      </c>
      <c r="O3776">
        <v>198.71180000000001</v>
      </c>
      <c r="R3776">
        <v>0</v>
      </c>
      <c r="S3776">
        <v>60.5</v>
      </c>
      <c r="U3776">
        <f t="shared" si="70"/>
        <v>0</v>
      </c>
      <c r="V3776">
        <f t="shared" si="71"/>
        <v>12.543264462809917</v>
      </c>
      <c r="W3776" t="str">
        <f t="shared" si="72"/>
        <v/>
      </c>
      <c r="X3776">
        <f t="shared" si="73"/>
        <v>0.87869256198347101</v>
      </c>
      <c r="Y3776" t="str">
        <f t="shared" si="74"/>
        <v/>
      </c>
    </row>
    <row r="3777" spans="1:25">
      <c r="A3777" t="s">
        <v>1308</v>
      </c>
      <c r="B3777" t="s">
        <v>1309</v>
      </c>
      <c r="C3777" t="s">
        <v>1310</v>
      </c>
      <c r="D3777">
        <v>4</v>
      </c>
      <c r="E3777" t="s">
        <v>1286</v>
      </c>
      <c r="F3777" t="s">
        <v>1286</v>
      </c>
      <c r="G3777" t="s">
        <v>1311</v>
      </c>
      <c r="H3777" t="s">
        <v>1311</v>
      </c>
      <c r="I3777" t="s">
        <v>1031</v>
      </c>
      <c r="J3777" t="s">
        <v>1042</v>
      </c>
      <c r="K3777">
        <v>208</v>
      </c>
      <c r="L3777">
        <v>0</v>
      </c>
      <c r="M3777">
        <v>208</v>
      </c>
      <c r="N3777">
        <v>208</v>
      </c>
      <c r="O3777">
        <v>0</v>
      </c>
      <c r="R3777">
        <v>34.75</v>
      </c>
      <c r="S3777">
        <v>158.5</v>
      </c>
      <c r="T3777">
        <v>0.75</v>
      </c>
      <c r="U3777">
        <f t="shared" si="70"/>
        <v>4.7318611987381704E-3</v>
      </c>
      <c r="V3777">
        <f t="shared" si="71"/>
        <v>0.32807570977917982</v>
      </c>
      <c r="W3777">
        <f t="shared" si="72"/>
        <v>69.333333333333329</v>
      </c>
      <c r="X3777">
        <f t="shared" si="73"/>
        <v>0.32807570977917982</v>
      </c>
      <c r="Y3777">
        <f t="shared" si="74"/>
        <v>69.333333333333329</v>
      </c>
    </row>
    <row r="3778" spans="1:25">
      <c r="A3778" t="s">
        <v>1308</v>
      </c>
      <c r="B3778" t="s">
        <v>1309</v>
      </c>
      <c r="C3778" t="s">
        <v>1310</v>
      </c>
      <c r="D3778">
        <v>4</v>
      </c>
      <c r="E3778" t="s">
        <v>1044</v>
      </c>
      <c r="G3778" t="s">
        <v>1311</v>
      </c>
      <c r="H3778" t="s">
        <v>1311</v>
      </c>
      <c r="I3778" t="s">
        <v>1031</v>
      </c>
      <c r="J3778" t="s">
        <v>1032</v>
      </c>
      <c r="K3778">
        <v>0</v>
      </c>
      <c r="L3778">
        <v>2540.2399999999998</v>
      </c>
      <c r="M3778">
        <v>177.99369999999999</v>
      </c>
      <c r="N3778">
        <v>0</v>
      </c>
      <c r="O3778">
        <v>177.99369999999999</v>
      </c>
      <c r="R3778">
        <v>0</v>
      </c>
      <c r="S3778">
        <v>0</v>
      </c>
      <c r="U3778" t="str">
        <f t="shared" si="70"/>
        <v/>
      </c>
      <c r="V3778" t="str">
        <f t="shared" si="71"/>
        <v/>
      </c>
      <c r="W3778" t="str">
        <f t="shared" si="72"/>
        <v/>
      </c>
      <c r="X3778" t="str">
        <f t="shared" si="73"/>
        <v/>
      </c>
      <c r="Y3778" t="str">
        <f t="shared" si="74"/>
        <v/>
      </c>
    </row>
    <row r="3779" spans="1:25">
      <c r="A3779" t="s">
        <v>1308</v>
      </c>
      <c r="B3779" t="s">
        <v>1309</v>
      </c>
      <c r="C3779" t="s">
        <v>1310</v>
      </c>
      <c r="D3779">
        <v>4</v>
      </c>
      <c r="E3779" t="s">
        <v>1040</v>
      </c>
      <c r="G3779" t="s">
        <v>1311</v>
      </c>
      <c r="H3779" t="s">
        <v>1311</v>
      </c>
      <c r="I3779" t="s">
        <v>1031</v>
      </c>
      <c r="J3779" t="s">
        <v>1032</v>
      </c>
      <c r="K3779">
        <v>0</v>
      </c>
      <c r="L3779">
        <v>2470</v>
      </c>
      <c r="M3779">
        <v>172.98679999999999</v>
      </c>
      <c r="N3779">
        <v>0</v>
      </c>
      <c r="O3779">
        <v>172.98679999999999</v>
      </c>
      <c r="R3779">
        <v>0</v>
      </c>
      <c r="S3779">
        <v>114.25</v>
      </c>
      <c r="U3779">
        <f t="shared" si="70"/>
        <v>0</v>
      </c>
      <c r="V3779">
        <f t="shared" si="71"/>
        <v>5.4048140043763677</v>
      </c>
      <c r="W3779" t="str">
        <f t="shared" si="72"/>
        <v/>
      </c>
      <c r="X3779">
        <f t="shared" si="73"/>
        <v>0.37852691466083149</v>
      </c>
      <c r="Y3779" t="str">
        <f t="shared" si="74"/>
        <v/>
      </c>
    </row>
    <row r="3780" spans="1:25">
      <c r="A3780" t="s">
        <v>1308</v>
      </c>
      <c r="B3780" t="s">
        <v>1309</v>
      </c>
      <c r="C3780" t="s">
        <v>1310</v>
      </c>
      <c r="D3780">
        <v>4</v>
      </c>
      <c r="E3780" t="s">
        <v>1297</v>
      </c>
      <c r="G3780" t="s">
        <v>1311</v>
      </c>
      <c r="H3780" t="s">
        <v>1311</v>
      </c>
      <c r="I3780" t="s">
        <v>1031</v>
      </c>
      <c r="J3780" t="s">
        <v>1032</v>
      </c>
      <c r="K3780">
        <v>0</v>
      </c>
      <c r="L3780">
        <v>2124.1</v>
      </c>
      <c r="M3780">
        <v>148.79679999999999</v>
      </c>
      <c r="N3780">
        <v>0</v>
      </c>
      <c r="O3780">
        <v>148.79679999999999</v>
      </c>
      <c r="R3780">
        <v>0</v>
      </c>
      <c r="S3780">
        <v>0</v>
      </c>
      <c r="U3780" t="str">
        <f t="shared" si="70"/>
        <v/>
      </c>
      <c r="V3780" t="str">
        <f t="shared" si="71"/>
        <v/>
      </c>
      <c r="W3780" t="str">
        <f t="shared" si="72"/>
        <v/>
      </c>
      <c r="X3780" t="str">
        <f t="shared" si="73"/>
        <v/>
      </c>
      <c r="Y3780" t="str">
        <f t="shared" si="74"/>
        <v/>
      </c>
    </row>
    <row r="3781" spans="1:25">
      <c r="A3781" t="s">
        <v>1308</v>
      </c>
      <c r="B3781" t="s">
        <v>1309</v>
      </c>
      <c r="C3781" t="s">
        <v>1310</v>
      </c>
      <c r="D3781">
        <v>4</v>
      </c>
      <c r="E3781" t="s">
        <v>1282</v>
      </c>
      <c r="G3781" t="s">
        <v>1311</v>
      </c>
      <c r="H3781" t="s">
        <v>1311</v>
      </c>
      <c r="I3781" t="s">
        <v>1031</v>
      </c>
      <c r="J3781" t="s">
        <v>1032</v>
      </c>
      <c r="K3781">
        <v>799</v>
      </c>
      <c r="L3781">
        <v>959.34</v>
      </c>
      <c r="M3781">
        <v>123.2084</v>
      </c>
      <c r="N3781">
        <v>56.0107</v>
      </c>
      <c r="O3781">
        <v>67.197699999999998</v>
      </c>
      <c r="R3781">
        <v>0</v>
      </c>
      <c r="S3781">
        <v>15.75</v>
      </c>
      <c r="U3781">
        <f t="shared" si="70"/>
        <v>0</v>
      </c>
      <c r="V3781">
        <f t="shared" si="71"/>
        <v>27.910158730158731</v>
      </c>
      <c r="W3781" t="str">
        <f t="shared" si="72"/>
        <v/>
      </c>
      <c r="X3781">
        <f t="shared" si="73"/>
        <v>1.9556888888888888</v>
      </c>
      <c r="Y3781" t="str">
        <f t="shared" si="74"/>
        <v/>
      </c>
    </row>
    <row r="3782" spans="1:25">
      <c r="A3782" t="s">
        <v>1308</v>
      </c>
      <c r="B3782" t="s">
        <v>1309</v>
      </c>
      <c r="C3782" t="s">
        <v>1310</v>
      </c>
      <c r="D3782">
        <v>4</v>
      </c>
      <c r="E3782" t="s">
        <v>1052</v>
      </c>
      <c r="G3782" t="s">
        <v>1311</v>
      </c>
      <c r="H3782" t="s">
        <v>1311</v>
      </c>
      <c r="I3782" t="s">
        <v>1031</v>
      </c>
      <c r="J3782" t="s">
        <v>1032</v>
      </c>
      <c r="K3782">
        <v>0</v>
      </c>
      <c r="L3782">
        <v>1424.65</v>
      </c>
      <c r="M3782">
        <v>99.777299999999997</v>
      </c>
      <c r="N3782">
        <v>0</v>
      </c>
      <c r="O3782">
        <v>99.777299999999997</v>
      </c>
      <c r="R3782">
        <v>0</v>
      </c>
      <c r="S3782">
        <v>29.25</v>
      </c>
      <c r="U3782">
        <f t="shared" si="70"/>
        <v>0</v>
      </c>
      <c r="V3782">
        <f t="shared" si="71"/>
        <v>12.176495726495727</v>
      </c>
      <c r="W3782" t="str">
        <f t="shared" si="72"/>
        <v/>
      </c>
      <c r="X3782">
        <f t="shared" si="73"/>
        <v>0.85279743589743584</v>
      </c>
      <c r="Y3782" t="str">
        <f t="shared" si="74"/>
        <v/>
      </c>
    </row>
    <row r="3783" spans="1:25">
      <c r="A3783" t="s">
        <v>1308</v>
      </c>
      <c r="B3783" t="s">
        <v>1309</v>
      </c>
      <c r="C3783" t="s">
        <v>1310</v>
      </c>
      <c r="D3783">
        <v>4</v>
      </c>
      <c r="E3783" t="s">
        <v>1048</v>
      </c>
      <c r="G3783" t="s">
        <v>1311</v>
      </c>
      <c r="H3783" t="s">
        <v>1311</v>
      </c>
      <c r="I3783" t="s">
        <v>1031</v>
      </c>
      <c r="J3783" t="s">
        <v>1032</v>
      </c>
      <c r="K3783">
        <v>0</v>
      </c>
      <c r="L3783">
        <v>1032</v>
      </c>
      <c r="M3783">
        <v>72.281999999999996</v>
      </c>
      <c r="N3783">
        <v>0</v>
      </c>
      <c r="O3783">
        <v>72.281999999999996</v>
      </c>
      <c r="R3783">
        <v>0</v>
      </c>
      <c r="S3783">
        <v>84</v>
      </c>
      <c r="U3783">
        <f t="shared" si="70"/>
        <v>0</v>
      </c>
      <c r="V3783">
        <f t="shared" si="71"/>
        <v>3.0714285714285716</v>
      </c>
      <c r="W3783" t="str">
        <f t="shared" si="72"/>
        <v/>
      </c>
      <c r="X3783">
        <f t="shared" si="73"/>
        <v>0.21512499999999998</v>
      </c>
      <c r="Y3783" t="str">
        <f t="shared" si="74"/>
        <v/>
      </c>
    </row>
    <row r="3784" spans="1:25">
      <c r="A3784" t="s">
        <v>1308</v>
      </c>
      <c r="B3784" t="s">
        <v>1309</v>
      </c>
      <c r="C3784" t="s">
        <v>1310</v>
      </c>
      <c r="D3784">
        <v>4</v>
      </c>
      <c r="E3784" t="s">
        <v>1049</v>
      </c>
      <c r="G3784" t="s">
        <v>1311</v>
      </c>
      <c r="H3784" t="s">
        <v>1311</v>
      </c>
      <c r="I3784" t="s">
        <v>1031</v>
      </c>
      <c r="J3784" t="s">
        <v>1032</v>
      </c>
      <c r="K3784">
        <v>0</v>
      </c>
      <c r="L3784">
        <v>970.81</v>
      </c>
      <c r="M3784">
        <v>67.9923</v>
      </c>
      <c r="N3784">
        <v>0</v>
      </c>
      <c r="O3784">
        <v>67.9923</v>
      </c>
      <c r="R3784">
        <v>0</v>
      </c>
      <c r="S3784">
        <v>20.5</v>
      </c>
      <c r="U3784">
        <f t="shared" si="70"/>
        <v>0</v>
      </c>
      <c r="V3784">
        <f t="shared" si="71"/>
        <v>11.839146341463413</v>
      </c>
      <c r="W3784" t="str">
        <f t="shared" si="72"/>
        <v/>
      </c>
      <c r="X3784">
        <f t="shared" si="73"/>
        <v>0.82917439024390249</v>
      </c>
      <c r="Y3784" t="str">
        <f t="shared" si="74"/>
        <v/>
      </c>
    </row>
    <row r="3785" spans="1:25">
      <c r="A3785" t="s">
        <v>1308</v>
      </c>
      <c r="B3785" t="s">
        <v>1309</v>
      </c>
      <c r="C3785" t="s">
        <v>1310</v>
      </c>
      <c r="D3785">
        <v>4</v>
      </c>
      <c r="E3785" t="s">
        <v>1043</v>
      </c>
      <c r="G3785" t="s">
        <v>1311</v>
      </c>
      <c r="H3785" t="s">
        <v>1311</v>
      </c>
      <c r="I3785" t="s">
        <v>1031</v>
      </c>
      <c r="J3785" t="s">
        <v>1032</v>
      </c>
      <c r="K3785">
        <v>0</v>
      </c>
      <c r="L3785">
        <v>780</v>
      </c>
      <c r="M3785">
        <v>54.639699999999998</v>
      </c>
      <c r="N3785">
        <v>0</v>
      </c>
      <c r="O3785">
        <v>54.639699999999998</v>
      </c>
      <c r="R3785">
        <v>0</v>
      </c>
      <c r="S3785">
        <v>192.5</v>
      </c>
      <c r="U3785">
        <f t="shared" si="70"/>
        <v>0</v>
      </c>
      <c r="V3785">
        <f t="shared" si="71"/>
        <v>1.0129870129870129</v>
      </c>
      <c r="W3785" t="str">
        <f t="shared" si="72"/>
        <v/>
      </c>
      <c r="X3785">
        <f t="shared" si="73"/>
        <v>7.0960649350649344E-2</v>
      </c>
      <c r="Y3785" t="str">
        <f t="shared" si="74"/>
        <v/>
      </c>
    </row>
    <row r="3786" spans="1:25">
      <c r="A3786" t="s">
        <v>1308</v>
      </c>
      <c r="B3786" t="s">
        <v>1309</v>
      </c>
      <c r="C3786" t="s">
        <v>1310</v>
      </c>
      <c r="D3786">
        <v>4</v>
      </c>
      <c r="E3786" t="s">
        <v>1047</v>
      </c>
      <c r="G3786" t="s">
        <v>1311</v>
      </c>
      <c r="H3786" t="s">
        <v>1311</v>
      </c>
      <c r="I3786" t="s">
        <v>1031</v>
      </c>
      <c r="J3786" t="s">
        <v>1032</v>
      </c>
      <c r="K3786">
        <v>0</v>
      </c>
      <c r="L3786">
        <v>747.09</v>
      </c>
      <c r="M3786">
        <v>52.3416</v>
      </c>
      <c r="N3786">
        <v>0</v>
      </c>
      <c r="O3786">
        <v>52.3416</v>
      </c>
      <c r="R3786">
        <v>0</v>
      </c>
      <c r="S3786">
        <v>0</v>
      </c>
      <c r="U3786" t="str">
        <f t="shared" si="70"/>
        <v/>
      </c>
      <c r="V3786" t="str">
        <f t="shared" si="71"/>
        <v/>
      </c>
      <c r="W3786" t="str">
        <f t="shared" si="72"/>
        <v/>
      </c>
      <c r="X3786" t="str">
        <f t="shared" si="73"/>
        <v/>
      </c>
      <c r="Y3786" t="str">
        <f t="shared" si="74"/>
        <v/>
      </c>
    </row>
    <row r="3787" spans="1:25">
      <c r="A3787" t="s">
        <v>1308</v>
      </c>
      <c r="B3787" t="s">
        <v>1309</v>
      </c>
      <c r="C3787" t="s">
        <v>1310</v>
      </c>
      <c r="D3787">
        <v>2</v>
      </c>
      <c r="E3787" t="s">
        <v>1307</v>
      </c>
      <c r="G3787" t="s">
        <v>1311</v>
      </c>
      <c r="H3787" t="s">
        <v>1311</v>
      </c>
      <c r="I3787" t="s">
        <v>1031</v>
      </c>
      <c r="J3787" t="s">
        <v>1032</v>
      </c>
      <c r="K3787">
        <v>0</v>
      </c>
      <c r="L3787">
        <v>624.57000000000005</v>
      </c>
      <c r="M3787">
        <v>43.7117</v>
      </c>
      <c r="N3787">
        <v>0</v>
      </c>
      <c r="O3787">
        <v>43.7117</v>
      </c>
      <c r="R3787">
        <v>0</v>
      </c>
      <c r="S3787">
        <v>5.5</v>
      </c>
      <c r="U3787">
        <f t="shared" si="70"/>
        <v>0</v>
      </c>
      <c r="V3787">
        <f t="shared" si="71"/>
        <v>56.779090909090911</v>
      </c>
      <c r="W3787" t="str">
        <f t="shared" si="72"/>
        <v/>
      </c>
      <c r="X3787">
        <f t="shared" si="73"/>
        <v>3.9737909090909089</v>
      </c>
      <c r="Y3787" t="str">
        <f t="shared" si="74"/>
        <v/>
      </c>
    </row>
    <row r="3788" spans="1:25">
      <c r="A3788" t="s">
        <v>1308</v>
      </c>
      <c r="B3788" t="s">
        <v>1309</v>
      </c>
      <c r="C3788" t="s">
        <v>1310</v>
      </c>
      <c r="D3788">
        <v>3</v>
      </c>
      <c r="E3788" t="s">
        <v>1051</v>
      </c>
      <c r="G3788" t="s">
        <v>1311</v>
      </c>
      <c r="H3788" t="s">
        <v>1311</v>
      </c>
      <c r="I3788" t="s">
        <v>1031</v>
      </c>
      <c r="J3788" t="s">
        <v>1032</v>
      </c>
      <c r="K3788">
        <v>0</v>
      </c>
      <c r="L3788">
        <v>590.04</v>
      </c>
      <c r="M3788">
        <v>41.346299999999999</v>
      </c>
      <c r="N3788">
        <v>0</v>
      </c>
      <c r="O3788">
        <v>41.346299999999999</v>
      </c>
      <c r="R3788">
        <v>0</v>
      </c>
      <c r="S3788">
        <v>0</v>
      </c>
      <c r="U3788" t="str">
        <f t="shared" si="70"/>
        <v/>
      </c>
      <c r="V3788" t="str">
        <f t="shared" si="71"/>
        <v/>
      </c>
      <c r="W3788" t="str">
        <f t="shared" si="72"/>
        <v/>
      </c>
      <c r="X3788" t="str">
        <f t="shared" si="73"/>
        <v/>
      </c>
      <c r="Y3788" t="str">
        <f t="shared" si="74"/>
        <v/>
      </c>
    </row>
    <row r="3789" spans="1:25">
      <c r="A3789" t="s">
        <v>1308</v>
      </c>
      <c r="B3789" t="s">
        <v>1309</v>
      </c>
      <c r="C3789" t="s">
        <v>1310</v>
      </c>
      <c r="D3789">
        <v>2</v>
      </c>
      <c r="E3789" t="s">
        <v>1037</v>
      </c>
      <c r="G3789" t="s">
        <v>1311</v>
      </c>
      <c r="H3789" t="s">
        <v>1311</v>
      </c>
      <c r="I3789" t="s">
        <v>1031</v>
      </c>
      <c r="J3789" t="s">
        <v>1032</v>
      </c>
      <c r="K3789">
        <v>0</v>
      </c>
      <c r="L3789">
        <v>513.67999999999995</v>
      </c>
      <c r="M3789">
        <v>35.968000000000004</v>
      </c>
      <c r="N3789">
        <v>0</v>
      </c>
      <c r="O3789">
        <v>35.968000000000004</v>
      </c>
      <c r="R3789">
        <v>0</v>
      </c>
      <c r="S3789">
        <v>15.5</v>
      </c>
      <c r="U3789">
        <f t="shared" si="70"/>
        <v>0</v>
      </c>
      <c r="V3789">
        <f t="shared" si="71"/>
        <v>16.570322580645161</v>
      </c>
      <c r="W3789" t="str">
        <f t="shared" si="72"/>
        <v/>
      </c>
      <c r="X3789">
        <f t="shared" si="73"/>
        <v>1.1602580645161291</v>
      </c>
      <c r="Y3789" t="str">
        <f t="shared" si="74"/>
        <v/>
      </c>
    </row>
    <row r="3790" spans="1:25">
      <c r="A3790" t="s">
        <v>1308</v>
      </c>
      <c r="B3790" t="s">
        <v>1309</v>
      </c>
      <c r="C3790" t="s">
        <v>1310</v>
      </c>
      <c r="D3790">
        <v>4</v>
      </c>
      <c r="E3790" t="s">
        <v>1041</v>
      </c>
      <c r="F3790" t="s">
        <v>1041</v>
      </c>
      <c r="G3790" t="s">
        <v>1311</v>
      </c>
      <c r="H3790" t="s">
        <v>1311</v>
      </c>
      <c r="I3790" t="s">
        <v>1031</v>
      </c>
      <c r="J3790" t="s">
        <v>1042</v>
      </c>
      <c r="K3790">
        <v>30</v>
      </c>
      <c r="L3790">
        <v>0</v>
      </c>
      <c r="M3790">
        <v>30</v>
      </c>
      <c r="N3790">
        <v>30</v>
      </c>
      <c r="O3790">
        <v>0</v>
      </c>
      <c r="R3790">
        <v>6.5</v>
      </c>
      <c r="S3790">
        <v>257.75</v>
      </c>
      <c r="T3790">
        <v>1.25</v>
      </c>
      <c r="U3790">
        <f t="shared" si="70"/>
        <v>4.849660523763337E-3</v>
      </c>
      <c r="V3790">
        <f t="shared" si="71"/>
        <v>2.9097963142580018E-2</v>
      </c>
      <c r="W3790">
        <f t="shared" si="72"/>
        <v>6</v>
      </c>
      <c r="X3790">
        <f t="shared" si="73"/>
        <v>2.9097963142580018E-2</v>
      </c>
      <c r="Y3790">
        <f t="shared" si="74"/>
        <v>6</v>
      </c>
    </row>
    <row r="3791" spans="1:25">
      <c r="A3791" t="s">
        <v>1308</v>
      </c>
      <c r="B3791" t="s">
        <v>1309</v>
      </c>
      <c r="C3791" t="s">
        <v>1310</v>
      </c>
      <c r="D3791">
        <v>4</v>
      </c>
      <c r="E3791" t="s">
        <v>1053</v>
      </c>
      <c r="F3791" t="s">
        <v>1053</v>
      </c>
      <c r="G3791" t="s">
        <v>1311</v>
      </c>
      <c r="H3791" t="s">
        <v>1311</v>
      </c>
      <c r="I3791" t="s">
        <v>1031</v>
      </c>
      <c r="J3791" t="s">
        <v>1032</v>
      </c>
      <c r="K3791">
        <v>408</v>
      </c>
      <c r="L3791">
        <v>0</v>
      </c>
      <c r="M3791">
        <v>28.595600000000001</v>
      </c>
      <c r="N3791">
        <v>28.595600000000001</v>
      </c>
      <c r="O3791">
        <v>0</v>
      </c>
      <c r="R3791">
        <v>21.75</v>
      </c>
      <c r="S3791">
        <v>102.25</v>
      </c>
      <c r="T3791">
        <v>1</v>
      </c>
      <c r="U3791">
        <f t="shared" si="70"/>
        <v>9.7799511002444987E-3</v>
      </c>
      <c r="V3791">
        <f t="shared" si="71"/>
        <v>0.99755501222493892</v>
      </c>
      <c r="W3791">
        <f t="shared" si="72"/>
        <v>102</v>
      </c>
      <c r="X3791">
        <f t="shared" si="73"/>
        <v>6.9915892420537903E-2</v>
      </c>
      <c r="Y3791">
        <f t="shared" si="74"/>
        <v>7.1489000000000003</v>
      </c>
    </row>
    <row r="3792" spans="1:25">
      <c r="A3792" t="s">
        <v>1308</v>
      </c>
      <c r="B3792" t="s">
        <v>1309</v>
      </c>
      <c r="C3792" t="s">
        <v>1310</v>
      </c>
      <c r="D3792">
        <v>1</v>
      </c>
      <c r="E3792" t="s">
        <v>1270</v>
      </c>
      <c r="G3792" t="s">
        <v>1311</v>
      </c>
      <c r="H3792" t="s">
        <v>1311</v>
      </c>
      <c r="I3792" t="s">
        <v>1031</v>
      </c>
      <c r="J3792" t="s">
        <v>1032</v>
      </c>
      <c r="K3792">
        <v>0</v>
      </c>
      <c r="L3792">
        <v>386.32</v>
      </c>
      <c r="M3792">
        <v>27.081399999999999</v>
      </c>
      <c r="N3792">
        <v>0</v>
      </c>
      <c r="O3792">
        <v>27.081399999999999</v>
      </c>
      <c r="R3792">
        <v>0</v>
      </c>
      <c r="S3792">
        <v>8</v>
      </c>
      <c r="U3792">
        <f t="shared" si="70"/>
        <v>0</v>
      </c>
      <c r="V3792">
        <f t="shared" si="71"/>
        <v>48.29</v>
      </c>
      <c r="W3792" t="str">
        <f t="shared" si="72"/>
        <v/>
      </c>
      <c r="X3792">
        <f t="shared" si="73"/>
        <v>3.3851749999999998</v>
      </c>
      <c r="Y3792" t="str">
        <f t="shared" si="74"/>
        <v/>
      </c>
    </row>
    <row r="3793" spans="1:25">
      <c r="A3793" t="s">
        <v>1308</v>
      </c>
      <c r="B3793" t="s">
        <v>1309</v>
      </c>
      <c r="C3793" t="s">
        <v>1310</v>
      </c>
      <c r="D3793">
        <v>4</v>
      </c>
      <c r="E3793" t="s">
        <v>1054</v>
      </c>
      <c r="F3793" t="s">
        <v>1055</v>
      </c>
      <c r="G3793" t="s">
        <v>1311</v>
      </c>
      <c r="H3793" t="s">
        <v>1311</v>
      </c>
      <c r="I3793" t="s">
        <v>1031</v>
      </c>
      <c r="J3793" t="s">
        <v>1032</v>
      </c>
      <c r="K3793">
        <v>0</v>
      </c>
      <c r="L3793">
        <v>0</v>
      </c>
      <c r="M3793">
        <v>0</v>
      </c>
      <c r="N3793">
        <v>0</v>
      </c>
      <c r="O3793">
        <v>0</v>
      </c>
      <c r="Q3793">
        <v>29340.75</v>
      </c>
      <c r="R3793">
        <v>3366.25</v>
      </c>
      <c r="S3793">
        <v>29850.25</v>
      </c>
      <c r="T3793">
        <v>0</v>
      </c>
      <c r="U3793">
        <f t="shared" si="70"/>
        <v>0</v>
      </c>
      <c r="V3793">
        <f t="shared" si="71"/>
        <v>0</v>
      </c>
      <c r="W3793" t="str">
        <f t="shared" si="72"/>
        <v/>
      </c>
      <c r="X3793">
        <f t="shared" si="73"/>
        <v>0</v>
      </c>
      <c r="Y3793" t="str">
        <f t="shared" si="74"/>
        <v/>
      </c>
    </row>
    <row r="3794" spans="1:25">
      <c r="A3794" t="s">
        <v>1308</v>
      </c>
      <c r="B3794" t="s">
        <v>1309</v>
      </c>
      <c r="C3794" t="s">
        <v>1310</v>
      </c>
      <c r="D3794">
        <v>4</v>
      </c>
      <c r="E3794" t="s">
        <v>1262</v>
      </c>
      <c r="F3794" t="s">
        <v>1263</v>
      </c>
      <c r="G3794" t="s">
        <v>1311</v>
      </c>
      <c r="H3794" t="s">
        <v>1311</v>
      </c>
      <c r="I3794" t="s">
        <v>1031</v>
      </c>
      <c r="J3794" t="s">
        <v>1039</v>
      </c>
      <c r="K3794">
        <v>0</v>
      </c>
      <c r="L3794">
        <v>0</v>
      </c>
      <c r="M3794">
        <v>0</v>
      </c>
      <c r="N3794">
        <v>0</v>
      </c>
      <c r="O3794">
        <v>0</v>
      </c>
      <c r="Q3794">
        <v>0.5</v>
      </c>
      <c r="R3794">
        <v>0</v>
      </c>
      <c r="S3794">
        <v>0.5</v>
      </c>
      <c r="T3794">
        <v>0</v>
      </c>
      <c r="U3794">
        <f t="shared" si="70"/>
        <v>0</v>
      </c>
      <c r="V3794">
        <f t="shared" si="71"/>
        <v>0</v>
      </c>
      <c r="W3794" t="str">
        <f t="shared" si="72"/>
        <v/>
      </c>
      <c r="X3794">
        <f t="shared" si="73"/>
        <v>0</v>
      </c>
      <c r="Y3794" t="str">
        <f t="shared" si="74"/>
        <v/>
      </c>
    </row>
    <row r="3795" spans="1:25">
      <c r="A3795" t="s">
        <v>1308</v>
      </c>
      <c r="B3795" t="s">
        <v>1309</v>
      </c>
      <c r="C3795" t="s">
        <v>1310</v>
      </c>
      <c r="D3795">
        <v>1</v>
      </c>
      <c r="E3795" t="s">
        <v>1056</v>
      </c>
      <c r="F3795" t="s">
        <v>1056</v>
      </c>
      <c r="G3795" t="s">
        <v>1311</v>
      </c>
      <c r="H3795" t="s">
        <v>1311</v>
      </c>
      <c r="I3795" t="s">
        <v>1031</v>
      </c>
      <c r="J3795" t="s">
        <v>1042</v>
      </c>
      <c r="K3795">
        <v>0</v>
      </c>
      <c r="L3795">
        <v>0</v>
      </c>
      <c r="M3795">
        <v>0</v>
      </c>
      <c r="N3795">
        <v>0</v>
      </c>
      <c r="O3795">
        <v>0</v>
      </c>
      <c r="R3795">
        <v>11</v>
      </c>
      <c r="S3795">
        <v>50</v>
      </c>
      <c r="T3795">
        <v>0</v>
      </c>
      <c r="U3795">
        <f t="shared" si="70"/>
        <v>0</v>
      </c>
      <c r="V3795">
        <f t="shared" si="71"/>
        <v>0</v>
      </c>
      <c r="W3795" t="str">
        <f t="shared" si="72"/>
        <v/>
      </c>
      <c r="X3795">
        <f t="shared" si="73"/>
        <v>0</v>
      </c>
      <c r="Y3795" t="str">
        <f t="shared" si="74"/>
        <v/>
      </c>
    </row>
    <row r="3796" spans="1:25">
      <c r="A3796" t="s">
        <v>1308</v>
      </c>
      <c r="B3796" t="s">
        <v>1309</v>
      </c>
      <c r="C3796" t="s">
        <v>1310</v>
      </c>
      <c r="D3796">
        <v>4</v>
      </c>
      <c r="E3796" t="s">
        <v>1057</v>
      </c>
      <c r="F3796" t="s">
        <v>1058</v>
      </c>
      <c r="G3796" t="s">
        <v>1311</v>
      </c>
      <c r="H3796" t="s">
        <v>1311</v>
      </c>
      <c r="I3796" t="s">
        <v>1031</v>
      </c>
      <c r="J3796" t="s">
        <v>1039</v>
      </c>
      <c r="K3796">
        <v>0</v>
      </c>
      <c r="L3796">
        <v>0</v>
      </c>
      <c r="M3796">
        <v>0</v>
      </c>
      <c r="N3796">
        <v>0</v>
      </c>
      <c r="O3796">
        <v>0</v>
      </c>
      <c r="R3796">
        <v>0</v>
      </c>
      <c r="S3796">
        <v>0</v>
      </c>
      <c r="T3796">
        <v>0</v>
      </c>
      <c r="U3796" t="str">
        <f t="shared" si="70"/>
        <v/>
      </c>
      <c r="V3796" t="str">
        <f t="shared" si="71"/>
        <v/>
      </c>
      <c r="W3796" t="str">
        <f t="shared" si="72"/>
        <v/>
      </c>
      <c r="X3796" t="str">
        <f t="shared" si="73"/>
        <v/>
      </c>
      <c r="Y3796" t="str">
        <f t="shared" si="74"/>
        <v/>
      </c>
    </row>
    <row r="3797" spans="1:25">
      <c r="A3797" t="s">
        <v>1308</v>
      </c>
      <c r="B3797" t="s">
        <v>1309</v>
      </c>
      <c r="C3797" t="s">
        <v>1310</v>
      </c>
      <c r="D3797">
        <v>4</v>
      </c>
      <c r="E3797" t="s">
        <v>1059</v>
      </c>
      <c r="G3797" t="s">
        <v>1311</v>
      </c>
      <c r="H3797" t="s">
        <v>1311</v>
      </c>
      <c r="I3797" t="s">
        <v>1031</v>
      </c>
      <c r="J3797" t="s">
        <v>1039</v>
      </c>
      <c r="K3797">
        <v>0</v>
      </c>
      <c r="L3797">
        <v>0</v>
      </c>
      <c r="M3797">
        <v>0</v>
      </c>
      <c r="N3797">
        <v>0</v>
      </c>
      <c r="O3797">
        <v>0</v>
      </c>
      <c r="R3797">
        <v>0</v>
      </c>
      <c r="S3797">
        <v>0</v>
      </c>
      <c r="T3797">
        <v>0</v>
      </c>
      <c r="U3797" t="str">
        <f t="shared" si="70"/>
        <v/>
      </c>
      <c r="V3797" t="str">
        <f t="shared" si="71"/>
        <v/>
      </c>
      <c r="W3797" t="str">
        <f t="shared" si="72"/>
        <v/>
      </c>
      <c r="X3797" t="str">
        <f t="shared" si="73"/>
        <v/>
      </c>
      <c r="Y3797" t="str">
        <f t="shared" si="74"/>
        <v/>
      </c>
    </row>
    <row r="3798" spans="1:25">
      <c r="A3798" t="s">
        <v>1308</v>
      </c>
      <c r="B3798" t="s">
        <v>1309</v>
      </c>
      <c r="C3798" t="s">
        <v>1310</v>
      </c>
      <c r="D3798">
        <v>4</v>
      </c>
      <c r="E3798" t="s">
        <v>1060</v>
      </c>
      <c r="F3798" t="s">
        <v>1061</v>
      </c>
      <c r="G3798" t="s">
        <v>1311</v>
      </c>
      <c r="H3798" t="s">
        <v>1311</v>
      </c>
      <c r="I3798" t="s">
        <v>1031</v>
      </c>
      <c r="J3798" t="s">
        <v>1042</v>
      </c>
      <c r="K3798">
        <v>0</v>
      </c>
      <c r="L3798">
        <v>0</v>
      </c>
      <c r="M3798">
        <v>0</v>
      </c>
      <c r="N3798">
        <v>0</v>
      </c>
      <c r="O3798">
        <v>0</v>
      </c>
      <c r="R3798">
        <v>0</v>
      </c>
      <c r="S3798">
        <v>0</v>
      </c>
      <c r="T3798">
        <v>0</v>
      </c>
      <c r="U3798" t="str">
        <f t="shared" si="70"/>
        <v/>
      </c>
      <c r="V3798" t="str">
        <f t="shared" si="71"/>
        <v/>
      </c>
      <c r="W3798" t="str">
        <f t="shared" si="72"/>
        <v/>
      </c>
      <c r="X3798" t="str">
        <f t="shared" si="73"/>
        <v/>
      </c>
      <c r="Y3798" t="str">
        <f t="shared" si="74"/>
        <v/>
      </c>
    </row>
    <row r="3799" spans="1:25">
      <c r="A3799" t="s">
        <v>1308</v>
      </c>
      <c r="B3799" t="s">
        <v>1309</v>
      </c>
      <c r="C3799" t="s">
        <v>1310</v>
      </c>
      <c r="D3799">
        <v>4</v>
      </c>
      <c r="E3799" t="s">
        <v>1045</v>
      </c>
      <c r="F3799" t="s">
        <v>1046</v>
      </c>
      <c r="G3799" t="s">
        <v>1311</v>
      </c>
      <c r="H3799" t="s">
        <v>1311</v>
      </c>
      <c r="I3799" t="s">
        <v>1031</v>
      </c>
      <c r="J3799" t="s">
        <v>1032</v>
      </c>
      <c r="K3799">
        <v>0</v>
      </c>
      <c r="L3799">
        <v>0</v>
      </c>
      <c r="M3799">
        <v>0</v>
      </c>
      <c r="N3799">
        <v>0</v>
      </c>
      <c r="O3799">
        <v>0</v>
      </c>
      <c r="Q3799">
        <v>460</v>
      </c>
      <c r="R3799">
        <v>0</v>
      </c>
      <c r="S3799">
        <v>458</v>
      </c>
      <c r="T3799">
        <v>0</v>
      </c>
      <c r="U3799">
        <f t="shared" si="70"/>
        <v>0</v>
      </c>
      <c r="V3799">
        <f t="shared" si="71"/>
        <v>0</v>
      </c>
      <c r="W3799" t="str">
        <f t="shared" si="72"/>
        <v/>
      </c>
      <c r="X3799">
        <f t="shared" si="73"/>
        <v>0</v>
      </c>
      <c r="Y3799" t="str">
        <f t="shared" si="74"/>
        <v/>
      </c>
    </row>
    <row r="3800" spans="1:25">
      <c r="A3800" t="s">
        <v>1308</v>
      </c>
      <c r="B3800" t="s">
        <v>1309</v>
      </c>
      <c r="C3800" t="s">
        <v>1310</v>
      </c>
      <c r="D3800">
        <v>4</v>
      </c>
      <c r="E3800" t="s">
        <v>1063</v>
      </c>
      <c r="G3800" t="s">
        <v>1311</v>
      </c>
      <c r="H3800" t="s">
        <v>1311</v>
      </c>
      <c r="I3800" t="s">
        <v>1031</v>
      </c>
      <c r="J3800" t="s">
        <v>1039</v>
      </c>
      <c r="K3800">
        <v>0</v>
      </c>
      <c r="L3800">
        <v>0</v>
      </c>
      <c r="M3800">
        <v>0</v>
      </c>
      <c r="N3800">
        <v>0</v>
      </c>
      <c r="O3800">
        <v>0</v>
      </c>
      <c r="Q3800">
        <v>0</v>
      </c>
      <c r="R3800">
        <v>0</v>
      </c>
      <c r="S3800">
        <v>0</v>
      </c>
      <c r="T3800">
        <v>0</v>
      </c>
      <c r="U3800" t="str">
        <f t="shared" si="70"/>
        <v/>
      </c>
      <c r="V3800" t="str">
        <f t="shared" si="71"/>
        <v/>
      </c>
      <c r="W3800" t="str">
        <f t="shared" si="72"/>
        <v/>
      </c>
      <c r="X3800" t="str">
        <f t="shared" si="73"/>
        <v/>
      </c>
      <c r="Y3800" t="str">
        <f t="shared" si="74"/>
        <v/>
      </c>
    </row>
    <row r="3801" spans="1:25">
      <c r="A3801" t="s">
        <v>1308</v>
      </c>
      <c r="B3801" t="s">
        <v>1309</v>
      </c>
      <c r="C3801" t="s">
        <v>1310</v>
      </c>
      <c r="D3801">
        <v>4</v>
      </c>
      <c r="E3801" t="s">
        <v>1064</v>
      </c>
      <c r="F3801" t="s">
        <v>1064</v>
      </c>
      <c r="G3801" t="s">
        <v>1064</v>
      </c>
      <c r="H3801" t="s">
        <v>1065</v>
      </c>
      <c r="I3801" t="s">
        <v>1066</v>
      </c>
      <c r="J3801" t="s">
        <v>1039</v>
      </c>
      <c r="K3801">
        <v>18849.349999999999</v>
      </c>
      <c r="L3801">
        <v>0</v>
      </c>
      <c r="M3801">
        <v>132043.43979999999</v>
      </c>
      <c r="N3801">
        <v>132043.43979999999</v>
      </c>
      <c r="O3801">
        <v>0</v>
      </c>
      <c r="Q3801">
        <v>50209.5</v>
      </c>
      <c r="R3801">
        <v>13309.5</v>
      </c>
      <c r="S3801">
        <v>50951.75</v>
      </c>
      <c r="T3801">
        <v>3634.25</v>
      </c>
      <c r="U3801">
        <f t="shared" si="70"/>
        <v>7.1327285127596202E-2</v>
      </c>
      <c r="V3801">
        <f t="shared" si="71"/>
        <v>9.2486273778623881E-2</v>
      </c>
      <c r="W3801">
        <f t="shared" si="72"/>
        <v>1.2966464882713076</v>
      </c>
      <c r="X3801">
        <f t="shared" si="73"/>
        <v>0.64788471347892851</v>
      </c>
      <c r="Y3801">
        <f t="shared" si="74"/>
        <v>9.0832661346907884</v>
      </c>
    </row>
    <row r="3802" spans="1:25">
      <c r="A3802" t="s">
        <v>1308</v>
      </c>
      <c r="B3802" t="s">
        <v>1309</v>
      </c>
      <c r="C3802" t="s">
        <v>1310</v>
      </c>
      <c r="D3802">
        <v>4</v>
      </c>
      <c r="E3802" t="s">
        <v>1067</v>
      </c>
      <c r="F3802" t="s">
        <v>1067</v>
      </c>
      <c r="G3802" t="s">
        <v>1067</v>
      </c>
      <c r="H3802" t="s">
        <v>1066</v>
      </c>
      <c r="I3802" t="s">
        <v>1066</v>
      </c>
      <c r="J3802" t="s">
        <v>1032</v>
      </c>
      <c r="K3802">
        <v>387543</v>
      </c>
      <c r="L3802">
        <v>0</v>
      </c>
      <c r="M3802">
        <v>27152.3194</v>
      </c>
      <c r="N3802">
        <v>27152.3194</v>
      </c>
      <c r="O3802">
        <v>0</v>
      </c>
      <c r="P3802">
        <v>716.75</v>
      </c>
      <c r="Q3802">
        <v>7349.5</v>
      </c>
      <c r="R3802">
        <v>656</v>
      </c>
      <c r="S3802">
        <v>7745.75</v>
      </c>
      <c r="T3802">
        <v>77.5</v>
      </c>
      <c r="U3802">
        <f t="shared" si="70"/>
        <v>1.0005486879901881E-2</v>
      </c>
      <c r="V3802">
        <f t="shared" si="71"/>
        <v>12.508246457734886</v>
      </c>
      <c r="W3802">
        <f t="shared" si="72"/>
        <v>1250.1387096774195</v>
      </c>
      <c r="X3802">
        <f t="shared" si="73"/>
        <v>0.87636185650195264</v>
      </c>
      <c r="Y3802">
        <f t="shared" si="74"/>
        <v>87.588127096774201</v>
      </c>
    </row>
    <row r="3803" spans="1:25">
      <c r="A3803" t="s">
        <v>1308</v>
      </c>
      <c r="B3803" t="s">
        <v>1309</v>
      </c>
      <c r="C3803" t="s">
        <v>1310</v>
      </c>
      <c r="D3803">
        <v>4</v>
      </c>
      <c r="E3803" t="s">
        <v>1068</v>
      </c>
      <c r="F3803" t="s">
        <v>1068</v>
      </c>
      <c r="G3803" t="s">
        <v>1068</v>
      </c>
      <c r="H3803" t="s">
        <v>1065</v>
      </c>
      <c r="I3803" t="s">
        <v>1066</v>
      </c>
      <c r="J3803" t="s">
        <v>1032</v>
      </c>
      <c r="K3803">
        <v>96790</v>
      </c>
      <c r="L3803">
        <v>0</v>
      </c>
      <c r="M3803">
        <v>6781.8865999999998</v>
      </c>
      <c r="N3803">
        <v>6781.8865999999998</v>
      </c>
      <c r="O3803">
        <v>0</v>
      </c>
      <c r="Q3803">
        <v>558.5</v>
      </c>
      <c r="R3803">
        <v>260</v>
      </c>
      <c r="S3803">
        <v>565.25</v>
      </c>
      <c r="T3803">
        <v>31.75</v>
      </c>
      <c r="U3803">
        <f t="shared" si="70"/>
        <v>5.6169836355594867E-2</v>
      </c>
      <c r="V3803">
        <f t="shared" si="71"/>
        <v>42.808491817779746</v>
      </c>
      <c r="W3803">
        <f t="shared" si="72"/>
        <v>762.12598425196848</v>
      </c>
      <c r="X3803">
        <f t="shared" si="73"/>
        <v>2.9995075630252099</v>
      </c>
      <c r="Y3803">
        <f t="shared" si="74"/>
        <v>53.400681889763781</v>
      </c>
    </row>
  </sheetData>
  <phoneticPr fontId="17" type="noConversion"/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通用指标</vt:lpstr>
      <vt:lpstr>特殊重点指标</vt:lpstr>
      <vt:lpstr>付费DAU相关指标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元一 史</cp:lastModifiedBy>
  <dcterms:modified xsi:type="dcterms:W3CDTF">2026-08-15T09:40:14Z</dcterms:modified>
</cp:coreProperties>
</file>