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4220" tabRatio="500"/>
  </bookViews>
  <sheets>
    <sheet name="Excel Probability Func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1" i="1" l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Q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M33" i="1"/>
  <c r="N37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52" i="1"/>
  <c r="I46" i="1"/>
  <c r="H56" i="1"/>
  <c r="H57" i="1"/>
  <c r="H58" i="1"/>
  <c r="H59" i="1"/>
  <c r="H55" i="1"/>
  <c r="D46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V31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U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53" i="1"/>
  <c r="V46" i="1"/>
  <c r="V48" i="1"/>
  <c r="V33" i="1"/>
  <c r="V37" i="1"/>
  <c r="V35" i="1"/>
  <c r="N35" i="1"/>
  <c r="N46" i="1"/>
  <c r="R33" i="1"/>
  <c r="R48" i="1"/>
  <c r="R46" i="1"/>
  <c r="R35" i="1"/>
  <c r="R37" i="1"/>
  <c r="R41" i="1"/>
  <c r="R39" i="1"/>
  <c r="N41" i="1"/>
  <c r="N48" i="1"/>
  <c r="N47" i="1"/>
  <c r="D48" i="1"/>
  <c r="I48" i="1"/>
  <c r="I41" i="1"/>
  <c r="I35" i="1"/>
  <c r="I37" i="1"/>
  <c r="I33" i="1"/>
  <c r="D41" i="1"/>
  <c r="D35" i="1"/>
  <c r="D37" i="1"/>
  <c r="D33" i="1"/>
</calcChain>
</file>

<file path=xl/sharedStrings.xml><?xml version="1.0" encoding="utf-8"?>
<sst xmlns="http://schemas.openxmlformats.org/spreadsheetml/2006/main" count="138" uniqueCount="83">
  <si>
    <t>Mean</t>
  </si>
  <si>
    <t>Variance</t>
  </si>
  <si>
    <t>Skewness</t>
  </si>
  <si>
    <t xml:space="preserve">Gaussian (Continuous) </t>
  </si>
  <si>
    <t xml:space="preserve">Entropy (log2) </t>
  </si>
  <si>
    <t xml:space="preserve">[a,b) </t>
  </si>
  <si>
    <t>log(b-a)</t>
  </si>
  <si>
    <t>Example</t>
  </si>
  <si>
    <t>where a and b are real numbers, a &lt; b</t>
  </si>
  <si>
    <t>Domain where</t>
  </si>
  <si>
    <t xml:space="preserve">Function is greater than zero: </t>
  </si>
  <si>
    <t>Binomial (Discrete)</t>
  </si>
  <si>
    <t xml:space="preserve">Standard deviation </t>
  </si>
  <si>
    <t>(1/2)*(a+b)</t>
  </si>
  <si>
    <t>(1/12)*(b-a)^2</t>
  </si>
  <si>
    <t>Uniform Continuous</t>
  </si>
  <si>
    <t>(1/12)*((b-a + 1)^2 -1)</t>
  </si>
  <si>
    <t>=sqrt((1/12)*((b-a + 1)^2 -1))</t>
  </si>
  <si>
    <t>(input a)</t>
  </si>
  <si>
    <t>(input b)</t>
  </si>
  <si>
    <r>
      <t>=sqrt(</t>
    </r>
    <r>
      <rPr>
        <sz val="16"/>
        <color indexed="206"/>
        <rFont val="Calibri"/>
      </rPr>
      <t>(</t>
    </r>
    <r>
      <rPr>
        <sz val="16"/>
        <color theme="1"/>
        <rFont val="Calibri"/>
      </rPr>
      <t>1/12</t>
    </r>
    <r>
      <rPr>
        <sz val="16"/>
        <color indexed="206"/>
        <rFont val="Calibri"/>
      </rPr>
      <t>)*(a+b)^2)</t>
    </r>
  </si>
  <si>
    <t>Excel Functions</t>
  </si>
  <si>
    <t xml:space="preserve">f(x) </t>
  </si>
  <si>
    <t>=1/(b-a)</t>
  </si>
  <si>
    <t xml:space="preserve">integers in interval [a, b] </t>
  </si>
  <si>
    <t>Cumulative function at x</t>
  </si>
  <si>
    <t>= (x - a + 1) /(b-a)</t>
  </si>
  <si>
    <t>input x</t>
  </si>
  <si>
    <t>[input x]</t>
  </si>
  <si>
    <t>(x-a)/(b-a)</t>
  </si>
  <si>
    <t xml:space="preserve">Real number line </t>
  </si>
  <si>
    <t>(sigma)^2</t>
  </si>
  <si>
    <t>sigma</t>
  </si>
  <si>
    <t>2.05 +log(sigma)</t>
  </si>
  <si>
    <t>(input sigma)</t>
  </si>
  <si>
    <t>(input mu)</t>
  </si>
  <si>
    <t>Example:</t>
  </si>
  <si>
    <t xml:space="preserve">=np </t>
  </si>
  <si>
    <t>=(1-2p) / sqrt(n*p*(1-p))</t>
  </si>
  <si>
    <t xml:space="preserve">Entropy (log2) is approx. </t>
  </si>
  <si>
    <t>2.05 + log(sqrt(n*p*(1-p))</t>
  </si>
  <si>
    <t xml:space="preserve">Integers in range [0,n] </t>
  </si>
  <si>
    <t xml:space="preserve"> </t>
  </si>
  <si>
    <t>Continuous Exponential</t>
  </si>
  <si>
    <t xml:space="preserve">[0, infinity] </t>
  </si>
  <si>
    <t>=1/lambda</t>
  </si>
  <si>
    <r>
      <t>=(1/lambda</t>
    </r>
    <r>
      <rPr>
        <sz val="16"/>
        <color indexed="206"/>
        <rFont val="Calibri"/>
      </rPr>
      <t>)^2</t>
    </r>
  </si>
  <si>
    <r>
      <t>=(1/lambda</t>
    </r>
    <r>
      <rPr>
        <sz val="16"/>
        <color indexed="206"/>
        <rFont val="Calibri"/>
      </rPr>
      <t>)</t>
    </r>
  </si>
  <si>
    <t>1.44 - log(lambda)</t>
  </si>
  <si>
    <t>= 1.44 + log(mean)</t>
  </si>
  <si>
    <t>cumulative function at x</t>
  </si>
  <si>
    <t>x</t>
  </si>
  <si>
    <t>= lambda*(exp(-lambda*x))</t>
  </si>
  <si>
    <t>= 1- exp(-lambda*x)</t>
  </si>
  <si>
    <t>=1/(n) = 1/(b -a +1)</t>
  </si>
  <si>
    <t>f(x)</t>
  </si>
  <si>
    <t>Uniform Discrete</t>
  </si>
  <si>
    <t>Excel Functions for Common Probability Distributions</t>
  </si>
  <si>
    <t>Parameter "lambda"</t>
  </si>
  <si>
    <t xml:space="preserve">maximum entropy over n outcomes </t>
  </si>
  <si>
    <t>where n = (b - a +1)</t>
  </si>
  <si>
    <t xml:space="preserve">maximum entropy over the real numbers subject to constraint </t>
  </si>
  <si>
    <t xml:space="preserve">on value of sigma </t>
  </si>
  <si>
    <t>=n*p*(1-p)</t>
  </si>
  <si>
    <t>=sqrt(n*p*(1-p))</t>
  </si>
  <si>
    <r>
      <t xml:space="preserve">where </t>
    </r>
    <r>
      <rPr>
        <b/>
        <sz val="16"/>
        <color theme="1"/>
        <rFont val="Calibri"/>
        <scheme val="minor"/>
      </rPr>
      <t>n</t>
    </r>
    <r>
      <rPr>
        <sz val="16"/>
        <color theme="1"/>
        <rFont val="Calibri"/>
        <scheme val="minor"/>
      </rPr>
      <t xml:space="preserve"> is the number of trials</t>
    </r>
  </si>
  <si>
    <r>
      <rPr>
        <b/>
        <sz val="16"/>
        <color theme="1"/>
        <rFont val="Calibri"/>
        <scheme val="minor"/>
      </rPr>
      <t>p</t>
    </r>
    <r>
      <rPr>
        <sz val="16"/>
        <color theme="1"/>
        <rFont val="Calibri"/>
        <scheme val="minor"/>
      </rPr>
      <t xml:space="preserve"> is the probability of success in one trial </t>
    </r>
  </si>
  <si>
    <r>
      <rPr>
        <b/>
        <sz val="16"/>
        <color theme="1"/>
        <rFont val="Calibri"/>
        <scheme val="minor"/>
      </rPr>
      <t>s</t>
    </r>
    <r>
      <rPr>
        <sz val="16"/>
        <color theme="1"/>
        <rFont val="Calibri"/>
        <scheme val="minor"/>
      </rPr>
      <t xml:space="preserve"> is the number of successes</t>
    </r>
  </si>
  <si>
    <t xml:space="preserve">"sigma" = standard deviation </t>
  </si>
  <si>
    <t xml:space="preserve">"mu" = mean </t>
  </si>
  <si>
    <t xml:space="preserve">Note that as n gets very large, distribution approaches a Gaussian with mean mu = np, variance = sigma^2 = n*p*(1-p) and skewness = 0 </t>
  </si>
  <si>
    <t>Therefore binomial is the maximum entropy distribution given standard deviation sqrt(n*p*(1-p).</t>
  </si>
  <si>
    <t xml:space="preserve">Maximum entropy over support [0, infinity] where mean is known. </t>
  </si>
  <si>
    <t>maximum entropy over the support interval [a,b)</t>
  </si>
  <si>
    <t>Support - the domain where</t>
  </si>
  <si>
    <t>log(n)</t>
  </si>
  <si>
    <t xml:space="preserve">note:  f(x) equals lambda at x = 0 </t>
  </si>
  <si>
    <r>
      <t xml:space="preserve">=NORMDIST(x,mean, standard dev, </t>
    </r>
    <r>
      <rPr>
        <b/>
        <sz val="16"/>
        <color rgb="FF0000FF"/>
        <rFont val="Calibri"/>
      </rPr>
      <t>cumulative</t>
    </r>
    <r>
      <rPr>
        <b/>
        <sz val="16"/>
        <color theme="1"/>
        <rFont val="Calibri"/>
      </rPr>
      <t xml:space="preserve"> = </t>
    </r>
    <r>
      <rPr>
        <b/>
        <sz val="16"/>
        <color rgb="FF0000FF"/>
        <rFont val="Calibri"/>
      </rPr>
      <t>false</t>
    </r>
    <r>
      <rPr>
        <b/>
        <sz val="16"/>
        <color theme="1"/>
        <rFont val="Calibri"/>
      </rPr>
      <t>)</t>
    </r>
  </si>
  <si>
    <r>
      <t xml:space="preserve">=NORMDIST(x,mean, standard dev, </t>
    </r>
    <r>
      <rPr>
        <b/>
        <sz val="16"/>
        <color rgb="FF0000FF"/>
        <rFont val="Calibri"/>
        <scheme val="minor"/>
      </rPr>
      <t>cumulative</t>
    </r>
    <r>
      <rPr>
        <b/>
        <sz val="16"/>
        <color theme="1"/>
        <rFont val="Calibri"/>
        <scheme val="minor"/>
      </rPr>
      <t xml:space="preserve"> = </t>
    </r>
    <r>
      <rPr>
        <b/>
        <sz val="16"/>
        <color rgb="FF0000FF"/>
        <rFont val="Calibri"/>
        <scheme val="minor"/>
      </rPr>
      <t>true</t>
    </r>
    <r>
      <rPr>
        <b/>
        <sz val="16"/>
        <color theme="1"/>
        <rFont val="Calibri"/>
        <scheme val="minor"/>
      </rPr>
      <t>)</t>
    </r>
  </si>
  <si>
    <r>
      <t xml:space="preserve">=BINOM.DIST(number s, trials, probability p, </t>
    </r>
    <r>
      <rPr>
        <b/>
        <sz val="16"/>
        <color rgb="FF0000FF"/>
        <rFont val="Calibri"/>
        <scheme val="minor"/>
      </rPr>
      <t>cumulative</t>
    </r>
    <r>
      <rPr>
        <b/>
        <sz val="16"/>
        <color theme="1"/>
        <rFont val="Calibri"/>
        <scheme val="minor"/>
      </rPr>
      <t xml:space="preserve"> = </t>
    </r>
    <r>
      <rPr>
        <b/>
        <sz val="16"/>
        <color rgb="FF0000FF"/>
        <rFont val="Calibri"/>
        <scheme val="minor"/>
      </rPr>
      <t>true</t>
    </r>
    <r>
      <rPr>
        <b/>
        <sz val="16"/>
        <color theme="1"/>
        <rFont val="Calibri"/>
        <scheme val="minor"/>
      </rPr>
      <t>)</t>
    </r>
  </si>
  <si>
    <r>
      <t xml:space="preserve">=EXPONDISTt(x, lambda, </t>
    </r>
    <r>
      <rPr>
        <b/>
        <sz val="16"/>
        <color rgb="FF0000FF"/>
        <rFont val="Calibri"/>
        <scheme val="minor"/>
      </rPr>
      <t xml:space="preserve">cumulative </t>
    </r>
    <r>
      <rPr>
        <b/>
        <sz val="16"/>
        <color theme="1"/>
        <rFont val="Calibri"/>
        <scheme val="minor"/>
      </rPr>
      <t xml:space="preserve">= </t>
    </r>
    <r>
      <rPr>
        <b/>
        <sz val="16"/>
        <color rgb="FF0000FF"/>
        <rFont val="Calibri"/>
        <scheme val="minor"/>
      </rPr>
      <t>true</t>
    </r>
    <r>
      <rPr>
        <b/>
        <sz val="16"/>
        <color theme="1"/>
        <rFont val="Calibri"/>
        <scheme val="minor"/>
      </rPr>
      <t>)</t>
    </r>
  </si>
  <si>
    <r>
      <t xml:space="preserve">=BINOM.DIST(number s, trials, probability p, </t>
    </r>
    <r>
      <rPr>
        <b/>
        <sz val="16"/>
        <color rgb="FF0000FF"/>
        <rFont val="Calibri"/>
        <scheme val="minor"/>
      </rPr>
      <t xml:space="preserve">cumulative </t>
    </r>
    <r>
      <rPr>
        <b/>
        <sz val="16"/>
        <rFont val="Calibri"/>
        <scheme val="minor"/>
      </rPr>
      <t>=</t>
    </r>
    <r>
      <rPr>
        <b/>
        <sz val="16"/>
        <color rgb="FF0000FF"/>
        <rFont val="Calibri"/>
        <scheme val="minor"/>
      </rPr>
      <t xml:space="preserve"> false</t>
    </r>
    <r>
      <rPr>
        <b/>
        <sz val="16"/>
        <color theme="1"/>
        <rFont val="Calibri"/>
        <scheme val="minor"/>
      </rPr>
      <t>)</t>
    </r>
  </si>
  <si>
    <r>
      <t xml:space="preserve">=EXPONDIST(x, lambda, </t>
    </r>
    <r>
      <rPr>
        <b/>
        <sz val="16"/>
        <color rgb="FF0000FF"/>
        <rFont val="Calibri"/>
        <scheme val="minor"/>
      </rPr>
      <t xml:space="preserve">cumulative </t>
    </r>
    <r>
      <rPr>
        <b/>
        <sz val="16"/>
        <rFont val="Calibri"/>
        <scheme val="minor"/>
      </rPr>
      <t>=</t>
    </r>
    <r>
      <rPr>
        <b/>
        <sz val="16"/>
        <color rgb="FF0000FF"/>
        <rFont val="Calibri"/>
        <scheme val="minor"/>
      </rPr>
      <t xml:space="preserve"> false</t>
    </r>
    <r>
      <rPr>
        <b/>
        <sz val="16"/>
        <color theme="1"/>
        <rFont val="Calibri"/>
        <scheme val="minor"/>
      </rPr>
      <t xml:space="preserve">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</si>
</sst>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</font>
    <font>
      <sz val="16"/>
      <color rgb="FF000000"/>
      <name val="Calibri"/>
    </font>
    <font>
      <sz val="16"/>
      <color indexed="206"/>
      <name val="Calibri"/>
    </font>
    <font>
      <b/>
      <sz val="16"/>
      <color theme="1"/>
      <name val="Calibri"/>
    </font>
    <font>
      <sz val="16"/>
      <color rgb="FF000000"/>
      <name val="Calibri"/>
      <scheme val="minor"/>
    </font>
    <font>
      <sz val="10"/>
      <color theme="1"/>
      <name val="Calibri"/>
      <scheme val="minor"/>
    </font>
    <font>
      <i/>
      <sz val="12"/>
      <color theme="1"/>
      <name val="Calibri"/>
      <scheme val="minor"/>
    </font>
    <font>
      <i/>
      <sz val="16"/>
      <color theme="1"/>
      <name val="Calibri"/>
      <scheme val="minor"/>
    </font>
    <font>
      <b/>
      <sz val="18"/>
      <color theme="1"/>
      <name val="Calibri"/>
      <scheme val="minor"/>
    </font>
    <font>
      <i/>
      <sz val="12"/>
      <color theme="1"/>
      <name val="Calibri"/>
    </font>
    <font>
      <b/>
      <sz val="16"/>
      <color rgb="FF0000FF"/>
      <name val="Calibri"/>
    </font>
    <font>
      <b/>
      <sz val="16"/>
      <color rgb="FF0000FF"/>
      <name val="Calibri"/>
      <scheme val="minor"/>
    </font>
    <font>
      <b/>
      <sz val="1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6" fillId="0" borderId="0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4" xfId="0" applyFont="1" applyBorder="1"/>
    <xf numFmtId="0" fontId="6" fillId="0" borderId="0" xfId="0" applyFont="1" applyFill="1" applyBorder="1"/>
    <xf numFmtId="2" fontId="6" fillId="0" borderId="0" xfId="0" applyNumberFormat="1" applyFont="1" applyBorder="1"/>
    <xf numFmtId="0" fontId="6" fillId="0" borderId="0" xfId="0" quotePrefix="1" applyFont="1" applyBorder="1"/>
    <xf numFmtId="0" fontId="9" fillId="0" borderId="2" xfId="0" applyFont="1" applyBorder="1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10" fillId="0" borderId="4" xfId="0" applyFont="1" applyBorder="1"/>
    <xf numFmtId="0" fontId="4" fillId="0" borderId="0" xfId="0" quotePrefix="1" applyFont="1" applyBorder="1"/>
    <xf numFmtId="2" fontId="4" fillId="0" borderId="0" xfId="0" applyNumberFormat="1" applyFont="1" applyBorder="1"/>
    <xf numFmtId="2" fontId="4" fillId="0" borderId="5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2" xfId="0" applyFont="1" applyBorder="1"/>
    <xf numFmtId="164" fontId="0" fillId="0" borderId="0" xfId="0" applyNumberFormat="1"/>
    <xf numFmtId="0" fontId="9" fillId="0" borderId="1" xfId="0" applyFont="1" applyBorder="1"/>
    <xf numFmtId="164" fontId="6" fillId="0" borderId="0" xfId="0" applyNumberFormat="1" applyFont="1" applyBorder="1"/>
    <xf numFmtId="164" fontId="4" fillId="0" borderId="0" xfId="0" applyNumberFormat="1" applyFont="1" applyBorder="1"/>
    <xf numFmtId="164" fontId="4" fillId="0" borderId="5" xfId="0" applyNumberFormat="1" applyFont="1" applyBorder="1"/>
    <xf numFmtId="0" fontId="11" fillId="0" borderId="0" xfId="0" applyFont="1"/>
    <xf numFmtId="164" fontId="4" fillId="0" borderId="5" xfId="0" quotePrefix="1" applyNumberFormat="1" applyFont="1" applyBorder="1"/>
    <xf numFmtId="0" fontId="4" fillId="0" borderId="0" xfId="0" applyFont="1" applyFill="1" applyBorder="1"/>
    <xf numFmtId="2" fontId="4" fillId="0" borderId="5" xfId="0" quotePrefix="1" applyNumberFormat="1" applyFont="1" applyBorder="1"/>
    <xf numFmtId="0" fontId="12" fillId="0" borderId="4" xfId="0" applyFont="1" applyBorder="1"/>
    <xf numFmtId="0" fontId="12" fillId="0" borderId="6" xfId="0" applyFont="1" applyBorder="1"/>
    <xf numFmtId="0" fontId="5" fillId="0" borderId="0" xfId="0" applyFont="1" applyBorder="1"/>
    <xf numFmtId="0" fontId="9" fillId="0" borderId="0" xfId="0" applyFont="1" applyBorder="1"/>
    <xf numFmtId="0" fontId="5" fillId="0" borderId="5" xfId="0" applyFont="1" applyBorder="1"/>
    <xf numFmtId="2" fontId="4" fillId="0" borderId="0" xfId="0" quotePrefix="1" applyNumberFormat="1" applyFont="1" applyBorder="1"/>
    <xf numFmtId="0" fontId="4" fillId="0" borderId="0" xfId="0" quotePrefix="1" applyFont="1" applyFill="1" applyBorder="1"/>
    <xf numFmtId="0" fontId="13" fillId="0" borderId="4" xfId="0" applyFont="1" applyBorder="1"/>
    <xf numFmtId="165" fontId="4" fillId="0" borderId="5" xfId="0" applyNumberFormat="1" applyFont="1" applyBorder="1"/>
    <xf numFmtId="0" fontId="5" fillId="0" borderId="1" xfId="0" applyFont="1" applyBorder="1"/>
    <xf numFmtId="166" fontId="0" fillId="0" borderId="0" xfId="0" applyNumberFormat="1"/>
    <xf numFmtId="0" fontId="0" fillId="0" borderId="2" xfId="0" quotePrefix="1" applyBorder="1"/>
    <xf numFmtId="0" fontId="0" fillId="0" borderId="0" xfId="0" quotePrefix="1" applyFont="1" applyBorder="1"/>
    <xf numFmtId="0" fontId="14" fillId="0" borderId="9" xfId="0" applyFont="1" applyBorder="1"/>
    <xf numFmtId="0" fontId="0" fillId="0" borderId="11" xfId="0" applyBorder="1"/>
    <xf numFmtId="0" fontId="3" fillId="2" borderId="0" xfId="7"/>
    <xf numFmtId="0" fontId="3" fillId="2" borderId="0" xfId="7" applyBorder="1"/>
    <xf numFmtId="0" fontId="3" fillId="2" borderId="2" xfId="7" applyBorder="1"/>
    <xf numFmtId="0" fontId="15" fillId="0" borderId="0" xfId="0" applyFont="1" applyBorder="1"/>
    <xf numFmtId="0" fontId="12" fillId="0" borderId="0" xfId="0" applyFont="1" applyBorder="1"/>
    <xf numFmtId="0" fontId="12" fillId="0" borderId="7" xfId="0" applyFont="1" applyBorder="1"/>
    <xf numFmtId="0" fontId="9" fillId="0" borderId="0" xfId="0" quotePrefix="1" applyFont="1" applyBorder="1"/>
    <xf numFmtId="0" fontId="5" fillId="0" borderId="0" xfId="0" quotePrefix="1" applyFont="1" applyBorder="1"/>
    <xf numFmtId="0" fontId="0" fillId="0" borderId="12" xfId="0" applyBorder="1"/>
    <xf numFmtId="0" fontId="0" fillId="0" borderId="0" xfId="0" applyFont="1" applyBorder="1"/>
    <xf numFmtId="0" fontId="0" fillId="0" borderId="5" xfId="0" applyFont="1" applyBorder="1"/>
    <xf numFmtId="0" fontId="12" fillId="0" borderId="3" xfId="0" applyFont="1" applyBorder="1"/>
    <xf numFmtId="164" fontId="3" fillId="2" borderId="0" xfId="7" applyNumberFormat="1"/>
  </cellXfs>
  <cellStyles count="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eutral" xfId="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Continuous Exponential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'Excel Probability Functions'!$U$52</c:f>
              <c:strCache>
                <c:ptCount val="1"/>
                <c:pt idx="0">
                  <c:v>f(x) </c:v>
                </c:pt>
              </c:strCache>
            </c:strRef>
          </c:tx>
          <c:marker>
            <c:symbol val="circle"/>
            <c:size val="3"/>
          </c:marker>
          <c:xVal>
            <c:numRef>
              <c:f>'Excel Probability Functions'!$T$53:$T$173</c:f>
              <c:numCache>
                <c:formatCode>General</c:formatCode>
                <c:ptCount val="1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</c:numCache>
            </c:numRef>
          </c:xVal>
          <c:yVal>
            <c:numRef>
              <c:f>'Excel Probability Functions'!$U$53:$U$173</c:f>
              <c:numCache>
                <c:formatCode>0.0000</c:formatCode>
                <c:ptCount val="121"/>
                <c:pt idx="0">
                  <c:v>0.333333333333333</c:v>
                </c:pt>
                <c:pt idx="1">
                  <c:v>0.322405366827335</c:v>
                </c:pt>
                <c:pt idx="2">
                  <c:v>0.311835661677206</c:v>
                </c:pt>
                <c:pt idx="3">
                  <c:v>0.301612472678653</c:v>
                </c:pt>
                <c:pt idx="4">
                  <c:v>0.291724439680982</c:v>
                </c:pt>
                <c:pt idx="5">
                  <c:v>0.282160574963538</c:v>
                </c:pt>
                <c:pt idx="6">
                  <c:v>0.272910251025994</c:v>
                </c:pt>
                <c:pt idx="7">
                  <c:v>0.263963188778927</c:v>
                </c:pt>
                <c:pt idx="8">
                  <c:v>0.25530944612155</c:v>
                </c:pt>
                <c:pt idx="9">
                  <c:v>0.246939406893906</c:v>
                </c:pt>
                <c:pt idx="10">
                  <c:v>0.238843770191263</c:v>
                </c:pt>
                <c:pt idx="11">
                  <c:v>0.231013540028814</c:v>
                </c:pt>
                <c:pt idx="12">
                  <c:v>0.223440015345213</c:v>
                </c:pt>
                <c:pt idx="13">
                  <c:v>0.216114780333837</c:v>
                </c:pt>
                <c:pt idx="14">
                  <c:v>0.209029695091019</c:v>
                </c:pt>
                <c:pt idx="15">
                  <c:v>0.202176886570878</c:v>
                </c:pt>
                <c:pt idx="16">
                  <c:v>0.195548739836677</c:v>
                </c:pt>
                <c:pt idx="17">
                  <c:v>0.189137889599001</c:v>
                </c:pt>
                <c:pt idx="18">
                  <c:v>0.182937212031342</c:v>
                </c:pt>
                <c:pt idx="19">
                  <c:v>0.176939816854005</c:v>
                </c:pt>
                <c:pt idx="20">
                  <c:v>0.171139039677531</c:v>
                </c:pt>
                <c:pt idx="21">
                  <c:v>0.165528434597136</c:v>
                </c:pt>
                <c:pt idx="22">
                  <c:v>0.160101767029933</c:v>
                </c:pt>
                <c:pt idx="23">
                  <c:v>0.15485300678697</c:v>
                </c:pt>
                <c:pt idx="24">
                  <c:v>0.149776321372407</c:v>
                </c:pt>
                <c:pt idx="25">
                  <c:v>0.144866069502359</c:v>
                </c:pt>
                <c:pt idx="26">
                  <c:v>0.140116794836227</c:v>
                </c:pt>
                <c:pt idx="27">
                  <c:v>0.135523219913533</c:v>
                </c:pt>
                <c:pt idx="28">
                  <c:v>0.131080240289533</c:v>
                </c:pt>
                <c:pt idx="29">
                  <c:v>0.126782918863086</c:v>
                </c:pt>
                <c:pt idx="30">
                  <c:v>0.122626480390481</c:v>
                </c:pt>
                <c:pt idx="31">
                  <c:v>0.118606306179114</c:v>
                </c:pt>
                <c:pt idx="32">
                  <c:v>0.114717928955137</c:v>
                </c:pt>
                <c:pt idx="33">
                  <c:v>0.11095702789936</c:v>
                </c:pt>
                <c:pt idx="34">
                  <c:v>0.107319423845892</c:v>
                </c:pt>
                <c:pt idx="35">
                  <c:v>0.103801074638199</c:v>
                </c:pt>
                <c:pt idx="36">
                  <c:v>0.100398070637401</c:v>
                </c:pt>
                <c:pt idx="37">
                  <c:v>0.0971066303778236</c:v>
                </c:pt>
                <c:pt idx="38">
                  <c:v>0.093923096364986</c:v>
                </c:pt>
                <c:pt idx="39">
                  <c:v>0.0908439310113375</c:v>
                </c:pt>
                <c:pt idx="40">
                  <c:v>0.0878657127052422</c:v>
                </c:pt>
                <c:pt idx="41">
                  <c:v>0.0849851320088366</c:v>
                </c:pt>
                <c:pt idx="42">
                  <c:v>0.0821989879805354</c:v>
                </c:pt>
                <c:pt idx="43">
                  <c:v>0.0795041846181008</c:v>
                </c:pt>
                <c:pt idx="44">
                  <c:v>0.0768977274183209</c:v>
                </c:pt>
                <c:pt idx="45">
                  <c:v>0.0743767200494766</c:v>
                </c:pt>
                <c:pt idx="46">
                  <c:v>0.0719383611328966</c:v>
                </c:pt>
                <c:pt idx="47">
                  <c:v>0.0695799411300265</c:v>
                </c:pt>
                <c:pt idx="48">
                  <c:v>0.0672988393315518</c:v>
                </c:pt>
                <c:pt idx="49">
                  <c:v>0.0650925209452286</c:v>
                </c:pt>
                <c:pt idx="50">
                  <c:v>0.0629585342791873</c:v>
                </c:pt>
                <c:pt idx="51">
                  <c:v>0.0608945080175782</c:v>
                </c:pt>
                <c:pt idx="52">
                  <c:v>0.0588981485855323</c:v>
                </c:pt>
                <c:pt idx="53">
                  <c:v>0.0569672376005083</c:v>
                </c:pt>
                <c:pt idx="54">
                  <c:v>0.0550996294071956</c:v>
                </c:pt>
                <c:pt idx="55">
                  <c:v>0.0532932486932314</c:v>
                </c:pt>
                <c:pt idx="56">
                  <c:v>0.051546088183085</c:v>
                </c:pt>
                <c:pt idx="57">
                  <c:v>0.0498562064075451</c:v>
                </c:pt>
                <c:pt idx="58">
                  <c:v>0.0482217255463317</c:v>
                </c:pt>
                <c:pt idx="59">
                  <c:v>0.0466408293414365</c:v>
                </c:pt>
                <c:pt idx="60">
                  <c:v>0.045111761078871</c:v>
                </c:pt>
                <c:pt idx="61">
                  <c:v>0.0436328216365815</c:v>
                </c:pt>
                <c:pt idx="62">
                  <c:v>0.0422023675963613</c:v>
                </c:pt>
                <c:pt idx="63">
                  <c:v>0.0408188094176607</c:v>
                </c:pt>
                <c:pt idx="64">
                  <c:v>0.039480609671268</c:v>
                </c:pt>
                <c:pt idx="65">
                  <c:v>0.038186281330896</c:v>
                </c:pt>
                <c:pt idx="66">
                  <c:v>0.036934386120778</c:v>
                </c:pt>
                <c:pt idx="67">
                  <c:v>0.0357235329174357</c:v>
                </c:pt>
                <c:pt idx="68">
                  <c:v>0.0345523762038427</c:v>
                </c:pt>
                <c:pt idx="69">
                  <c:v>0.033419614574268</c:v>
                </c:pt>
                <c:pt idx="70">
                  <c:v>0.0323239892881351</c:v>
                </c:pt>
                <c:pt idx="71">
                  <c:v>0.0312642828712922</c:v>
                </c:pt>
                <c:pt idx="72">
                  <c:v>0.0302393177631376</c:v>
                </c:pt>
                <c:pt idx="73">
                  <c:v>0.0292479550080982</c:v>
                </c:pt>
                <c:pt idx="74">
                  <c:v>0.0282890929900059</c:v>
                </c:pt>
                <c:pt idx="75">
                  <c:v>0.0273616662079664</c:v>
                </c:pt>
                <c:pt idx="76">
                  <c:v>0.0264646440923595</c:v>
                </c:pt>
                <c:pt idx="77">
                  <c:v>0.0255970298596561</c:v>
                </c:pt>
                <c:pt idx="78">
                  <c:v>0.024757859404778</c:v>
                </c:pt>
                <c:pt idx="79">
                  <c:v>0.0239462002297712</c:v>
                </c:pt>
                <c:pt idx="80">
                  <c:v>0.0231611504076006</c:v>
                </c:pt>
                <c:pt idx="81">
                  <c:v>0.0224018375799167</c:v>
                </c:pt>
                <c:pt idx="82">
                  <c:v>0.0216674179876783</c:v>
                </c:pt>
                <c:pt idx="83">
                  <c:v>0.0209570755335558</c:v>
                </c:pt>
                <c:pt idx="84">
                  <c:v>0.0202700208750727</c:v>
                </c:pt>
                <c:pt idx="85">
                  <c:v>0.0196054905474767</c:v>
                </c:pt>
                <c:pt idx="86">
                  <c:v>0.0189627461153673</c:v>
                </c:pt>
                <c:pt idx="87">
                  <c:v>0.0183410733521358</c:v>
                </c:pt>
                <c:pt idx="88">
                  <c:v>0.0177397814463073</c:v>
                </c:pt>
                <c:pt idx="89">
                  <c:v>0.0171582022339003</c:v>
                </c:pt>
                <c:pt idx="90">
                  <c:v>0.0165956894559547</c:v>
                </c:pt>
                <c:pt idx="91">
                  <c:v>0.0160516180403989</c:v>
                </c:pt>
                <c:pt idx="92">
                  <c:v>0.0155253834074612</c:v>
                </c:pt>
                <c:pt idx="93">
                  <c:v>0.0150164007978527</c:v>
                </c:pt>
                <c:pt idx="94">
                  <c:v>0.014524104622974</c:v>
                </c:pt>
                <c:pt idx="95">
                  <c:v>0.0140479478364255</c:v>
                </c:pt>
                <c:pt idx="96">
                  <c:v>0.0135874013261221</c:v>
                </c:pt>
                <c:pt idx="97">
                  <c:v>0.0131419533263359</c:v>
                </c:pt>
                <c:pt idx="98">
                  <c:v>0.0127111088490151</c:v>
                </c:pt>
                <c:pt idx="99">
                  <c:v>0.0122943891337467</c:v>
                </c:pt>
                <c:pt idx="100">
                  <c:v>0.0118913311157509</c:v>
                </c:pt>
                <c:pt idx="101">
                  <c:v>0.0115014869113169</c:v>
                </c:pt>
                <c:pt idx="102">
                  <c:v>0.0111244233201088</c:v>
                </c:pt>
                <c:pt idx="103">
                  <c:v>0.0107597213437867</c:v>
                </c:pt>
                <c:pt idx="104">
                  <c:v>0.0104069757204104</c:v>
                </c:pt>
                <c:pt idx="105">
                  <c:v>0.0100657944741062</c:v>
                </c:pt>
                <c:pt idx="106">
                  <c:v>0.00973579847949836</c:v>
                </c:pt>
                <c:pt idx="107">
                  <c:v>0.00941662104041904</c:v>
                </c:pt>
                <c:pt idx="108">
                  <c:v>0.00910790748243092</c:v>
                </c:pt>
                <c:pt idx="109">
                  <c:v>0.00880931475870772</c:v>
                </c:pt>
                <c:pt idx="110">
                  <c:v>0.00852051106883586</c:v>
                </c:pt>
                <c:pt idx="111">
                  <c:v>0.00824117549011319</c:v>
                </c:pt>
                <c:pt idx="112">
                  <c:v>0.00797099762093517</c:v>
                </c:pt>
                <c:pt idx="113">
                  <c:v>0.00770967723587226</c:v>
                </c:pt>
                <c:pt idx="114">
                  <c:v>0.00745692395205526</c:v>
                </c:pt>
                <c:pt idx="115">
                  <c:v>0.00721245690649776</c:v>
                </c:pt>
                <c:pt idx="116">
                  <c:v>0.00697600444399727</c:v>
                </c:pt>
                <c:pt idx="117">
                  <c:v>0.00674730381526818</c:v>
                </c:pt>
                <c:pt idx="118">
                  <c:v>0.00652610088497105</c:v>
                </c:pt>
                <c:pt idx="119">
                  <c:v>0.00631214984931387</c:v>
                </c:pt>
                <c:pt idx="120">
                  <c:v>0.00610521296291145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94152"/>
        <c:axId val="-2143997864"/>
      </c:scatterChart>
      <c:valAx>
        <c:axId val="-2143394152"/>
        <c:scaling>
          <c:orientation val="minMax"/>
          <c:max val="12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3997864"/>
        <c:crosses val="autoZero"/>
        <c:crossBetween val="midCat"/>
      </c:valAx>
      <c:valAx>
        <c:axId val="-21439978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3394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Uniform</a:t>
            </a:r>
            <a:r>
              <a:rPr lang="en-US" baseline="0"/>
              <a:t> Continuous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0577861651591"/>
          <c:y val="0.127236112609212"/>
          <c:w val="0.848185988136682"/>
          <c:h val="0.777626793226189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3"/>
          </c:marker>
          <c:xVal>
            <c:numRef>
              <c:f>'Excel Probability Functions'!$B$53:$B$113</c:f>
              <c:numCache>
                <c:formatCode>General</c:formatCode>
                <c:ptCount val="61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0.0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1.900000000000001</c:v>
                </c:pt>
                <c:pt idx="30">
                  <c:v>2.0</c:v>
                </c:pt>
                <c:pt idx="31">
                  <c:v>2.100000000000001</c:v>
                </c:pt>
                <c:pt idx="32">
                  <c:v>2.200000000000001</c:v>
                </c:pt>
                <c:pt idx="33">
                  <c:v>2.300000000000001</c:v>
                </c:pt>
                <c:pt idx="34">
                  <c:v>2.400000000000001</c:v>
                </c:pt>
                <c:pt idx="35">
                  <c:v>2.500000000000001</c:v>
                </c:pt>
                <c:pt idx="36">
                  <c:v>2.600000000000001</c:v>
                </c:pt>
                <c:pt idx="37">
                  <c:v>2.700000000000001</c:v>
                </c:pt>
                <c:pt idx="38">
                  <c:v>2.800000000000001</c:v>
                </c:pt>
                <c:pt idx="39">
                  <c:v>2.900000000000001</c:v>
                </c:pt>
                <c:pt idx="40">
                  <c:v>3.000000000000001</c:v>
                </c:pt>
                <c:pt idx="41">
                  <c:v>3.100000000000001</c:v>
                </c:pt>
                <c:pt idx="42">
                  <c:v>3.200000000000001</c:v>
                </c:pt>
                <c:pt idx="43">
                  <c:v>3.300000000000002</c:v>
                </c:pt>
                <c:pt idx="44">
                  <c:v>3.400000000000002</c:v>
                </c:pt>
                <c:pt idx="45">
                  <c:v>3.500000000000002</c:v>
                </c:pt>
                <c:pt idx="46">
                  <c:v>3.600000000000002</c:v>
                </c:pt>
                <c:pt idx="47">
                  <c:v>3.700000000000002</c:v>
                </c:pt>
                <c:pt idx="48">
                  <c:v>3.800000000000002</c:v>
                </c:pt>
                <c:pt idx="49">
                  <c:v>3.900000000000002</c:v>
                </c:pt>
                <c:pt idx="50">
                  <c:v>4.000000000000002</c:v>
                </c:pt>
                <c:pt idx="51">
                  <c:v>4.100000000000001</c:v>
                </c:pt>
                <c:pt idx="52">
                  <c:v>4.200000000000001</c:v>
                </c:pt>
                <c:pt idx="53">
                  <c:v>4.300000000000001</c:v>
                </c:pt>
                <c:pt idx="54">
                  <c:v>4.4</c:v>
                </c:pt>
                <c:pt idx="55">
                  <c:v>4.5</c:v>
                </c:pt>
                <c:pt idx="56">
                  <c:v>4.6</c:v>
                </c:pt>
                <c:pt idx="57">
                  <c:v>4.699999999999999</c:v>
                </c:pt>
                <c:pt idx="58">
                  <c:v>4.799999999999999</c:v>
                </c:pt>
                <c:pt idx="59">
                  <c:v>4.899999999999999</c:v>
                </c:pt>
                <c:pt idx="60">
                  <c:v>4.999999999999998</c:v>
                </c:pt>
              </c:numCache>
            </c:numRef>
          </c:xVal>
          <c:yVal>
            <c:numRef>
              <c:f>'Excel Probability Functions'!$C$53:$C$113</c:f>
              <c:numCache>
                <c:formatCode>0.000</c:formatCode>
                <c:ptCount val="61"/>
                <c:pt idx="0">
                  <c:v>0.166666666666667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0.166666666666667</c:v>
                </c:pt>
                <c:pt idx="6">
                  <c:v>0.166666666666667</c:v>
                </c:pt>
                <c:pt idx="7">
                  <c:v>0.166666666666667</c:v>
                </c:pt>
                <c:pt idx="8">
                  <c:v>0.166666666666667</c:v>
                </c:pt>
                <c:pt idx="9">
                  <c:v>0.166666666666667</c:v>
                </c:pt>
                <c:pt idx="10">
                  <c:v>0.166666666666667</c:v>
                </c:pt>
                <c:pt idx="11">
                  <c:v>0.166666666666667</c:v>
                </c:pt>
                <c:pt idx="12">
                  <c:v>0.166666666666667</c:v>
                </c:pt>
                <c:pt idx="13">
                  <c:v>0.166666666666667</c:v>
                </c:pt>
                <c:pt idx="14">
                  <c:v>0.166666666666667</c:v>
                </c:pt>
                <c:pt idx="15">
                  <c:v>0.166666666666667</c:v>
                </c:pt>
                <c:pt idx="16">
                  <c:v>0.166666666666667</c:v>
                </c:pt>
                <c:pt idx="17">
                  <c:v>0.166666666666667</c:v>
                </c:pt>
                <c:pt idx="18">
                  <c:v>0.166666666666667</c:v>
                </c:pt>
                <c:pt idx="19">
                  <c:v>0.166666666666667</c:v>
                </c:pt>
                <c:pt idx="20">
                  <c:v>0.166666666666667</c:v>
                </c:pt>
                <c:pt idx="21">
                  <c:v>0.166666666666667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0.166666666666667</c:v>
                </c:pt>
                <c:pt idx="25">
                  <c:v>0.166666666666667</c:v>
                </c:pt>
                <c:pt idx="26">
                  <c:v>0.166666666666667</c:v>
                </c:pt>
                <c:pt idx="27">
                  <c:v>0.166666666666667</c:v>
                </c:pt>
                <c:pt idx="28">
                  <c:v>0.166666666666667</c:v>
                </c:pt>
                <c:pt idx="29">
                  <c:v>0.166666666666667</c:v>
                </c:pt>
                <c:pt idx="30">
                  <c:v>0.166666666666667</c:v>
                </c:pt>
                <c:pt idx="31">
                  <c:v>0.166666666666667</c:v>
                </c:pt>
                <c:pt idx="32">
                  <c:v>0.166666666666667</c:v>
                </c:pt>
                <c:pt idx="33">
                  <c:v>0.166666666666667</c:v>
                </c:pt>
                <c:pt idx="34">
                  <c:v>0.166666666666667</c:v>
                </c:pt>
                <c:pt idx="35">
                  <c:v>0.166666666666667</c:v>
                </c:pt>
                <c:pt idx="36">
                  <c:v>0.166666666666667</c:v>
                </c:pt>
                <c:pt idx="37">
                  <c:v>0.166666666666667</c:v>
                </c:pt>
                <c:pt idx="38">
                  <c:v>0.166666666666667</c:v>
                </c:pt>
                <c:pt idx="39">
                  <c:v>0.166666666666667</c:v>
                </c:pt>
                <c:pt idx="40">
                  <c:v>0.166666666666667</c:v>
                </c:pt>
                <c:pt idx="41">
                  <c:v>0.166666666666667</c:v>
                </c:pt>
                <c:pt idx="42">
                  <c:v>0.166666666666667</c:v>
                </c:pt>
                <c:pt idx="43">
                  <c:v>0.166666666666667</c:v>
                </c:pt>
                <c:pt idx="44">
                  <c:v>0.166666666666667</c:v>
                </c:pt>
                <c:pt idx="45">
                  <c:v>0.166666666666667</c:v>
                </c:pt>
                <c:pt idx="46">
                  <c:v>0.166666666666667</c:v>
                </c:pt>
                <c:pt idx="47">
                  <c:v>0.166666666666667</c:v>
                </c:pt>
                <c:pt idx="48">
                  <c:v>0.166666666666667</c:v>
                </c:pt>
                <c:pt idx="49">
                  <c:v>0.166666666666667</c:v>
                </c:pt>
                <c:pt idx="50">
                  <c:v>0.166666666666667</c:v>
                </c:pt>
                <c:pt idx="51">
                  <c:v>0.166666666666667</c:v>
                </c:pt>
                <c:pt idx="52">
                  <c:v>0.166666666666667</c:v>
                </c:pt>
                <c:pt idx="53">
                  <c:v>0.166666666666667</c:v>
                </c:pt>
                <c:pt idx="54">
                  <c:v>0.166666666666667</c:v>
                </c:pt>
                <c:pt idx="55">
                  <c:v>0.166666666666667</c:v>
                </c:pt>
                <c:pt idx="56">
                  <c:v>0.166666666666667</c:v>
                </c:pt>
                <c:pt idx="57">
                  <c:v>0.166666666666667</c:v>
                </c:pt>
                <c:pt idx="58">
                  <c:v>0.166666666666667</c:v>
                </c:pt>
                <c:pt idx="59">
                  <c:v>0.166666666666667</c:v>
                </c:pt>
                <c:pt idx="60">
                  <c:v>0.166666666666667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78376"/>
        <c:axId val="-2144325016"/>
      </c:scatterChart>
      <c:valAx>
        <c:axId val="-2143978376"/>
        <c:scaling>
          <c:orientation val="minMax"/>
          <c:max val="8.0"/>
          <c:min val="-3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4325016"/>
        <c:crossesAt val="0.0"/>
        <c:crossBetween val="midCat"/>
        <c:majorUnit val="1.0"/>
      </c:valAx>
      <c:valAx>
        <c:axId val="-21443250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43978376"/>
        <c:crossesAt val="-3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148760330579"/>
          <c:y val="0.159550561797753"/>
          <c:w val="0.823807346912214"/>
          <c:h val="0.734282343920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'Excel Probability Functions'!$M$51</c:f>
              <c:strCache>
                <c:ptCount val="1"/>
                <c:pt idx="0">
                  <c:v>f(x)</c:v>
                </c:pt>
              </c:strCache>
            </c:strRef>
          </c:tx>
          <c:marker>
            <c:symbol val="circle"/>
            <c:size val="3"/>
          </c:marker>
          <c:xVal>
            <c:numRef>
              <c:f>'Excel Probability Functions'!$L$52:$L$172</c:f>
              <c:numCache>
                <c:formatCode>General</c:formatCode>
                <c:ptCount val="121"/>
                <c:pt idx="0">
                  <c:v>-5.0</c:v>
                </c:pt>
                <c:pt idx="1">
                  <c:v>-4.9</c:v>
                </c:pt>
                <c:pt idx="2">
                  <c:v>-4.800000000000001</c:v>
                </c:pt>
                <c:pt idx="3">
                  <c:v>-4.700000000000001</c:v>
                </c:pt>
                <c:pt idx="4">
                  <c:v>-4.600000000000001</c:v>
                </c:pt>
                <c:pt idx="5">
                  <c:v>-4.500000000000002</c:v>
                </c:pt>
                <c:pt idx="6">
                  <c:v>-4.400000000000002</c:v>
                </c:pt>
                <c:pt idx="7">
                  <c:v>-4.300000000000002</c:v>
                </c:pt>
                <c:pt idx="8">
                  <c:v>-4.200000000000003</c:v>
                </c:pt>
                <c:pt idx="9">
                  <c:v>-4.100000000000003</c:v>
                </c:pt>
                <c:pt idx="10">
                  <c:v>-4.000000000000004</c:v>
                </c:pt>
                <c:pt idx="11">
                  <c:v>-3.900000000000003</c:v>
                </c:pt>
                <c:pt idx="12">
                  <c:v>-3.800000000000003</c:v>
                </c:pt>
                <c:pt idx="13">
                  <c:v>-3.700000000000003</c:v>
                </c:pt>
                <c:pt idx="14">
                  <c:v>-3.600000000000003</c:v>
                </c:pt>
                <c:pt idx="15">
                  <c:v>-3.500000000000003</c:v>
                </c:pt>
                <c:pt idx="16">
                  <c:v>-3.400000000000003</c:v>
                </c:pt>
                <c:pt idx="17">
                  <c:v>-3.300000000000003</c:v>
                </c:pt>
                <c:pt idx="18">
                  <c:v>-3.200000000000003</c:v>
                </c:pt>
                <c:pt idx="19">
                  <c:v>-3.100000000000003</c:v>
                </c:pt>
                <c:pt idx="20">
                  <c:v>-3.000000000000003</c:v>
                </c:pt>
                <c:pt idx="21">
                  <c:v>-2.900000000000003</c:v>
                </c:pt>
                <c:pt idx="22">
                  <c:v>-2.800000000000002</c:v>
                </c:pt>
                <c:pt idx="23">
                  <c:v>-2.700000000000002</c:v>
                </c:pt>
                <c:pt idx="24">
                  <c:v>-2.600000000000002</c:v>
                </c:pt>
                <c:pt idx="25">
                  <c:v>-2.500000000000002</c:v>
                </c:pt>
                <c:pt idx="26">
                  <c:v>-2.400000000000002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-2.100000000000002</c:v>
                </c:pt>
                <c:pt idx="30">
                  <c:v>-2.000000000000002</c:v>
                </c:pt>
                <c:pt idx="31">
                  <c:v>-1.900000000000002</c:v>
                </c:pt>
                <c:pt idx="32">
                  <c:v>-1.800000000000002</c:v>
                </c:pt>
                <c:pt idx="33">
                  <c:v>-1.700000000000001</c:v>
                </c:pt>
                <c:pt idx="34">
                  <c:v>-1.600000000000001</c:v>
                </c:pt>
                <c:pt idx="35">
                  <c:v>-1.500000000000001</c:v>
                </c:pt>
                <c:pt idx="36">
                  <c:v>-1.400000000000001</c:v>
                </c:pt>
                <c:pt idx="37">
                  <c:v>-1.300000000000001</c:v>
                </c:pt>
                <c:pt idx="38">
                  <c:v>-1.200000000000001</c:v>
                </c:pt>
                <c:pt idx="39">
                  <c:v>-1.100000000000001</c:v>
                </c:pt>
                <c:pt idx="40">
                  <c:v>-1.000000000000001</c:v>
                </c:pt>
                <c:pt idx="41">
                  <c:v>-0.900000000000001</c:v>
                </c:pt>
                <c:pt idx="42">
                  <c:v>-0.800000000000001</c:v>
                </c:pt>
                <c:pt idx="43">
                  <c:v>-0.700000000000001</c:v>
                </c:pt>
                <c:pt idx="44">
                  <c:v>-0.600000000000001</c:v>
                </c:pt>
                <c:pt idx="45">
                  <c:v>-0.500000000000001</c:v>
                </c:pt>
                <c:pt idx="46">
                  <c:v>-0.400000000000001</c:v>
                </c:pt>
                <c:pt idx="47">
                  <c:v>-0.300000000000001</c:v>
                </c:pt>
                <c:pt idx="48">
                  <c:v>-0.200000000000001</c:v>
                </c:pt>
                <c:pt idx="49">
                  <c:v>-0.100000000000001</c:v>
                </c:pt>
                <c:pt idx="50">
                  <c:v>-1.02695629777827E-15</c:v>
                </c:pt>
                <c:pt idx="51">
                  <c:v>0.099999999999999</c:v>
                </c:pt>
                <c:pt idx="52">
                  <c:v>0.199999999999999</c:v>
                </c:pt>
                <c:pt idx="53">
                  <c:v>0.299999999999999</c:v>
                </c:pt>
                <c:pt idx="54">
                  <c:v>0.399999999999999</c:v>
                </c:pt>
                <c:pt idx="55">
                  <c:v>0.499999999999999</c:v>
                </c:pt>
                <c:pt idx="56">
                  <c:v>0.599999999999999</c:v>
                </c:pt>
                <c:pt idx="57">
                  <c:v>0.699999999999999</c:v>
                </c:pt>
                <c:pt idx="58">
                  <c:v>0.799999999999999</c:v>
                </c:pt>
                <c:pt idx="59">
                  <c:v>0.899999999999999</c:v>
                </c:pt>
                <c:pt idx="60">
                  <c:v>0.999999999999999</c:v>
                </c:pt>
                <c:pt idx="61">
                  <c:v>1.099999999999999</c:v>
                </c:pt>
                <c:pt idx="62">
                  <c:v>1.199999999999999</c:v>
                </c:pt>
                <c:pt idx="63">
                  <c:v>1.299999999999999</c:v>
                </c:pt>
                <c:pt idx="64">
                  <c:v>1.399999999999999</c:v>
                </c:pt>
                <c:pt idx="65">
                  <c:v>1.499999999999999</c:v>
                </c:pt>
                <c:pt idx="66">
                  <c:v>1.599999999999999</c:v>
                </c:pt>
                <c:pt idx="67">
                  <c:v>1.699999999999999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3.0</c:v>
                </c:pt>
                <c:pt idx="81">
                  <c:v>3.100000000000001</c:v>
                </c:pt>
                <c:pt idx="82">
                  <c:v>3.200000000000001</c:v>
                </c:pt>
                <c:pt idx="83">
                  <c:v>3.300000000000001</c:v>
                </c:pt>
                <c:pt idx="84">
                  <c:v>3.400000000000001</c:v>
                </c:pt>
                <c:pt idx="85">
                  <c:v>3.500000000000001</c:v>
                </c:pt>
                <c:pt idx="86">
                  <c:v>3.600000000000001</c:v>
                </c:pt>
                <c:pt idx="87">
                  <c:v>3.700000000000001</c:v>
                </c:pt>
                <c:pt idx="88">
                  <c:v>3.800000000000001</c:v>
                </c:pt>
                <c:pt idx="89">
                  <c:v>3.900000000000001</c:v>
                </c:pt>
                <c:pt idx="90">
                  <c:v>4.000000000000001</c:v>
                </c:pt>
                <c:pt idx="91">
                  <c:v>4.100000000000001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</c:v>
                </c:pt>
                <c:pt idx="95">
                  <c:v>4.5</c:v>
                </c:pt>
                <c:pt idx="96">
                  <c:v>4.599999999999999</c:v>
                </c:pt>
                <c:pt idx="97">
                  <c:v>4.699999999999998</c:v>
                </c:pt>
                <c:pt idx="98">
                  <c:v>4.799999999999998</c:v>
                </c:pt>
                <c:pt idx="99">
                  <c:v>4.899999999999998</c:v>
                </c:pt>
                <c:pt idx="100">
                  <c:v>4.999999999999997</c:v>
                </c:pt>
                <c:pt idx="101">
                  <c:v>5.099999999999997</c:v>
                </c:pt>
                <c:pt idx="102">
                  <c:v>5.199999999999997</c:v>
                </c:pt>
                <c:pt idx="103">
                  <c:v>5.299999999999996</c:v>
                </c:pt>
                <c:pt idx="104">
                  <c:v>5.399999999999996</c:v>
                </c:pt>
                <c:pt idx="105">
                  <c:v>5.499999999999995</c:v>
                </c:pt>
                <c:pt idx="106">
                  <c:v>5.599999999999995</c:v>
                </c:pt>
                <c:pt idx="107">
                  <c:v>5.699999999999995</c:v>
                </c:pt>
                <c:pt idx="108">
                  <c:v>5.799999999999994</c:v>
                </c:pt>
                <c:pt idx="109">
                  <c:v>5.899999999999994</c:v>
                </c:pt>
                <c:pt idx="110">
                  <c:v>5.999999999999994</c:v>
                </c:pt>
                <c:pt idx="111">
                  <c:v>6.099999999999993</c:v>
                </c:pt>
                <c:pt idx="112">
                  <c:v>6.199999999999993</c:v>
                </c:pt>
                <c:pt idx="113">
                  <c:v>6.299999999999993</c:v>
                </c:pt>
                <c:pt idx="114">
                  <c:v>6.399999999999992</c:v>
                </c:pt>
                <c:pt idx="115">
                  <c:v>6.499999999999992</c:v>
                </c:pt>
                <c:pt idx="116">
                  <c:v>6.599999999999992</c:v>
                </c:pt>
                <c:pt idx="117">
                  <c:v>6.699999999999991</c:v>
                </c:pt>
                <c:pt idx="118">
                  <c:v>6.799999999999991</c:v>
                </c:pt>
                <c:pt idx="119">
                  <c:v>6.899999999999991</c:v>
                </c:pt>
                <c:pt idx="120">
                  <c:v>6.99999999999999</c:v>
                </c:pt>
              </c:numCache>
            </c:numRef>
          </c:xVal>
          <c:yVal>
            <c:numRef>
              <c:f>'Excel Probability Functions'!$M$52:$M$172</c:f>
              <c:numCache>
                <c:formatCode>General</c:formatCode>
                <c:ptCount val="121"/>
                <c:pt idx="0">
                  <c:v>0.002215924205969</c:v>
                </c:pt>
                <c:pt idx="1">
                  <c:v>0.00257132046152697</c:v>
                </c:pt>
                <c:pt idx="2">
                  <c:v>0.00297626620988792</c:v>
                </c:pt>
                <c:pt idx="3">
                  <c:v>0.00343638334530698</c:v>
                </c:pt>
                <c:pt idx="4">
                  <c:v>0.00395772579148997</c:v>
                </c:pt>
                <c:pt idx="5">
                  <c:v>0.00454678125079551</c:v>
                </c:pt>
                <c:pt idx="6">
                  <c:v>0.00521046740721128</c:v>
                </c:pt>
                <c:pt idx="7">
                  <c:v>0.00595612180380257</c:v>
                </c:pt>
                <c:pt idx="8">
                  <c:v>0.00679148461684278</c:v>
                </c:pt>
                <c:pt idx="9">
                  <c:v>0.00772467356719755</c:v>
                </c:pt>
                <c:pt idx="10">
                  <c:v>0.00876415024678423</c:v>
                </c:pt>
                <c:pt idx="11">
                  <c:v>0.00991867719589761</c:v>
                </c:pt>
                <c:pt idx="12">
                  <c:v>0.0111972651474214</c:v>
                </c:pt>
                <c:pt idx="13">
                  <c:v>0.0126091099575972</c:v>
                </c:pt>
                <c:pt idx="14">
                  <c:v>0.0141635188708005</c:v>
                </c:pt>
                <c:pt idx="15">
                  <c:v>0.0158698259178336</c:v>
                </c:pt>
                <c:pt idx="16">
                  <c:v>0.0177372964231157</c:v>
                </c:pt>
                <c:pt idx="17">
                  <c:v>0.0197750207946851</c:v>
                </c:pt>
                <c:pt idx="18">
                  <c:v>0.0219917979902135</c:v>
                </c:pt>
                <c:pt idx="19">
                  <c:v>0.0243960092895913</c:v>
                </c:pt>
                <c:pt idx="20">
                  <c:v>0.026995483256594</c:v>
                </c:pt>
                <c:pt idx="21">
                  <c:v>0.029797353034408</c:v>
                </c:pt>
                <c:pt idx="22">
                  <c:v>0.0328079073873382</c:v>
                </c:pt>
                <c:pt idx="23">
                  <c:v>0.0360324371681089</c:v>
                </c:pt>
                <c:pt idx="24">
                  <c:v>0.039475079150447</c:v>
                </c:pt>
                <c:pt idx="25">
                  <c:v>0.0431386594132557</c:v>
                </c:pt>
                <c:pt idx="26">
                  <c:v>0.0470245386884434</c:v>
                </c:pt>
                <c:pt idx="27">
                  <c:v>0.0511324622819889</c:v>
                </c:pt>
                <c:pt idx="28">
                  <c:v>0.0554604173397277</c:v>
                </c:pt>
                <c:pt idx="29">
                  <c:v>0.0600045003484927</c:v>
                </c:pt>
                <c:pt idx="30">
                  <c:v>0.0647587978329458</c:v>
                </c:pt>
                <c:pt idx="31">
                  <c:v>0.06971528322268</c:v>
                </c:pt>
                <c:pt idx="32">
                  <c:v>0.0748637328178723</c:v>
                </c:pt>
                <c:pt idx="33">
                  <c:v>0.0801916636709597</c:v>
                </c:pt>
                <c:pt idx="34">
                  <c:v>0.0856842960239036</c:v>
                </c:pt>
                <c:pt idx="35">
                  <c:v>0.0913245426945109</c:v>
                </c:pt>
                <c:pt idx="36">
                  <c:v>0.0970930274916064</c:v>
                </c:pt>
                <c:pt idx="37">
                  <c:v>0.102968134359987</c:v>
                </c:pt>
                <c:pt idx="38">
                  <c:v>0.108926088516275</c:v>
                </c:pt>
                <c:pt idx="39">
                  <c:v>0.114941070342116</c:v>
                </c:pt>
                <c:pt idx="40">
                  <c:v>0.120985362259572</c:v>
                </c:pt>
                <c:pt idx="41">
                  <c:v>0.127029528234594</c:v>
                </c:pt>
                <c:pt idx="42">
                  <c:v>0.133042624949377</c:v>
                </c:pt>
                <c:pt idx="43">
                  <c:v>0.138992443065498</c:v>
                </c:pt>
                <c:pt idx="44">
                  <c:v>0.144845776380741</c:v>
                </c:pt>
                <c:pt idx="45">
                  <c:v>0.150568716077402</c:v>
                </c:pt>
                <c:pt idx="46">
                  <c:v>0.156126966683381</c:v>
                </c:pt>
                <c:pt idx="47">
                  <c:v>0.161486179833957</c:v>
                </c:pt>
                <c:pt idx="48">
                  <c:v>0.1666123014459</c:v>
                </c:pt>
                <c:pt idx="49">
                  <c:v>0.171471927509692</c:v>
                </c:pt>
                <c:pt idx="50">
                  <c:v>0.17603266338215</c:v>
                </c:pt>
                <c:pt idx="51">
                  <c:v>0.180263481230824</c:v>
                </c:pt>
                <c:pt idx="52">
                  <c:v>0.184135070151662</c:v>
                </c:pt>
                <c:pt idx="53">
                  <c:v>0.187620173458469</c:v>
                </c:pt>
                <c:pt idx="54">
                  <c:v>0.190693907730262</c:v>
                </c:pt>
                <c:pt idx="55">
                  <c:v>0.193334058401425</c:v>
                </c:pt>
                <c:pt idx="56">
                  <c:v>0.195521346987728</c:v>
                </c:pt>
                <c:pt idx="57">
                  <c:v>0.197239665453944</c:v>
                </c:pt>
                <c:pt idx="58">
                  <c:v>0.198476273738506</c:v>
                </c:pt>
                <c:pt idx="59">
                  <c:v>0.199221957047382</c:v>
                </c:pt>
                <c:pt idx="60">
                  <c:v>0.199471140200716</c:v>
                </c:pt>
                <c:pt idx="61">
                  <c:v>0.199221957047382</c:v>
                </c:pt>
                <c:pt idx="62">
                  <c:v>0.198476273738506</c:v>
                </c:pt>
                <c:pt idx="63">
                  <c:v>0.197239665453944</c:v>
                </c:pt>
                <c:pt idx="64">
                  <c:v>0.195521346987728</c:v>
                </c:pt>
                <c:pt idx="65">
                  <c:v>0.193334058401425</c:v>
                </c:pt>
                <c:pt idx="66">
                  <c:v>0.190693907730262</c:v>
                </c:pt>
                <c:pt idx="67">
                  <c:v>0.187620173458469</c:v>
                </c:pt>
                <c:pt idx="68">
                  <c:v>0.184135070151662</c:v>
                </c:pt>
                <c:pt idx="69">
                  <c:v>0.180263481230824</c:v>
                </c:pt>
                <c:pt idx="70">
                  <c:v>0.17603266338215</c:v>
                </c:pt>
                <c:pt idx="71">
                  <c:v>0.171471927509692</c:v>
                </c:pt>
                <c:pt idx="72">
                  <c:v>0.1666123014459</c:v>
                </c:pt>
                <c:pt idx="73">
                  <c:v>0.161486179833957</c:v>
                </c:pt>
                <c:pt idx="74">
                  <c:v>0.156126966683381</c:v>
                </c:pt>
                <c:pt idx="75">
                  <c:v>0.150568716077402</c:v>
                </c:pt>
                <c:pt idx="76">
                  <c:v>0.144845776380741</c:v>
                </c:pt>
                <c:pt idx="77">
                  <c:v>0.138992443065498</c:v>
                </c:pt>
                <c:pt idx="78">
                  <c:v>0.133042624949377</c:v>
                </c:pt>
                <c:pt idx="79">
                  <c:v>0.127029528234594</c:v>
                </c:pt>
                <c:pt idx="80">
                  <c:v>0.120985362259572</c:v>
                </c:pt>
                <c:pt idx="81">
                  <c:v>0.114941070342116</c:v>
                </c:pt>
                <c:pt idx="82">
                  <c:v>0.108926088516275</c:v>
                </c:pt>
                <c:pt idx="83">
                  <c:v>0.102968134359987</c:v>
                </c:pt>
                <c:pt idx="84">
                  <c:v>0.0970930274916064</c:v>
                </c:pt>
                <c:pt idx="85">
                  <c:v>0.0913245426945109</c:v>
                </c:pt>
                <c:pt idx="86">
                  <c:v>0.0856842960239036</c:v>
                </c:pt>
                <c:pt idx="87">
                  <c:v>0.0801916636709597</c:v>
                </c:pt>
                <c:pt idx="88">
                  <c:v>0.0748637328178724</c:v>
                </c:pt>
                <c:pt idx="89">
                  <c:v>0.0697152832226801</c:v>
                </c:pt>
                <c:pt idx="90">
                  <c:v>0.0647587978329458</c:v>
                </c:pt>
                <c:pt idx="91">
                  <c:v>0.0600045003484928</c:v>
                </c:pt>
                <c:pt idx="92">
                  <c:v>0.0554604173397278</c:v>
                </c:pt>
                <c:pt idx="93">
                  <c:v>0.051132462281989</c:v>
                </c:pt>
                <c:pt idx="94">
                  <c:v>0.0470245386884435</c:v>
                </c:pt>
                <c:pt idx="95">
                  <c:v>0.0431386594132558</c:v>
                </c:pt>
                <c:pt idx="96">
                  <c:v>0.0394750791504471</c:v>
                </c:pt>
                <c:pt idx="97">
                  <c:v>0.036032437168109</c:v>
                </c:pt>
                <c:pt idx="98">
                  <c:v>0.0328079073873384</c:v>
                </c:pt>
                <c:pt idx="99">
                  <c:v>0.0297973530344081</c:v>
                </c:pt>
                <c:pt idx="100">
                  <c:v>0.0269954832565941</c:v>
                </c:pt>
                <c:pt idx="101">
                  <c:v>0.0243960092895915</c:v>
                </c:pt>
                <c:pt idx="102">
                  <c:v>0.0219917979902137</c:v>
                </c:pt>
                <c:pt idx="103">
                  <c:v>0.0197750207946852</c:v>
                </c:pt>
                <c:pt idx="104">
                  <c:v>0.0177372964231158</c:v>
                </c:pt>
                <c:pt idx="105">
                  <c:v>0.0158698259178338</c:v>
                </c:pt>
                <c:pt idx="106">
                  <c:v>0.0141635188708007</c:v>
                </c:pt>
                <c:pt idx="107">
                  <c:v>0.0126091099575973</c:v>
                </c:pt>
                <c:pt idx="108">
                  <c:v>0.0111972651474215</c:v>
                </c:pt>
                <c:pt idx="109">
                  <c:v>0.00991867719589773</c:v>
                </c:pt>
                <c:pt idx="110">
                  <c:v>0.00876415024678434</c:v>
                </c:pt>
                <c:pt idx="111">
                  <c:v>0.00772467356719765</c:v>
                </c:pt>
                <c:pt idx="112">
                  <c:v>0.00679148461684287</c:v>
                </c:pt>
                <c:pt idx="113">
                  <c:v>0.00595612180380265</c:v>
                </c:pt>
                <c:pt idx="114">
                  <c:v>0.00521046740721135</c:v>
                </c:pt>
                <c:pt idx="115">
                  <c:v>0.00454678125079558</c:v>
                </c:pt>
                <c:pt idx="116">
                  <c:v>0.00395772579149003</c:v>
                </c:pt>
                <c:pt idx="117">
                  <c:v>0.00343638334530703</c:v>
                </c:pt>
                <c:pt idx="118">
                  <c:v>0.00297626620988797</c:v>
                </c:pt>
                <c:pt idx="119">
                  <c:v>0.00257132046152701</c:v>
                </c:pt>
                <c:pt idx="120">
                  <c:v>0.00221592420596903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72376"/>
        <c:axId val="2141843784"/>
      </c:scatterChart>
      <c:valAx>
        <c:axId val="21437723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1843784"/>
        <c:crosses val="autoZero"/>
        <c:crossBetween val="midCat"/>
        <c:majorUnit val="1.0"/>
      </c:valAx>
      <c:valAx>
        <c:axId val="214184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72376"/>
        <c:crossesAt val="-6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Binomial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Probability Functions'!$Q$51</c:f>
              <c:strCache>
                <c:ptCount val="1"/>
                <c:pt idx="0">
                  <c:v>f(x)</c:v>
                </c:pt>
              </c:strCache>
            </c:strRef>
          </c:tx>
          <c:spPr>
            <a:ln w="47625">
              <a:noFill/>
            </a:ln>
          </c:spPr>
          <c:marker>
            <c:symbol val="dot"/>
            <c:size val="11"/>
          </c:marker>
          <c:xVal>
            <c:numRef>
              <c:f>'Excel Probability Functions'!$P$52:$P$152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'Excel Probability Functions'!$Q$52:$Q$152</c:f>
              <c:numCache>
                <c:formatCode>General</c:formatCode>
                <c:ptCount val="101"/>
                <c:pt idx="0">
                  <c:v>1.606938044259E-40</c:v>
                </c:pt>
                <c:pt idx="1">
                  <c:v>2.41040706638848E-38</c:v>
                </c:pt>
                <c:pt idx="2">
                  <c:v>1.78972724679342E-36</c:v>
                </c:pt>
                <c:pt idx="3">
                  <c:v>8.76966350928808E-35</c:v>
                </c:pt>
                <c:pt idx="4">
                  <c:v>3.18996510150355E-33</c:v>
                </c:pt>
                <c:pt idx="5">
                  <c:v>9.1870994923301E-32</c:v>
                </c:pt>
                <c:pt idx="6">
                  <c:v>2.18193612942837E-30</c:v>
                </c:pt>
                <c:pt idx="7">
                  <c:v>4.39504277499142E-29</c:v>
                </c:pt>
                <c:pt idx="8">
                  <c:v>7.66385583889151E-28</c:v>
                </c:pt>
                <c:pt idx="9">
                  <c:v>1.17512456196334E-26</c:v>
                </c:pt>
                <c:pt idx="10">
                  <c:v>1.60404502707997E-25</c:v>
                </c:pt>
                <c:pt idx="11">
                  <c:v>1.96860071505265E-24</c:v>
                </c:pt>
                <c:pt idx="12">
                  <c:v>2.19006829549607E-23</c:v>
                </c:pt>
                <c:pt idx="13">
                  <c:v>2.22376165388836E-22</c:v>
                </c:pt>
                <c:pt idx="14">
                  <c:v>2.07286354166022E-21</c:v>
                </c:pt>
                <c:pt idx="15">
                  <c:v>1.78266264582777E-20</c:v>
                </c:pt>
                <c:pt idx="16">
                  <c:v>1.42055929589401E-19</c:v>
                </c:pt>
                <c:pt idx="17">
                  <c:v>1.05288512519204E-18</c:v>
                </c:pt>
                <c:pt idx="18">
                  <c:v>7.28245544924493E-18</c:v>
                </c:pt>
                <c:pt idx="19">
                  <c:v>4.71443168556385E-17</c:v>
                </c:pt>
                <c:pt idx="20">
                  <c:v>2.86401724898001E-16</c:v>
                </c:pt>
                <c:pt idx="21">
                  <c:v>1.63658128513144E-15</c:v>
                </c:pt>
                <c:pt idx="22">
                  <c:v>8.81522192218522E-15</c:v>
                </c:pt>
                <c:pt idx="23">
                  <c:v>4.4842650647638E-14</c:v>
                </c:pt>
                <c:pt idx="24">
                  <c:v>2.15805256241758E-13</c:v>
                </c:pt>
                <c:pt idx="25">
                  <c:v>9.84071968462413E-13</c:v>
                </c:pt>
                <c:pt idx="26">
                  <c:v>4.2580037096931E-12</c:v>
                </c:pt>
                <c:pt idx="27">
                  <c:v>1.75051263620718E-11</c:v>
                </c:pt>
                <c:pt idx="28">
                  <c:v>6.84575477373876E-11</c:v>
                </c:pt>
                <c:pt idx="29">
                  <c:v>2.54945350194409E-10</c:v>
                </c:pt>
                <c:pt idx="30">
                  <c:v>9.05055993190149E-10</c:v>
                </c:pt>
                <c:pt idx="31">
                  <c:v>3.06551223499888E-9</c:v>
                </c:pt>
                <c:pt idx="32">
                  <c:v>9.91501613507463E-9</c:v>
                </c:pt>
                <c:pt idx="33">
                  <c:v>3.06464135084122E-8</c:v>
                </c:pt>
                <c:pt idx="34">
                  <c:v>9.05871928704548E-8</c:v>
                </c:pt>
                <c:pt idx="35">
                  <c:v>2.56232345547855E-7</c:v>
                </c:pt>
                <c:pt idx="36">
                  <c:v>6.93962602525442E-7</c:v>
                </c:pt>
                <c:pt idx="37">
                  <c:v>1.80055161736331E-6</c:v>
                </c:pt>
                <c:pt idx="38">
                  <c:v>4.47768757475877E-6</c:v>
                </c:pt>
                <c:pt idx="39">
                  <c:v>1.0677562678271E-5</c:v>
                </c:pt>
                <c:pt idx="40">
                  <c:v>2.44249246265448E-5</c:v>
                </c:pt>
                <c:pt idx="41">
                  <c:v>5.36156882046104E-5</c:v>
                </c:pt>
                <c:pt idx="42">
                  <c:v>0.000112975914431143</c:v>
                </c:pt>
                <c:pt idx="43">
                  <c:v>0.000228579175709522</c:v>
                </c:pt>
                <c:pt idx="44">
                  <c:v>0.000444170898253731</c:v>
                </c:pt>
                <c:pt idx="45">
                  <c:v>0.000829119010073631</c:v>
                </c:pt>
                <c:pt idx="46">
                  <c:v>0.00148700692024075</c:v>
                </c:pt>
                <c:pt idx="47">
                  <c:v>0.00256271405403194</c:v>
                </c:pt>
                <c:pt idx="48">
                  <c:v>0.00424449515199038</c:v>
                </c:pt>
                <c:pt idx="49">
                  <c:v>0.00675654330316839</c:v>
                </c:pt>
                <c:pt idx="50">
                  <c:v>0.0103375112538476</c:v>
                </c:pt>
                <c:pt idx="51">
                  <c:v>0.0152022224321289</c:v>
                </c:pt>
                <c:pt idx="52">
                  <c:v>0.0214877567069514</c:v>
                </c:pt>
                <c:pt idx="53">
                  <c:v>0.0291909147717075</c:v>
                </c:pt>
                <c:pt idx="54">
                  <c:v>0.0381103609519514</c:v>
                </c:pt>
                <c:pt idx="55">
                  <c:v>0.0478111801033573</c:v>
                </c:pt>
                <c:pt idx="56">
                  <c:v>0.057629547446011</c:v>
                </c:pt>
                <c:pt idx="57">
                  <c:v>0.0667289496743285</c:v>
                </c:pt>
                <c:pt idx="58">
                  <c:v>0.0742071940343826</c:v>
                </c:pt>
                <c:pt idx="59">
                  <c:v>0.0792381902401035</c:v>
                </c:pt>
                <c:pt idx="60">
                  <c:v>0.081219144996106</c:v>
                </c:pt>
                <c:pt idx="61">
                  <c:v>0.0798876836027273</c:v>
                </c:pt>
                <c:pt idx="62">
                  <c:v>0.0753778950122507</c:v>
                </c:pt>
                <c:pt idx="63">
                  <c:v>0.0681990478682269</c:v>
                </c:pt>
                <c:pt idx="64">
                  <c:v>0.059141361823228</c:v>
                </c:pt>
                <c:pt idx="65">
                  <c:v>0.0491328236685279</c:v>
                </c:pt>
                <c:pt idx="66">
                  <c:v>0.0390829279181472</c:v>
                </c:pt>
                <c:pt idx="67">
                  <c:v>0.0297496914003807</c:v>
                </c:pt>
                <c:pt idx="68">
                  <c:v>0.02165602535763</c:v>
                </c:pt>
                <c:pt idx="69">
                  <c:v>0.0150650611183513</c:v>
                </c:pt>
                <c:pt idx="70">
                  <c:v>0.010007504885762</c:v>
                </c:pt>
                <c:pt idx="71">
                  <c:v>0.00634278478675054</c:v>
                </c:pt>
                <c:pt idx="72">
                  <c:v>0.00383209914199512</c:v>
                </c:pt>
                <c:pt idx="73">
                  <c:v>0.00220476936936705</c:v>
                </c:pt>
                <c:pt idx="74">
                  <c:v>0.00120666431701845</c:v>
                </c:pt>
                <c:pt idx="75">
                  <c:v>0.000627465444849597</c:v>
                </c:pt>
                <c:pt idx="76">
                  <c:v>0.00030960466028763</c:v>
                </c:pt>
                <c:pt idx="77">
                  <c:v>0.000144750230783827</c:v>
                </c:pt>
                <c:pt idx="78">
                  <c:v>6.40241405390001E-5</c:v>
                </c:pt>
                <c:pt idx="79">
                  <c:v>2.67442612378103E-5</c:v>
                </c:pt>
                <c:pt idx="80">
                  <c:v>1.05305528623878E-5</c:v>
                </c:pt>
                <c:pt idx="81">
                  <c:v>3.90020476384734E-6</c:v>
                </c:pt>
                <c:pt idx="82">
                  <c:v>1.3555589728006E-6</c:v>
                </c:pt>
                <c:pt idx="83">
                  <c:v>4.40964967055617E-7</c:v>
                </c:pt>
                <c:pt idx="84">
                  <c:v>1.33864364999026E-7</c:v>
                </c:pt>
                <c:pt idx="85">
                  <c:v>3.77969971761956E-8</c:v>
                </c:pt>
                <c:pt idx="86">
                  <c:v>9.88874926121402E-9</c:v>
                </c:pt>
                <c:pt idx="87">
                  <c:v>2.38693947684476E-9</c:v>
                </c:pt>
                <c:pt idx="88">
                  <c:v>5.28924088619009E-10</c:v>
                </c:pt>
                <c:pt idx="89">
                  <c:v>1.06973411181372E-10</c:v>
                </c:pt>
                <c:pt idx="90">
                  <c:v>1.96117920499183E-11</c:v>
                </c:pt>
                <c:pt idx="91">
                  <c:v>3.23271297526126E-12</c:v>
                </c:pt>
                <c:pt idx="92">
                  <c:v>4.74365490935077E-13</c:v>
                </c:pt>
                <c:pt idx="93">
                  <c:v>6.12084504432353E-14</c:v>
                </c:pt>
                <c:pt idx="94">
                  <c:v>6.83711414525501E-15</c:v>
                </c:pt>
                <c:pt idx="95">
                  <c:v>6.47726603234687E-16</c:v>
                </c:pt>
                <c:pt idx="96">
                  <c:v>5.06036408777094E-17</c:v>
                </c:pt>
                <c:pt idx="97">
                  <c:v>3.13012211614698E-18</c:v>
                </c:pt>
                <c:pt idx="98">
                  <c:v>1.43730097170015E-19</c:v>
                </c:pt>
                <c:pt idx="99">
                  <c:v>4.35545749000051E-21</c:v>
                </c:pt>
                <c:pt idx="100">
                  <c:v>6.53318623500069E-23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88952"/>
        <c:axId val="2143709192"/>
      </c:scatterChart>
      <c:valAx>
        <c:axId val="2143688952"/>
        <c:scaling>
          <c:orientation val="minMax"/>
          <c:max val="1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3709192"/>
        <c:crosses val="autoZero"/>
        <c:crossBetween val="midCat"/>
        <c:majorUnit val="10.0"/>
      </c:valAx>
      <c:valAx>
        <c:axId val="214370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688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Uniform</a:t>
            </a:r>
            <a:r>
              <a:rPr lang="en-US" baseline="0"/>
              <a:t> Discrete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Probability Functions'!$H$54</c:f>
              <c:strCache>
                <c:ptCount val="1"/>
                <c:pt idx="0">
                  <c:v>f(x)</c:v>
                </c:pt>
              </c:strCache>
            </c:strRef>
          </c:tx>
          <c:spPr>
            <a:ln w="47625">
              <a:noFill/>
            </a:ln>
          </c:spPr>
          <c:marker>
            <c:symbol val="dash"/>
            <c:size val="53"/>
          </c:marker>
          <c:xVal>
            <c:numRef>
              <c:f>'Excel Probability Functions'!$G$55:$G$59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'Excel Probability Functions'!$H$55:$H$59</c:f>
              <c:numCache>
                <c:formatCode>0.000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3736"/>
        <c:axId val="2061991640"/>
      </c:scatterChart>
      <c:valAx>
        <c:axId val="214128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991640"/>
        <c:crosses val="autoZero"/>
        <c:crossBetween val="midCat"/>
      </c:valAx>
      <c:valAx>
        <c:axId val="20619916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4128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1" Type="http://schemas.openxmlformats.org/officeDocument/2006/relationships/image" Target="../media/image1.gif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44</xdr:row>
      <xdr:rowOff>0</xdr:rowOff>
    </xdr:from>
    <xdr:to>
      <xdr:col>12</xdr:col>
      <xdr:colOff>2171700</xdr:colOff>
      <xdr:row>45</xdr:row>
      <xdr:rowOff>241300</xdr:rowOff>
    </xdr:to>
    <xdr:pic>
      <xdr:nvPicPr>
        <xdr:cNvPr id="2" name="Picture 1" descr="P(x)=1/(sigmasqrt(2pi))e^(-(x-mu)^2/(2sigma^2))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0" y="5969000"/>
          <a:ext cx="217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787400</xdr:colOff>
      <xdr:row>3</xdr:row>
      <xdr:rowOff>88900</xdr:rowOff>
    </xdr:from>
    <xdr:to>
      <xdr:col>21</xdr:col>
      <xdr:colOff>2387600</xdr:colOff>
      <xdr:row>24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3</xdr:row>
      <xdr:rowOff>152400</xdr:rowOff>
    </xdr:from>
    <xdr:to>
      <xdr:col>4</xdr:col>
      <xdr:colOff>1612900</xdr:colOff>
      <xdr:row>23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</xdr:row>
      <xdr:rowOff>88900</xdr:rowOff>
    </xdr:from>
    <xdr:to>
      <xdr:col>14</xdr:col>
      <xdr:colOff>0</xdr:colOff>
      <xdr:row>23</xdr:row>
      <xdr:rowOff>215900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800100</xdr:colOff>
      <xdr:row>3</xdr:row>
      <xdr:rowOff>139700</xdr:rowOff>
    </xdr:from>
    <xdr:to>
      <xdr:col>17</xdr:col>
      <xdr:colOff>1676400</xdr:colOff>
      <xdr:row>23</xdr:row>
      <xdr:rowOff>165100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</xdr:colOff>
      <xdr:row>3</xdr:row>
      <xdr:rowOff>152400</xdr:rowOff>
    </xdr:from>
    <xdr:to>
      <xdr:col>10</xdr:col>
      <xdr:colOff>0</xdr:colOff>
      <xdr:row>23</xdr:row>
      <xdr:rowOff>177800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26</xdr:row>
      <xdr:rowOff>50800</xdr:rowOff>
    </xdr:to>
    <xdr:sp macro="" textlink="">
      <xdr:nvSpPr>
        <xdr:cNvPr id="1027" name="AutoShape 3" descr="\displaystyle {\frac {1}{\sqrt {2\sigma ^{2}\pi }}}\,e^{-{\frac {(x-\mu )^{2}}{2\sigma ^{2}}}}}"/>
        <xdr:cNvSpPr>
          <a:spLocks noChangeAspect="1" noChangeArrowheads="1"/>
        </xdr:cNvSpPr>
      </xdr:nvSpPr>
      <xdr:spPr bwMode="auto">
        <a:xfrm>
          <a:off x="36499800" y="48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26</xdr:row>
      <xdr:rowOff>50800</xdr:rowOff>
    </xdr:to>
    <xdr:sp macro="" textlink="">
      <xdr:nvSpPr>
        <xdr:cNvPr id="1028" name="AutoShape 4" descr="\displaystyle {\frac {1}{\sqrt {2\sigma ^{2}\pi }}}\,e^{-{\frac {(x-\mu )^{2}}{2\sigma ^{2}}}}}"/>
        <xdr:cNvSpPr>
          <a:spLocks noChangeAspect="1" noChangeArrowheads="1"/>
        </xdr:cNvSpPr>
      </xdr:nvSpPr>
      <xdr:spPr bwMode="auto">
        <a:xfrm>
          <a:off x="36499800" y="48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tabSelected="1" workbookViewId="0">
      <selection activeCell="W41" sqref="W41"/>
    </sheetView>
  </sheetViews>
  <sheetFormatPr baseColWidth="10" defaultRowHeight="15" x14ac:dyDescent="0"/>
  <cols>
    <col min="2" max="2" width="34.5" customWidth="1"/>
    <col min="3" max="3" width="29" customWidth="1"/>
    <col min="4" max="4" width="24" customWidth="1"/>
    <col min="5" max="5" width="21.6640625" customWidth="1"/>
    <col min="7" max="7" width="36.33203125" customWidth="1"/>
    <col min="8" max="8" width="32.83203125" customWidth="1"/>
    <col min="9" max="9" width="20" customWidth="1"/>
    <col min="10" max="10" width="15.33203125" customWidth="1"/>
    <col min="12" max="12" width="38.83203125" customWidth="1"/>
    <col min="13" max="13" width="69.83203125" customWidth="1"/>
    <col min="14" max="14" width="17.33203125" customWidth="1"/>
    <col min="16" max="16" width="37.6640625" customWidth="1"/>
    <col min="17" max="17" width="78.83203125" customWidth="1"/>
    <col min="18" max="18" width="22.6640625" bestFit="1" customWidth="1"/>
    <col min="20" max="20" width="35.5" customWidth="1"/>
    <col min="21" max="21" width="55.33203125" customWidth="1"/>
    <col min="22" max="22" width="35.6640625" customWidth="1"/>
  </cols>
  <sheetData>
    <row r="1" spans="1:24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23">
      <c r="A2" s="58"/>
      <c r="B2" s="56" t="s">
        <v>57</v>
      </c>
      <c r="C2" s="57"/>
      <c r="D2" s="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</row>
    <row r="3" spans="1:24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</row>
    <row r="4" spans="1:24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5" spans="1:24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</row>
    <row r="6" spans="1:24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</row>
    <row r="7" spans="1:24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</row>
    <row r="8" spans="1:24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</row>
    <row r="9" spans="1:24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 spans="1:24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</row>
    <row r="11" spans="1:24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 spans="1:24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</row>
    <row r="13" spans="1:24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 spans="1:2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 spans="1:24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8"/>
      <c r="X15" s="58"/>
    </row>
    <row r="16" spans="1:24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8"/>
      <c r="X16" s="58"/>
    </row>
    <row r="17" spans="1:24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8"/>
      <c r="X17" s="58"/>
    </row>
    <row r="18" spans="1:24">
      <c r="A18" s="58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8"/>
      <c r="X18" s="58"/>
    </row>
    <row r="19" spans="1:24">
      <c r="A19" s="5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8"/>
      <c r="X19" s="58"/>
    </row>
    <row r="20" spans="1:24">
      <c r="A20" s="58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8"/>
      <c r="X20" s="58"/>
    </row>
    <row r="21" spans="1:24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8"/>
      <c r="X21" s="58"/>
    </row>
    <row r="22" spans="1:24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8"/>
      <c r="X22" s="58"/>
    </row>
    <row r="23" spans="1:24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8"/>
      <c r="X23" s="58"/>
    </row>
    <row r="24" spans="1:24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8"/>
      <c r="X24" s="58"/>
    </row>
    <row r="25" spans="1:24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8"/>
      <c r="X25" s="58"/>
    </row>
    <row r="26" spans="1:24" ht="20">
      <c r="A26" s="58"/>
      <c r="B26" s="10"/>
      <c r="C26" s="19" t="s">
        <v>15</v>
      </c>
      <c r="D26" s="11"/>
      <c r="E26" s="12"/>
      <c r="F26" s="59"/>
      <c r="G26" s="21"/>
      <c r="H26" s="33" t="s">
        <v>56</v>
      </c>
      <c r="I26" s="22"/>
      <c r="J26" s="23"/>
      <c r="K26" s="59"/>
      <c r="L26" s="21"/>
      <c r="M26" s="33" t="s">
        <v>3</v>
      </c>
      <c r="N26" s="23"/>
      <c r="O26" s="59"/>
      <c r="P26" s="21"/>
      <c r="Q26" s="33" t="s">
        <v>11</v>
      </c>
      <c r="R26" s="23"/>
      <c r="S26" s="58"/>
      <c r="T26" s="21"/>
      <c r="U26" s="33" t="s">
        <v>43</v>
      </c>
      <c r="V26" s="23"/>
      <c r="W26" s="58"/>
      <c r="X26" s="58"/>
    </row>
    <row r="27" spans="1:24" ht="20">
      <c r="A27" s="58"/>
      <c r="B27" s="13" t="s">
        <v>9</v>
      </c>
      <c r="C27" s="9"/>
      <c r="D27" s="9"/>
      <c r="E27" s="14"/>
      <c r="F27" s="59"/>
      <c r="G27" s="24" t="s">
        <v>74</v>
      </c>
      <c r="H27" s="20"/>
      <c r="I27" s="20"/>
      <c r="J27" s="25"/>
      <c r="K27" s="59"/>
      <c r="L27" s="24" t="s">
        <v>74</v>
      </c>
      <c r="M27" s="20"/>
      <c r="N27" s="25"/>
      <c r="O27" s="59"/>
      <c r="P27" s="24" t="s">
        <v>74</v>
      </c>
      <c r="Q27" s="20"/>
      <c r="R27" s="25"/>
      <c r="S27" s="59"/>
      <c r="T27" s="24" t="s">
        <v>74</v>
      </c>
      <c r="U27" s="20"/>
      <c r="V27" s="25"/>
      <c r="W27" s="58"/>
      <c r="X27" s="58"/>
    </row>
    <row r="28" spans="1:24" ht="20">
      <c r="A28" s="58"/>
      <c r="B28" s="15" t="s">
        <v>10</v>
      </c>
      <c r="C28" s="9" t="s">
        <v>5</v>
      </c>
      <c r="D28" s="9" t="s">
        <v>8</v>
      </c>
      <c r="E28" s="14"/>
      <c r="F28" s="59"/>
      <c r="G28" s="26" t="s">
        <v>10</v>
      </c>
      <c r="H28" s="20" t="s">
        <v>24</v>
      </c>
      <c r="I28" s="20"/>
      <c r="J28" s="25"/>
      <c r="K28" s="59"/>
      <c r="L28" s="26" t="s">
        <v>10</v>
      </c>
      <c r="M28" s="20" t="s">
        <v>30</v>
      </c>
      <c r="N28" s="25"/>
      <c r="O28" s="59"/>
      <c r="P28" s="26" t="s">
        <v>10</v>
      </c>
      <c r="Q28" s="20" t="s">
        <v>41</v>
      </c>
      <c r="R28" s="25"/>
      <c r="S28" s="59"/>
      <c r="T28" s="26" t="s">
        <v>10</v>
      </c>
      <c r="U28" s="20" t="s">
        <v>44</v>
      </c>
      <c r="V28" s="25"/>
      <c r="W28" s="58"/>
      <c r="X28" s="58"/>
    </row>
    <row r="29" spans="1:24" ht="20">
      <c r="A29" s="58"/>
      <c r="B29" s="13"/>
      <c r="C29" s="16"/>
      <c r="D29" t="s">
        <v>7</v>
      </c>
      <c r="E29" s="14"/>
      <c r="F29" s="59"/>
      <c r="G29" s="24"/>
      <c r="H29" s="20"/>
      <c r="I29" s="67" t="s">
        <v>7</v>
      </c>
      <c r="J29" s="25"/>
      <c r="K29" s="59"/>
      <c r="L29" s="24"/>
      <c r="M29" s="67" t="s">
        <v>7</v>
      </c>
      <c r="N29" s="25"/>
      <c r="O29" s="59"/>
      <c r="P29" s="24"/>
      <c r="R29" s="68" t="s">
        <v>7</v>
      </c>
      <c r="S29" s="59"/>
      <c r="T29" s="24"/>
      <c r="U29" s="20"/>
      <c r="V29" s="68" t="s">
        <v>7</v>
      </c>
      <c r="W29" s="58"/>
      <c r="X29" s="58"/>
    </row>
    <row r="30" spans="1:24" ht="20">
      <c r="A30" s="58"/>
      <c r="B30" s="13"/>
      <c r="C30" s="16"/>
      <c r="D30" s="9">
        <v>-1</v>
      </c>
      <c r="E30" s="14" t="s">
        <v>18</v>
      </c>
      <c r="F30" s="59"/>
      <c r="G30" s="24"/>
      <c r="H30" s="20"/>
      <c r="I30" s="20">
        <v>1</v>
      </c>
      <c r="J30" s="14" t="s">
        <v>18</v>
      </c>
      <c r="K30" s="59"/>
      <c r="L30" s="24" t="s">
        <v>68</v>
      </c>
      <c r="M30" s="20">
        <v>2</v>
      </c>
      <c r="N30" s="25" t="s">
        <v>34</v>
      </c>
      <c r="O30" s="59"/>
      <c r="P30" s="3"/>
      <c r="Q30" s="20" t="s">
        <v>65</v>
      </c>
      <c r="R30" s="25">
        <v>100</v>
      </c>
      <c r="S30" s="59"/>
      <c r="T30" s="24"/>
      <c r="U30" s="20"/>
      <c r="V30" s="29"/>
      <c r="W30" s="58"/>
      <c r="X30" s="58"/>
    </row>
    <row r="31" spans="1:24" ht="20">
      <c r="A31" s="58"/>
      <c r="B31" s="13"/>
      <c r="C31" s="16"/>
      <c r="D31" s="9">
        <v>5</v>
      </c>
      <c r="E31" s="14" t="s">
        <v>19</v>
      </c>
      <c r="F31" s="59"/>
      <c r="G31" s="24"/>
      <c r="H31" s="20"/>
      <c r="I31" s="20">
        <v>5</v>
      </c>
      <c r="J31" s="14" t="s">
        <v>19</v>
      </c>
      <c r="K31" s="59"/>
      <c r="L31" s="24" t="s">
        <v>69</v>
      </c>
      <c r="M31" s="20">
        <v>1</v>
      </c>
      <c r="N31" s="25" t="s">
        <v>35</v>
      </c>
      <c r="O31" s="59"/>
      <c r="P31" s="3"/>
      <c r="Q31" s="41" t="s">
        <v>66</v>
      </c>
      <c r="R31" s="25">
        <v>0.6</v>
      </c>
      <c r="S31" s="59"/>
      <c r="T31" s="24"/>
      <c r="U31" s="20" t="s">
        <v>58</v>
      </c>
      <c r="V31" s="38">
        <f>1/3</f>
        <v>0.33333333333333331</v>
      </c>
      <c r="W31" s="58"/>
      <c r="X31" s="58"/>
    </row>
    <row r="32" spans="1:24" ht="20">
      <c r="A32" s="58"/>
      <c r="B32" s="13"/>
      <c r="C32" s="9"/>
      <c r="D32" s="9">
        <v>3</v>
      </c>
      <c r="E32" s="14" t="s">
        <v>28</v>
      </c>
      <c r="F32" s="59"/>
      <c r="G32" s="24"/>
      <c r="H32" s="20"/>
      <c r="I32" s="20">
        <v>3</v>
      </c>
      <c r="J32" s="25" t="s">
        <v>28</v>
      </c>
      <c r="K32" s="59"/>
      <c r="L32" s="24"/>
      <c r="M32" s="20">
        <v>1.5</v>
      </c>
      <c r="N32" s="25" t="s">
        <v>28</v>
      </c>
      <c r="O32" s="59"/>
      <c r="P32" s="3"/>
      <c r="Q32" s="41" t="s">
        <v>67</v>
      </c>
      <c r="R32" s="25">
        <v>65</v>
      </c>
      <c r="S32" s="59"/>
      <c r="T32" s="24"/>
      <c r="U32" s="20" t="s">
        <v>27</v>
      </c>
      <c r="V32" s="25">
        <v>4.5</v>
      </c>
      <c r="W32" s="58"/>
      <c r="X32" s="58"/>
    </row>
    <row r="33" spans="1:24" ht="20">
      <c r="A33" s="58"/>
      <c r="B33" s="13" t="s">
        <v>0</v>
      </c>
      <c r="C33" s="9" t="s">
        <v>13</v>
      </c>
      <c r="D33" s="9">
        <f>0.5*(D30+D31)</f>
        <v>2</v>
      </c>
      <c r="E33" s="14"/>
      <c r="F33" s="59"/>
      <c r="G33" s="24" t="s">
        <v>0</v>
      </c>
      <c r="H33" s="20" t="s">
        <v>13</v>
      </c>
      <c r="I33" s="20">
        <f>0.5*(I30+I31)</f>
        <v>3</v>
      </c>
      <c r="J33" s="25"/>
      <c r="K33" s="59"/>
      <c r="L33" s="24" t="s">
        <v>0</v>
      </c>
      <c r="M33" s="20">
        <f>M31</f>
        <v>1</v>
      </c>
      <c r="N33" s="25"/>
      <c r="O33" s="59"/>
      <c r="P33" s="24" t="s">
        <v>0</v>
      </c>
      <c r="Q33" s="27" t="s">
        <v>37</v>
      </c>
      <c r="R33" s="25">
        <f>R30*R31</f>
        <v>60</v>
      </c>
      <c r="S33" s="59"/>
      <c r="T33" s="24" t="s">
        <v>0</v>
      </c>
      <c r="U33" s="48" t="s">
        <v>45</v>
      </c>
      <c r="V33" s="51">
        <f>1/V31</f>
        <v>3</v>
      </c>
      <c r="W33" s="58"/>
      <c r="X33" s="58"/>
    </row>
    <row r="34" spans="1:24" ht="20">
      <c r="A34" s="58"/>
      <c r="B34" s="13"/>
      <c r="C34" s="9"/>
      <c r="D34" s="9"/>
      <c r="E34" s="14"/>
      <c r="F34" s="59"/>
      <c r="G34" s="24"/>
      <c r="H34" s="20"/>
      <c r="I34" s="20"/>
      <c r="J34" s="25"/>
      <c r="K34" s="59"/>
      <c r="L34" s="24"/>
      <c r="M34" s="20"/>
      <c r="N34" s="14" t="s">
        <v>36</v>
      </c>
      <c r="O34" s="59"/>
      <c r="P34" s="24"/>
      <c r="Q34" s="20"/>
      <c r="R34" s="25"/>
      <c r="S34" s="59"/>
      <c r="T34" s="24"/>
      <c r="U34" s="20"/>
      <c r="V34" s="25"/>
      <c r="W34" s="58"/>
      <c r="X34" s="58"/>
    </row>
    <row r="35" spans="1:24" ht="20">
      <c r="A35" s="58"/>
      <c r="B35" s="13" t="s">
        <v>1</v>
      </c>
      <c r="C35" s="9" t="s">
        <v>14</v>
      </c>
      <c r="D35" s="17">
        <f>(1/12)*(D31-D30)^2</f>
        <v>3</v>
      </c>
      <c r="E35" s="14"/>
      <c r="F35" s="59"/>
      <c r="G35" s="24" t="s">
        <v>1</v>
      </c>
      <c r="H35" s="27" t="s">
        <v>16</v>
      </c>
      <c r="I35" s="20">
        <f>(1/12)*((I31-I30+1)^2 - 1)</f>
        <v>2</v>
      </c>
      <c r="J35" s="25"/>
      <c r="K35" s="59"/>
      <c r="L35" s="24" t="s">
        <v>1</v>
      </c>
      <c r="M35" s="20" t="s">
        <v>31</v>
      </c>
      <c r="N35" s="25">
        <f>M30^2</f>
        <v>4</v>
      </c>
      <c r="O35" s="59"/>
      <c r="P35" s="24" t="s">
        <v>1</v>
      </c>
      <c r="Q35" s="27" t="s">
        <v>63</v>
      </c>
      <c r="R35" s="25">
        <f>R30*R31*(1-R31)</f>
        <v>24</v>
      </c>
      <c r="S35" s="59"/>
      <c r="T35" s="24" t="s">
        <v>1</v>
      </c>
      <c r="U35" s="49" t="s">
        <v>46</v>
      </c>
      <c r="V35" s="51">
        <f>V33^2</f>
        <v>9</v>
      </c>
      <c r="W35" s="58"/>
      <c r="X35" s="58"/>
    </row>
    <row r="36" spans="1:24" ht="20">
      <c r="A36" s="58"/>
      <c r="B36" s="13"/>
      <c r="C36" s="9"/>
      <c r="D36" s="9"/>
      <c r="E36" s="14"/>
      <c r="F36" s="59"/>
      <c r="G36" s="24"/>
      <c r="H36" s="20"/>
      <c r="I36" s="20"/>
      <c r="J36" s="25"/>
      <c r="K36" s="59"/>
      <c r="L36" s="24"/>
      <c r="M36" s="20"/>
      <c r="N36" s="25"/>
      <c r="O36" s="59"/>
      <c r="P36" s="24"/>
      <c r="Q36" s="20"/>
      <c r="R36" s="25"/>
      <c r="S36" s="59"/>
      <c r="T36" s="24"/>
      <c r="U36" s="20"/>
      <c r="V36" s="25"/>
      <c r="W36" s="58"/>
      <c r="X36" s="58"/>
    </row>
    <row r="37" spans="1:24" ht="20">
      <c r="A37" s="58"/>
      <c r="B37" s="13" t="s">
        <v>12</v>
      </c>
      <c r="C37" s="18" t="s">
        <v>20</v>
      </c>
      <c r="D37" s="17">
        <f>SQRT(D35)</f>
        <v>1.7320508075688772</v>
      </c>
      <c r="E37" s="14"/>
      <c r="F37" s="59"/>
      <c r="G37" s="24" t="s">
        <v>12</v>
      </c>
      <c r="H37" s="27" t="s">
        <v>17</v>
      </c>
      <c r="I37" s="20">
        <f>SQRT(I35)</f>
        <v>1.4142135623730951</v>
      </c>
      <c r="J37" s="25"/>
      <c r="K37" s="59"/>
      <c r="L37" s="24" t="s">
        <v>12</v>
      </c>
      <c r="M37" s="20" t="s">
        <v>32</v>
      </c>
      <c r="N37" s="25">
        <f>M30</f>
        <v>2</v>
      </c>
      <c r="O37" s="59"/>
      <c r="P37" s="24" t="s">
        <v>12</v>
      </c>
      <c r="Q37" s="27" t="s">
        <v>64</v>
      </c>
      <c r="R37" s="29">
        <f>SQRT(R35)</f>
        <v>4.8989794855663558</v>
      </c>
      <c r="S37" s="59"/>
      <c r="T37" s="24" t="s">
        <v>12</v>
      </c>
      <c r="U37" s="49" t="s">
        <v>47</v>
      </c>
      <c r="V37" s="51">
        <f>V33</f>
        <v>3</v>
      </c>
      <c r="W37" s="58"/>
      <c r="X37" s="58"/>
    </row>
    <row r="38" spans="1:24" ht="20">
      <c r="A38" s="58"/>
      <c r="B38" s="13"/>
      <c r="C38" s="9"/>
      <c r="D38" s="9"/>
      <c r="E38" s="14"/>
      <c r="F38" s="59"/>
      <c r="G38" s="24"/>
      <c r="H38" s="20"/>
      <c r="I38" s="20"/>
      <c r="J38" s="25"/>
      <c r="K38" s="59"/>
      <c r="L38" s="24"/>
      <c r="M38" s="20"/>
      <c r="N38" s="25"/>
      <c r="O38" s="59"/>
      <c r="P38" s="24"/>
      <c r="Q38" s="20"/>
      <c r="R38" s="25"/>
      <c r="S38" s="59"/>
      <c r="T38" s="24"/>
      <c r="U38" s="20"/>
      <c r="V38" s="25"/>
      <c r="W38" s="58"/>
      <c r="X38" s="58"/>
    </row>
    <row r="39" spans="1:24" ht="20">
      <c r="A39" s="58"/>
      <c r="B39" s="13" t="s">
        <v>2</v>
      </c>
      <c r="C39" s="46">
        <v>0</v>
      </c>
      <c r="D39" s="46">
        <v>0</v>
      </c>
      <c r="E39" s="14"/>
      <c r="F39" s="59"/>
      <c r="G39" s="24" t="s">
        <v>2</v>
      </c>
      <c r="H39" s="45">
        <v>0</v>
      </c>
      <c r="I39" s="45">
        <v>0</v>
      </c>
      <c r="J39" s="25"/>
      <c r="K39" s="59"/>
      <c r="L39" s="24" t="s">
        <v>2</v>
      </c>
      <c r="M39" s="45">
        <v>0</v>
      </c>
      <c r="N39" s="47">
        <v>0</v>
      </c>
      <c r="O39" s="59"/>
      <c r="P39" s="24" t="s">
        <v>2</v>
      </c>
      <c r="Q39" s="27" t="s">
        <v>38</v>
      </c>
      <c r="R39" s="42">
        <f>(1-2*R31) / R37</f>
        <v>-4.0824829046386298E-2</v>
      </c>
      <c r="S39" s="59"/>
      <c r="T39" s="24" t="s">
        <v>2</v>
      </c>
      <c r="U39" s="45">
        <v>2</v>
      </c>
      <c r="V39" s="47">
        <v>2</v>
      </c>
      <c r="W39" s="58"/>
      <c r="X39" s="58"/>
    </row>
    <row r="40" spans="1:24" ht="20">
      <c r="A40" s="58"/>
      <c r="B40" s="13"/>
      <c r="C40" s="9"/>
      <c r="D40" s="9"/>
      <c r="E40" s="14"/>
      <c r="F40" s="59"/>
      <c r="G40" s="24"/>
      <c r="H40" s="20"/>
      <c r="I40" s="20"/>
      <c r="J40" s="25"/>
      <c r="K40" s="59"/>
      <c r="L40" s="24"/>
      <c r="M40" s="20"/>
      <c r="N40" s="25"/>
      <c r="O40" s="59"/>
      <c r="P40" s="24" t="s">
        <v>42</v>
      </c>
      <c r="Q40" s="20"/>
      <c r="R40" s="25"/>
      <c r="S40" s="59"/>
      <c r="T40" s="24" t="s">
        <v>42</v>
      </c>
      <c r="U40" s="20"/>
      <c r="V40" s="25"/>
      <c r="W40" s="58"/>
      <c r="X40" s="58"/>
    </row>
    <row r="41" spans="1:24" ht="20">
      <c r="A41" s="58"/>
      <c r="B41" s="13" t="s">
        <v>4</v>
      </c>
      <c r="C41" s="9" t="s">
        <v>6</v>
      </c>
      <c r="D41" s="17">
        <f>LOG(D31-D30,2)</f>
        <v>2.5849625007211561</v>
      </c>
      <c r="E41" s="14"/>
      <c r="F41" s="59"/>
      <c r="G41" s="24" t="s">
        <v>4</v>
      </c>
      <c r="H41" s="20" t="s">
        <v>75</v>
      </c>
      <c r="I41" s="28">
        <f>LOG(I31-I30,2)</f>
        <v>2</v>
      </c>
      <c r="J41" s="29"/>
      <c r="K41" s="59"/>
      <c r="L41" s="24" t="s">
        <v>4</v>
      </c>
      <c r="M41" s="20" t="s">
        <v>33</v>
      </c>
      <c r="N41" s="25">
        <f>2.05+(LOG(N37,2))</f>
        <v>3.05</v>
      </c>
      <c r="O41" s="59"/>
      <c r="P41" s="24" t="s">
        <v>39</v>
      </c>
      <c r="Q41" s="20" t="s">
        <v>40</v>
      </c>
      <c r="R41" s="29">
        <f>2.05+LOG(R37,2)</f>
        <v>4.3424812503605779</v>
      </c>
      <c r="S41" s="59"/>
      <c r="T41" s="24" t="s">
        <v>4</v>
      </c>
      <c r="U41" s="20" t="s">
        <v>48</v>
      </c>
      <c r="V41" s="38">
        <f>1.44 - LOG(V31,2)</f>
        <v>3.0249625007211565</v>
      </c>
      <c r="W41" s="59"/>
      <c r="X41" s="58"/>
    </row>
    <row r="42" spans="1:24" ht="20">
      <c r="A42" s="58"/>
      <c r="B42" s="13"/>
      <c r="C42" s="9"/>
      <c r="D42" s="61" t="s">
        <v>73</v>
      </c>
      <c r="E42" s="14"/>
      <c r="F42" s="59"/>
      <c r="G42" s="24"/>
      <c r="H42" s="20"/>
      <c r="I42" s="62" t="s">
        <v>59</v>
      </c>
      <c r="J42" s="25"/>
      <c r="K42" s="59"/>
      <c r="L42" s="24"/>
      <c r="M42" s="62" t="s">
        <v>61</v>
      </c>
      <c r="N42" s="25"/>
      <c r="O42" s="59"/>
      <c r="P42" s="43" t="s">
        <v>70</v>
      </c>
      <c r="Q42" s="20"/>
      <c r="R42" s="25"/>
      <c r="S42" s="59"/>
      <c r="T42" s="50"/>
      <c r="U42" s="27" t="s">
        <v>49</v>
      </c>
      <c r="V42" s="25"/>
      <c r="W42" s="59"/>
      <c r="X42" s="58"/>
    </row>
    <row r="43" spans="1:24" ht="20">
      <c r="A43" s="58"/>
      <c r="B43" s="13"/>
      <c r="C43" s="9"/>
      <c r="D43" s="9"/>
      <c r="E43" s="14"/>
      <c r="F43" s="59"/>
      <c r="G43" s="30"/>
      <c r="H43" s="31"/>
      <c r="I43" s="63" t="s">
        <v>60</v>
      </c>
      <c r="J43" s="32"/>
      <c r="K43" s="59"/>
      <c r="L43" s="30"/>
      <c r="M43" s="63" t="s">
        <v>62</v>
      </c>
      <c r="N43" s="32"/>
      <c r="O43" s="59"/>
      <c r="P43" s="5"/>
      <c r="Q43" s="63" t="s">
        <v>71</v>
      </c>
      <c r="R43" s="32"/>
      <c r="S43" s="59"/>
      <c r="T43" s="66"/>
      <c r="U43" s="44" t="s">
        <v>72</v>
      </c>
      <c r="V43" s="32"/>
      <c r="W43" s="58"/>
      <c r="X43" s="58"/>
    </row>
    <row r="44" spans="1:24">
      <c r="A44" s="58"/>
      <c r="B44" s="60"/>
      <c r="C44" s="60"/>
      <c r="D44" s="60"/>
      <c r="E44" s="60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8"/>
      <c r="X44" s="58"/>
    </row>
    <row r="45" spans="1:24" ht="20">
      <c r="A45" s="58"/>
      <c r="B45" s="35" t="s">
        <v>21</v>
      </c>
      <c r="C45" s="11"/>
      <c r="D45" s="11"/>
      <c r="E45" s="12"/>
      <c r="F45" s="58"/>
      <c r="G45" s="35" t="s">
        <v>21</v>
      </c>
      <c r="H45" s="11"/>
      <c r="I45" s="22"/>
      <c r="J45" s="23"/>
      <c r="K45" s="58"/>
      <c r="L45" s="35" t="s">
        <v>21</v>
      </c>
      <c r="M45" s="11"/>
      <c r="N45" s="23"/>
      <c r="O45" s="59"/>
      <c r="P45" s="52" t="s">
        <v>21</v>
      </c>
      <c r="Q45" s="1"/>
      <c r="R45" s="2"/>
      <c r="S45" s="58"/>
      <c r="T45" s="52" t="s">
        <v>21</v>
      </c>
      <c r="U45" s="54" t="s">
        <v>52</v>
      </c>
      <c r="V45" s="69" t="s">
        <v>76</v>
      </c>
      <c r="W45" s="58"/>
      <c r="X45" s="58"/>
    </row>
    <row r="46" spans="1:24" ht="20">
      <c r="A46" s="58"/>
      <c r="B46" s="13" t="s">
        <v>22</v>
      </c>
      <c r="C46" s="64" t="s">
        <v>23</v>
      </c>
      <c r="D46" s="36">
        <f>1/(D31-D30)</f>
        <v>0.16666666666666666</v>
      </c>
      <c r="E46" s="14"/>
      <c r="F46" s="58"/>
      <c r="G46" s="13" t="s">
        <v>22</v>
      </c>
      <c r="H46" s="64" t="s">
        <v>54</v>
      </c>
      <c r="I46" s="37">
        <f>1/(I31-I30 +1)</f>
        <v>0.2</v>
      </c>
      <c r="J46" s="4"/>
      <c r="K46" s="58"/>
      <c r="M46" s="39"/>
      <c r="N46" s="40">
        <f>(1/(M30*SQRT(2*PI())))*EXP(-((M32-M31)^2)/(2*N35))</f>
        <v>0.19333405840142462</v>
      </c>
      <c r="O46" s="59"/>
      <c r="P46" s="24" t="s">
        <v>22</v>
      </c>
      <c r="Q46" s="65" t="s">
        <v>81</v>
      </c>
      <c r="R46" s="38">
        <f>_xlfn.BINOM.DIST(R32, R30,R31, FALSE)</f>
        <v>4.9132823668527885E-2</v>
      </c>
      <c r="S46" s="58"/>
      <c r="T46" s="24" t="s">
        <v>22</v>
      </c>
      <c r="U46" s="65" t="s">
        <v>82</v>
      </c>
      <c r="V46" s="38">
        <f>_xlfn.EXPON.DIST(V32, V31, FALSE)</f>
        <v>7.4376720049476597E-2</v>
      </c>
      <c r="W46" s="58"/>
      <c r="X46" s="58"/>
    </row>
    <row r="47" spans="1:24" ht="20">
      <c r="A47" s="58"/>
      <c r="B47" s="13"/>
      <c r="C47" s="9"/>
      <c r="D47" s="9"/>
      <c r="E47" s="14"/>
      <c r="F47" s="58"/>
      <c r="G47" s="13"/>
      <c r="H47" s="9"/>
      <c r="I47" s="20"/>
      <c r="J47" s="4"/>
      <c r="K47" s="58"/>
      <c r="L47" s="13" t="s">
        <v>22</v>
      </c>
      <c r="M47" s="64" t="s">
        <v>77</v>
      </c>
      <c r="N47" s="38">
        <f>_xlfn.NORM.DIST(M32,M31,M30,FALSE)</f>
        <v>0.19333405840142462</v>
      </c>
      <c r="O47" s="59"/>
      <c r="P47" s="24"/>
      <c r="Q47" s="20"/>
      <c r="R47" s="38"/>
      <c r="S47" s="58"/>
      <c r="T47" s="3"/>
      <c r="U47" s="55" t="s">
        <v>53</v>
      </c>
      <c r="V47" s="38"/>
      <c r="W47" s="58"/>
      <c r="X47" s="58"/>
    </row>
    <row r="48" spans="1:24" ht="20">
      <c r="A48" s="58"/>
      <c r="B48" s="24" t="s">
        <v>25</v>
      </c>
      <c r="C48" s="45" t="s">
        <v>29</v>
      </c>
      <c r="D48" s="37">
        <f>(D32-D30)/(D31-D30)</f>
        <v>0.66666666666666663</v>
      </c>
      <c r="E48" s="4"/>
      <c r="F48" s="58"/>
      <c r="G48" s="24" t="s">
        <v>25</v>
      </c>
      <c r="H48" s="65" t="s">
        <v>26</v>
      </c>
      <c r="I48" s="37">
        <f>(I32- I30 +1)/(I31-I30)</f>
        <v>0.75</v>
      </c>
      <c r="J48" s="4"/>
      <c r="K48" s="58"/>
      <c r="L48" s="24" t="s">
        <v>25</v>
      </c>
      <c r="M48" s="65" t="s">
        <v>78</v>
      </c>
      <c r="N48" s="38">
        <f>NORMDIST(M32,M31,M30,TRUE)</f>
        <v>0.5987063256829237</v>
      </c>
      <c r="O48" s="59"/>
      <c r="P48" s="24" t="s">
        <v>25</v>
      </c>
      <c r="Q48" s="65" t="s">
        <v>79</v>
      </c>
      <c r="R48" s="38">
        <f>_xlfn.BINOM.DIST(R32, R30,R31, TRUE)</f>
        <v>0.86966347108899766</v>
      </c>
      <c r="S48" s="58"/>
      <c r="T48" s="24" t="s">
        <v>50</v>
      </c>
      <c r="U48" s="65" t="s">
        <v>80</v>
      </c>
      <c r="V48" s="38">
        <f>_xlfn.EXPON.DIST(V32, V31, TRUE)</f>
        <v>0.77686983985157021</v>
      </c>
      <c r="W48" s="58"/>
      <c r="X48" s="58"/>
    </row>
    <row r="49" spans="1:24">
      <c r="A49" s="58"/>
      <c r="B49" s="5"/>
      <c r="C49" s="6"/>
      <c r="D49" s="6"/>
      <c r="E49" s="7"/>
      <c r="F49" s="58"/>
      <c r="G49" s="5"/>
      <c r="H49" s="6"/>
      <c r="I49" s="6"/>
      <c r="J49" s="7"/>
      <c r="K49" s="58"/>
      <c r="L49" s="5"/>
      <c r="M49" s="6"/>
      <c r="N49" s="7"/>
      <c r="O49" s="59"/>
      <c r="P49" s="5"/>
      <c r="Q49" s="6"/>
      <c r="R49" s="7"/>
      <c r="S49" s="58"/>
      <c r="T49" s="5"/>
      <c r="U49" s="6"/>
      <c r="V49" s="7"/>
      <c r="W49" s="58"/>
      <c r="X49" s="58"/>
    </row>
    <row r="50" spans="1:24">
      <c r="A50" s="58"/>
      <c r="B50" s="58"/>
      <c r="C50" s="58"/>
      <c r="D50" s="58"/>
      <c r="E50" s="58"/>
      <c r="F50" s="58"/>
      <c r="G50" s="58"/>
      <c r="H50" s="58"/>
      <c r="I50" s="58"/>
      <c r="J50" s="59"/>
      <c r="K50" s="58"/>
      <c r="L50" s="58"/>
      <c r="M50" s="58"/>
      <c r="N50" s="58"/>
      <c r="O50" s="59"/>
      <c r="P50" s="58"/>
      <c r="Q50" s="58"/>
      <c r="R50" s="58"/>
      <c r="S50" s="58"/>
      <c r="T50" s="58"/>
      <c r="U50" s="58"/>
      <c r="V50" s="58"/>
      <c r="W50" s="58"/>
      <c r="X50" s="58"/>
    </row>
    <row r="51" spans="1:24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t="s">
        <v>51</v>
      </c>
      <c r="M51" t="s">
        <v>55</v>
      </c>
      <c r="N51" s="58"/>
      <c r="O51" s="59"/>
      <c r="P51" t="s">
        <v>51</v>
      </c>
      <c r="Q51" t="s">
        <v>55</v>
      </c>
      <c r="R51" s="58"/>
      <c r="S51" s="58"/>
      <c r="T51" s="58"/>
      <c r="U51" s="58"/>
      <c r="V51" s="58"/>
      <c r="W51" s="58"/>
      <c r="X51" s="58"/>
    </row>
    <row r="52" spans="1:24">
      <c r="A52" s="58"/>
      <c r="B52" t="s">
        <v>51</v>
      </c>
      <c r="C52" t="s">
        <v>55</v>
      </c>
      <c r="D52" s="58"/>
      <c r="E52" s="58"/>
      <c r="F52" s="58"/>
      <c r="G52" s="58"/>
      <c r="H52" s="58"/>
      <c r="I52" s="58"/>
      <c r="J52" s="58"/>
      <c r="K52" s="58"/>
      <c r="L52">
        <v>-5</v>
      </c>
      <c r="M52">
        <f>NORMDIST(L52, M$33, N$37, FALSE)</f>
        <v>2.2159242059690038E-3</v>
      </c>
      <c r="N52" s="58"/>
      <c r="O52" s="58"/>
      <c r="P52">
        <v>0</v>
      </c>
      <c r="Q52">
        <f>BINOMDIST(P52, R$30, R$31, FALSE)</f>
        <v>1.6069380442590007E-40</v>
      </c>
      <c r="R52" s="58"/>
      <c r="S52" s="58"/>
      <c r="T52" t="s">
        <v>51</v>
      </c>
      <c r="U52" t="s">
        <v>22</v>
      </c>
      <c r="V52" s="58"/>
      <c r="W52" s="58"/>
      <c r="X52" s="58"/>
    </row>
    <row r="53" spans="1:24">
      <c r="A53" s="58"/>
      <c r="B53">
        <v>-1</v>
      </c>
      <c r="C53" s="34">
        <f>D$46</f>
        <v>0.16666666666666666</v>
      </c>
      <c r="D53" s="58"/>
      <c r="E53" s="58"/>
      <c r="F53" s="58"/>
      <c r="G53" s="58"/>
      <c r="H53" s="70"/>
      <c r="I53" s="58"/>
      <c r="J53" s="58"/>
      <c r="K53" s="58"/>
      <c r="L53">
        <f>L52+0.1</f>
        <v>-4.9000000000000004</v>
      </c>
      <c r="M53">
        <f t="shared" ref="M53:M116" si="0">NORMDIST(L53, M$33, N$37, FALSE)</f>
        <v>2.5713204615269696E-3</v>
      </c>
      <c r="N53" s="58"/>
      <c r="O53" s="58"/>
      <c r="P53">
        <f>P52+1</f>
        <v>1</v>
      </c>
      <c r="Q53">
        <f>BINOMDIST(P53, R$30, R$31, FALSE)</f>
        <v>2.410407066388477E-38</v>
      </c>
      <c r="R53" s="58"/>
      <c r="S53" s="58"/>
      <c r="T53">
        <v>0</v>
      </c>
      <c r="U53" s="53">
        <f t="shared" ref="U53:U84" si="1">_xlfn.EXPON.DIST(T53, V$31, FALSE)</f>
        <v>0.33333333333333331</v>
      </c>
      <c r="V53" s="58"/>
      <c r="W53" s="58"/>
      <c r="X53" s="58"/>
    </row>
    <row r="54" spans="1:24">
      <c r="A54" s="58"/>
      <c r="B54">
        <f>B53+0.1</f>
        <v>-0.9</v>
      </c>
      <c r="C54" s="34">
        <f t="shared" ref="C54:C117" si="2">D$46</f>
        <v>0.16666666666666666</v>
      </c>
      <c r="D54" s="58"/>
      <c r="E54" s="58"/>
      <c r="F54" s="58"/>
      <c r="G54" t="s">
        <v>51</v>
      </c>
      <c r="H54" s="34" t="s">
        <v>55</v>
      </c>
      <c r="I54" s="58"/>
      <c r="J54" s="58"/>
      <c r="K54" s="58"/>
      <c r="L54">
        <f t="shared" ref="L54:L117" si="3">L53+0.1</f>
        <v>-4.8000000000000007</v>
      </c>
      <c r="M54">
        <f t="shared" si="0"/>
        <v>2.9762662098879243E-3</v>
      </c>
      <c r="N54" s="58"/>
      <c r="O54" s="58"/>
      <c r="P54">
        <f>P53+1</f>
        <v>2</v>
      </c>
      <c r="Q54">
        <f>BINOMDIST(P54, R$30, R$31, FALSE)</f>
        <v>1.7897272467934178E-36</v>
      </c>
      <c r="R54" s="58"/>
      <c r="S54" s="58"/>
      <c r="T54">
        <f>T53+0.1</f>
        <v>0.1</v>
      </c>
      <c r="U54" s="53">
        <f t="shared" si="1"/>
        <v>0.32240536682733528</v>
      </c>
      <c r="V54" s="58"/>
      <c r="W54" s="58"/>
      <c r="X54" s="58"/>
    </row>
    <row r="55" spans="1:24">
      <c r="A55" s="58"/>
      <c r="B55">
        <f t="shared" ref="B55:B118" si="4">B54+0.1</f>
        <v>-0.8</v>
      </c>
      <c r="C55" s="34">
        <f t="shared" si="2"/>
        <v>0.16666666666666666</v>
      </c>
      <c r="D55" s="58"/>
      <c r="E55" s="58"/>
      <c r="F55" s="58"/>
      <c r="G55">
        <v>1</v>
      </c>
      <c r="H55" s="34">
        <f>I$46</f>
        <v>0.2</v>
      </c>
      <c r="I55" s="58"/>
      <c r="J55" s="58"/>
      <c r="K55" s="58"/>
      <c r="L55">
        <f t="shared" si="3"/>
        <v>-4.7000000000000011</v>
      </c>
      <c r="M55">
        <f t="shared" si="0"/>
        <v>3.4363833453069825E-3</v>
      </c>
      <c r="N55" s="58"/>
      <c r="O55" s="58"/>
      <c r="P55">
        <f>P54+1</f>
        <v>3</v>
      </c>
      <c r="Q55">
        <f>BINOMDIST(P55, R$30, R$31, FALSE)</f>
        <v>8.7696635092880815E-35</v>
      </c>
      <c r="R55" s="58"/>
      <c r="S55" s="58"/>
      <c r="T55">
        <f t="shared" ref="T55:T118" si="5">T54+0.1</f>
        <v>0.2</v>
      </c>
      <c r="U55" s="53">
        <f t="shared" si="1"/>
        <v>0.31183566167720589</v>
      </c>
      <c r="V55" s="58"/>
      <c r="W55" s="58"/>
      <c r="X55" s="58"/>
    </row>
    <row r="56" spans="1:24">
      <c r="A56" s="58"/>
      <c r="B56">
        <f t="shared" si="4"/>
        <v>-0.70000000000000007</v>
      </c>
      <c r="C56" s="34">
        <f t="shared" si="2"/>
        <v>0.16666666666666666</v>
      </c>
      <c r="D56" s="58"/>
      <c r="E56" s="58"/>
      <c r="F56" s="58"/>
      <c r="G56">
        <v>2</v>
      </c>
      <c r="H56" s="34">
        <f t="shared" ref="H56:H59" si="6">I$46</f>
        <v>0.2</v>
      </c>
      <c r="I56" s="58"/>
      <c r="J56" s="58"/>
      <c r="K56" s="58"/>
      <c r="L56">
        <f t="shared" si="3"/>
        <v>-4.6000000000000014</v>
      </c>
      <c r="M56">
        <f t="shared" si="0"/>
        <v>3.957725791489973E-3</v>
      </c>
      <c r="N56" s="58"/>
      <c r="O56" s="58"/>
      <c r="P56">
        <f>P55+1</f>
        <v>4</v>
      </c>
      <c r="Q56">
        <f t="shared" ref="Q56:Q116" si="7">BINOMDIST(P56, R$30, R$31, FALSE)</f>
        <v>3.1899651015035471E-33</v>
      </c>
      <c r="R56" s="58"/>
      <c r="S56" s="58"/>
      <c r="T56">
        <f t="shared" si="5"/>
        <v>0.30000000000000004</v>
      </c>
      <c r="U56" s="53">
        <f t="shared" si="1"/>
        <v>0.30161247267865315</v>
      </c>
      <c r="V56" s="58"/>
      <c r="W56" s="58"/>
      <c r="X56" s="58"/>
    </row>
    <row r="57" spans="1:24">
      <c r="A57" s="58"/>
      <c r="B57">
        <f t="shared" si="4"/>
        <v>-0.60000000000000009</v>
      </c>
      <c r="C57" s="34">
        <f t="shared" si="2"/>
        <v>0.16666666666666666</v>
      </c>
      <c r="D57" s="58"/>
      <c r="E57" s="58"/>
      <c r="F57" s="58"/>
      <c r="G57">
        <v>3</v>
      </c>
      <c r="H57" s="34">
        <f t="shared" si="6"/>
        <v>0.2</v>
      </c>
      <c r="I57" s="58"/>
      <c r="J57" s="58"/>
      <c r="K57" s="58"/>
      <c r="L57">
        <f t="shared" si="3"/>
        <v>-4.5000000000000018</v>
      </c>
      <c r="M57">
        <f t="shared" si="0"/>
        <v>4.5467812507955143E-3</v>
      </c>
      <c r="N57" s="58"/>
      <c r="O57" s="58"/>
      <c r="P57">
        <f t="shared" ref="P57:P117" si="8">P56+1</f>
        <v>5</v>
      </c>
      <c r="Q57">
        <f t="shared" si="7"/>
        <v>9.1870994923301005E-32</v>
      </c>
      <c r="R57" s="58"/>
      <c r="S57" s="58"/>
      <c r="T57">
        <f t="shared" si="5"/>
        <v>0.4</v>
      </c>
      <c r="U57" s="53">
        <f t="shared" si="1"/>
        <v>0.29172443968098249</v>
      </c>
      <c r="V57" s="58"/>
      <c r="W57" s="58"/>
      <c r="X57" s="58"/>
    </row>
    <row r="58" spans="1:24">
      <c r="A58" s="58"/>
      <c r="B58">
        <f t="shared" si="4"/>
        <v>-0.50000000000000011</v>
      </c>
      <c r="C58" s="34">
        <f t="shared" si="2"/>
        <v>0.16666666666666666</v>
      </c>
      <c r="D58" s="58"/>
      <c r="E58" s="58"/>
      <c r="F58" s="58"/>
      <c r="G58">
        <v>4</v>
      </c>
      <c r="H58" s="34">
        <f t="shared" si="6"/>
        <v>0.2</v>
      </c>
      <c r="I58" s="58"/>
      <c r="J58" s="58"/>
      <c r="K58" s="58"/>
      <c r="L58">
        <f t="shared" si="3"/>
        <v>-4.4000000000000021</v>
      </c>
      <c r="M58">
        <f t="shared" si="0"/>
        <v>5.2104674072112837E-3</v>
      </c>
      <c r="N58" s="58"/>
      <c r="O58" s="58"/>
      <c r="P58">
        <f t="shared" si="8"/>
        <v>6</v>
      </c>
      <c r="Q58">
        <f t="shared" si="7"/>
        <v>2.1819361294283754E-30</v>
      </c>
      <c r="R58" s="58"/>
      <c r="S58" s="58"/>
      <c r="T58">
        <f t="shared" si="5"/>
        <v>0.5</v>
      </c>
      <c r="U58" s="53">
        <f t="shared" si="1"/>
        <v>0.28216057496353802</v>
      </c>
      <c r="V58" s="58"/>
      <c r="W58" s="58"/>
      <c r="X58" s="58"/>
    </row>
    <row r="59" spans="1:24">
      <c r="A59" s="58"/>
      <c r="B59">
        <f t="shared" si="4"/>
        <v>-0.40000000000000013</v>
      </c>
      <c r="C59" s="34">
        <f t="shared" si="2"/>
        <v>0.16666666666666666</v>
      </c>
      <c r="D59" s="58"/>
      <c r="E59" s="58"/>
      <c r="F59" s="58"/>
      <c r="G59">
        <v>5</v>
      </c>
      <c r="H59" s="34">
        <f t="shared" si="6"/>
        <v>0.2</v>
      </c>
      <c r="I59" s="58"/>
      <c r="J59" s="58"/>
      <c r="K59" s="58"/>
      <c r="L59">
        <f t="shared" si="3"/>
        <v>-4.3000000000000025</v>
      </c>
      <c r="M59">
        <f t="shared" si="0"/>
        <v>5.9561218038025705E-3</v>
      </c>
      <c r="N59" s="58"/>
      <c r="O59" s="58"/>
      <c r="P59">
        <f t="shared" si="8"/>
        <v>7</v>
      </c>
      <c r="Q59">
        <f t="shared" si="7"/>
        <v>4.3950427749914182E-29</v>
      </c>
      <c r="R59" s="58"/>
      <c r="S59" s="58"/>
      <c r="T59">
        <f t="shared" si="5"/>
        <v>0.6</v>
      </c>
      <c r="U59" s="53">
        <f t="shared" si="1"/>
        <v>0.27291025102599392</v>
      </c>
      <c r="V59" s="58"/>
      <c r="W59" s="58"/>
      <c r="X59" s="58"/>
    </row>
    <row r="60" spans="1:24">
      <c r="A60" s="58"/>
      <c r="B60">
        <f t="shared" si="4"/>
        <v>-0.30000000000000016</v>
      </c>
      <c r="C60" s="34">
        <f t="shared" si="2"/>
        <v>0.16666666666666666</v>
      </c>
      <c r="D60" s="58"/>
      <c r="E60" s="58"/>
      <c r="F60" s="58"/>
      <c r="G60" s="58"/>
      <c r="H60" s="58"/>
      <c r="I60" s="58"/>
      <c r="J60" s="58"/>
      <c r="K60" s="58"/>
      <c r="L60">
        <f t="shared" si="3"/>
        <v>-4.2000000000000028</v>
      </c>
      <c r="M60">
        <f t="shared" si="0"/>
        <v>6.791484616842783E-3</v>
      </c>
      <c r="N60" s="58"/>
      <c r="O60" s="58"/>
      <c r="P60">
        <f t="shared" si="8"/>
        <v>8</v>
      </c>
      <c r="Q60">
        <f t="shared" si="7"/>
        <v>7.6638558388915117E-28</v>
      </c>
      <c r="R60" s="58"/>
      <c r="S60" s="58"/>
      <c r="T60">
        <f t="shared" si="5"/>
        <v>0.7</v>
      </c>
      <c r="U60" s="53">
        <f t="shared" si="1"/>
        <v>0.26396318877892722</v>
      </c>
      <c r="V60" s="58"/>
      <c r="W60" s="58"/>
      <c r="X60" s="58"/>
    </row>
    <row r="61" spans="1:24">
      <c r="A61" s="58"/>
      <c r="B61">
        <f t="shared" si="4"/>
        <v>-0.20000000000000015</v>
      </c>
      <c r="C61" s="34">
        <f t="shared" si="2"/>
        <v>0.16666666666666666</v>
      </c>
      <c r="D61" s="58"/>
      <c r="E61" s="58"/>
      <c r="F61" s="58"/>
      <c r="G61" s="58"/>
      <c r="H61" s="58"/>
      <c r="I61" s="58"/>
      <c r="J61" s="58"/>
      <c r="K61" s="58"/>
      <c r="L61">
        <f t="shared" si="3"/>
        <v>-4.1000000000000032</v>
      </c>
      <c r="M61">
        <f t="shared" si="0"/>
        <v>7.7246735671975533E-3</v>
      </c>
      <c r="N61" s="58"/>
      <c r="O61" s="58"/>
      <c r="P61">
        <f t="shared" si="8"/>
        <v>9</v>
      </c>
      <c r="Q61">
        <f t="shared" si="7"/>
        <v>1.1751245619633419E-26</v>
      </c>
      <c r="R61" s="58"/>
      <c r="S61" s="58"/>
      <c r="T61">
        <f t="shared" si="5"/>
        <v>0.79999999999999993</v>
      </c>
      <c r="U61" s="53">
        <f t="shared" si="1"/>
        <v>0.25530944612154954</v>
      </c>
      <c r="V61" s="58"/>
      <c r="W61" s="58"/>
      <c r="X61" s="58"/>
    </row>
    <row r="62" spans="1:24">
      <c r="A62" s="58"/>
      <c r="B62">
        <f t="shared" si="4"/>
        <v>-0.10000000000000014</v>
      </c>
      <c r="C62" s="34">
        <f t="shared" si="2"/>
        <v>0.16666666666666666</v>
      </c>
      <c r="D62" s="58"/>
      <c r="E62" s="58"/>
      <c r="F62" s="58"/>
      <c r="G62" s="58"/>
      <c r="H62" s="58"/>
      <c r="I62" s="58"/>
      <c r="J62" s="58"/>
      <c r="K62" s="58"/>
      <c r="L62">
        <f t="shared" si="3"/>
        <v>-4.0000000000000036</v>
      </c>
      <c r="M62">
        <f t="shared" si="0"/>
        <v>8.7641502467842303E-3</v>
      </c>
      <c r="N62" s="58"/>
      <c r="O62" s="58"/>
      <c r="P62">
        <f t="shared" si="8"/>
        <v>10</v>
      </c>
      <c r="Q62">
        <f t="shared" si="7"/>
        <v>1.6040450270799675E-25</v>
      </c>
      <c r="R62" s="58"/>
      <c r="S62" s="58"/>
      <c r="T62">
        <f t="shared" si="5"/>
        <v>0.89999999999999991</v>
      </c>
      <c r="U62" s="53">
        <f t="shared" si="1"/>
        <v>0.24693940689390595</v>
      </c>
      <c r="V62" s="58"/>
      <c r="W62" s="58"/>
      <c r="X62" s="58"/>
    </row>
    <row r="63" spans="1:24">
      <c r="A63" s="58"/>
      <c r="B63">
        <v>0</v>
      </c>
      <c r="C63" s="34">
        <f t="shared" si="2"/>
        <v>0.16666666666666666</v>
      </c>
      <c r="D63" s="58"/>
      <c r="E63" s="58"/>
      <c r="F63" s="58"/>
      <c r="G63" s="58"/>
      <c r="H63" s="58"/>
      <c r="I63" s="58"/>
      <c r="J63" s="58"/>
      <c r="K63" s="58"/>
      <c r="L63">
        <f t="shared" si="3"/>
        <v>-3.9000000000000035</v>
      </c>
      <c r="M63">
        <f t="shared" si="0"/>
        <v>9.9186771958976166E-3</v>
      </c>
      <c r="N63" s="58"/>
      <c r="O63" s="58"/>
      <c r="P63">
        <f t="shared" si="8"/>
        <v>11</v>
      </c>
      <c r="Q63">
        <f t="shared" si="7"/>
        <v>1.9686007150526462E-24</v>
      </c>
      <c r="R63" s="58"/>
      <c r="S63" s="58"/>
      <c r="T63">
        <f t="shared" si="5"/>
        <v>0.99999999999999989</v>
      </c>
      <c r="U63" s="53">
        <f t="shared" si="1"/>
        <v>0.23884377019126307</v>
      </c>
      <c r="V63" s="58"/>
      <c r="W63" s="58"/>
      <c r="X63" s="58"/>
    </row>
    <row r="64" spans="1:24">
      <c r="A64" s="58"/>
      <c r="B64">
        <f t="shared" si="4"/>
        <v>0.1</v>
      </c>
      <c r="C64" s="34">
        <f t="shared" si="2"/>
        <v>0.16666666666666666</v>
      </c>
      <c r="D64" s="58"/>
      <c r="E64" s="58"/>
      <c r="F64" s="58"/>
      <c r="G64" s="58"/>
      <c r="H64" s="58"/>
      <c r="I64" s="58"/>
      <c r="J64" s="58"/>
      <c r="K64" s="58"/>
      <c r="L64">
        <f t="shared" si="3"/>
        <v>-3.8000000000000034</v>
      </c>
      <c r="M64">
        <f t="shared" si="0"/>
        <v>1.1197265147421406E-2</v>
      </c>
      <c r="N64" s="58"/>
      <c r="O64" s="58"/>
      <c r="P64">
        <f t="shared" si="8"/>
        <v>12</v>
      </c>
      <c r="Q64">
        <f t="shared" si="7"/>
        <v>2.190068295496073E-23</v>
      </c>
      <c r="R64" s="58"/>
      <c r="S64" s="58"/>
      <c r="T64">
        <f t="shared" si="5"/>
        <v>1.0999999999999999</v>
      </c>
      <c r="U64" s="53">
        <f t="shared" si="1"/>
        <v>0.23101354002881386</v>
      </c>
      <c r="V64" s="58"/>
      <c r="W64" s="58"/>
      <c r="X64" s="58"/>
    </row>
    <row r="65" spans="1:24">
      <c r="A65" s="58"/>
      <c r="B65">
        <f t="shared" si="4"/>
        <v>0.2</v>
      </c>
      <c r="C65" s="34">
        <f t="shared" si="2"/>
        <v>0.16666666666666666</v>
      </c>
      <c r="D65" s="58"/>
      <c r="E65" s="58"/>
      <c r="F65" s="58"/>
      <c r="G65" s="58"/>
      <c r="H65" s="58"/>
      <c r="I65" s="58"/>
      <c r="J65" s="58"/>
      <c r="K65" s="58"/>
      <c r="L65">
        <f t="shared" si="3"/>
        <v>-3.7000000000000033</v>
      </c>
      <c r="M65">
        <f t="shared" si="0"/>
        <v>1.2609109957597153E-2</v>
      </c>
      <c r="N65" s="58"/>
      <c r="O65" s="58"/>
      <c r="P65">
        <f t="shared" si="8"/>
        <v>13</v>
      </c>
      <c r="Q65">
        <f t="shared" si="7"/>
        <v>2.2237616538883641E-22</v>
      </c>
      <c r="R65" s="58"/>
      <c r="S65" s="58"/>
      <c r="T65">
        <f t="shared" si="5"/>
        <v>1.2</v>
      </c>
      <c r="U65" s="53">
        <f t="shared" si="1"/>
        <v>0.2234400153452131</v>
      </c>
      <c r="V65" s="58"/>
      <c r="W65" s="58"/>
      <c r="X65" s="58"/>
    </row>
    <row r="66" spans="1:24">
      <c r="A66" s="58"/>
      <c r="B66">
        <f t="shared" si="4"/>
        <v>0.30000000000000004</v>
      </c>
      <c r="C66" s="34">
        <f t="shared" si="2"/>
        <v>0.16666666666666666</v>
      </c>
      <c r="D66" s="58"/>
      <c r="E66" s="58"/>
      <c r="F66" s="58"/>
      <c r="G66" s="58"/>
      <c r="H66" s="58"/>
      <c r="I66" s="58"/>
      <c r="J66" s="58"/>
      <c r="K66" s="58"/>
      <c r="L66">
        <f t="shared" si="3"/>
        <v>-3.6000000000000032</v>
      </c>
      <c r="M66">
        <f t="shared" si="0"/>
        <v>1.4163518870800536E-2</v>
      </c>
      <c r="N66" s="58"/>
      <c r="O66" s="58"/>
      <c r="P66">
        <f t="shared" si="8"/>
        <v>14</v>
      </c>
      <c r="Q66">
        <f t="shared" si="7"/>
        <v>2.072863541660221E-21</v>
      </c>
      <c r="R66" s="58"/>
      <c r="S66" s="58"/>
      <c r="T66">
        <f t="shared" si="5"/>
        <v>1.3</v>
      </c>
      <c r="U66" s="53">
        <f t="shared" si="1"/>
        <v>0.21611478033383658</v>
      </c>
      <c r="V66" s="58"/>
      <c r="W66" s="58"/>
      <c r="X66" s="58"/>
    </row>
    <row r="67" spans="1:24">
      <c r="A67" s="58"/>
      <c r="B67">
        <f t="shared" si="4"/>
        <v>0.4</v>
      </c>
      <c r="C67" s="34">
        <f t="shared" si="2"/>
        <v>0.16666666666666666</v>
      </c>
      <c r="D67" s="58"/>
      <c r="E67" s="58"/>
      <c r="F67" s="58"/>
      <c r="G67" s="58"/>
      <c r="H67" s="58"/>
      <c r="I67" s="58"/>
      <c r="J67" s="58"/>
      <c r="K67" s="58"/>
      <c r="L67">
        <f t="shared" si="3"/>
        <v>-3.5000000000000031</v>
      </c>
      <c r="M67">
        <f t="shared" si="0"/>
        <v>1.5869825917833646E-2</v>
      </c>
      <c r="N67" s="58"/>
      <c r="O67" s="58"/>
      <c r="P67">
        <f t="shared" si="8"/>
        <v>15</v>
      </c>
      <c r="Q67">
        <f t="shared" si="7"/>
        <v>1.7826626458277712E-20</v>
      </c>
      <c r="R67" s="58"/>
      <c r="S67" s="58"/>
      <c r="T67">
        <f t="shared" si="5"/>
        <v>1.4000000000000001</v>
      </c>
      <c r="U67" s="53">
        <f t="shared" si="1"/>
        <v>0.20902969509101868</v>
      </c>
      <c r="V67" s="58"/>
      <c r="W67" s="58"/>
      <c r="X67" s="58"/>
    </row>
    <row r="68" spans="1:24">
      <c r="A68" s="58"/>
      <c r="B68">
        <f t="shared" si="4"/>
        <v>0.5</v>
      </c>
      <c r="C68" s="34">
        <f t="shared" si="2"/>
        <v>0.16666666666666666</v>
      </c>
      <c r="D68" s="58"/>
      <c r="E68" s="58"/>
      <c r="F68" s="58"/>
      <c r="G68" s="58"/>
      <c r="H68" s="58"/>
      <c r="I68" s="58"/>
      <c r="J68" s="58"/>
      <c r="K68" s="58"/>
      <c r="L68">
        <f t="shared" si="3"/>
        <v>-3.400000000000003</v>
      </c>
      <c r="M68">
        <f t="shared" si="0"/>
        <v>1.7737296423115657E-2</v>
      </c>
      <c r="N68" s="58"/>
      <c r="O68" s="58"/>
      <c r="P68">
        <f t="shared" si="8"/>
        <v>16</v>
      </c>
      <c r="Q68">
        <f t="shared" si="7"/>
        <v>1.4205592958940055E-19</v>
      </c>
      <c r="R68" s="58"/>
      <c r="S68" s="58"/>
      <c r="T68">
        <f t="shared" si="5"/>
        <v>1.5000000000000002</v>
      </c>
      <c r="U68" s="53">
        <f t="shared" si="1"/>
        <v>0.20217688657087779</v>
      </c>
      <c r="V68" s="58"/>
      <c r="W68" s="58"/>
      <c r="X68" s="58"/>
    </row>
    <row r="69" spans="1:24">
      <c r="A69" s="58"/>
      <c r="B69">
        <f t="shared" si="4"/>
        <v>0.6</v>
      </c>
      <c r="C69" s="34">
        <f t="shared" si="2"/>
        <v>0.16666666666666666</v>
      </c>
      <c r="D69" s="58"/>
      <c r="E69" s="58"/>
      <c r="F69" s="58"/>
      <c r="G69" s="58"/>
      <c r="H69" s="58"/>
      <c r="I69" s="58"/>
      <c r="J69" s="58"/>
      <c r="K69" s="58"/>
      <c r="L69">
        <f t="shared" si="3"/>
        <v>-3.3000000000000029</v>
      </c>
      <c r="M69">
        <f t="shared" si="0"/>
        <v>1.9775020794685058E-2</v>
      </c>
      <c r="N69" s="58"/>
      <c r="O69" s="58"/>
      <c r="P69">
        <f t="shared" si="8"/>
        <v>17</v>
      </c>
      <c r="Q69">
        <f t="shared" si="7"/>
        <v>1.0528851251920371E-18</v>
      </c>
      <c r="R69" s="58"/>
      <c r="S69" s="58"/>
      <c r="T69">
        <f t="shared" si="5"/>
        <v>1.6000000000000003</v>
      </c>
      <c r="U69" s="53">
        <f t="shared" si="1"/>
        <v>0.19554873983667723</v>
      </c>
      <c r="V69" s="58"/>
      <c r="W69" s="58"/>
      <c r="X69" s="58"/>
    </row>
    <row r="70" spans="1:24">
      <c r="A70" s="58"/>
      <c r="B70">
        <f t="shared" si="4"/>
        <v>0.7</v>
      </c>
      <c r="C70" s="34">
        <f t="shared" si="2"/>
        <v>0.16666666666666666</v>
      </c>
      <c r="D70" s="58"/>
      <c r="E70" s="58"/>
      <c r="F70" s="58"/>
      <c r="G70" s="58"/>
      <c r="H70" s="58"/>
      <c r="I70" s="58"/>
      <c r="J70" s="58"/>
      <c r="K70" s="58"/>
      <c r="L70">
        <f t="shared" si="3"/>
        <v>-3.2000000000000028</v>
      </c>
      <c r="M70">
        <f t="shared" si="0"/>
        <v>2.1991797990213526E-2</v>
      </c>
      <c r="N70" s="58"/>
      <c r="O70" s="58"/>
      <c r="P70">
        <f t="shared" si="8"/>
        <v>18</v>
      </c>
      <c r="Q70">
        <f t="shared" si="7"/>
        <v>7.2824554492449256E-18</v>
      </c>
      <c r="R70" s="58"/>
      <c r="S70" s="58"/>
      <c r="T70">
        <f t="shared" si="5"/>
        <v>1.7000000000000004</v>
      </c>
      <c r="U70" s="53">
        <f t="shared" si="1"/>
        <v>0.18913788959900124</v>
      </c>
      <c r="V70" s="58"/>
      <c r="W70" s="58"/>
      <c r="X70" s="58"/>
    </row>
    <row r="71" spans="1:24">
      <c r="A71" s="58"/>
      <c r="B71">
        <f t="shared" si="4"/>
        <v>0.79999999999999993</v>
      </c>
      <c r="C71" s="34">
        <f t="shared" si="2"/>
        <v>0.16666666666666666</v>
      </c>
      <c r="D71" s="58"/>
      <c r="E71" s="58"/>
      <c r="F71" s="58"/>
      <c r="G71" s="58"/>
      <c r="H71" s="58"/>
      <c r="I71" s="58"/>
      <c r="J71" s="58"/>
      <c r="K71" s="58"/>
      <c r="L71">
        <f t="shared" si="3"/>
        <v>-3.1000000000000028</v>
      </c>
      <c r="M71">
        <f t="shared" si="0"/>
        <v>2.4396009289591299E-2</v>
      </c>
      <c r="N71" s="58"/>
      <c r="O71" s="58"/>
      <c r="P71">
        <f t="shared" si="8"/>
        <v>19</v>
      </c>
      <c r="Q71">
        <f t="shared" si="7"/>
        <v>4.7144316855638549E-17</v>
      </c>
      <c r="R71" s="58"/>
      <c r="S71" s="58"/>
      <c r="T71">
        <f t="shared" si="5"/>
        <v>1.8000000000000005</v>
      </c>
      <c r="U71" s="53">
        <f t="shared" si="1"/>
        <v>0.18293721203134211</v>
      </c>
      <c r="V71" s="58"/>
      <c r="W71" s="58"/>
      <c r="X71" s="58"/>
    </row>
    <row r="72" spans="1:24">
      <c r="A72" s="58"/>
      <c r="B72">
        <f t="shared" si="4"/>
        <v>0.89999999999999991</v>
      </c>
      <c r="C72" s="34">
        <f t="shared" si="2"/>
        <v>0.16666666666666666</v>
      </c>
      <c r="D72" s="58"/>
      <c r="E72" s="58"/>
      <c r="F72" s="58"/>
      <c r="G72" s="58"/>
      <c r="H72" s="58"/>
      <c r="I72" s="58"/>
      <c r="J72" s="58"/>
      <c r="K72" s="58"/>
      <c r="L72">
        <f t="shared" si="3"/>
        <v>-3.0000000000000027</v>
      </c>
      <c r="M72">
        <f t="shared" si="0"/>
        <v>2.6995483256593959E-2</v>
      </c>
      <c r="N72" s="58"/>
      <c r="O72" s="58"/>
      <c r="P72">
        <f t="shared" si="8"/>
        <v>20</v>
      </c>
      <c r="Q72">
        <f t="shared" si="7"/>
        <v>2.8640172489800099E-16</v>
      </c>
      <c r="R72" s="58"/>
      <c r="S72" s="58"/>
      <c r="T72">
        <f t="shared" si="5"/>
        <v>1.9000000000000006</v>
      </c>
      <c r="U72" s="53">
        <f t="shared" si="1"/>
        <v>0.17693981685400462</v>
      </c>
      <c r="V72" s="58"/>
      <c r="W72" s="58"/>
      <c r="X72" s="58"/>
    </row>
    <row r="73" spans="1:24">
      <c r="A73" s="58"/>
      <c r="B73">
        <f t="shared" si="4"/>
        <v>0.99999999999999989</v>
      </c>
      <c r="C73" s="34">
        <f t="shared" si="2"/>
        <v>0.16666666666666666</v>
      </c>
      <c r="D73" s="58"/>
      <c r="E73" s="58"/>
      <c r="F73" s="58"/>
      <c r="G73" s="58"/>
      <c r="H73" s="58"/>
      <c r="I73" s="58"/>
      <c r="J73" s="58"/>
      <c r="K73" s="58"/>
      <c r="L73">
        <f t="shared" si="3"/>
        <v>-2.9000000000000026</v>
      </c>
      <c r="M73">
        <f t="shared" si="0"/>
        <v>2.9797353034407961E-2</v>
      </c>
      <c r="N73" s="58"/>
      <c r="O73" s="58"/>
      <c r="P73">
        <f t="shared" si="8"/>
        <v>21</v>
      </c>
      <c r="Q73">
        <f t="shared" si="7"/>
        <v>1.6365812851314394E-15</v>
      </c>
      <c r="R73" s="58"/>
      <c r="S73" s="58"/>
      <c r="T73">
        <f t="shared" si="5"/>
        <v>2.0000000000000004</v>
      </c>
      <c r="U73" s="53">
        <f t="shared" si="1"/>
        <v>0.17113903967753066</v>
      </c>
      <c r="V73" s="58"/>
      <c r="W73" s="58"/>
      <c r="X73" s="58"/>
    </row>
    <row r="74" spans="1:24">
      <c r="A74" s="58"/>
      <c r="B74">
        <f t="shared" si="4"/>
        <v>1.0999999999999999</v>
      </c>
      <c r="C74" s="34">
        <f t="shared" si="2"/>
        <v>0.16666666666666666</v>
      </c>
      <c r="D74" s="58"/>
      <c r="E74" s="58"/>
      <c r="F74" s="58"/>
      <c r="G74" s="58"/>
      <c r="H74" s="58"/>
      <c r="I74" s="58"/>
      <c r="J74" s="58"/>
      <c r="K74" s="58"/>
      <c r="L74">
        <f t="shared" si="3"/>
        <v>-2.8000000000000025</v>
      </c>
      <c r="M74">
        <f t="shared" si="0"/>
        <v>3.2807907387338221E-2</v>
      </c>
      <c r="N74" s="58"/>
      <c r="O74" s="58"/>
      <c r="P74">
        <f t="shared" si="8"/>
        <v>22</v>
      </c>
      <c r="Q74">
        <f t="shared" si="7"/>
        <v>8.8152219221852182E-15</v>
      </c>
      <c r="R74" s="58"/>
      <c r="S74" s="58"/>
      <c r="T74">
        <f t="shared" si="5"/>
        <v>2.1000000000000005</v>
      </c>
      <c r="U74" s="53">
        <f t="shared" si="1"/>
        <v>0.16552843459713645</v>
      </c>
      <c r="V74" s="58"/>
      <c r="W74" s="58"/>
      <c r="X74" s="58"/>
    </row>
    <row r="75" spans="1:24">
      <c r="A75" s="58"/>
      <c r="B75">
        <f t="shared" si="4"/>
        <v>1.2</v>
      </c>
      <c r="C75" s="34">
        <f t="shared" si="2"/>
        <v>0.16666666666666666</v>
      </c>
      <c r="D75" s="58"/>
      <c r="E75" s="58"/>
      <c r="F75" s="58"/>
      <c r="G75" s="58"/>
      <c r="H75" s="58"/>
      <c r="I75" s="58"/>
      <c r="J75" s="58"/>
      <c r="K75" s="58"/>
      <c r="L75">
        <f t="shared" si="3"/>
        <v>-2.7000000000000024</v>
      </c>
      <c r="M75">
        <f t="shared" si="0"/>
        <v>3.6032437168108923E-2</v>
      </c>
      <c r="N75" s="58"/>
      <c r="O75" s="58"/>
      <c r="P75">
        <f t="shared" si="8"/>
        <v>23</v>
      </c>
      <c r="Q75">
        <f t="shared" si="7"/>
        <v>4.4842650647637963E-14</v>
      </c>
      <c r="R75" s="58"/>
      <c r="S75" s="58"/>
      <c r="T75">
        <f t="shared" si="5"/>
        <v>2.2000000000000006</v>
      </c>
      <c r="U75" s="53">
        <f t="shared" si="1"/>
        <v>0.16010176702993309</v>
      </c>
      <c r="V75" s="58"/>
      <c r="W75" s="58"/>
      <c r="X75" s="58"/>
    </row>
    <row r="76" spans="1:24">
      <c r="A76" s="58"/>
      <c r="B76">
        <f t="shared" si="4"/>
        <v>1.3</v>
      </c>
      <c r="C76" s="34">
        <f t="shared" si="2"/>
        <v>0.16666666666666666</v>
      </c>
      <c r="D76" s="58"/>
      <c r="E76" s="58"/>
      <c r="F76" s="58"/>
      <c r="G76" s="58"/>
      <c r="H76" s="58"/>
      <c r="I76" s="58"/>
      <c r="J76" s="58"/>
      <c r="K76" s="58"/>
      <c r="L76">
        <f t="shared" si="3"/>
        <v>-2.6000000000000023</v>
      </c>
      <c r="M76">
        <f t="shared" si="0"/>
        <v>3.9475079150446998E-2</v>
      </c>
      <c r="N76" s="58"/>
      <c r="O76" s="58"/>
      <c r="P76">
        <f t="shared" si="8"/>
        <v>24</v>
      </c>
      <c r="Q76">
        <f t="shared" si="7"/>
        <v>2.1580525624175816E-13</v>
      </c>
      <c r="R76" s="58"/>
      <c r="S76" s="58"/>
      <c r="T76">
        <f t="shared" si="5"/>
        <v>2.3000000000000007</v>
      </c>
      <c r="U76" s="53">
        <f t="shared" si="1"/>
        <v>0.15485300678697045</v>
      </c>
      <c r="V76" s="58"/>
      <c r="W76" s="58"/>
      <c r="X76" s="58"/>
    </row>
    <row r="77" spans="1:24">
      <c r="A77" s="58"/>
      <c r="B77">
        <f t="shared" si="4"/>
        <v>1.4000000000000001</v>
      </c>
      <c r="C77" s="34">
        <f t="shared" si="2"/>
        <v>0.16666666666666666</v>
      </c>
      <c r="D77" s="58"/>
      <c r="E77" s="58"/>
      <c r="F77" s="58"/>
      <c r="G77" s="58"/>
      <c r="H77" s="58"/>
      <c r="I77" s="58"/>
      <c r="J77" s="58"/>
      <c r="K77" s="58"/>
      <c r="L77">
        <f t="shared" si="3"/>
        <v>-2.5000000000000022</v>
      </c>
      <c r="M77">
        <f t="shared" si="0"/>
        <v>4.3138659413255676E-2</v>
      </c>
      <c r="N77" s="58"/>
      <c r="O77" s="58"/>
      <c r="P77">
        <f t="shared" si="8"/>
        <v>25</v>
      </c>
      <c r="Q77">
        <f t="shared" si="7"/>
        <v>9.8407196846241316E-13</v>
      </c>
      <c r="R77" s="58"/>
      <c r="S77" s="58"/>
      <c r="T77">
        <f t="shared" si="5"/>
        <v>2.4000000000000008</v>
      </c>
      <c r="U77" s="53">
        <f t="shared" si="1"/>
        <v>0.14977632137240715</v>
      </c>
      <c r="V77" s="58"/>
      <c r="W77" s="58"/>
      <c r="X77" s="58"/>
    </row>
    <row r="78" spans="1:24">
      <c r="A78" s="58"/>
      <c r="B78">
        <f t="shared" si="4"/>
        <v>1.5000000000000002</v>
      </c>
      <c r="C78" s="34">
        <f t="shared" si="2"/>
        <v>0.16666666666666666</v>
      </c>
      <c r="D78" s="58"/>
      <c r="E78" s="58"/>
      <c r="F78" s="58"/>
      <c r="G78" s="58"/>
      <c r="H78" s="58"/>
      <c r="I78" s="58"/>
      <c r="J78" s="58"/>
      <c r="K78" s="58"/>
      <c r="L78">
        <f t="shared" si="3"/>
        <v>-2.4000000000000021</v>
      </c>
      <c r="M78">
        <f t="shared" si="0"/>
        <v>4.7024538688443376E-2</v>
      </c>
      <c r="N78" s="58"/>
      <c r="O78" s="58"/>
      <c r="P78">
        <f t="shared" si="8"/>
        <v>26</v>
      </c>
      <c r="Q78">
        <f t="shared" si="7"/>
        <v>4.2580037096930974E-12</v>
      </c>
      <c r="R78" s="58"/>
      <c r="S78" s="58"/>
      <c r="T78">
        <f t="shared" si="5"/>
        <v>2.5000000000000009</v>
      </c>
      <c r="U78" s="53">
        <f t="shared" si="1"/>
        <v>0.14486606950235936</v>
      </c>
      <c r="V78" s="58"/>
      <c r="W78" s="58"/>
      <c r="X78" s="58"/>
    </row>
    <row r="79" spans="1:24">
      <c r="A79" s="58"/>
      <c r="B79">
        <f t="shared" si="4"/>
        <v>1.6000000000000003</v>
      </c>
      <c r="C79" s="34">
        <f t="shared" si="2"/>
        <v>0.16666666666666666</v>
      </c>
      <c r="D79" s="58"/>
      <c r="E79" s="58"/>
      <c r="F79" s="58"/>
      <c r="G79" s="58"/>
      <c r="H79" s="58"/>
      <c r="I79" s="58"/>
      <c r="J79" s="58"/>
      <c r="K79" s="58"/>
      <c r="L79">
        <f t="shared" si="3"/>
        <v>-2.300000000000002</v>
      </c>
      <c r="M79">
        <f t="shared" si="0"/>
        <v>5.1132462281988929E-2</v>
      </c>
      <c r="N79" s="58"/>
      <c r="O79" s="58"/>
      <c r="P79">
        <f t="shared" si="8"/>
        <v>27</v>
      </c>
      <c r="Q79">
        <f t="shared" si="7"/>
        <v>1.7505126362071773E-11</v>
      </c>
      <c r="R79" s="58"/>
      <c r="S79" s="58"/>
      <c r="T79">
        <f t="shared" si="5"/>
        <v>2.600000000000001</v>
      </c>
      <c r="U79" s="53">
        <f t="shared" si="1"/>
        <v>0.14011679483622727</v>
      </c>
      <c r="V79" s="58"/>
      <c r="W79" s="58"/>
      <c r="X79" s="58"/>
    </row>
    <row r="80" spans="1:24">
      <c r="A80" s="58"/>
      <c r="B80">
        <f t="shared" si="4"/>
        <v>1.7000000000000004</v>
      </c>
      <c r="C80" s="34">
        <f t="shared" si="2"/>
        <v>0.16666666666666666</v>
      </c>
      <c r="D80" s="58"/>
      <c r="E80" s="58"/>
      <c r="F80" s="58"/>
      <c r="G80" s="58"/>
      <c r="H80" s="58"/>
      <c r="I80" s="58"/>
      <c r="J80" s="58"/>
      <c r="K80" s="58"/>
      <c r="L80">
        <f t="shared" si="3"/>
        <v>-2.200000000000002</v>
      </c>
      <c r="M80">
        <f t="shared" si="0"/>
        <v>5.5460417339727695E-2</v>
      </c>
      <c r="N80" s="58"/>
      <c r="O80" s="58"/>
      <c r="P80">
        <f t="shared" si="8"/>
        <v>28</v>
      </c>
      <c r="Q80">
        <f t="shared" si="7"/>
        <v>6.8457547737387651E-11</v>
      </c>
      <c r="R80" s="58"/>
      <c r="S80" s="58"/>
      <c r="T80">
        <f t="shared" si="5"/>
        <v>2.7000000000000011</v>
      </c>
      <c r="U80" s="53">
        <f t="shared" si="1"/>
        <v>0.13552321991353297</v>
      </c>
      <c r="V80" s="58"/>
      <c r="W80" s="58"/>
      <c r="X80" s="58"/>
    </row>
    <row r="81" spans="1:24">
      <c r="A81" s="58"/>
      <c r="B81">
        <f t="shared" si="4"/>
        <v>1.8000000000000005</v>
      </c>
      <c r="C81" s="34">
        <f t="shared" si="2"/>
        <v>0.16666666666666666</v>
      </c>
      <c r="D81" s="58"/>
      <c r="E81" s="58"/>
      <c r="F81" s="58"/>
      <c r="G81" s="58"/>
      <c r="H81" s="58"/>
      <c r="I81" s="58"/>
      <c r="J81" s="58"/>
      <c r="K81" s="58"/>
      <c r="L81">
        <f t="shared" si="3"/>
        <v>-2.1000000000000019</v>
      </c>
      <c r="M81">
        <f t="shared" si="0"/>
        <v>6.0004500348492716E-2</v>
      </c>
      <c r="N81" s="58"/>
      <c r="O81" s="58"/>
      <c r="P81">
        <f t="shared" si="8"/>
        <v>29</v>
      </c>
      <c r="Q81">
        <f t="shared" si="7"/>
        <v>2.5494535019440911E-10</v>
      </c>
      <c r="R81" s="58"/>
      <c r="S81" s="58"/>
      <c r="T81">
        <f t="shared" si="5"/>
        <v>2.8000000000000012</v>
      </c>
      <c r="U81" s="53">
        <f t="shared" si="1"/>
        <v>0.13108024028953269</v>
      </c>
      <c r="V81" s="58"/>
      <c r="W81" s="58"/>
      <c r="X81" s="58"/>
    </row>
    <row r="82" spans="1:24">
      <c r="A82" s="58"/>
      <c r="B82">
        <f t="shared" si="4"/>
        <v>1.9000000000000006</v>
      </c>
      <c r="C82" s="34">
        <f t="shared" si="2"/>
        <v>0.16666666666666666</v>
      </c>
      <c r="D82" s="58"/>
      <c r="E82" s="58"/>
      <c r="F82" s="58"/>
      <c r="G82" s="58"/>
      <c r="H82" s="58"/>
      <c r="I82" s="58"/>
      <c r="J82" s="58"/>
      <c r="K82" s="58"/>
      <c r="L82">
        <f t="shared" si="3"/>
        <v>-2.0000000000000018</v>
      </c>
      <c r="M82">
        <f t="shared" si="0"/>
        <v>6.4758797832945775E-2</v>
      </c>
      <c r="N82" s="58"/>
      <c r="O82" s="58"/>
      <c r="P82">
        <f t="shared" si="8"/>
        <v>30</v>
      </c>
      <c r="Q82">
        <f t="shared" si="7"/>
        <v>9.0505599319014973E-10</v>
      </c>
      <c r="R82" s="58"/>
      <c r="S82" s="58"/>
      <c r="T82">
        <f t="shared" si="5"/>
        <v>2.9000000000000012</v>
      </c>
      <c r="U82" s="53">
        <f t="shared" si="1"/>
        <v>0.12678291886308612</v>
      </c>
      <c r="V82" s="58"/>
      <c r="W82" s="58"/>
      <c r="X82" s="58"/>
    </row>
    <row r="83" spans="1:24">
      <c r="A83" s="58"/>
      <c r="B83">
        <f t="shared" si="4"/>
        <v>2.0000000000000004</v>
      </c>
      <c r="C83" s="34">
        <f t="shared" si="2"/>
        <v>0.16666666666666666</v>
      </c>
      <c r="D83" s="58"/>
      <c r="E83" s="58"/>
      <c r="F83" s="58"/>
      <c r="G83" s="58"/>
      <c r="H83" s="58"/>
      <c r="I83" s="58"/>
      <c r="J83" s="58"/>
      <c r="K83" s="58"/>
      <c r="L83">
        <f t="shared" si="3"/>
        <v>-1.9000000000000017</v>
      </c>
      <c r="M83">
        <f t="shared" si="0"/>
        <v>6.9715283222680058E-2</v>
      </c>
      <c r="N83" s="58"/>
      <c r="O83" s="58"/>
      <c r="P83">
        <f t="shared" si="8"/>
        <v>31</v>
      </c>
      <c r="Q83">
        <f t="shared" si="7"/>
        <v>3.0655122349988806E-9</v>
      </c>
      <c r="R83" s="58"/>
      <c r="S83" s="58"/>
      <c r="T83">
        <f t="shared" si="5"/>
        <v>3.0000000000000013</v>
      </c>
      <c r="U83" s="53">
        <f t="shared" si="1"/>
        <v>0.12262648039048071</v>
      </c>
      <c r="V83" s="58"/>
      <c r="W83" s="58"/>
      <c r="X83" s="58"/>
    </row>
    <row r="84" spans="1:24">
      <c r="A84" s="58"/>
      <c r="B84">
        <f t="shared" si="4"/>
        <v>2.1000000000000005</v>
      </c>
      <c r="C84" s="34">
        <f t="shared" si="2"/>
        <v>0.16666666666666666</v>
      </c>
      <c r="D84" s="58"/>
      <c r="E84" s="58"/>
      <c r="F84" s="58"/>
      <c r="G84" s="58"/>
      <c r="H84" s="58"/>
      <c r="I84" s="58"/>
      <c r="J84" s="58"/>
      <c r="K84" s="58"/>
      <c r="L84">
        <f t="shared" si="3"/>
        <v>-1.8000000000000016</v>
      </c>
      <c r="M84">
        <f t="shared" si="0"/>
        <v>7.4863732817872355E-2</v>
      </c>
      <c r="N84" s="58"/>
      <c r="O84" s="58"/>
      <c r="P84">
        <f t="shared" si="8"/>
        <v>32</v>
      </c>
      <c r="Q84">
        <f t="shared" si="7"/>
        <v>9.9150161350746334E-9</v>
      </c>
      <c r="R84" s="58"/>
      <c r="S84" s="58"/>
      <c r="T84">
        <f t="shared" si="5"/>
        <v>3.1000000000000014</v>
      </c>
      <c r="U84" s="53">
        <f t="shared" si="1"/>
        <v>0.11860630617911394</v>
      </c>
      <c r="V84" s="58"/>
      <c r="W84" s="58"/>
      <c r="X84" s="58"/>
    </row>
    <row r="85" spans="1:24">
      <c r="A85" s="58"/>
      <c r="B85">
        <f t="shared" si="4"/>
        <v>2.2000000000000006</v>
      </c>
      <c r="C85" s="34">
        <f t="shared" si="2"/>
        <v>0.16666666666666666</v>
      </c>
      <c r="D85" s="58"/>
      <c r="E85" s="58"/>
      <c r="F85" s="58"/>
      <c r="G85" s="58"/>
      <c r="H85" s="58"/>
      <c r="I85" s="58"/>
      <c r="J85" s="58"/>
      <c r="K85" s="58"/>
      <c r="L85">
        <f t="shared" si="3"/>
        <v>-1.7000000000000015</v>
      </c>
      <c r="M85">
        <f t="shared" si="0"/>
        <v>8.0191663670959715E-2</v>
      </c>
      <c r="N85" s="58"/>
      <c r="O85" s="58"/>
      <c r="P85">
        <f t="shared" si="8"/>
        <v>33</v>
      </c>
      <c r="Q85">
        <f t="shared" si="7"/>
        <v>3.0646413508412162E-8</v>
      </c>
      <c r="R85" s="58"/>
      <c r="S85" s="58"/>
      <c r="T85">
        <f t="shared" si="5"/>
        <v>3.2000000000000015</v>
      </c>
      <c r="U85" s="53">
        <f t="shared" ref="U85:U116" si="9">_xlfn.EXPON.DIST(T85, V$31, FALSE)</f>
        <v>0.11471792895513741</v>
      </c>
      <c r="V85" s="58"/>
      <c r="W85" s="58"/>
      <c r="X85" s="58"/>
    </row>
    <row r="86" spans="1:24">
      <c r="A86" s="58"/>
      <c r="B86">
        <f t="shared" si="4"/>
        <v>2.3000000000000007</v>
      </c>
      <c r="C86" s="34">
        <f t="shared" si="2"/>
        <v>0.16666666666666666</v>
      </c>
      <c r="D86" s="58"/>
      <c r="E86" s="58"/>
      <c r="F86" s="58"/>
      <c r="G86" s="58"/>
      <c r="H86" s="58"/>
      <c r="I86" s="58"/>
      <c r="J86" s="58"/>
      <c r="K86" s="58"/>
      <c r="L86">
        <f t="shared" si="3"/>
        <v>-1.6000000000000014</v>
      </c>
      <c r="M86">
        <f t="shared" si="0"/>
        <v>8.5684296023903594E-2</v>
      </c>
      <c r="N86" s="58"/>
      <c r="O86" s="58"/>
      <c r="P86">
        <f t="shared" si="8"/>
        <v>34</v>
      </c>
      <c r="Q86">
        <f t="shared" si="7"/>
        <v>9.0587192870454822E-8</v>
      </c>
      <c r="R86" s="58"/>
      <c r="S86" s="58"/>
      <c r="T86">
        <f t="shared" si="5"/>
        <v>3.3000000000000016</v>
      </c>
      <c r="U86" s="53">
        <f t="shared" si="9"/>
        <v>0.11095702789935979</v>
      </c>
      <c r="V86" s="58"/>
      <c r="W86" s="58"/>
      <c r="X86" s="58"/>
    </row>
    <row r="87" spans="1:24">
      <c r="A87" s="58"/>
      <c r="B87">
        <f t="shared" si="4"/>
        <v>2.4000000000000008</v>
      </c>
      <c r="C87" s="34">
        <f t="shared" si="2"/>
        <v>0.16666666666666666</v>
      </c>
      <c r="D87" s="58"/>
      <c r="E87" s="58"/>
      <c r="F87" s="58"/>
      <c r="G87" s="58"/>
      <c r="H87" s="58"/>
      <c r="I87" s="58"/>
      <c r="J87" s="58"/>
      <c r="K87" s="58"/>
      <c r="L87">
        <f t="shared" si="3"/>
        <v>-1.5000000000000013</v>
      </c>
      <c r="M87">
        <f t="shared" si="0"/>
        <v>9.1324542694510888E-2</v>
      </c>
      <c r="N87" s="58"/>
      <c r="O87" s="58"/>
      <c r="P87">
        <f t="shared" si="8"/>
        <v>35</v>
      </c>
      <c r="Q87">
        <f t="shared" si="7"/>
        <v>2.5623234554785476E-7</v>
      </c>
      <c r="R87" s="58"/>
      <c r="S87" s="58"/>
      <c r="T87">
        <f t="shared" si="5"/>
        <v>3.4000000000000017</v>
      </c>
      <c r="U87" s="53">
        <f t="shared" si="9"/>
        <v>0.10731942384589191</v>
      </c>
      <c r="V87" s="58"/>
      <c r="W87" s="58"/>
      <c r="X87" s="58"/>
    </row>
    <row r="88" spans="1:24">
      <c r="A88" s="58"/>
      <c r="B88">
        <f t="shared" si="4"/>
        <v>2.5000000000000009</v>
      </c>
      <c r="C88" s="34">
        <f t="shared" si="2"/>
        <v>0.16666666666666666</v>
      </c>
      <c r="D88" s="58"/>
      <c r="E88" s="58"/>
      <c r="F88" s="58"/>
      <c r="G88" s="58"/>
      <c r="H88" s="58"/>
      <c r="I88" s="58"/>
      <c r="J88" s="58"/>
      <c r="K88" s="58"/>
      <c r="L88">
        <f t="shared" si="3"/>
        <v>-1.4000000000000012</v>
      </c>
      <c r="M88">
        <f t="shared" si="0"/>
        <v>9.7093027491606407E-2</v>
      </c>
      <c r="N88" s="58"/>
      <c r="O88" s="58"/>
      <c r="P88">
        <f t="shared" si="8"/>
        <v>36</v>
      </c>
      <c r="Q88">
        <f t="shared" si="7"/>
        <v>6.9396260252544177E-7</v>
      </c>
      <c r="R88" s="58"/>
      <c r="S88" s="58"/>
      <c r="T88">
        <f t="shared" si="5"/>
        <v>3.5000000000000018</v>
      </c>
      <c r="U88" s="53">
        <f t="shared" si="9"/>
        <v>0.10380107463819917</v>
      </c>
      <c r="V88" s="58"/>
      <c r="W88" s="58"/>
      <c r="X88" s="58"/>
    </row>
    <row r="89" spans="1:24">
      <c r="A89" s="58"/>
      <c r="B89">
        <f t="shared" si="4"/>
        <v>2.600000000000001</v>
      </c>
      <c r="C89" s="34">
        <f t="shared" si="2"/>
        <v>0.16666666666666666</v>
      </c>
      <c r="D89" s="58"/>
      <c r="E89" s="58"/>
      <c r="F89" s="58"/>
      <c r="G89" s="58"/>
      <c r="H89" s="58"/>
      <c r="I89" s="58"/>
      <c r="J89" s="58"/>
      <c r="K89" s="58"/>
      <c r="L89">
        <f t="shared" si="3"/>
        <v>-1.3000000000000012</v>
      </c>
      <c r="M89">
        <f t="shared" si="0"/>
        <v>0.10296813435998731</v>
      </c>
      <c r="N89" s="58"/>
      <c r="O89" s="58"/>
      <c r="P89">
        <f t="shared" si="8"/>
        <v>37</v>
      </c>
      <c r="Q89">
        <f t="shared" si="7"/>
        <v>1.8005516173633144E-6</v>
      </c>
      <c r="R89" s="58"/>
      <c r="S89" s="58"/>
      <c r="T89">
        <f t="shared" si="5"/>
        <v>3.6000000000000019</v>
      </c>
      <c r="U89" s="53">
        <f t="shared" si="9"/>
        <v>0.10039807063740064</v>
      </c>
      <c r="V89" s="58"/>
      <c r="W89" s="58"/>
      <c r="X89" s="58"/>
    </row>
    <row r="90" spans="1:24">
      <c r="A90" s="58"/>
      <c r="B90">
        <f t="shared" si="4"/>
        <v>2.7000000000000011</v>
      </c>
      <c r="C90" s="34">
        <f t="shared" si="2"/>
        <v>0.16666666666666666</v>
      </c>
      <c r="D90" s="58"/>
      <c r="E90" s="58"/>
      <c r="F90" s="58"/>
      <c r="G90" s="58"/>
      <c r="H90" s="58"/>
      <c r="I90" s="58"/>
      <c r="J90" s="58"/>
      <c r="K90" s="58"/>
      <c r="L90">
        <f t="shared" si="3"/>
        <v>-1.2000000000000011</v>
      </c>
      <c r="M90">
        <f t="shared" si="0"/>
        <v>0.10892608851627521</v>
      </c>
      <c r="N90" s="58"/>
      <c r="O90" s="58"/>
      <c r="P90">
        <f t="shared" si="8"/>
        <v>38</v>
      </c>
      <c r="Q90">
        <f t="shared" si="7"/>
        <v>4.4776875747587666E-6</v>
      </c>
      <c r="R90" s="58"/>
      <c r="S90" s="58"/>
      <c r="T90">
        <f t="shared" si="5"/>
        <v>3.700000000000002</v>
      </c>
      <c r="U90" s="53">
        <f t="shared" si="9"/>
        <v>9.7106630377823633E-2</v>
      </c>
      <c r="V90" s="58"/>
      <c r="W90" s="58"/>
      <c r="X90" s="58"/>
    </row>
    <row r="91" spans="1:24">
      <c r="A91" s="58"/>
      <c r="B91">
        <f t="shared" si="4"/>
        <v>2.8000000000000012</v>
      </c>
      <c r="C91" s="34">
        <f t="shared" si="2"/>
        <v>0.16666666666666666</v>
      </c>
      <c r="D91" s="58"/>
      <c r="E91" s="58"/>
      <c r="F91" s="58"/>
      <c r="G91" s="58"/>
      <c r="H91" s="58"/>
      <c r="I91" s="58"/>
      <c r="J91" s="58"/>
      <c r="K91" s="58"/>
      <c r="L91">
        <f t="shared" si="3"/>
        <v>-1.100000000000001</v>
      </c>
      <c r="M91">
        <f t="shared" si="0"/>
        <v>0.11494107034211647</v>
      </c>
      <c r="N91" s="58"/>
      <c r="O91" s="58"/>
      <c r="P91">
        <f t="shared" si="8"/>
        <v>39</v>
      </c>
      <c r="Q91">
        <f t="shared" si="7"/>
        <v>1.0677562678270952E-5</v>
      </c>
      <c r="R91" s="58"/>
      <c r="S91" s="58"/>
      <c r="T91">
        <f t="shared" si="5"/>
        <v>3.800000000000002</v>
      </c>
      <c r="U91" s="53">
        <f t="shared" si="9"/>
        <v>9.3923096364986053E-2</v>
      </c>
      <c r="V91" s="58"/>
      <c r="W91" s="58"/>
      <c r="X91" s="58"/>
    </row>
    <row r="92" spans="1:24">
      <c r="A92" s="58"/>
      <c r="B92">
        <f t="shared" si="4"/>
        <v>2.9000000000000012</v>
      </c>
      <c r="C92" s="34">
        <f t="shared" si="2"/>
        <v>0.16666666666666666</v>
      </c>
      <c r="D92" s="58"/>
      <c r="E92" s="58"/>
      <c r="F92" s="58"/>
      <c r="G92" s="58"/>
      <c r="H92" s="58"/>
      <c r="I92" s="58"/>
      <c r="J92" s="58"/>
      <c r="K92" s="58"/>
      <c r="L92">
        <f t="shared" si="3"/>
        <v>-1.0000000000000009</v>
      </c>
      <c r="M92">
        <f t="shared" si="0"/>
        <v>0.12098536225957164</v>
      </c>
      <c r="N92" s="58"/>
      <c r="O92" s="58"/>
      <c r="P92">
        <f t="shared" si="8"/>
        <v>40</v>
      </c>
      <c r="Q92">
        <f t="shared" si="7"/>
        <v>2.4424924626544809E-5</v>
      </c>
      <c r="R92" s="58"/>
      <c r="S92" s="58"/>
      <c r="T92">
        <f t="shared" si="5"/>
        <v>3.9000000000000021</v>
      </c>
      <c r="U92" s="53">
        <f t="shared" si="9"/>
        <v>9.0843931011337475E-2</v>
      </c>
      <c r="V92" s="58"/>
      <c r="W92" s="58"/>
      <c r="X92" s="58"/>
    </row>
    <row r="93" spans="1:24">
      <c r="A93" s="58"/>
      <c r="B93">
        <f t="shared" si="4"/>
        <v>3.0000000000000013</v>
      </c>
      <c r="C93" s="34">
        <f t="shared" si="2"/>
        <v>0.16666666666666666</v>
      </c>
      <c r="D93" s="58"/>
      <c r="E93" s="58"/>
      <c r="F93" s="58"/>
      <c r="G93" s="58"/>
      <c r="H93" s="58"/>
      <c r="I93" s="58"/>
      <c r="J93" s="58"/>
      <c r="K93" s="58"/>
      <c r="L93">
        <f t="shared" si="3"/>
        <v>-0.90000000000000091</v>
      </c>
      <c r="M93">
        <f t="shared" si="0"/>
        <v>0.12702952823459446</v>
      </c>
      <c r="N93" s="58"/>
      <c r="O93" s="58"/>
      <c r="P93">
        <f t="shared" si="8"/>
        <v>41</v>
      </c>
      <c r="Q93">
        <f t="shared" si="7"/>
        <v>5.361568820461044E-5</v>
      </c>
      <c r="R93" s="58"/>
      <c r="S93" s="58"/>
      <c r="T93">
        <f t="shared" si="5"/>
        <v>4.0000000000000018</v>
      </c>
      <c r="U93" s="53">
        <f t="shared" si="9"/>
        <v>8.7865712705242197E-2</v>
      </c>
      <c r="V93" s="58"/>
      <c r="W93" s="58"/>
      <c r="X93" s="58"/>
    </row>
    <row r="94" spans="1:24">
      <c r="A94" s="58"/>
      <c r="B94">
        <f t="shared" si="4"/>
        <v>3.1000000000000014</v>
      </c>
      <c r="C94" s="34">
        <f t="shared" si="2"/>
        <v>0.16666666666666666</v>
      </c>
      <c r="D94" s="58"/>
      <c r="E94" s="58"/>
      <c r="F94" s="58"/>
      <c r="G94" s="58"/>
      <c r="H94" s="58"/>
      <c r="I94" s="58"/>
      <c r="J94" s="58"/>
      <c r="K94" s="58"/>
      <c r="L94">
        <f t="shared" si="3"/>
        <v>-0.80000000000000093</v>
      </c>
      <c r="M94">
        <f t="shared" si="0"/>
        <v>0.13304262494937738</v>
      </c>
      <c r="N94" s="58"/>
      <c r="O94" s="58"/>
      <c r="P94">
        <f t="shared" si="8"/>
        <v>42</v>
      </c>
      <c r="Q94">
        <f t="shared" si="7"/>
        <v>1.1297591443114323E-4</v>
      </c>
      <c r="R94" s="58"/>
      <c r="S94" s="58"/>
      <c r="T94">
        <f t="shared" si="5"/>
        <v>4.1000000000000014</v>
      </c>
      <c r="U94" s="53">
        <f t="shared" si="9"/>
        <v>8.4985132008836617E-2</v>
      </c>
      <c r="V94" s="58"/>
      <c r="W94" s="58"/>
      <c r="X94" s="58"/>
    </row>
    <row r="95" spans="1:24">
      <c r="A95" s="58"/>
      <c r="B95">
        <f t="shared" si="4"/>
        <v>3.2000000000000015</v>
      </c>
      <c r="C95" s="34">
        <f t="shared" si="2"/>
        <v>0.16666666666666666</v>
      </c>
      <c r="D95" s="58"/>
      <c r="E95" s="58"/>
      <c r="F95" s="58"/>
      <c r="G95" s="58"/>
      <c r="H95" s="58"/>
      <c r="I95" s="58"/>
      <c r="J95" s="58"/>
      <c r="K95" s="58"/>
      <c r="L95">
        <f t="shared" si="3"/>
        <v>-0.70000000000000095</v>
      </c>
      <c r="M95">
        <f t="shared" si="0"/>
        <v>0.13899244306549818</v>
      </c>
      <c r="N95" s="58"/>
      <c r="O95" s="58"/>
      <c r="P95">
        <f t="shared" si="8"/>
        <v>43</v>
      </c>
      <c r="Q95">
        <f t="shared" si="7"/>
        <v>2.2857917570952245E-4</v>
      </c>
      <c r="R95" s="58"/>
      <c r="S95" s="58"/>
      <c r="T95">
        <f t="shared" si="5"/>
        <v>4.2000000000000011</v>
      </c>
      <c r="U95" s="53">
        <f t="shared" si="9"/>
        <v>8.219898798053546E-2</v>
      </c>
      <c r="V95" s="58"/>
      <c r="W95" s="58"/>
      <c r="X95" s="58"/>
    </row>
    <row r="96" spans="1:24">
      <c r="A96" s="58"/>
      <c r="B96">
        <f t="shared" si="4"/>
        <v>3.3000000000000016</v>
      </c>
      <c r="C96" s="34">
        <f t="shared" si="2"/>
        <v>0.16666666666666666</v>
      </c>
      <c r="D96" s="58"/>
      <c r="E96" s="58"/>
      <c r="F96" s="58"/>
      <c r="G96" s="58"/>
      <c r="H96" s="58"/>
      <c r="I96" s="58"/>
      <c r="J96" s="58"/>
      <c r="K96" s="58"/>
      <c r="L96">
        <f t="shared" si="3"/>
        <v>-0.60000000000000098</v>
      </c>
      <c r="M96">
        <f t="shared" si="0"/>
        <v>0.14484577638074131</v>
      </c>
      <c r="N96" s="58"/>
      <c r="O96" s="58"/>
      <c r="P96">
        <f t="shared" si="8"/>
        <v>44</v>
      </c>
      <c r="Q96">
        <f t="shared" si="7"/>
        <v>4.4417089825373113E-4</v>
      </c>
      <c r="R96" s="58"/>
      <c r="S96" s="58"/>
      <c r="T96">
        <f t="shared" si="5"/>
        <v>4.3000000000000007</v>
      </c>
      <c r="U96" s="53">
        <f t="shared" si="9"/>
        <v>7.9504184618100784E-2</v>
      </c>
      <c r="V96" s="58"/>
      <c r="W96" s="58"/>
      <c r="X96" s="58"/>
    </row>
    <row r="97" spans="1:24">
      <c r="A97" s="58"/>
      <c r="B97">
        <f t="shared" si="4"/>
        <v>3.4000000000000017</v>
      </c>
      <c r="C97" s="34">
        <f t="shared" si="2"/>
        <v>0.16666666666666666</v>
      </c>
      <c r="D97" s="58"/>
      <c r="E97" s="58"/>
      <c r="F97" s="58"/>
      <c r="G97" s="58"/>
      <c r="H97" s="58"/>
      <c r="I97" s="58"/>
      <c r="J97" s="58"/>
      <c r="K97" s="58"/>
      <c r="L97">
        <f t="shared" si="3"/>
        <v>-0.500000000000001</v>
      </c>
      <c r="M97">
        <f t="shared" si="0"/>
        <v>0.15056871607740216</v>
      </c>
      <c r="N97" s="58"/>
      <c r="O97" s="58"/>
      <c r="P97">
        <f t="shared" si="8"/>
        <v>45</v>
      </c>
      <c r="Q97">
        <f t="shared" si="7"/>
        <v>8.2911901007363172E-4</v>
      </c>
      <c r="R97" s="58"/>
      <c r="S97" s="58"/>
      <c r="T97">
        <f t="shared" si="5"/>
        <v>4.4000000000000004</v>
      </c>
      <c r="U97" s="53">
        <f t="shared" si="9"/>
        <v>7.6897727418320933E-2</v>
      </c>
      <c r="V97" s="58"/>
      <c r="W97" s="58"/>
      <c r="X97" s="58"/>
    </row>
    <row r="98" spans="1:24">
      <c r="A98" s="58"/>
      <c r="B98">
        <f t="shared" si="4"/>
        <v>3.5000000000000018</v>
      </c>
      <c r="C98" s="34">
        <f t="shared" si="2"/>
        <v>0.16666666666666666</v>
      </c>
      <c r="D98" s="58"/>
      <c r="E98" s="58"/>
      <c r="F98" s="58"/>
      <c r="G98" s="58"/>
      <c r="H98" s="58"/>
      <c r="I98" s="58"/>
      <c r="J98" s="58"/>
      <c r="K98" s="58"/>
      <c r="L98">
        <f t="shared" si="3"/>
        <v>-0.40000000000000102</v>
      </c>
      <c r="M98">
        <f t="shared" si="0"/>
        <v>0.15612696668338058</v>
      </c>
      <c r="N98" s="58"/>
      <c r="O98" s="58"/>
      <c r="P98">
        <f t="shared" si="8"/>
        <v>46</v>
      </c>
      <c r="Q98">
        <f t="shared" si="7"/>
        <v>1.4870069202407531E-3</v>
      </c>
      <c r="R98" s="58"/>
      <c r="S98" s="58"/>
      <c r="T98">
        <f t="shared" si="5"/>
        <v>4.5</v>
      </c>
      <c r="U98" s="53">
        <f t="shared" si="9"/>
        <v>7.4376720049476597E-2</v>
      </c>
      <c r="V98" s="58"/>
      <c r="W98" s="58"/>
      <c r="X98" s="58"/>
    </row>
    <row r="99" spans="1:24">
      <c r="A99" s="58"/>
      <c r="B99">
        <f t="shared" si="4"/>
        <v>3.6000000000000019</v>
      </c>
      <c r="C99" s="34">
        <f t="shared" si="2"/>
        <v>0.16666666666666666</v>
      </c>
      <c r="D99" s="58"/>
      <c r="E99" s="58"/>
      <c r="F99" s="58"/>
      <c r="G99" s="58"/>
      <c r="H99" s="58"/>
      <c r="I99" s="58"/>
      <c r="J99" s="58"/>
      <c r="K99" s="58"/>
      <c r="L99">
        <f t="shared" si="3"/>
        <v>-0.30000000000000104</v>
      </c>
      <c r="M99">
        <f t="shared" si="0"/>
        <v>0.16148617983395708</v>
      </c>
      <c r="N99" s="58"/>
      <c r="O99" s="58"/>
      <c r="P99">
        <f t="shared" si="8"/>
        <v>47</v>
      </c>
      <c r="Q99">
        <f t="shared" si="7"/>
        <v>2.5627140540319397E-3</v>
      </c>
      <c r="R99" s="58"/>
      <c r="S99" s="58"/>
      <c r="T99">
        <f t="shared" si="5"/>
        <v>4.5999999999999996</v>
      </c>
      <c r="U99" s="53">
        <f t="shared" si="9"/>
        <v>7.1938361132896589E-2</v>
      </c>
      <c r="V99" s="58"/>
      <c r="W99" s="58"/>
      <c r="X99" s="58"/>
    </row>
    <row r="100" spans="1:24">
      <c r="A100" s="58"/>
      <c r="B100">
        <f t="shared" si="4"/>
        <v>3.700000000000002</v>
      </c>
      <c r="C100" s="34">
        <f t="shared" si="2"/>
        <v>0.16666666666666666</v>
      </c>
      <c r="D100" s="58"/>
      <c r="E100" s="58"/>
      <c r="F100" s="58"/>
      <c r="G100" s="58"/>
      <c r="H100" s="58"/>
      <c r="I100" s="58"/>
      <c r="J100" s="58"/>
      <c r="K100" s="58"/>
      <c r="L100">
        <f t="shared" si="3"/>
        <v>-0.20000000000000104</v>
      </c>
      <c r="M100">
        <f t="shared" si="0"/>
        <v>0.16661230144589978</v>
      </c>
      <c r="N100" s="58"/>
      <c r="O100" s="58"/>
      <c r="P100">
        <f t="shared" si="8"/>
        <v>48</v>
      </c>
      <c r="Q100">
        <f t="shared" si="7"/>
        <v>4.2444951519903847E-3</v>
      </c>
      <c r="R100" s="58"/>
      <c r="S100" s="58"/>
      <c r="T100">
        <f t="shared" si="5"/>
        <v>4.6999999999999993</v>
      </c>
      <c r="U100" s="53">
        <f t="shared" si="9"/>
        <v>6.9579941130026551E-2</v>
      </c>
      <c r="V100" s="58"/>
      <c r="W100" s="58"/>
      <c r="X100" s="58"/>
    </row>
    <row r="101" spans="1:24">
      <c r="A101" s="58"/>
      <c r="B101">
        <f t="shared" si="4"/>
        <v>3.800000000000002</v>
      </c>
      <c r="C101" s="34">
        <f t="shared" si="2"/>
        <v>0.16666666666666666</v>
      </c>
      <c r="D101" s="58"/>
      <c r="E101" s="58"/>
      <c r="F101" s="58"/>
      <c r="G101" s="58"/>
      <c r="H101" s="58"/>
      <c r="I101" s="58"/>
      <c r="J101" s="58"/>
      <c r="K101" s="58"/>
      <c r="L101">
        <f t="shared" si="3"/>
        <v>-0.10000000000000103</v>
      </c>
      <c r="M101">
        <f t="shared" si="0"/>
        <v>0.17147192750969192</v>
      </c>
      <c r="N101" s="58"/>
      <c r="O101" s="58"/>
      <c r="P101">
        <f t="shared" si="8"/>
        <v>49</v>
      </c>
      <c r="Q101">
        <f t="shared" si="7"/>
        <v>6.7565433031683874E-3</v>
      </c>
      <c r="R101" s="58"/>
      <c r="S101" s="58"/>
      <c r="T101">
        <f t="shared" si="5"/>
        <v>4.7999999999999989</v>
      </c>
      <c r="U101" s="53">
        <f t="shared" si="9"/>
        <v>6.7298839331551813E-2</v>
      </c>
      <c r="V101" s="58"/>
      <c r="W101" s="58"/>
      <c r="X101" s="58"/>
    </row>
    <row r="102" spans="1:24">
      <c r="A102" s="58"/>
      <c r="B102">
        <f t="shared" si="4"/>
        <v>3.9000000000000021</v>
      </c>
      <c r="C102" s="34">
        <f t="shared" si="2"/>
        <v>0.16666666666666666</v>
      </c>
      <c r="D102" s="58"/>
      <c r="E102" s="58"/>
      <c r="F102" s="58"/>
      <c r="G102" s="58"/>
      <c r="H102" s="58"/>
      <c r="I102" s="58"/>
      <c r="J102" s="58"/>
      <c r="K102" s="58"/>
      <c r="L102">
        <f t="shared" si="3"/>
        <v>-1.0269562977782698E-15</v>
      </c>
      <c r="M102">
        <f t="shared" si="0"/>
        <v>0.17603266338214971</v>
      </c>
      <c r="N102" s="58"/>
      <c r="O102" s="58"/>
      <c r="P102">
        <f t="shared" si="8"/>
        <v>50</v>
      </c>
      <c r="Q102">
        <f t="shared" si="7"/>
        <v>1.0337511253847602E-2</v>
      </c>
      <c r="R102" s="58"/>
      <c r="S102" s="58"/>
      <c r="T102">
        <f t="shared" si="5"/>
        <v>4.8999999999999986</v>
      </c>
      <c r="U102" s="53">
        <f t="shared" si="9"/>
        <v>6.5092520945228605E-2</v>
      </c>
      <c r="V102" s="58"/>
      <c r="W102" s="58"/>
      <c r="X102" s="58"/>
    </row>
    <row r="103" spans="1:24">
      <c r="A103" s="58"/>
      <c r="B103">
        <f t="shared" si="4"/>
        <v>4.0000000000000018</v>
      </c>
      <c r="C103" s="34">
        <f t="shared" si="2"/>
        <v>0.16666666666666666</v>
      </c>
      <c r="D103" s="58"/>
      <c r="E103" s="58"/>
      <c r="F103" s="58"/>
      <c r="G103" s="58"/>
      <c r="H103" s="58"/>
      <c r="I103" s="58"/>
      <c r="J103" s="58"/>
      <c r="K103" s="58"/>
      <c r="L103">
        <f t="shared" si="3"/>
        <v>9.9999999999998979E-2</v>
      </c>
      <c r="M103">
        <f t="shared" si="0"/>
        <v>0.18026348123082395</v>
      </c>
      <c r="N103" s="58"/>
      <c r="O103" s="58"/>
      <c r="P103">
        <f t="shared" si="8"/>
        <v>51</v>
      </c>
      <c r="Q103">
        <f t="shared" si="7"/>
        <v>1.5202222432128865E-2</v>
      </c>
      <c r="R103" s="58"/>
      <c r="S103" s="58"/>
      <c r="T103">
        <f t="shared" si="5"/>
        <v>4.9999999999999982</v>
      </c>
      <c r="U103" s="53">
        <f t="shared" si="9"/>
        <v>6.2958534279187309E-2</v>
      </c>
      <c r="V103" s="58"/>
      <c r="W103" s="58"/>
      <c r="X103" s="58"/>
    </row>
    <row r="104" spans="1:24">
      <c r="A104" s="58"/>
      <c r="B104">
        <f t="shared" si="4"/>
        <v>4.1000000000000014</v>
      </c>
      <c r="C104" s="34">
        <f t="shared" si="2"/>
        <v>0.16666666666666666</v>
      </c>
      <c r="D104" s="58"/>
      <c r="E104" s="58"/>
      <c r="F104" s="58"/>
      <c r="G104" s="58"/>
      <c r="H104" s="58"/>
      <c r="I104" s="58"/>
      <c r="J104" s="58"/>
      <c r="K104" s="58"/>
      <c r="L104">
        <f t="shared" si="3"/>
        <v>0.19999999999999898</v>
      </c>
      <c r="M104">
        <f t="shared" si="0"/>
        <v>0.18413507015166164</v>
      </c>
      <c r="N104" s="58"/>
      <c r="O104" s="58"/>
      <c r="P104">
        <f t="shared" si="8"/>
        <v>52</v>
      </c>
      <c r="Q104">
        <f t="shared" si="7"/>
        <v>2.1487756706951373E-2</v>
      </c>
      <c r="R104" s="58"/>
      <c r="S104" s="58"/>
      <c r="T104">
        <f t="shared" si="5"/>
        <v>5.0999999999999979</v>
      </c>
      <c r="U104" s="53">
        <f t="shared" si="9"/>
        <v>6.0894508017578258E-2</v>
      </c>
      <c r="V104" s="58"/>
      <c r="W104" s="58"/>
      <c r="X104" s="58"/>
    </row>
    <row r="105" spans="1:24">
      <c r="A105" s="58"/>
      <c r="B105">
        <f t="shared" si="4"/>
        <v>4.2000000000000011</v>
      </c>
      <c r="C105" s="34">
        <f t="shared" si="2"/>
        <v>0.16666666666666666</v>
      </c>
      <c r="D105" s="58"/>
      <c r="E105" s="58"/>
      <c r="F105" s="58"/>
      <c r="G105" s="58"/>
      <c r="H105" s="58"/>
      <c r="I105" s="58"/>
      <c r="J105" s="58"/>
      <c r="K105" s="58"/>
      <c r="L105">
        <f t="shared" si="3"/>
        <v>0.29999999999999899</v>
      </c>
      <c r="M105">
        <f t="shared" si="0"/>
        <v>0.1876201734584689</v>
      </c>
      <c r="N105" s="58"/>
      <c r="O105" s="58"/>
      <c r="P105">
        <f t="shared" si="8"/>
        <v>53</v>
      </c>
      <c r="Q105">
        <f t="shared" si="7"/>
        <v>2.9190914771707512E-2</v>
      </c>
      <c r="R105" s="58"/>
      <c r="S105" s="58"/>
      <c r="T105">
        <f t="shared" si="5"/>
        <v>5.1999999999999975</v>
      </c>
      <c r="U105" s="53">
        <f t="shared" si="9"/>
        <v>5.8898148585532287E-2</v>
      </c>
      <c r="V105" s="58"/>
      <c r="W105" s="58"/>
      <c r="X105" s="58"/>
    </row>
    <row r="106" spans="1:24">
      <c r="A106" s="58"/>
      <c r="B106">
        <f t="shared" si="4"/>
        <v>4.3000000000000007</v>
      </c>
      <c r="C106" s="34">
        <f t="shared" si="2"/>
        <v>0.16666666666666666</v>
      </c>
      <c r="D106" s="58"/>
      <c r="E106" s="58"/>
      <c r="F106" s="58"/>
      <c r="G106" s="58"/>
      <c r="H106" s="58"/>
      <c r="I106" s="58"/>
      <c r="J106" s="58"/>
      <c r="K106" s="58"/>
      <c r="L106">
        <f t="shared" si="3"/>
        <v>0.39999999999999902</v>
      </c>
      <c r="M106">
        <f t="shared" si="0"/>
        <v>0.19069390773026201</v>
      </c>
      <c r="N106" s="58"/>
      <c r="O106" s="58"/>
      <c r="P106">
        <f t="shared" si="8"/>
        <v>54</v>
      </c>
      <c r="Q106">
        <f t="shared" si="7"/>
        <v>3.8110360951951451E-2</v>
      </c>
      <c r="R106" s="58"/>
      <c r="S106" s="58"/>
      <c r="T106">
        <f t="shared" si="5"/>
        <v>5.2999999999999972</v>
      </c>
      <c r="U106" s="53">
        <f t="shared" si="9"/>
        <v>5.6967237600508321E-2</v>
      </c>
      <c r="V106" s="58"/>
      <c r="W106" s="58"/>
      <c r="X106" s="58"/>
    </row>
    <row r="107" spans="1:24">
      <c r="A107" s="58"/>
      <c r="B107">
        <f t="shared" si="4"/>
        <v>4.4000000000000004</v>
      </c>
      <c r="C107" s="34">
        <f t="shared" si="2"/>
        <v>0.16666666666666666</v>
      </c>
      <c r="D107" s="58"/>
      <c r="E107" s="58"/>
      <c r="F107" s="58"/>
      <c r="G107" s="58"/>
      <c r="H107" s="58"/>
      <c r="I107" s="58"/>
      <c r="J107" s="58"/>
      <c r="K107" s="58"/>
      <c r="L107">
        <f t="shared" si="3"/>
        <v>0.499999999999999</v>
      </c>
      <c r="M107">
        <f t="shared" si="0"/>
        <v>0.19333405840142459</v>
      </c>
      <c r="N107" s="58"/>
      <c r="O107" s="58"/>
      <c r="P107">
        <f t="shared" si="8"/>
        <v>55</v>
      </c>
      <c r="Q107">
        <f t="shared" si="7"/>
        <v>4.781118010335729E-2</v>
      </c>
      <c r="R107" s="58"/>
      <c r="S107" s="58"/>
      <c r="T107">
        <f t="shared" si="5"/>
        <v>5.3999999999999968</v>
      </c>
      <c r="U107" s="53">
        <f t="shared" si="9"/>
        <v>5.5099629407195573E-2</v>
      </c>
      <c r="V107" s="58"/>
      <c r="W107" s="58"/>
      <c r="X107" s="58"/>
    </row>
    <row r="108" spans="1:24">
      <c r="A108" s="58"/>
      <c r="B108">
        <f t="shared" si="4"/>
        <v>4.5</v>
      </c>
      <c r="C108" s="34">
        <f t="shared" si="2"/>
        <v>0.16666666666666666</v>
      </c>
      <c r="D108" s="58"/>
      <c r="E108" s="58"/>
      <c r="F108" s="58"/>
      <c r="G108" s="58"/>
      <c r="H108" s="58"/>
      <c r="I108" s="58"/>
      <c r="J108" s="58"/>
      <c r="K108" s="58"/>
      <c r="L108">
        <f t="shared" si="3"/>
        <v>0.59999999999999898</v>
      </c>
      <c r="M108">
        <f t="shared" si="0"/>
        <v>0.19552134698772794</v>
      </c>
      <c r="N108" s="58"/>
      <c r="O108" s="58"/>
      <c r="P108">
        <f t="shared" si="8"/>
        <v>56</v>
      </c>
      <c r="Q108">
        <f t="shared" si="7"/>
        <v>5.7629547446011016E-2</v>
      </c>
      <c r="R108" s="58"/>
      <c r="S108" s="58"/>
      <c r="T108">
        <f t="shared" si="5"/>
        <v>5.4999999999999964</v>
      </c>
      <c r="U108" s="53">
        <f t="shared" si="9"/>
        <v>5.3293248693231363E-2</v>
      </c>
      <c r="V108" s="58"/>
      <c r="W108" s="58"/>
      <c r="X108" s="58"/>
    </row>
    <row r="109" spans="1:24">
      <c r="A109" s="58"/>
      <c r="B109">
        <f t="shared" si="4"/>
        <v>4.5999999999999996</v>
      </c>
      <c r="C109" s="34">
        <f t="shared" si="2"/>
        <v>0.16666666666666666</v>
      </c>
      <c r="D109" s="58"/>
      <c r="E109" s="58"/>
      <c r="F109" s="58"/>
      <c r="G109" s="58"/>
      <c r="H109" s="58"/>
      <c r="I109" s="58"/>
      <c r="J109" s="58"/>
      <c r="K109" s="58"/>
      <c r="L109">
        <f t="shared" si="3"/>
        <v>0.69999999999999896</v>
      </c>
      <c r="M109">
        <f t="shared" si="0"/>
        <v>0.19723966545394445</v>
      </c>
      <c r="N109" s="58"/>
      <c r="O109" s="58"/>
      <c r="P109">
        <f t="shared" si="8"/>
        <v>57</v>
      </c>
      <c r="Q109">
        <f t="shared" si="7"/>
        <v>6.6728949674328547E-2</v>
      </c>
      <c r="R109" s="58"/>
      <c r="S109" s="58"/>
      <c r="T109">
        <f t="shared" si="5"/>
        <v>5.5999999999999961</v>
      </c>
      <c r="U109" s="53">
        <f t="shared" si="9"/>
        <v>5.1546088183084995E-2</v>
      </c>
      <c r="V109" s="58"/>
      <c r="W109" s="58"/>
      <c r="X109" s="58"/>
    </row>
    <row r="110" spans="1:24">
      <c r="A110" s="58"/>
      <c r="B110">
        <f t="shared" si="4"/>
        <v>4.6999999999999993</v>
      </c>
      <c r="C110" s="34">
        <f t="shared" si="2"/>
        <v>0.16666666666666666</v>
      </c>
      <c r="D110" s="58"/>
      <c r="E110" s="58"/>
      <c r="F110" s="58"/>
      <c r="G110" s="58"/>
      <c r="H110" s="58"/>
      <c r="I110" s="58"/>
      <c r="J110" s="58"/>
      <c r="K110" s="58"/>
      <c r="L110">
        <f t="shared" si="3"/>
        <v>0.79999999999999893</v>
      </c>
      <c r="M110">
        <f t="shared" si="0"/>
        <v>0.19847627373850588</v>
      </c>
      <c r="N110" s="58"/>
      <c r="O110" s="58"/>
      <c r="P110">
        <f t="shared" si="8"/>
        <v>58</v>
      </c>
      <c r="Q110">
        <f t="shared" si="7"/>
        <v>7.420719403438257E-2</v>
      </c>
      <c r="R110" s="58"/>
      <c r="S110" s="58"/>
      <c r="T110">
        <f t="shared" si="5"/>
        <v>5.6999999999999957</v>
      </c>
      <c r="U110" s="53">
        <f t="shared" si="9"/>
        <v>4.9856206407545081E-2</v>
      </c>
      <c r="V110" s="58"/>
      <c r="W110" s="58"/>
      <c r="X110" s="58"/>
    </row>
    <row r="111" spans="1:24">
      <c r="A111" s="58"/>
      <c r="B111">
        <f t="shared" si="4"/>
        <v>4.7999999999999989</v>
      </c>
      <c r="C111" s="34">
        <f t="shared" si="2"/>
        <v>0.16666666666666666</v>
      </c>
      <c r="D111" s="58"/>
      <c r="E111" s="58"/>
      <c r="F111" s="58"/>
      <c r="G111" s="58"/>
      <c r="H111" s="58"/>
      <c r="I111" s="58"/>
      <c r="J111" s="58"/>
      <c r="K111" s="58"/>
      <c r="L111">
        <f t="shared" si="3"/>
        <v>0.89999999999999891</v>
      </c>
      <c r="M111">
        <f t="shared" si="0"/>
        <v>0.19922195704738199</v>
      </c>
      <c r="N111" s="58"/>
      <c r="O111" s="58"/>
      <c r="P111">
        <f t="shared" si="8"/>
        <v>59</v>
      </c>
      <c r="Q111">
        <f t="shared" si="7"/>
        <v>7.9238190240103465E-2</v>
      </c>
      <c r="R111" s="58"/>
      <c r="S111" s="58"/>
      <c r="T111">
        <f t="shared" si="5"/>
        <v>5.7999999999999954</v>
      </c>
      <c r="U111" s="53">
        <f t="shared" si="9"/>
        <v>4.8221725546331758E-2</v>
      </c>
      <c r="V111" s="58"/>
      <c r="W111" s="58"/>
      <c r="X111" s="58"/>
    </row>
    <row r="112" spans="1:24">
      <c r="A112" s="58"/>
      <c r="B112">
        <f t="shared" si="4"/>
        <v>4.8999999999999986</v>
      </c>
      <c r="C112" s="34">
        <f t="shared" si="2"/>
        <v>0.16666666666666666</v>
      </c>
      <c r="D112" s="58"/>
      <c r="E112" s="58"/>
      <c r="F112" s="58"/>
      <c r="G112" s="58"/>
      <c r="H112" s="58"/>
      <c r="I112" s="58"/>
      <c r="J112" s="58"/>
      <c r="K112" s="58"/>
      <c r="L112">
        <f t="shared" si="3"/>
        <v>0.99999999999999889</v>
      </c>
      <c r="M112">
        <f t="shared" si="0"/>
        <v>0.19947114020071635</v>
      </c>
      <c r="N112" s="58"/>
      <c r="O112" s="58"/>
      <c r="P112">
        <f t="shared" si="8"/>
        <v>60</v>
      </c>
      <c r="Q112">
        <f t="shared" si="7"/>
        <v>8.1219144996106066E-2</v>
      </c>
      <c r="R112" s="58"/>
      <c r="S112" s="58"/>
      <c r="T112">
        <f t="shared" si="5"/>
        <v>5.899999999999995</v>
      </c>
      <c r="U112" s="53">
        <f t="shared" si="9"/>
        <v>4.664082934143654E-2</v>
      </c>
      <c r="V112" s="58"/>
      <c r="W112" s="58"/>
      <c r="X112" s="58"/>
    </row>
    <row r="113" spans="1:24">
      <c r="A113" s="58"/>
      <c r="B113">
        <f t="shared" si="4"/>
        <v>4.9999999999999982</v>
      </c>
      <c r="C113" s="34">
        <f t="shared" si="2"/>
        <v>0.16666666666666666</v>
      </c>
      <c r="D113" s="58"/>
      <c r="E113" s="58"/>
      <c r="F113" s="58"/>
      <c r="G113" s="58"/>
      <c r="H113" s="58"/>
      <c r="I113" s="58"/>
      <c r="J113" s="58"/>
      <c r="K113" s="58"/>
      <c r="L113">
        <f t="shared" si="3"/>
        <v>1.099999999999999</v>
      </c>
      <c r="M113">
        <f t="shared" si="0"/>
        <v>0.19922195704738202</v>
      </c>
      <c r="N113" s="58"/>
      <c r="O113" s="58"/>
      <c r="P113">
        <f t="shared" si="8"/>
        <v>61</v>
      </c>
      <c r="Q113">
        <f t="shared" si="7"/>
        <v>7.9887683602727272E-2</v>
      </c>
      <c r="R113" s="58"/>
      <c r="S113" s="58"/>
      <c r="T113">
        <f t="shared" si="5"/>
        <v>5.9999999999999947</v>
      </c>
      <c r="U113" s="53">
        <f t="shared" si="9"/>
        <v>4.5111761078870972E-2</v>
      </c>
      <c r="V113" s="58"/>
      <c r="W113" s="58"/>
      <c r="X113" s="58"/>
    </row>
    <row r="114" spans="1:24">
      <c r="A114" s="58"/>
      <c r="B114">
        <f t="shared" si="4"/>
        <v>5.0999999999999979</v>
      </c>
      <c r="C114" s="34">
        <f t="shared" si="2"/>
        <v>0.16666666666666666</v>
      </c>
      <c r="D114" s="58"/>
      <c r="E114" s="58"/>
      <c r="F114" s="58"/>
      <c r="G114" s="58"/>
      <c r="H114" s="58"/>
      <c r="I114" s="58"/>
      <c r="J114" s="58"/>
      <c r="K114" s="58"/>
      <c r="L114">
        <f t="shared" si="3"/>
        <v>1.1999999999999991</v>
      </c>
      <c r="M114">
        <f t="shared" si="0"/>
        <v>0.1984762737385059</v>
      </c>
      <c r="N114" s="58"/>
      <c r="O114" s="58"/>
      <c r="P114">
        <f t="shared" si="8"/>
        <v>62</v>
      </c>
      <c r="Q114">
        <f t="shared" si="7"/>
        <v>7.5377895012250701E-2</v>
      </c>
      <c r="R114" s="58"/>
      <c r="S114" s="58"/>
      <c r="T114">
        <f t="shared" si="5"/>
        <v>6.0999999999999943</v>
      </c>
      <c r="U114" s="53">
        <f t="shared" si="9"/>
        <v>4.3632821636581512E-2</v>
      </c>
      <c r="V114" s="58"/>
      <c r="W114" s="58"/>
      <c r="X114" s="58"/>
    </row>
    <row r="115" spans="1:24">
      <c r="A115" s="58"/>
      <c r="B115">
        <f t="shared" si="4"/>
        <v>5.1999999999999975</v>
      </c>
      <c r="C115" s="34">
        <f t="shared" si="2"/>
        <v>0.16666666666666666</v>
      </c>
      <c r="D115" s="58"/>
      <c r="E115" s="58"/>
      <c r="F115" s="58"/>
      <c r="G115" s="58"/>
      <c r="H115" s="58"/>
      <c r="I115" s="58"/>
      <c r="J115" s="58"/>
      <c r="K115" s="58"/>
      <c r="L115">
        <f t="shared" si="3"/>
        <v>1.2999999999999992</v>
      </c>
      <c r="M115">
        <f t="shared" si="0"/>
        <v>0.19723966545394447</v>
      </c>
      <c r="N115" s="58"/>
      <c r="O115" s="58"/>
      <c r="P115">
        <f t="shared" si="8"/>
        <v>63</v>
      </c>
      <c r="Q115">
        <f t="shared" si="7"/>
        <v>6.8199047868226892E-2</v>
      </c>
      <c r="R115" s="58"/>
      <c r="S115" s="58"/>
      <c r="T115">
        <f t="shared" si="5"/>
        <v>6.199999999999994</v>
      </c>
      <c r="U115" s="53">
        <f t="shared" si="9"/>
        <v>4.220236759636127E-2</v>
      </c>
      <c r="V115" s="58"/>
      <c r="W115" s="58"/>
      <c r="X115" s="58"/>
    </row>
    <row r="116" spans="1:24">
      <c r="A116" s="58"/>
      <c r="B116">
        <f t="shared" si="4"/>
        <v>5.2999999999999972</v>
      </c>
      <c r="C116" s="34">
        <f t="shared" si="2"/>
        <v>0.16666666666666666</v>
      </c>
      <c r="D116" s="58"/>
      <c r="E116" s="58"/>
      <c r="F116" s="58"/>
      <c r="G116" s="58"/>
      <c r="H116" s="58"/>
      <c r="I116" s="58"/>
      <c r="J116" s="58"/>
      <c r="K116" s="58"/>
      <c r="L116">
        <f t="shared" si="3"/>
        <v>1.3999999999999992</v>
      </c>
      <c r="M116">
        <f t="shared" si="0"/>
        <v>0.19552134698772797</v>
      </c>
      <c r="N116" s="58"/>
      <c r="O116" s="58"/>
      <c r="P116">
        <f t="shared" si="8"/>
        <v>64</v>
      </c>
      <c r="Q116">
        <f t="shared" si="7"/>
        <v>5.914136182322801E-2</v>
      </c>
      <c r="R116" s="58"/>
      <c r="S116" s="58"/>
      <c r="T116">
        <f t="shared" si="5"/>
        <v>6.2999999999999936</v>
      </c>
      <c r="U116" s="53">
        <f t="shared" si="9"/>
        <v>4.0818809417660723E-2</v>
      </c>
      <c r="V116" s="58"/>
      <c r="W116" s="58"/>
      <c r="X116" s="58"/>
    </row>
    <row r="117" spans="1:24">
      <c r="A117" s="58"/>
      <c r="B117">
        <f t="shared" si="4"/>
        <v>5.3999999999999968</v>
      </c>
      <c r="C117" s="34">
        <f t="shared" si="2"/>
        <v>0.16666666666666666</v>
      </c>
      <c r="D117" s="58"/>
      <c r="E117" s="58"/>
      <c r="F117" s="58"/>
      <c r="G117" s="58"/>
      <c r="H117" s="58"/>
      <c r="I117" s="58"/>
      <c r="J117" s="58"/>
      <c r="K117" s="58"/>
      <c r="L117">
        <f t="shared" si="3"/>
        <v>1.4999999999999993</v>
      </c>
      <c r="M117">
        <f t="shared" ref="M117:M172" si="10">NORMDIST(L117, M$33, N$37, FALSE)</f>
        <v>0.19333405840142462</v>
      </c>
      <c r="N117" s="58"/>
      <c r="O117" s="58"/>
      <c r="P117">
        <f t="shared" si="8"/>
        <v>65</v>
      </c>
      <c r="Q117">
        <f t="shared" ref="Q117:Q152" si="11">BINOMDIST(P117, R$30, R$31, FALSE)</f>
        <v>4.9132823668527885E-2</v>
      </c>
      <c r="R117" s="58"/>
      <c r="S117" s="58"/>
      <c r="T117">
        <f t="shared" si="5"/>
        <v>6.3999999999999932</v>
      </c>
      <c r="U117" s="53">
        <f t="shared" ref="U117" si="12">_xlfn.EXPON.DIST(T117, V$31, FALSE)</f>
        <v>3.9480609671267985E-2</v>
      </c>
      <c r="V117" s="58"/>
      <c r="W117" s="58"/>
      <c r="X117" s="58"/>
    </row>
    <row r="118" spans="1:24">
      <c r="A118" s="58"/>
      <c r="B118">
        <f t="shared" si="4"/>
        <v>5.4999999999999964</v>
      </c>
      <c r="C118" s="34">
        <f t="shared" ref="C118:C172" si="13">D$46</f>
        <v>0.16666666666666666</v>
      </c>
      <c r="D118" s="58"/>
      <c r="E118" s="58"/>
      <c r="F118" s="58"/>
      <c r="G118" s="58"/>
      <c r="H118" s="58"/>
      <c r="I118" s="58"/>
      <c r="J118" s="58"/>
      <c r="K118" s="58"/>
      <c r="L118">
        <f t="shared" ref="L118:L172" si="14">L117+0.1</f>
        <v>1.5999999999999994</v>
      </c>
      <c r="M118">
        <f t="shared" si="10"/>
        <v>0.19069390773026207</v>
      </c>
      <c r="N118" s="58"/>
      <c r="O118" s="58"/>
      <c r="P118">
        <f t="shared" ref="P118:P123" si="15">P117+1</f>
        <v>66</v>
      </c>
      <c r="Q118">
        <f t="shared" si="11"/>
        <v>3.908292791814718E-2</v>
      </c>
      <c r="R118" s="58"/>
      <c r="S118" s="58"/>
      <c r="T118">
        <f t="shared" si="5"/>
        <v>6.4999999999999929</v>
      </c>
      <c r="U118" s="53">
        <f t="shared" ref="U118:U173" si="16">_xlfn.EXPON.DIST(T118, V$31, FALSE)</f>
        <v>3.8186281330895994E-2</v>
      </c>
      <c r="V118" s="58"/>
      <c r="W118" s="58"/>
      <c r="X118" s="58"/>
    </row>
    <row r="119" spans="1:24">
      <c r="A119" s="58"/>
      <c r="B119">
        <f t="shared" ref="B119:B172" si="17">B118+0.1</f>
        <v>5.5999999999999961</v>
      </c>
      <c r="C119" s="34">
        <f t="shared" si="13"/>
        <v>0.16666666666666666</v>
      </c>
      <c r="D119" s="58"/>
      <c r="E119" s="58"/>
      <c r="F119" s="58"/>
      <c r="G119" s="58"/>
      <c r="H119" s="58"/>
      <c r="I119" s="58"/>
      <c r="J119" s="58"/>
      <c r="K119" s="58"/>
      <c r="L119">
        <f t="shared" si="14"/>
        <v>1.6999999999999995</v>
      </c>
      <c r="M119">
        <f t="shared" si="10"/>
        <v>0.18762017345846899</v>
      </c>
      <c r="N119" s="58"/>
      <c r="O119" s="58"/>
      <c r="P119">
        <f t="shared" si="15"/>
        <v>67</v>
      </c>
      <c r="Q119">
        <f t="shared" si="11"/>
        <v>2.9749691400380675E-2</v>
      </c>
      <c r="R119" s="58"/>
      <c r="S119" s="58"/>
      <c r="T119">
        <f t="shared" ref="T119:T173" si="18">T118+0.1</f>
        <v>6.5999999999999925</v>
      </c>
      <c r="U119" s="53">
        <f t="shared" si="16"/>
        <v>3.6934386120778054E-2</v>
      </c>
      <c r="V119" s="58"/>
      <c r="W119" s="58"/>
      <c r="X119" s="58"/>
    </row>
    <row r="120" spans="1:24">
      <c r="A120" s="58"/>
      <c r="B120">
        <f t="shared" si="17"/>
        <v>5.6999999999999957</v>
      </c>
      <c r="C120" s="34">
        <f t="shared" si="13"/>
        <v>0.16666666666666666</v>
      </c>
      <c r="D120" s="58"/>
      <c r="E120" s="58"/>
      <c r="F120" s="58"/>
      <c r="G120" s="58"/>
      <c r="H120" s="58"/>
      <c r="I120" s="58"/>
      <c r="J120" s="58"/>
      <c r="K120" s="58"/>
      <c r="L120">
        <f t="shared" si="14"/>
        <v>1.7999999999999996</v>
      </c>
      <c r="M120">
        <f t="shared" si="10"/>
        <v>0.1841350701516617</v>
      </c>
      <c r="N120" s="58"/>
      <c r="O120" s="58"/>
      <c r="P120">
        <f t="shared" si="15"/>
        <v>68</v>
      </c>
      <c r="Q120">
        <f t="shared" si="11"/>
        <v>2.1656025357630025E-2</v>
      </c>
      <c r="R120" s="58"/>
      <c r="S120" s="58"/>
      <c r="T120">
        <f t="shared" si="18"/>
        <v>6.6999999999999922</v>
      </c>
      <c r="U120" s="53">
        <f t="shared" si="16"/>
        <v>3.5723532917435671E-2</v>
      </c>
      <c r="V120" s="58"/>
      <c r="W120" s="58"/>
      <c r="X120" s="58"/>
    </row>
    <row r="121" spans="1:24">
      <c r="A121" s="58"/>
      <c r="B121">
        <f t="shared" si="17"/>
        <v>5.7999999999999954</v>
      </c>
      <c r="C121" s="34">
        <f t="shared" si="13"/>
        <v>0.16666666666666666</v>
      </c>
      <c r="D121" s="58"/>
      <c r="E121" s="58"/>
      <c r="F121" s="58"/>
      <c r="G121" s="58"/>
      <c r="H121" s="58"/>
      <c r="I121" s="58"/>
      <c r="J121" s="58"/>
      <c r="K121" s="58"/>
      <c r="L121">
        <f t="shared" si="14"/>
        <v>1.8999999999999997</v>
      </c>
      <c r="M121">
        <f t="shared" si="10"/>
        <v>0.180263481230824</v>
      </c>
      <c r="N121" s="58"/>
      <c r="O121" s="58"/>
      <c r="P121">
        <f t="shared" si="15"/>
        <v>69</v>
      </c>
      <c r="Q121">
        <f t="shared" si="11"/>
        <v>1.5065061118351333E-2</v>
      </c>
      <c r="R121" s="58"/>
      <c r="S121" s="58"/>
      <c r="T121">
        <f t="shared" si="18"/>
        <v>6.7999999999999918</v>
      </c>
      <c r="U121" s="53">
        <f t="shared" si="16"/>
        <v>3.4552376203842709E-2</v>
      </c>
      <c r="V121" s="58"/>
      <c r="W121" s="58"/>
      <c r="X121" s="58"/>
    </row>
    <row r="122" spans="1:24">
      <c r="A122" s="58"/>
      <c r="B122">
        <f t="shared" si="17"/>
        <v>5.899999999999995</v>
      </c>
      <c r="C122" s="34">
        <f t="shared" si="13"/>
        <v>0.16666666666666666</v>
      </c>
      <c r="D122" s="58"/>
      <c r="E122" s="58"/>
      <c r="F122" s="58"/>
      <c r="G122" s="58"/>
      <c r="H122" s="58"/>
      <c r="I122" s="58"/>
      <c r="J122" s="58"/>
      <c r="K122" s="58"/>
      <c r="L122">
        <f t="shared" si="14"/>
        <v>1.9999999999999998</v>
      </c>
      <c r="M122">
        <f t="shared" si="10"/>
        <v>0.17603266338214976</v>
      </c>
      <c r="N122" s="58"/>
      <c r="O122" s="58"/>
      <c r="P122">
        <f t="shared" si="15"/>
        <v>70</v>
      </c>
      <c r="Q122">
        <f t="shared" si="11"/>
        <v>1.0007504885761961E-2</v>
      </c>
      <c r="R122" s="58"/>
      <c r="S122" s="58"/>
      <c r="T122">
        <f t="shared" si="18"/>
        <v>6.8999999999999915</v>
      </c>
      <c r="U122" s="53">
        <f t="shared" si="16"/>
        <v>3.3419614574268008E-2</v>
      </c>
      <c r="V122" s="58"/>
      <c r="W122" s="58"/>
      <c r="X122" s="58"/>
    </row>
    <row r="123" spans="1:24">
      <c r="A123" s="58"/>
      <c r="B123">
        <f t="shared" si="17"/>
        <v>5.9999999999999947</v>
      </c>
      <c r="C123" s="34">
        <f t="shared" si="13"/>
        <v>0.16666666666666666</v>
      </c>
      <c r="D123" s="58"/>
      <c r="E123" s="58"/>
      <c r="F123" s="58"/>
      <c r="G123" s="58"/>
      <c r="H123" s="58"/>
      <c r="I123" s="58"/>
      <c r="J123" s="58"/>
      <c r="K123" s="58"/>
      <c r="L123">
        <f t="shared" si="14"/>
        <v>2.0999999999999996</v>
      </c>
      <c r="M123">
        <f t="shared" si="10"/>
        <v>0.17147192750969195</v>
      </c>
      <c r="N123" s="58"/>
      <c r="O123" s="58"/>
      <c r="P123">
        <f t="shared" si="15"/>
        <v>71</v>
      </c>
      <c r="Q123">
        <f t="shared" si="11"/>
        <v>6.3427847867505429E-3</v>
      </c>
      <c r="R123" s="58"/>
      <c r="S123" s="58"/>
      <c r="T123">
        <f t="shared" si="18"/>
        <v>6.9999999999999911</v>
      </c>
      <c r="U123" s="53">
        <f t="shared" si="16"/>
        <v>3.232398928813511E-2</v>
      </c>
      <c r="V123" s="58"/>
      <c r="W123" s="58"/>
      <c r="X123" s="58"/>
    </row>
    <row r="124" spans="1:24">
      <c r="A124" s="58"/>
      <c r="B124">
        <f t="shared" si="17"/>
        <v>6.0999999999999943</v>
      </c>
      <c r="C124" s="34">
        <f t="shared" si="13"/>
        <v>0.16666666666666666</v>
      </c>
      <c r="D124" s="58"/>
      <c r="E124" s="58"/>
      <c r="F124" s="58"/>
      <c r="G124" s="58"/>
      <c r="H124" s="58"/>
      <c r="I124" s="58"/>
      <c r="J124" s="58"/>
      <c r="K124" s="58"/>
      <c r="L124">
        <f t="shared" si="14"/>
        <v>2.1999999999999997</v>
      </c>
      <c r="M124">
        <f t="shared" si="10"/>
        <v>0.16661230144589984</v>
      </c>
      <c r="N124" s="58"/>
      <c r="O124" s="58"/>
      <c r="P124">
        <f>P123+1</f>
        <v>72</v>
      </c>
      <c r="Q124">
        <f t="shared" si="11"/>
        <v>3.8320991419951191E-3</v>
      </c>
      <c r="R124" s="58"/>
      <c r="S124" s="58"/>
      <c r="T124">
        <f t="shared" si="18"/>
        <v>7.0999999999999908</v>
      </c>
      <c r="U124" s="53">
        <f t="shared" si="16"/>
        <v>3.1264282871292182E-2</v>
      </c>
      <c r="V124" s="58"/>
      <c r="W124" s="58"/>
      <c r="X124" s="58"/>
    </row>
    <row r="125" spans="1:24">
      <c r="A125" s="58"/>
      <c r="B125">
        <f t="shared" si="17"/>
        <v>6.199999999999994</v>
      </c>
      <c r="C125" s="34">
        <f t="shared" si="13"/>
        <v>0.16666666666666666</v>
      </c>
      <c r="D125" s="58"/>
      <c r="E125" s="58"/>
      <c r="F125" s="58"/>
      <c r="G125" s="58"/>
      <c r="H125" s="58"/>
      <c r="I125" s="58"/>
      <c r="J125" s="58"/>
      <c r="K125" s="58"/>
      <c r="L125">
        <f t="shared" si="14"/>
        <v>2.2999999999999998</v>
      </c>
      <c r="M125">
        <f t="shared" si="10"/>
        <v>0.16148617983395716</v>
      </c>
      <c r="N125" s="58"/>
      <c r="O125" s="58"/>
      <c r="P125">
        <f t="shared" ref="P125:P144" si="19">P124+1</f>
        <v>73</v>
      </c>
      <c r="Q125">
        <f t="shared" si="11"/>
        <v>2.2047693693670553E-3</v>
      </c>
      <c r="R125" s="58"/>
      <c r="S125" s="58"/>
      <c r="T125">
        <f t="shared" si="18"/>
        <v>7.1999999999999904</v>
      </c>
      <c r="U125" s="53">
        <f t="shared" si="16"/>
        <v>3.0239317763137596E-2</v>
      </c>
      <c r="V125" s="58"/>
      <c r="W125" s="58"/>
      <c r="X125" s="58"/>
    </row>
    <row r="126" spans="1:24">
      <c r="A126" s="58"/>
      <c r="B126">
        <f t="shared" si="17"/>
        <v>6.2999999999999936</v>
      </c>
      <c r="C126" s="34">
        <f t="shared" si="13"/>
        <v>0.16666666666666666</v>
      </c>
      <c r="D126" s="58"/>
      <c r="E126" s="58"/>
      <c r="F126" s="58"/>
      <c r="G126" s="58"/>
      <c r="H126" s="58"/>
      <c r="I126" s="58"/>
      <c r="J126" s="58"/>
      <c r="K126" s="58"/>
      <c r="L126">
        <f t="shared" si="14"/>
        <v>2.4</v>
      </c>
      <c r="M126">
        <f t="shared" si="10"/>
        <v>0.15612696668338064</v>
      </c>
      <c r="N126" s="58"/>
      <c r="O126" s="58"/>
      <c r="P126">
        <f t="shared" si="19"/>
        <v>74</v>
      </c>
      <c r="Q126">
        <f t="shared" si="11"/>
        <v>1.206664317018455E-3</v>
      </c>
      <c r="R126" s="58"/>
      <c r="S126" s="58"/>
      <c r="T126">
        <f t="shared" si="18"/>
        <v>7.2999999999999901</v>
      </c>
      <c r="U126" s="53">
        <f t="shared" si="16"/>
        <v>2.9247955008098202E-2</v>
      </c>
      <c r="V126" s="58"/>
      <c r="W126" s="58"/>
      <c r="X126" s="58"/>
    </row>
    <row r="127" spans="1:24">
      <c r="A127" s="58"/>
      <c r="B127">
        <f t="shared" si="17"/>
        <v>6.3999999999999932</v>
      </c>
      <c r="C127" s="34">
        <f t="shared" si="13"/>
        <v>0.16666666666666666</v>
      </c>
      <c r="D127" s="58"/>
      <c r="E127" s="58"/>
      <c r="F127" s="58"/>
      <c r="G127" s="58"/>
      <c r="H127" s="58"/>
      <c r="I127" s="58"/>
      <c r="J127" s="58"/>
      <c r="K127" s="58"/>
      <c r="L127">
        <f t="shared" si="14"/>
        <v>2.5</v>
      </c>
      <c r="M127">
        <f t="shared" si="10"/>
        <v>0.15056871607740221</v>
      </c>
      <c r="N127" s="58"/>
      <c r="O127" s="58"/>
      <c r="P127">
        <f t="shared" si="19"/>
        <v>75</v>
      </c>
      <c r="Q127">
        <f t="shared" si="11"/>
        <v>6.2746544484959716E-4</v>
      </c>
      <c r="R127" s="58"/>
      <c r="S127" s="58"/>
      <c r="T127">
        <f t="shared" si="18"/>
        <v>7.3999999999999897</v>
      </c>
      <c r="U127" s="53">
        <f t="shared" si="16"/>
        <v>2.8289092990005902E-2</v>
      </c>
      <c r="V127" s="58"/>
      <c r="W127" s="58"/>
      <c r="X127" s="58"/>
    </row>
    <row r="128" spans="1:24">
      <c r="A128" s="58"/>
      <c r="B128">
        <f t="shared" si="17"/>
        <v>6.4999999999999929</v>
      </c>
      <c r="C128" s="34">
        <f t="shared" si="13"/>
        <v>0.16666666666666666</v>
      </c>
      <c r="D128" s="58"/>
      <c r="E128" s="58"/>
      <c r="F128" s="58"/>
      <c r="G128" s="58"/>
      <c r="H128" s="58"/>
      <c r="I128" s="58"/>
      <c r="J128" s="58"/>
      <c r="K128" s="58"/>
      <c r="L128">
        <f t="shared" si="14"/>
        <v>2.6</v>
      </c>
      <c r="M128">
        <f t="shared" si="10"/>
        <v>0.14484577638074136</v>
      </c>
      <c r="N128" s="58"/>
      <c r="O128" s="58"/>
      <c r="P128">
        <f t="shared" si="19"/>
        <v>76</v>
      </c>
      <c r="Q128">
        <f t="shared" si="11"/>
        <v>3.0960466028762996E-4</v>
      </c>
      <c r="R128" s="58"/>
      <c r="S128" s="58"/>
      <c r="T128">
        <f t="shared" si="18"/>
        <v>7.4999999999999893</v>
      </c>
      <c r="U128" s="53">
        <f t="shared" si="16"/>
        <v>2.7361666207966363E-2</v>
      </c>
      <c r="V128" s="58"/>
      <c r="W128" s="58"/>
      <c r="X128" s="58"/>
    </row>
    <row r="129" spans="1:24">
      <c r="A129" s="58"/>
      <c r="B129">
        <f t="shared" si="17"/>
        <v>6.5999999999999925</v>
      </c>
      <c r="C129" s="34">
        <f t="shared" si="13"/>
        <v>0.16666666666666666</v>
      </c>
      <c r="D129" s="58"/>
      <c r="E129" s="58"/>
      <c r="F129" s="58"/>
      <c r="G129" s="58"/>
      <c r="H129" s="58"/>
      <c r="I129" s="58"/>
      <c r="J129" s="58"/>
      <c r="K129" s="58"/>
      <c r="L129">
        <f t="shared" si="14"/>
        <v>2.7</v>
      </c>
      <c r="M129">
        <f t="shared" si="10"/>
        <v>0.13899244306549821</v>
      </c>
      <c r="N129" s="58"/>
      <c r="O129" s="58"/>
      <c r="P129">
        <f t="shared" si="19"/>
        <v>77</v>
      </c>
      <c r="Q129">
        <f t="shared" si="11"/>
        <v>1.4475023078382735E-4</v>
      </c>
      <c r="R129" s="58"/>
      <c r="S129" s="58"/>
      <c r="T129">
        <f t="shared" si="18"/>
        <v>7.599999999999989</v>
      </c>
      <c r="U129" s="53">
        <f t="shared" si="16"/>
        <v>2.6464644092359497E-2</v>
      </c>
      <c r="V129" s="58"/>
      <c r="W129" s="58"/>
      <c r="X129" s="58"/>
    </row>
    <row r="130" spans="1:24">
      <c r="A130" s="58"/>
      <c r="B130">
        <f t="shared" si="17"/>
        <v>6.6999999999999922</v>
      </c>
      <c r="C130" s="34">
        <f t="shared" si="13"/>
        <v>0.16666666666666666</v>
      </c>
      <c r="D130" s="58"/>
      <c r="E130" s="58"/>
      <c r="F130" s="58"/>
      <c r="G130" s="58"/>
      <c r="H130" s="58"/>
      <c r="I130" s="58"/>
      <c r="J130" s="58"/>
      <c r="K130" s="58"/>
      <c r="L130">
        <f t="shared" si="14"/>
        <v>2.8000000000000003</v>
      </c>
      <c r="M130">
        <f t="shared" si="10"/>
        <v>0.13304262494937738</v>
      </c>
      <c r="N130" s="58"/>
      <c r="O130" s="58"/>
      <c r="P130">
        <f t="shared" si="19"/>
        <v>78</v>
      </c>
      <c r="Q130">
        <f t="shared" si="11"/>
        <v>6.4024140539000151E-5</v>
      </c>
      <c r="R130" s="58"/>
      <c r="S130" s="58"/>
      <c r="T130">
        <f t="shared" si="18"/>
        <v>7.6999999999999886</v>
      </c>
      <c r="U130" s="53">
        <f t="shared" si="16"/>
        <v>2.559702985965611E-2</v>
      </c>
      <c r="V130" s="58"/>
      <c r="W130" s="58"/>
      <c r="X130" s="58"/>
    </row>
    <row r="131" spans="1:24">
      <c r="A131" s="58"/>
      <c r="B131">
        <f t="shared" si="17"/>
        <v>6.7999999999999918</v>
      </c>
      <c r="C131" s="34">
        <f t="shared" si="13"/>
        <v>0.16666666666666666</v>
      </c>
      <c r="D131" s="58"/>
      <c r="E131" s="58"/>
      <c r="F131" s="58"/>
      <c r="G131" s="58"/>
      <c r="H131" s="58"/>
      <c r="I131" s="58"/>
      <c r="J131" s="58"/>
      <c r="K131" s="58"/>
      <c r="L131">
        <f t="shared" si="14"/>
        <v>2.9000000000000004</v>
      </c>
      <c r="M131">
        <f t="shared" si="10"/>
        <v>0.12702952823459449</v>
      </c>
      <c r="N131" s="58"/>
      <c r="O131" s="58"/>
      <c r="P131">
        <f t="shared" si="19"/>
        <v>79</v>
      </c>
      <c r="Q131">
        <f t="shared" si="11"/>
        <v>2.6744261237810315E-5</v>
      </c>
      <c r="R131" s="58"/>
      <c r="S131" s="58"/>
      <c r="T131">
        <f t="shared" si="18"/>
        <v>7.7999999999999883</v>
      </c>
      <c r="U131" s="53">
        <f t="shared" si="16"/>
        <v>2.4757859404778055E-2</v>
      </c>
      <c r="V131" s="58"/>
      <c r="W131" s="58"/>
      <c r="X131" s="58"/>
    </row>
    <row r="132" spans="1:24">
      <c r="A132" s="58"/>
      <c r="B132">
        <f t="shared" si="17"/>
        <v>6.8999999999999915</v>
      </c>
      <c r="C132" s="34">
        <f t="shared" si="13"/>
        <v>0.16666666666666666</v>
      </c>
      <c r="D132" s="58"/>
      <c r="E132" s="58"/>
      <c r="F132" s="58"/>
      <c r="G132" s="58"/>
      <c r="H132" s="58"/>
      <c r="I132" s="58"/>
      <c r="J132" s="58"/>
      <c r="K132" s="58"/>
      <c r="L132">
        <f t="shared" si="14"/>
        <v>3.0000000000000004</v>
      </c>
      <c r="M132">
        <f t="shared" si="10"/>
        <v>0.12098536225957165</v>
      </c>
      <c r="N132" s="58"/>
      <c r="O132" s="58"/>
      <c r="P132">
        <f t="shared" si="19"/>
        <v>80</v>
      </c>
      <c r="Q132">
        <f t="shared" si="11"/>
        <v>1.0530552862387819E-5</v>
      </c>
      <c r="R132" s="58"/>
      <c r="S132" s="58"/>
      <c r="T132">
        <f t="shared" si="18"/>
        <v>7.8999999999999879</v>
      </c>
      <c r="U132" s="53">
        <f t="shared" si="16"/>
        <v>2.3946200229771189E-2</v>
      </c>
      <c r="V132" s="58"/>
      <c r="W132" s="58"/>
      <c r="X132" s="58"/>
    </row>
    <row r="133" spans="1:24">
      <c r="A133" s="58"/>
      <c r="B133">
        <f t="shared" si="17"/>
        <v>6.9999999999999911</v>
      </c>
      <c r="C133" s="34">
        <f t="shared" si="13"/>
        <v>0.16666666666666666</v>
      </c>
      <c r="D133" s="58"/>
      <c r="E133" s="58"/>
      <c r="F133" s="58"/>
      <c r="G133" s="58"/>
      <c r="H133" s="58"/>
      <c r="I133" s="58"/>
      <c r="J133" s="58"/>
      <c r="K133" s="58"/>
      <c r="L133">
        <f t="shared" si="14"/>
        <v>3.1000000000000005</v>
      </c>
      <c r="M133">
        <f t="shared" si="10"/>
        <v>0.11494107034211648</v>
      </c>
      <c r="N133" s="58"/>
      <c r="O133" s="58"/>
      <c r="P133">
        <f t="shared" si="19"/>
        <v>81</v>
      </c>
      <c r="Q133">
        <f t="shared" si="11"/>
        <v>3.9002047638473429E-6</v>
      </c>
      <c r="R133" s="58"/>
      <c r="S133" s="58"/>
      <c r="T133">
        <f t="shared" si="18"/>
        <v>7.9999999999999876</v>
      </c>
      <c r="U133" s="53">
        <f t="shared" si="16"/>
        <v>2.3161150407600604E-2</v>
      </c>
      <c r="V133" s="58"/>
      <c r="W133" s="58"/>
      <c r="X133" s="58"/>
    </row>
    <row r="134" spans="1:24">
      <c r="A134" s="58"/>
      <c r="B134">
        <f t="shared" si="17"/>
        <v>7.0999999999999908</v>
      </c>
      <c r="C134" s="34">
        <f t="shared" si="13"/>
        <v>0.16666666666666666</v>
      </c>
      <c r="D134" s="58"/>
      <c r="E134" s="58"/>
      <c r="F134" s="58"/>
      <c r="G134" s="58"/>
      <c r="H134" s="58"/>
      <c r="I134" s="58"/>
      <c r="J134" s="58"/>
      <c r="K134" s="58"/>
      <c r="L134">
        <f t="shared" si="14"/>
        <v>3.2000000000000006</v>
      </c>
      <c r="M134">
        <f t="shared" si="10"/>
        <v>0.10892608851627525</v>
      </c>
      <c r="N134" s="58"/>
      <c r="O134" s="58"/>
      <c r="P134">
        <f t="shared" si="19"/>
        <v>82</v>
      </c>
      <c r="Q134">
        <f t="shared" si="11"/>
        <v>1.3555589728005991E-6</v>
      </c>
      <c r="R134" s="58"/>
      <c r="S134" s="58"/>
      <c r="T134">
        <f t="shared" si="18"/>
        <v>8.0999999999999872</v>
      </c>
      <c r="U134" s="53">
        <f t="shared" si="16"/>
        <v>2.2401837579916681E-2</v>
      </c>
      <c r="V134" s="58"/>
      <c r="W134" s="58"/>
      <c r="X134" s="58"/>
    </row>
    <row r="135" spans="1:24">
      <c r="A135" s="58"/>
      <c r="B135">
        <f t="shared" si="17"/>
        <v>7.1999999999999904</v>
      </c>
      <c r="C135" s="34">
        <f t="shared" si="13"/>
        <v>0.16666666666666666</v>
      </c>
      <c r="D135" s="58"/>
      <c r="E135" s="58"/>
      <c r="F135" s="58"/>
      <c r="G135" s="58"/>
      <c r="H135" s="58"/>
      <c r="I135" s="58"/>
      <c r="J135" s="58"/>
      <c r="K135" s="58"/>
      <c r="L135">
        <f t="shared" si="14"/>
        <v>3.3000000000000007</v>
      </c>
      <c r="M135">
        <f t="shared" si="10"/>
        <v>0.10296813435998732</v>
      </c>
      <c r="N135" s="58"/>
      <c r="O135" s="58"/>
      <c r="P135">
        <f t="shared" si="19"/>
        <v>83</v>
      </c>
      <c r="Q135">
        <f t="shared" si="11"/>
        <v>4.4096496705561662E-7</v>
      </c>
      <c r="R135" s="58"/>
      <c r="S135" s="58"/>
      <c r="T135">
        <f t="shared" si="18"/>
        <v>8.1999999999999869</v>
      </c>
      <c r="U135" s="53">
        <f t="shared" si="16"/>
        <v>2.166741798767827E-2</v>
      </c>
      <c r="V135" s="58"/>
      <c r="W135" s="58"/>
      <c r="X135" s="58"/>
    </row>
    <row r="136" spans="1:24">
      <c r="A136" s="58"/>
      <c r="B136">
        <f t="shared" si="17"/>
        <v>7.2999999999999901</v>
      </c>
      <c r="C136" s="34">
        <f t="shared" si="13"/>
        <v>0.16666666666666666</v>
      </c>
      <c r="D136" s="58"/>
      <c r="E136" s="58"/>
      <c r="F136" s="58"/>
      <c r="G136" s="58"/>
      <c r="H136" s="58"/>
      <c r="I136" s="58"/>
      <c r="J136" s="58"/>
      <c r="K136" s="58"/>
      <c r="L136">
        <f t="shared" si="14"/>
        <v>3.4000000000000008</v>
      </c>
      <c r="M136">
        <f t="shared" si="10"/>
        <v>9.7093027491606421E-2</v>
      </c>
      <c r="N136" s="58"/>
      <c r="O136" s="58"/>
      <c r="P136">
        <f t="shared" si="19"/>
        <v>84</v>
      </c>
      <c r="Q136">
        <f t="shared" si="11"/>
        <v>1.3386436499902627E-7</v>
      </c>
      <c r="R136" s="58"/>
      <c r="S136" s="58"/>
      <c r="T136">
        <f t="shared" si="18"/>
        <v>8.2999999999999865</v>
      </c>
      <c r="U136" s="53">
        <f t="shared" si="16"/>
        <v>2.0957075533555851E-2</v>
      </c>
      <c r="V136" s="58"/>
      <c r="W136" s="58"/>
      <c r="X136" s="58"/>
    </row>
    <row r="137" spans="1:24">
      <c r="A137" s="58"/>
      <c r="B137">
        <f t="shared" si="17"/>
        <v>7.3999999999999897</v>
      </c>
      <c r="C137" s="34">
        <f t="shared" si="13"/>
        <v>0.16666666666666666</v>
      </c>
      <c r="D137" s="58"/>
      <c r="E137" s="58"/>
      <c r="F137" s="58"/>
      <c r="G137" s="58"/>
      <c r="H137" s="58"/>
      <c r="I137" s="58"/>
      <c r="J137" s="58"/>
      <c r="K137" s="58"/>
      <c r="L137">
        <f t="shared" si="14"/>
        <v>3.5000000000000009</v>
      </c>
      <c r="M137">
        <f t="shared" si="10"/>
        <v>9.1324542694510902E-2</v>
      </c>
      <c r="N137" s="58"/>
      <c r="O137" s="58"/>
      <c r="P137">
        <f t="shared" si="19"/>
        <v>85</v>
      </c>
      <c r="Q137">
        <f t="shared" si="11"/>
        <v>3.7796997176195598E-8</v>
      </c>
      <c r="R137" s="58"/>
      <c r="S137" s="58"/>
      <c r="T137">
        <f t="shared" si="18"/>
        <v>8.3999999999999861</v>
      </c>
      <c r="U137" s="53">
        <f t="shared" si="16"/>
        <v>2.0270020875072747E-2</v>
      </c>
      <c r="V137" s="58"/>
      <c r="W137" s="58"/>
      <c r="X137" s="58"/>
    </row>
    <row r="138" spans="1:24">
      <c r="A138" s="58"/>
      <c r="B138">
        <f t="shared" si="17"/>
        <v>7.4999999999999893</v>
      </c>
      <c r="C138" s="34">
        <f t="shared" si="13"/>
        <v>0.16666666666666666</v>
      </c>
      <c r="D138" s="58"/>
      <c r="E138" s="58"/>
      <c r="F138" s="58"/>
      <c r="G138" s="58"/>
      <c r="H138" s="58"/>
      <c r="I138" s="58"/>
      <c r="J138" s="58"/>
      <c r="K138" s="58"/>
      <c r="L138">
        <f t="shared" si="14"/>
        <v>3.600000000000001</v>
      </c>
      <c r="M138">
        <f t="shared" si="10"/>
        <v>8.5684296023903622E-2</v>
      </c>
      <c r="N138" s="58"/>
      <c r="O138" s="58"/>
      <c r="P138">
        <f t="shared" si="19"/>
        <v>86</v>
      </c>
      <c r="Q138">
        <f t="shared" si="11"/>
        <v>9.8887492612140201E-9</v>
      </c>
      <c r="R138" s="58"/>
      <c r="S138" s="58"/>
      <c r="T138">
        <f t="shared" si="18"/>
        <v>8.4999999999999858</v>
      </c>
      <c r="U138" s="53">
        <f t="shared" si="16"/>
        <v>1.960549054747672E-2</v>
      </c>
      <c r="V138" s="58"/>
      <c r="W138" s="58"/>
      <c r="X138" s="58"/>
    </row>
    <row r="139" spans="1:24">
      <c r="A139" s="58"/>
      <c r="B139">
        <f t="shared" si="17"/>
        <v>7.599999999999989</v>
      </c>
      <c r="C139" s="34">
        <f t="shared" si="13"/>
        <v>0.16666666666666666</v>
      </c>
      <c r="D139" s="58"/>
      <c r="E139" s="58"/>
      <c r="F139" s="58"/>
      <c r="G139" s="58"/>
      <c r="H139" s="58"/>
      <c r="I139" s="58"/>
      <c r="J139" s="58"/>
      <c r="K139" s="58"/>
      <c r="L139">
        <f t="shared" si="14"/>
        <v>3.7000000000000011</v>
      </c>
      <c r="M139">
        <f t="shared" si="10"/>
        <v>8.0191663670959756E-2</v>
      </c>
      <c r="N139" s="58"/>
      <c r="O139" s="58"/>
      <c r="P139">
        <f t="shared" si="19"/>
        <v>87</v>
      </c>
      <c r="Q139">
        <f t="shared" si="11"/>
        <v>2.3869394768447574E-9</v>
      </c>
      <c r="R139" s="58"/>
      <c r="S139" s="58"/>
      <c r="T139">
        <f t="shared" si="18"/>
        <v>8.5999999999999854</v>
      </c>
      <c r="U139" s="53">
        <f t="shared" si="16"/>
        <v>1.8962746115367263E-2</v>
      </c>
      <c r="V139" s="58"/>
      <c r="W139" s="58"/>
      <c r="X139" s="58"/>
    </row>
    <row r="140" spans="1:24">
      <c r="A140" s="58"/>
      <c r="B140">
        <f t="shared" si="17"/>
        <v>7.6999999999999886</v>
      </c>
      <c r="C140" s="34">
        <f t="shared" si="13"/>
        <v>0.16666666666666666</v>
      </c>
      <c r="D140" s="58"/>
      <c r="E140" s="58"/>
      <c r="F140" s="58"/>
      <c r="G140" s="58"/>
      <c r="H140" s="58"/>
      <c r="I140" s="58"/>
      <c r="J140" s="58"/>
      <c r="K140" s="58"/>
      <c r="L140">
        <f t="shared" si="14"/>
        <v>3.8000000000000012</v>
      </c>
      <c r="M140">
        <f t="shared" si="10"/>
        <v>7.4863732817872369E-2</v>
      </c>
      <c r="N140" s="58"/>
      <c r="O140" s="58"/>
      <c r="P140">
        <f t="shared" si="19"/>
        <v>88</v>
      </c>
      <c r="Q140">
        <f t="shared" si="11"/>
        <v>5.2892408861900883E-10</v>
      </c>
      <c r="R140" s="58"/>
      <c r="S140" s="58"/>
      <c r="T140">
        <f t="shared" si="18"/>
        <v>8.6999999999999851</v>
      </c>
      <c r="U140" s="53">
        <f t="shared" si="16"/>
        <v>1.8341073352135834E-2</v>
      </c>
      <c r="V140" s="58"/>
      <c r="W140" s="58"/>
      <c r="X140" s="58"/>
    </row>
    <row r="141" spans="1:24">
      <c r="A141" s="58"/>
      <c r="B141">
        <f t="shared" si="17"/>
        <v>7.7999999999999883</v>
      </c>
      <c r="C141" s="34">
        <f t="shared" si="13"/>
        <v>0.16666666666666666</v>
      </c>
      <c r="D141" s="58"/>
      <c r="E141" s="58"/>
      <c r="F141" s="58"/>
      <c r="G141" s="58"/>
      <c r="H141" s="58"/>
      <c r="I141" s="58"/>
      <c r="J141" s="58"/>
      <c r="K141" s="58"/>
      <c r="L141">
        <f t="shared" si="14"/>
        <v>3.9000000000000012</v>
      </c>
      <c r="M141">
        <f t="shared" si="10"/>
        <v>6.9715283222680072E-2</v>
      </c>
      <c r="N141" s="58"/>
      <c r="O141" s="58"/>
      <c r="P141">
        <f t="shared" si="19"/>
        <v>89</v>
      </c>
      <c r="Q141">
        <f t="shared" si="11"/>
        <v>1.0697341118137223E-10</v>
      </c>
      <c r="R141" s="58"/>
      <c r="S141" s="58"/>
      <c r="T141">
        <f t="shared" si="18"/>
        <v>8.7999999999999847</v>
      </c>
      <c r="U141" s="53">
        <f t="shared" si="16"/>
        <v>1.7739781446307255E-2</v>
      </c>
      <c r="V141" s="58"/>
      <c r="W141" s="58"/>
      <c r="X141" s="58"/>
    </row>
    <row r="142" spans="1:24">
      <c r="A142" s="58"/>
      <c r="B142">
        <f t="shared" si="17"/>
        <v>7.8999999999999879</v>
      </c>
      <c r="C142" s="34">
        <f t="shared" si="13"/>
        <v>0.16666666666666666</v>
      </c>
      <c r="D142" s="58"/>
      <c r="E142" s="58"/>
      <c r="F142" s="58"/>
      <c r="G142" s="58"/>
      <c r="H142" s="58"/>
      <c r="I142" s="58"/>
      <c r="J142" s="58"/>
      <c r="K142" s="58"/>
      <c r="L142">
        <f t="shared" si="14"/>
        <v>4.0000000000000009</v>
      </c>
      <c r="M142">
        <f t="shared" si="10"/>
        <v>6.475879783294583E-2</v>
      </c>
      <c r="N142" s="58"/>
      <c r="O142" s="58"/>
      <c r="P142">
        <f t="shared" si="19"/>
        <v>90</v>
      </c>
      <c r="Q142">
        <f t="shared" si="11"/>
        <v>1.9611792049918345E-11</v>
      </c>
      <c r="R142" s="58"/>
      <c r="S142" s="58"/>
      <c r="T142">
        <f t="shared" si="18"/>
        <v>8.8999999999999844</v>
      </c>
      <c r="U142" s="53">
        <f t="shared" si="16"/>
        <v>1.7158202233900344E-2</v>
      </c>
      <c r="V142" s="58"/>
      <c r="W142" s="58"/>
      <c r="X142" s="58"/>
    </row>
    <row r="143" spans="1:24">
      <c r="A143" s="58"/>
      <c r="B143">
        <f t="shared" si="17"/>
        <v>7.9999999999999876</v>
      </c>
      <c r="C143" s="34">
        <f t="shared" si="13"/>
        <v>0.16666666666666666</v>
      </c>
      <c r="D143" s="58"/>
      <c r="E143" s="58"/>
      <c r="F143" s="58"/>
      <c r="G143" s="58"/>
      <c r="H143" s="58"/>
      <c r="I143" s="58"/>
      <c r="J143" s="58"/>
      <c r="K143" s="58"/>
      <c r="L143">
        <f t="shared" si="14"/>
        <v>4.1000000000000005</v>
      </c>
      <c r="M143">
        <f t="shared" si="10"/>
        <v>6.0004500348492779E-2</v>
      </c>
      <c r="N143" s="58"/>
      <c r="O143" s="58"/>
      <c r="P143">
        <f t="shared" si="19"/>
        <v>91</v>
      </c>
      <c r="Q143">
        <f t="shared" si="11"/>
        <v>3.232712975261261E-12</v>
      </c>
      <c r="R143" s="58"/>
      <c r="S143" s="58"/>
      <c r="T143">
        <f t="shared" si="18"/>
        <v>8.999999999999984</v>
      </c>
      <c r="U143" s="53">
        <f t="shared" si="16"/>
        <v>1.6595689455954736E-2</v>
      </c>
      <c r="V143" s="58"/>
      <c r="W143" s="58"/>
      <c r="X143" s="58"/>
    </row>
    <row r="144" spans="1:24">
      <c r="A144" s="58"/>
      <c r="B144">
        <f t="shared" si="17"/>
        <v>8.0999999999999872</v>
      </c>
      <c r="C144" s="34">
        <f t="shared" si="13"/>
        <v>0.16666666666666666</v>
      </c>
      <c r="D144" s="58"/>
      <c r="E144" s="58"/>
      <c r="F144" s="58"/>
      <c r="G144" s="58"/>
      <c r="H144" s="58"/>
      <c r="I144" s="58"/>
      <c r="J144" s="58"/>
      <c r="K144" s="58"/>
      <c r="L144">
        <f t="shared" si="14"/>
        <v>4.2</v>
      </c>
      <c r="M144">
        <f t="shared" si="10"/>
        <v>5.5460417339727772E-2</v>
      </c>
      <c r="N144" s="58"/>
      <c r="O144" s="58"/>
      <c r="P144">
        <f t="shared" si="19"/>
        <v>92</v>
      </c>
      <c r="Q144">
        <f t="shared" si="11"/>
        <v>4.7436549093507666E-13</v>
      </c>
      <c r="R144" s="58"/>
      <c r="S144" s="58"/>
      <c r="T144">
        <f t="shared" si="18"/>
        <v>9.0999999999999837</v>
      </c>
      <c r="U144" s="53">
        <f t="shared" si="16"/>
        <v>1.6051618040398882E-2</v>
      </c>
      <c r="V144" s="58"/>
      <c r="W144" s="58"/>
      <c r="X144" s="58"/>
    </row>
    <row r="145" spans="1:24">
      <c r="A145" s="58"/>
      <c r="B145">
        <f t="shared" si="17"/>
        <v>8.1999999999999869</v>
      </c>
      <c r="C145" s="34">
        <f t="shared" si="13"/>
        <v>0.16666666666666666</v>
      </c>
      <c r="D145" s="58"/>
      <c r="E145" s="58"/>
      <c r="F145" s="58"/>
      <c r="G145" s="58"/>
      <c r="H145" s="58"/>
      <c r="I145" s="58"/>
      <c r="J145" s="58"/>
      <c r="K145" s="58"/>
      <c r="L145">
        <f t="shared" si="14"/>
        <v>4.3</v>
      </c>
      <c r="M145">
        <f t="shared" si="10"/>
        <v>5.1132462281989019E-2</v>
      </c>
      <c r="N145" s="58"/>
      <c r="O145" s="58"/>
      <c r="P145">
        <f>P144+1</f>
        <v>93</v>
      </c>
      <c r="Q145">
        <f t="shared" si="11"/>
        <v>6.1208450443235321E-14</v>
      </c>
      <c r="R145" s="58"/>
      <c r="S145" s="58"/>
      <c r="T145">
        <f t="shared" si="18"/>
        <v>9.1999999999999833</v>
      </c>
      <c r="U145" s="53">
        <f t="shared" si="16"/>
        <v>1.5525383407461228E-2</v>
      </c>
      <c r="V145" s="58"/>
      <c r="W145" s="58"/>
      <c r="X145" s="58"/>
    </row>
    <row r="146" spans="1:24">
      <c r="A146" s="58"/>
      <c r="B146">
        <f t="shared" si="17"/>
        <v>8.2999999999999865</v>
      </c>
      <c r="C146" s="34">
        <f t="shared" si="13"/>
        <v>0.16666666666666666</v>
      </c>
      <c r="D146" s="58"/>
      <c r="E146" s="58"/>
      <c r="F146" s="58"/>
      <c r="G146" s="58"/>
      <c r="H146" s="58"/>
      <c r="I146" s="58"/>
      <c r="J146" s="58"/>
      <c r="K146" s="58"/>
      <c r="L146">
        <f t="shared" si="14"/>
        <v>4.3999999999999995</v>
      </c>
      <c r="M146">
        <f t="shared" si="10"/>
        <v>4.7024538688443487E-2</v>
      </c>
      <c r="N146" s="58"/>
      <c r="O146" s="58"/>
      <c r="P146">
        <f t="shared" ref="P146:P148" si="20">P145+1</f>
        <v>94</v>
      </c>
      <c r="Q146">
        <f t="shared" si="11"/>
        <v>6.8371141452550131E-15</v>
      </c>
      <c r="R146" s="58"/>
      <c r="S146" s="58"/>
      <c r="T146">
        <f t="shared" si="18"/>
        <v>9.2999999999999829</v>
      </c>
      <c r="U146" s="53">
        <f t="shared" si="16"/>
        <v>1.5016400797852688E-2</v>
      </c>
      <c r="V146" s="58"/>
      <c r="W146" s="58"/>
      <c r="X146" s="58"/>
    </row>
    <row r="147" spans="1:24">
      <c r="A147" s="58"/>
      <c r="B147">
        <f t="shared" si="17"/>
        <v>8.3999999999999861</v>
      </c>
      <c r="C147" s="34">
        <f t="shared" si="13"/>
        <v>0.16666666666666666</v>
      </c>
      <c r="D147" s="58"/>
      <c r="E147" s="58"/>
      <c r="F147" s="58"/>
      <c r="G147" s="58"/>
      <c r="H147" s="58"/>
      <c r="I147" s="58"/>
      <c r="J147" s="58"/>
      <c r="K147" s="58"/>
      <c r="L147">
        <f t="shared" si="14"/>
        <v>4.4999999999999991</v>
      </c>
      <c r="M147">
        <f t="shared" si="10"/>
        <v>4.3138659413255794E-2</v>
      </c>
      <c r="N147" s="58"/>
      <c r="O147" s="58"/>
      <c r="P147">
        <f t="shared" si="20"/>
        <v>95</v>
      </c>
      <c r="Q147">
        <f t="shared" si="11"/>
        <v>6.4772660323468696E-16</v>
      </c>
      <c r="R147" s="58"/>
      <c r="S147" s="58"/>
      <c r="T147">
        <f t="shared" si="18"/>
        <v>9.3999999999999826</v>
      </c>
      <c r="U147" s="53">
        <f t="shared" si="16"/>
        <v>1.452410462297396E-2</v>
      </c>
      <c r="V147" s="58"/>
      <c r="W147" s="58"/>
      <c r="X147" s="58"/>
    </row>
    <row r="148" spans="1:24">
      <c r="A148" s="58"/>
      <c r="B148">
        <f t="shared" si="17"/>
        <v>8.4999999999999858</v>
      </c>
      <c r="C148" s="34">
        <f t="shared" si="13"/>
        <v>0.16666666666666666</v>
      </c>
      <c r="D148" s="58"/>
      <c r="E148" s="58"/>
      <c r="F148" s="58"/>
      <c r="G148" s="58"/>
      <c r="H148" s="58"/>
      <c r="I148" s="58"/>
      <c r="J148" s="58"/>
      <c r="K148" s="58"/>
      <c r="L148">
        <f t="shared" si="14"/>
        <v>4.5999999999999988</v>
      </c>
      <c r="M148">
        <f t="shared" si="10"/>
        <v>3.947507915044713E-2</v>
      </c>
      <c r="N148" s="58"/>
      <c r="O148" s="58"/>
      <c r="P148">
        <f t="shared" si="20"/>
        <v>96</v>
      </c>
      <c r="Q148">
        <f t="shared" si="11"/>
        <v>5.0603640877709406E-17</v>
      </c>
      <c r="R148" s="58"/>
      <c r="S148" s="58"/>
      <c r="T148">
        <f t="shared" si="18"/>
        <v>9.4999999999999822</v>
      </c>
      <c r="U148" s="53">
        <f t="shared" si="16"/>
        <v>1.4047947836425548E-2</v>
      </c>
      <c r="V148" s="58"/>
      <c r="W148" s="58"/>
      <c r="X148" s="58"/>
    </row>
    <row r="149" spans="1:24">
      <c r="A149" s="58"/>
      <c r="B149">
        <f t="shared" si="17"/>
        <v>8.5999999999999854</v>
      </c>
      <c r="C149" s="34">
        <f t="shared" si="13"/>
        <v>0.16666666666666666</v>
      </c>
      <c r="D149" s="58"/>
      <c r="E149" s="58"/>
      <c r="F149" s="58"/>
      <c r="G149" s="58"/>
      <c r="H149" s="58"/>
      <c r="I149" s="58"/>
      <c r="J149" s="58"/>
      <c r="K149" s="58"/>
      <c r="L149">
        <f t="shared" si="14"/>
        <v>4.6999999999999984</v>
      </c>
      <c r="M149">
        <f t="shared" si="10"/>
        <v>3.6032437168109048E-2</v>
      </c>
      <c r="N149" s="58"/>
      <c r="O149" s="58"/>
      <c r="P149">
        <f>P148+1</f>
        <v>97</v>
      </c>
      <c r="Q149">
        <f t="shared" si="11"/>
        <v>3.1301221161469848E-18</v>
      </c>
      <c r="R149" s="58"/>
      <c r="S149" s="58"/>
      <c r="T149">
        <f t="shared" si="18"/>
        <v>9.5999999999999819</v>
      </c>
      <c r="U149" s="53">
        <f t="shared" si="16"/>
        <v>1.3587401326122153E-2</v>
      </c>
      <c r="V149" s="58"/>
      <c r="W149" s="58"/>
      <c r="X149" s="58"/>
    </row>
    <row r="150" spans="1:24">
      <c r="A150" s="58"/>
      <c r="B150">
        <f t="shared" si="17"/>
        <v>8.6999999999999851</v>
      </c>
      <c r="C150" s="34">
        <f t="shared" si="13"/>
        <v>0.16666666666666666</v>
      </c>
      <c r="D150" s="58"/>
      <c r="E150" s="58"/>
      <c r="F150" s="58"/>
      <c r="G150" s="58"/>
      <c r="H150" s="58"/>
      <c r="I150" s="58"/>
      <c r="J150" s="58"/>
      <c r="K150" s="58"/>
      <c r="L150">
        <f t="shared" si="14"/>
        <v>4.799999999999998</v>
      </c>
      <c r="M150">
        <f t="shared" si="10"/>
        <v>3.280790738733836E-2</v>
      </c>
      <c r="N150" s="58"/>
      <c r="O150" s="58"/>
      <c r="P150">
        <f t="shared" ref="P150:P152" si="21">P149+1</f>
        <v>98</v>
      </c>
      <c r="Q150">
        <f t="shared" si="11"/>
        <v>1.4373009717001507E-19</v>
      </c>
      <c r="R150" s="58"/>
      <c r="S150" s="58"/>
      <c r="T150">
        <f t="shared" si="18"/>
        <v>9.6999999999999815</v>
      </c>
      <c r="U150" s="53">
        <f t="shared" si="16"/>
        <v>1.3141953326335908E-2</v>
      </c>
      <c r="V150" s="58"/>
      <c r="W150" s="58"/>
      <c r="X150" s="58"/>
    </row>
    <row r="151" spans="1:24">
      <c r="A151" s="58"/>
      <c r="B151">
        <f t="shared" si="17"/>
        <v>8.7999999999999847</v>
      </c>
      <c r="C151" s="34">
        <f t="shared" si="13"/>
        <v>0.16666666666666666</v>
      </c>
      <c r="D151" s="58"/>
      <c r="E151" s="58"/>
      <c r="F151" s="58"/>
      <c r="G151" s="58"/>
      <c r="H151" s="58"/>
      <c r="I151" s="58"/>
      <c r="J151" s="58"/>
      <c r="K151" s="58"/>
      <c r="L151">
        <f t="shared" si="14"/>
        <v>4.8999999999999977</v>
      </c>
      <c r="M151">
        <f t="shared" si="10"/>
        <v>2.9797353034408103E-2</v>
      </c>
      <c r="N151" s="58"/>
      <c r="O151" s="58"/>
      <c r="P151">
        <f t="shared" si="21"/>
        <v>99</v>
      </c>
      <c r="Q151">
        <f t="shared" si="11"/>
        <v>4.3554574900005151E-21</v>
      </c>
      <c r="R151" s="58"/>
      <c r="S151" s="58"/>
      <c r="T151">
        <f t="shared" si="18"/>
        <v>9.7999999999999812</v>
      </c>
      <c r="U151" s="53">
        <f t="shared" si="16"/>
        <v>1.2711108849015143E-2</v>
      </c>
      <c r="V151" s="58"/>
      <c r="W151" s="58"/>
      <c r="X151" s="58"/>
    </row>
    <row r="152" spans="1:24">
      <c r="A152" s="58"/>
      <c r="B152">
        <f t="shared" si="17"/>
        <v>8.8999999999999844</v>
      </c>
      <c r="C152" s="34">
        <f t="shared" si="13"/>
        <v>0.16666666666666666</v>
      </c>
      <c r="D152" s="58"/>
      <c r="E152" s="58"/>
      <c r="F152" s="58"/>
      <c r="G152" s="58"/>
      <c r="H152" s="58"/>
      <c r="I152" s="58"/>
      <c r="J152" s="58"/>
      <c r="K152" s="58"/>
      <c r="L152">
        <f t="shared" si="14"/>
        <v>4.9999999999999973</v>
      </c>
      <c r="M152">
        <f t="shared" si="10"/>
        <v>2.6995483256594101E-2</v>
      </c>
      <c r="N152" s="58"/>
      <c r="O152" s="58"/>
      <c r="P152">
        <f t="shared" si="21"/>
        <v>100</v>
      </c>
      <c r="Q152">
        <f t="shared" si="11"/>
        <v>6.5331862350006897E-23</v>
      </c>
      <c r="R152" s="58"/>
      <c r="S152" s="58"/>
      <c r="T152">
        <f t="shared" si="18"/>
        <v>9.8999999999999808</v>
      </c>
      <c r="U152" s="53">
        <f t="shared" si="16"/>
        <v>1.2294389133746747E-2</v>
      </c>
      <c r="V152" s="58"/>
      <c r="W152" s="58"/>
      <c r="X152" s="58"/>
    </row>
    <row r="153" spans="1:24">
      <c r="A153" s="58"/>
      <c r="B153">
        <f t="shared" si="17"/>
        <v>8.999999999999984</v>
      </c>
      <c r="C153" s="34">
        <f t="shared" si="13"/>
        <v>0.16666666666666666</v>
      </c>
      <c r="D153" s="58"/>
      <c r="E153" s="58"/>
      <c r="F153" s="58"/>
      <c r="G153" s="58"/>
      <c r="H153" s="58"/>
      <c r="I153" s="58"/>
      <c r="J153" s="58"/>
      <c r="K153" s="58"/>
      <c r="L153">
        <f t="shared" si="14"/>
        <v>5.099999999999997</v>
      </c>
      <c r="M153">
        <f t="shared" si="10"/>
        <v>2.4396009289591458E-2</v>
      </c>
      <c r="N153" s="58"/>
      <c r="O153" s="58"/>
      <c r="P153" s="58"/>
      <c r="Q153" s="58"/>
      <c r="R153" s="58"/>
      <c r="S153" s="58"/>
      <c r="T153">
        <f t="shared" si="18"/>
        <v>9.9999999999999805</v>
      </c>
      <c r="U153" s="53">
        <f t="shared" si="16"/>
        <v>1.1891331115750876E-2</v>
      </c>
      <c r="V153" s="58"/>
      <c r="W153" s="58"/>
      <c r="X153" s="58"/>
    </row>
    <row r="154" spans="1:24">
      <c r="A154" s="58"/>
      <c r="B154">
        <f t="shared" si="17"/>
        <v>9.0999999999999837</v>
      </c>
      <c r="C154" s="34">
        <f t="shared" si="13"/>
        <v>0.16666666666666666</v>
      </c>
      <c r="D154" s="58"/>
      <c r="E154" s="58"/>
      <c r="F154" s="58"/>
      <c r="G154" s="58"/>
      <c r="H154" s="58"/>
      <c r="I154" s="58"/>
      <c r="J154" s="58"/>
      <c r="K154" s="58"/>
      <c r="L154">
        <f t="shared" si="14"/>
        <v>5.1999999999999966</v>
      </c>
      <c r="M154">
        <f t="shared" si="10"/>
        <v>2.1991797990213675E-2</v>
      </c>
      <c r="N154" s="58"/>
      <c r="O154" s="58"/>
      <c r="P154" s="58"/>
      <c r="Q154" s="58"/>
      <c r="R154" s="58"/>
      <c r="S154" s="58"/>
      <c r="T154">
        <f t="shared" si="18"/>
        <v>10.09999999999998</v>
      </c>
      <c r="U154" s="53">
        <f t="shared" si="16"/>
        <v>1.1501486911316904E-2</v>
      </c>
      <c r="V154" s="58"/>
      <c r="W154" s="58"/>
      <c r="X154" s="58"/>
    </row>
    <row r="155" spans="1:24">
      <c r="A155" s="58"/>
      <c r="B155">
        <f t="shared" si="17"/>
        <v>9.1999999999999833</v>
      </c>
      <c r="C155" s="34">
        <f t="shared" si="13"/>
        <v>0.16666666666666666</v>
      </c>
      <c r="D155" s="58"/>
      <c r="E155" s="58"/>
      <c r="F155" s="58"/>
      <c r="G155" s="58"/>
      <c r="H155" s="58"/>
      <c r="I155" s="58"/>
      <c r="J155" s="58"/>
      <c r="K155" s="58"/>
      <c r="L155">
        <f t="shared" si="14"/>
        <v>5.2999999999999963</v>
      </c>
      <c r="M155">
        <f t="shared" si="10"/>
        <v>1.977502079468519E-2</v>
      </c>
      <c r="N155" s="58"/>
      <c r="O155" s="58"/>
      <c r="P155" s="58"/>
      <c r="Q155" s="58"/>
      <c r="R155" s="58"/>
      <c r="S155" s="58"/>
      <c r="T155">
        <f t="shared" si="18"/>
        <v>10.19999999999998</v>
      </c>
      <c r="U155" s="53">
        <f t="shared" si="16"/>
        <v>1.1124423320108767E-2</v>
      </c>
      <c r="V155" s="58"/>
      <c r="W155" s="58"/>
      <c r="X155" s="58"/>
    </row>
    <row r="156" spans="1:24">
      <c r="A156" s="58"/>
      <c r="B156">
        <f t="shared" si="17"/>
        <v>9.2999999999999829</v>
      </c>
      <c r="C156" s="34">
        <f t="shared" si="13"/>
        <v>0.16666666666666666</v>
      </c>
      <c r="D156" s="58"/>
      <c r="E156" s="58"/>
      <c r="F156" s="58"/>
      <c r="G156" s="58"/>
      <c r="H156" s="58"/>
      <c r="I156" s="58"/>
      <c r="J156" s="58"/>
      <c r="K156" s="58"/>
      <c r="L156">
        <f t="shared" si="14"/>
        <v>5.3999999999999959</v>
      </c>
      <c r="M156">
        <f t="shared" si="10"/>
        <v>1.7737296423115799E-2</v>
      </c>
      <c r="N156" s="58"/>
      <c r="O156" s="58"/>
      <c r="P156" s="58"/>
      <c r="Q156" s="58"/>
      <c r="R156" s="58"/>
      <c r="S156" s="58"/>
      <c r="T156">
        <f t="shared" si="18"/>
        <v>10.299999999999979</v>
      </c>
      <c r="U156" s="53">
        <f t="shared" si="16"/>
        <v>1.0759721343786693E-2</v>
      </c>
      <c r="V156" s="58"/>
      <c r="W156" s="58"/>
      <c r="X156" s="58"/>
    </row>
    <row r="157" spans="1:24">
      <c r="A157" s="58"/>
      <c r="B157">
        <f t="shared" si="17"/>
        <v>9.3999999999999826</v>
      </c>
      <c r="C157" s="34">
        <f t="shared" si="13"/>
        <v>0.16666666666666666</v>
      </c>
      <c r="D157" s="58"/>
      <c r="E157" s="58"/>
      <c r="F157" s="58"/>
      <c r="G157" s="58"/>
      <c r="H157" s="58"/>
      <c r="I157" s="58"/>
      <c r="J157" s="58"/>
      <c r="K157" s="58"/>
      <c r="L157">
        <f t="shared" si="14"/>
        <v>5.4999999999999956</v>
      </c>
      <c r="M157">
        <f t="shared" si="10"/>
        <v>1.5869825917833789E-2</v>
      </c>
      <c r="N157" s="58"/>
      <c r="O157" s="58"/>
      <c r="P157" s="58"/>
      <c r="Q157" s="58"/>
      <c r="R157" s="58"/>
      <c r="S157" s="58"/>
      <c r="T157">
        <f t="shared" si="18"/>
        <v>10.399999999999979</v>
      </c>
      <c r="U157" s="53">
        <f t="shared" si="16"/>
        <v>1.0406975720410374E-2</v>
      </c>
      <c r="V157" s="58"/>
      <c r="W157" s="58"/>
      <c r="X157" s="58"/>
    </row>
    <row r="158" spans="1:24">
      <c r="A158" s="58"/>
      <c r="B158">
        <f t="shared" si="17"/>
        <v>9.4999999999999822</v>
      </c>
      <c r="C158" s="34">
        <f t="shared" si="13"/>
        <v>0.16666666666666666</v>
      </c>
      <c r="D158" s="58"/>
      <c r="E158" s="58"/>
      <c r="F158" s="58"/>
      <c r="G158" s="58"/>
      <c r="H158" s="58"/>
      <c r="I158" s="58"/>
      <c r="J158" s="58"/>
      <c r="K158" s="58"/>
      <c r="L158">
        <f t="shared" si="14"/>
        <v>5.5999999999999952</v>
      </c>
      <c r="M158">
        <f t="shared" si="10"/>
        <v>1.4163518870800662E-2</v>
      </c>
      <c r="N158" s="58"/>
      <c r="O158" s="58"/>
      <c r="P158" s="58"/>
      <c r="Q158" s="58"/>
      <c r="R158" s="58"/>
      <c r="S158" s="58"/>
      <c r="T158">
        <f t="shared" si="18"/>
        <v>10.499999999999979</v>
      </c>
      <c r="U158" s="53">
        <f t="shared" si="16"/>
        <v>1.0065794474106238E-2</v>
      </c>
      <c r="V158" s="58"/>
      <c r="W158" s="58"/>
      <c r="X158" s="58"/>
    </row>
    <row r="159" spans="1:24">
      <c r="A159" s="58"/>
      <c r="B159">
        <f t="shared" si="17"/>
        <v>9.5999999999999819</v>
      </c>
      <c r="C159" s="34">
        <f t="shared" si="13"/>
        <v>0.16666666666666666</v>
      </c>
      <c r="D159" s="58"/>
      <c r="E159" s="58"/>
      <c r="F159" s="58"/>
      <c r="G159" s="58"/>
      <c r="H159" s="58"/>
      <c r="I159" s="58"/>
      <c r="J159" s="58"/>
      <c r="K159" s="58"/>
      <c r="L159">
        <f t="shared" si="14"/>
        <v>5.6999999999999948</v>
      </c>
      <c r="M159">
        <f t="shared" si="10"/>
        <v>1.2609109957597274E-2</v>
      </c>
      <c r="N159" s="58"/>
      <c r="O159" s="58"/>
      <c r="P159" s="58"/>
      <c r="Q159" s="58"/>
      <c r="R159" s="58"/>
      <c r="S159" s="58"/>
      <c r="T159">
        <f t="shared" si="18"/>
        <v>10.599999999999978</v>
      </c>
      <c r="U159" s="53">
        <f t="shared" si="16"/>
        <v>9.7357984794983598E-3</v>
      </c>
      <c r="V159" s="58"/>
      <c r="W159" s="58"/>
      <c r="X159" s="58"/>
    </row>
    <row r="160" spans="1:24">
      <c r="A160" s="58"/>
      <c r="B160">
        <f t="shared" si="17"/>
        <v>9.6999999999999815</v>
      </c>
      <c r="C160" s="34">
        <f t="shared" si="13"/>
        <v>0.16666666666666666</v>
      </c>
      <c r="D160" s="58"/>
      <c r="E160" s="58"/>
      <c r="F160" s="58"/>
      <c r="G160" s="58"/>
      <c r="H160" s="58"/>
      <c r="I160" s="58"/>
      <c r="J160" s="58"/>
      <c r="K160" s="58"/>
      <c r="L160">
        <f t="shared" si="14"/>
        <v>5.7999999999999945</v>
      </c>
      <c r="M160">
        <f t="shared" si="10"/>
        <v>1.1197265147421524E-2</v>
      </c>
      <c r="N160" s="58"/>
      <c r="O160" s="58"/>
      <c r="P160" s="58"/>
      <c r="Q160" s="58"/>
      <c r="R160" s="58"/>
      <c r="S160" s="58"/>
      <c r="T160">
        <f t="shared" si="18"/>
        <v>10.699999999999978</v>
      </c>
      <c r="U160" s="53">
        <f t="shared" si="16"/>
        <v>9.4166210404190466E-3</v>
      </c>
      <c r="V160" s="58"/>
      <c r="W160" s="58"/>
      <c r="X160" s="58"/>
    </row>
    <row r="161" spans="1:24">
      <c r="A161" s="58"/>
      <c r="B161">
        <f t="shared" si="17"/>
        <v>9.7999999999999812</v>
      </c>
      <c r="C161" s="34">
        <f t="shared" si="13"/>
        <v>0.16666666666666666</v>
      </c>
      <c r="D161" s="58"/>
      <c r="E161" s="58"/>
      <c r="F161" s="58"/>
      <c r="G161" s="58"/>
      <c r="H161" s="58"/>
      <c r="I161" s="58"/>
      <c r="J161" s="58"/>
      <c r="K161" s="58"/>
      <c r="L161">
        <f t="shared" si="14"/>
        <v>5.8999999999999941</v>
      </c>
      <c r="M161">
        <f t="shared" si="10"/>
        <v>9.9186771958977345E-3</v>
      </c>
      <c r="N161" s="58"/>
      <c r="O161" s="58"/>
      <c r="P161" s="58"/>
      <c r="Q161" s="58"/>
      <c r="R161" s="58"/>
      <c r="S161" s="58"/>
      <c r="T161">
        <f t="shared" si="18"/>
        <v>10.799999999999978</v>
      </c>
      <c r="U161" s="53">
        <f t="shared" si="16"/>
        <v>9.10790748243092E-3</v>
      </c>
      <c r="V161" s="58"/>
      <c r="W161" s="58"/>
      <c r="X161" s="58"/>
    </row>
    <row r="162" spans="1:24">
      <c r="A162" s="58"/>
      <c r="B162">
        <f t="shared" si="17"/>
        <v>9.8999999999999808</v>
      </c>
      <c r="C162" s="34">
        <f t="shared" si="13"/>
        <v>0.16666666666666666</v>
      </c>
      <c r="D162" s="58"/>
      <c r="E162" s="58"/>
      <c r="F162" s="58"/>
      <c r="G162" s="58"/>
      <c r="H162" s="58"/>
      <c r="I162" s="58"/>
      <c r="J162" s="58"/>
      <c r="K162" s="58"/>
      <c r="L162">
        <f t="shared" si="14"/>
        <v>5.9999999999999938</v>
      </c>
      <c r="M162">
        <f t="shared" si="10"/>
        <v>8.7641502467843396E-3</v>
      </c>
      <c r="N162" s="58"/>
      <c r="O162" s="58"/>
      <c r="P162" s="58"/>
      <c r="Q162" s="58"/>
      <c r="R162" s="58"/>
      <c r="S162" s="58"/>
      <c r="T162">
        <f t="shared" si="18"/>
        <v>10.899999999999977</v>
      </c>
      <c r="U162" s="53">
        <f t="shared" si="16"/>
        <v>8.8093147587077203E-3</v>
      </c>
      <c r="V162" s="58"/>
      <c r="W162" s="58"/>
      <c r="X162" s="58"/>
    </row>
    <row r="163" spans="1:24">
      <c r="A163" s="58"/>
      <c r="B163">
        <f t="shared" si="17"/>
        <v>9.9999999999999805</v>
      </c>
      <c r="C163" s="34">
        <f t="shared" si="13"/>
        <v>0.16666666666666666</v>
      </c>
      <c r="D163" s="58"/>
      <c r="E163" s="58"/>
      <c r="F163" s="58"/>
      <c r="G163" s="58"/>
      <c r="H163" s="58"/>
      <c r="I163" s="58"/>
      <c r="J163" s="58"/>
      <c r="K163" s="58"/>
      <c r="L163">
        <f t="shared" si="14"/>
        <v>6.0999999999999934</v>
      </c>
      <c r="M163">
        <f t="shared" si="10"/>
        <v>7.7246735671976496E-3</v>
      </c>
      <c r="N163" s="58"/>
      <c r="O163" s="58"/>
      <c r="P163" s="58"/>
      <c r="Q163" s="58"/>
      <c r="R163" s="58"/>
      <c r="S163" s="58"/>
      <c r="T163">
        <f t="shared" si="18"/>
        <v>10.999999999999977</v>
      </c>
      <c r="U163" s="53">
        <f t="shared" si="16"/>
        <v>8.5205110688358655E-3</v>
      </c>
      <c r="V163" s="58"/>
      <c r="W163" s="58"/>
      <c r="X163" s="58"/>
    </row>
    <row r="164" spans="1:24">
      <c r="A164" s="58"/>
      <c r="B164">
        <f t="shared" si="17"/>
        <v>10.09999999999998</v>
      </c>
      <c r="C164" s="34">
        <f t="shared" si="13"/>
        <v>0.16666666666666666</v>
      </c>
      <c r="D164" s="58"/>
      <c r="E164" s="58"/>
      <c r="F164" s="58"/>
      <c r="G164" s="58"/>
      <c r="H164" s="58"/>
      <c r="I164" s="58"/>
      <c r="J164" s="58"/>
      <c r="K164" s="58"/>
      <c r="L164">
        <f t="shared" si="14"/>
        <v>6.1999999999999931</v>
      </c>
      <c r="M164">
        <f t="shared" si="10"/>
        <v>6.7914846168428706E-3</v>
      </c>
      <c r="N164" s="58"/>
      <c r="O164" s="58"/>
      <c r="P164" s="58"/>
      <c r="Q164" s="58"/>
      <c r="R164" s="58"/>
      <c r="S164" s="58"/>
      <c r="T164">
        <f t="shared" si="18"/>
        <v>11.099999999999977</v>
      </c>
      <c r="U164" s="53">
        <f t="shared" si="16"/>
        <v>8.2411754901131947E-3</v>
      </c>
      <c r="V164" s="58"/>
      <c r="W164" s="58"/>
      <c r="X164" s="58"/>
    </row>
    <row r="165" spans="1:24">
      <c r="A165" s="58"/>
      <c r="B165">
        <f t="shared" si="17"/>
        <v>10.19999999999998</v>
      </c>
      <c r="C165" s="34">
        <f t="shared" si="13"/>
        <v>0.16666666666666666</v>
      </c>
      <c r="D165" s="58"/>
      <c r="E165" s="58"/>
      <c r="F165" s="58"/>
      <c r="G165" s="58"/>
      <c r="H165" s="58"/>
      <c r="I165" s="58"/>
      <c r="J165" s="58"/>
      <c r="K165" s="58"/>
      <c r="L165">
        <f t="shared" si="14"/>
        <v>6.2999999999999927</v>
      </c>
      <c r="M165">
        <f t="shared" si="10"/>
        <v>5.9561218038026477E-3</v>
      </c>
      <c r="N165" s="58"/>
      <c r="O165" s="58"/>
      <c r="P165" s="58"/>
      <c r="Q165" s="58"/>
      <c r="R165" s="58"/>
      <c r="S165" s="58"/>
      <c r="T165">
        <f t="shared" si="18"/>
        <v>11.199999999999976</v>
      </c>
      <c r="U165" s="53">
        <f t="shared" si="16"/>
        <v>7.9709976209351684E-3</v>
      </c>
      <c r="V165" s="58"/>
      <c r="W165" s="58"/>
      <c r="X165" s="58"/>
    </row>
    <row r="166" spans="1:24">
      <c r="A166" s="58"/>
      <c r="B166">
        <f t="shared" si="17"/>
        <v>10.299999999999979</v>
      </c>
      <c r="C166" s="34">
        <f t="shared" si="13"/>
        <v>0.16666666666666666</v>
      </c>
      <c r="D166" s="58"/>
      <c r="E166" s="58"/>
      <c r="F166" s="58"/>
      <c r="G166" s="58"/>
      <c r="H166" s="58"/>
      <c r="I166" s="58"/>
      <c r="J166" s="58"/>
      <c r="K166" s="58"/>
      <c r="L166">
        <f t="shared" si="14"/>
        <v>6.3999999999999924</v>
      </c>
      <c r="M166">
        <f t="shared" si="10"/>
        <v>5.2104674072113505E-3</v>
      </c>
      <c r="N166" s="58"/>
      <c r="O166" s="58"/>
      <c r="P166" s="58"/>
      <c r="Q166" s="58"/>
      <c r="R166" s="58"/>
      <c r="S166" s="58"/>
      <c r="T166">
        <f t="shared" si="18"/>
        <v>11.299999999999976</v>
      </c>
      <c r="U166" s="53">
        <f t="shared" si="16"/>
        <v>7.7096772358722608E-3</v>
      </c>
      <c r="V166" s="58"/>
      <c r="W166" s="58"/>
      <c r="X166" s="58"/>
    </row>
    <row r="167" spans="1:24">
      <c r="A167" s="58"/>
      <c r="B167">
        <f t="shared" si="17"/>
        <v>10.399999999999979</v>
      </c>
      <c r="C167" s="34">
        <f t="shared" si="13"/>
        <v>0.16666666666666666</v>
      </c>
      <c r="D167" s="58"/>
      <c r="E167" s="58"/>
      <c r="F167" s="58"/>
      <c r="G167" s="58"/>
      <c r="H167" s="58"/>
      <c r="I167" s="58"/>
      <c r="J167" s="58"/>
      <c r="K167" s="58"/>
      <c r="L167">
        <f t="shared" si="14"/>
        <v>6.499999999999992</v>
      </c>
      <c r="M167">
        <f t="shared" si="10"/>
        <v>4.5467812507955768E-3</v>
      </c>
      <c r="N167" s="58"/>
      <c r="O167" s="58"/>
      <c r="P167" s="58"/>
      <c r="Q167" s="58"/>
      <c r="R167" s="58"/>
      <c r="S167" s="58"/>
      <c r="T167">
        <f t="shared" si="18"/>
        <v>11.399999999999975</v>
      </c>
      <c r="U167" s="53">
        <f t="shared" si="16"/>
        <v>7.4569239520552591E-3</v>
      </c>
      <c r="V167" s="58"/>
      <c r="W167" s="58"/>
      <c r="X167" s="58"/>
    </row>
    <row r="168" spans="1:24">
      <c r="A168" s="58"/>
      <c r="B168">
        <f t="shared" si="17"/>
        <v>10.499999999999979</v>
      </c>
      <c r="C168" s="34">
        <f t="shared" si="13"/>
        <v>0.16666666666666666</v>
      </c>
      <c r="D168" s="58"/>
      <c r="E168" s="58"/>
      <c r="F168" s="58"/>
      <c r="G168" s="58"/>
      <c r="H168" s="58"/>
      <c r="I168" s="58"/>
      <c r="J168" s="58"/>
      <c r="K168" s="58"/>
      <c r="L168">
        <f t="shared" si="14"/>
        <v>6.5999999999999917</v>
      </c>
      <c r="M168">
        <f t="shared" si="10"/>
        <v>3.9577257914900276E-3</v>
      </c>
      <c r="N168" s="58"/>
      <c r="O168" s="58"/>
      <c r="P168" s="58"/>
      <c r="Q168" s="58"/>
      <c r="R168" s="58"/>
      <c r="S168" s="58"/>
      <c r="T168">
        <f t="shared" si="18"/>
        <v>11.499999999999975</v>
      </c>
      <c r="U168" s="53">
        <f t="shared" si="16"/>
        <v>7.2124569064977578E-3</v>
      </c>
      <c r="V168" s="58"/>
      <c r="W168" s="58"/>
      <c r="X168" s="58"/>
    </row>
    <row r="169" spans="1:24">
      <c r="A169" s="58"/>
      <c r="B169">
        <f t="shared" si="17"/>
        <v>10.599999999999978</v>
      </c>
      <c r="C169" s="34">
        <f t="shared" si="13"/>
        <v>0.16666666666666666</v>
      </c>
      <c r="D169" s="58"/>
      <c r="E169" s="58"/>
      <c r="F169" s="58"/>
      <c r="G169" s="58"/>
      <c r="H169" s="58"/>
      <c r="I169" s="58"/>
      <c r="J169" s="58"/>
      <c r="K169" s="58"/>
      <c r="L169">
        <f t="shared" si="14"/>
        <v>6.6999999999999913</v>
      </c>
      <c r="M169">
        <f t="shared" si="10"/>
        <v>3.4363833453070285E-3</v>
      </c>
      <c r="N169" s="58"/>
      <c r="O169" s="58"/>
      <c r="P169" s="58"/>
      <c r="Q169" s="58"/>
      <c r="R169" s="58"/>
      <c r="S169" s="58"/>
      <c r="T169">
        <f t="shared" si="18"/>
        <v>11.599999999999975</v>
      </c>
      <c r="U169" s="53">
        <f t="shared" si="16"/>
        <v>6.9760044439972722E-3</v>
      </c>
      <c r="V169" s="58"/>
      <c r="W169" s="58"/>
      <c r="X169" s="58"/>
    </row>
    <row r="170" spans="1:24">
      <c r="A170" s="58"/>
      <c r="B170">
        <f t="shared" si="17"/>
        <v>10.699999999999978</v>
      </c>
      <c r="C170" s="34">
        <f t="shared" si="13"/>
        <v>0.16666666666666666</v>
      </c>
      <c r="D170" s="58"/>
      <c r="E170" s="58"/>
      <c r="F170" s="58"/>
      <c r="G170" s="58"/>
      <c r="H170" s="58"/>
      <c r="I170" s="58"/>
      <c r="J170" s="58"/>
      <c r="K170" s="58"/>
      <c r="L170">
        <f t="shared" si="14"/>
        <v>6.7999999999999909</v>
      </c>
      <c r="M170">
        <f t="shared" si="10"/>
        <v>2.9762662098879668E-3</v>
      </c>
      <c r="N170" s="58"/>
      <c r="O170" s="58"/>
      <c r="P170" s="58"/>
      <c r="Q170" s="58"/>
      <c r="R170" s="58"/>
      <c r="S170" s="58"/>
      <c r="T170">
        <f t="shared" si="18"/>
        <v>11.699999999999974</v>
      </c>
      <c r="U170" s="53">
        <f t="shared" si="16"/>
        <v>6.7473038152681868E-3</v>
      </c>
      <c r="V170" s="58"/>
      <c r="W170" s="58"/>
      <c r="X170" s="58"/>
    </row>
    <row r="171" spans="1:24">
      <c r="A171" s="58"/>
      <c r="B171">
        <f t="shared" si="17"/>
        <v>10.799999999999978</v>
      </c>
      <c r="C171" s="34">
        <f t="shared" si="13"/>
        <v>0.16666666666666666</v>
      </c>
      <c r="D171" s="58"/>
      <c r="E171" s="58"/>
      <c r="F171" s="58"/>
      <c r="G171" s="58"/>
      <c r="H171" s="58"/>
      <c r="I171" s="58"/>
      <c r="J171" s="58"/>
      <c r="K171" s="58"/>
      <c r="L171">
        <f t="shared" si="14"/>
        <v>6.8999999999999906</v>
      </c>
      <c r="M171">
        <f t="shared" si="10"/>
        <v>2.5713204615270061E-3</v>
      </c>
      <c r="N171" s="58"/>
      <c r="O171" s="58"/>
      <c r="P171" s="58"/>
      <c r="Q171" s="58"/>
      <c r="R171" s="58"/>
      <c r="S171" s="58"/>
      <c r="T171">
        <f t="shared" si="18"/>
        <v>11.799999999999974</v>
      </c>
      <c r="U171" s="53">
        <f t="shared" si="16"/>
        <v>6.5261008849710565E-3</v>
      </c>
      <c r="V171" s="58"/>
      <c r="W171" s="58"/>
      <c r="X171" s="58"/>
    </row>
    <row r="172" spans="1:24">
      <c r="A172" s="58"/>
      <c r="B172">
        <f t="shared" si="17"/>
        <v>10.899999999999977</v>
      </c>
      <c r="C172" s="34">
        <f t="shared" si="13"/>
        <v>0.16666666666666666</v>
      </c>
      <c r="D172" s="58"/>
      <c r="E172" s="58"/>
      <c r="F172" s="58"/>
      <c r="G172" s="58"/>
      <c r="H172" s="58"/>
      <c r="I172" s="58"/>
      <c r="J172" s="58"/>
      <c r="K172" s="58"/>
      <c r="L172">
        <f t="shared" si="14"/>
        <v>6.9999999999999902</v>
      </c>
      <c r="M172">
        <f t="shared" si="10"/>
        <v>2.215924205969035E-3</v>
      </c>
      <c r="N172" s="58"/>
      <c r="O172" s="58"/>
      <c r="P172" s="58"/>
      <c r="Q172" s="58"/>
      <c r="R172" s="58"/>
      <c r="S172" s="58"/>
      <c r="T172">
        <f t="shared" si="18"/>
        <v>11.899999999999974</v>
      </c>
      <c r="U172" s="53">
        <f t="shared" si="16"/>
        <v>6.312149849313874E-3</v>
      </c>
      <c r="V172" s="58"/>
      <c r="W172" s="58"/>
      <c r="X172" s="58"/>
    </row>
    <row r="173" spans="1:24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>
        <f t="shared" si="18"/>
        <v>11.999999999999973</v>
      </c>
      <c r="U173" s="53">
        <f t="shared" si="16"/>
        <v>6.1052129629114472E-3</v>
      </c>
      <c r="V173" s="58"/>
      <c r="W173" s="58"/>
      <c r="X173" s="58"/>
    </row>
    <row r="174" spans="1:2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</row>
    <row r="175" spans="1:24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</row>
    <row r="176" spans="1:24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</row>
    <row r="177" spans="1:24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</row>
    <row r="178" spans="1:24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</row>
    <row r="179" spans="1:24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Probability Functions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2016-06-30T17:04:14Z</dcterms:created>
  <dcterms:modified xsi:type="dcterms:W3CDTF">2016-07-06T18:00:27Z</dcterms:modified>
</cp:coreProperties>
</file>