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j\Development\Dongguk4\CE_Capstone_2\"/>
    </mc:Choice>
  </mc:AlternateContent>
  <xr:revisionPtr revIDLastSave="0" documentId="13_ncr:1_{8A96BEC3-D39C-4DC8-95CC-CEEE37C9635C}" xr6:coauthVersionLast="47" xr6:coauthVersionMax="47" xr10:uidLastSave="{00000000-0000-0000-0000-000000000000}"/>
  <bookViews>
    <workbookView xWindow="-108" yWindow="-108" windowWidth="30936" windowHeight="19416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D3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Y4" i="2" l="1"/>
  <c r="O25" i="2"/>
  <c r="O24" i="2"/>
  <c r="O23" i="2"/>
  <c r="O22" i="2"/>
  <c r="O21" i="2"/>
  <c r="O20" i="2"/>
  <c r="O19" i="2"/>
  <c r="O18" i="2"/>
  <c r="O17" i="2"/>
  <c r="O16" i="2"/>
  <c r="V17" i="2"/>
  <c r="V18" i="2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U18" i="2" s="1"/>
  <c r="Q17" i="2"/>
  <c r="U17" i="2" s="1"/>
  <c r="Q16" i="2"/>
  <c r="U16" i="2" s="1"/>
  <c r="Q15" i="2"/>
  <c r="U15" i="2" s="1"/>
  <c r="O15" i="2" l="1"/>
  <c r="V16" i="2"/>
  <c r="V11" i="2"/>
  <c r="M11" i="2"/>
  <c r="L11" i="2" s="1"/>
  <c r="H11" i="2"/>
  <c r="G11" i="2" s="1"/>
  <c r="M10" i="2"/>
  <c r="H10" i="2"/>
  <c r="G10" i="2" s="1"/>
  <c r="M9" i="2"/>
  <c r="L9" i="2" s="1"/>
  <c r="O9" i="2" s="1"/>
  <c r="H9" i="2"/>
  <c r="G9" i="2" s="1"/>
  <c r="M8" i="2"/>
  <c r="L8" i="2" s="1"/>
  <c r="H8" i="2"/>
  <c r="G8" i="2" s="1"/>
  <c r="M7" i="2"/>
  <c r="L7" i="2" s="1"/>
  <c r="H7" i="2"/>
  <c r="G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M6" i="2"/>
  <c r="H6" i="2"/>
  <c r="G6" i="2" s="1"/>
  <c r="T6" i="2" l="1"/>
  <c r="V6" i="2" s="1"/>
  <c r="T7" i="2"/>
  <c r="V7" i="2" s="1"/>
  <c r="R5" i="2"/>
  <c r="Z4" i="2"/>
  <c r="L6" i="2"/>
  <c r="O6" i="2" s="1"/>
  <c r="O11" i="2"/>
  <c r="O12" i="2"/>
  <c r="V13" i="2"/>
  <c r="O8" i="2"/>
  <c r="V10" i="2"/>
  <c r="V9" i="2"/>
  <c r="O7" i="2"/>
  <c r="V8" i="2"/>
  <c r="O14" i="2"/>
  <c r="V15" i="2"/>
  <c r="L10" i="2"/>
  <c r="N3" i="2" l="1"/>
  <c r="O13" i="2"/>
  <c r="V14" i="2"/>
  <c r="O10" i="2"/>
  <c r="V12" i="2"/>
</calcChain>
</file>

<file path=xl/sharedStrings.xml><?xml version="1.0" encoding="utf-8"?>
<sst xmlns="http://schemas.openxmlformats.org/spreadsheetml/2006/main" count="40" uniqueCount="35">
  <si>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</si>
  <si>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</si>
  <si>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</si>
  <si>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</si>
  <si>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</si>
  <si>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</si>
  <si>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</si>
  <si>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</si>
  <si>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</si>
  <si>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</si>
  <si>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</si>
  <si>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</si>
  <si>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</si>
  <si>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</si>
  <si>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</si>
  <si>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</si>
  <si>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</si>
  <si>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</si>
  <si>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</si>
  <si>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</si>
  <si>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</si>
  <si>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</si>
  <si>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</si>
  <si>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자료조사</t>
    <phoneticPr fontId="3" type="noConversion"/>
  </si>
  <si>
    <t>플래이어 캐릭터 생성</t>
    <phoneticPr fontId="3" type="noConversion"/>
  </si>
  <si>
    <t>플래이어</t>
    <phoneticPr fontId="3" type="noConversion"/>
  </si>
  <si>
    <t>좀비 캐릭터 생성</t>
    <phoneticPr fontId="3" type="noConversion"/>
  </si>
  <si>
    <t>좀비</t>
    <phoneticPr fontId="3" type="noConversion"/>
  </si>
  <si>
    <t>미로 알고리즘 생성</t>
    <phoneticPr fontId="3" type="noConversion"/>
  </si>
  <si>
    <t>미로 알고리즘</t>
    <phoneticPr fontId="3" type="noConversion"/>
  </si>
  <si>
    <t>사운드, UI/UX</t>
    <phoneticPr fontId="3" type="noConversion"/>
  </si>
  <si>
    <t>사운드, UI/UX 설정</t>
    <phoneticPr fontId="3" type="noConversion"/>
  </si>
  <si>
    <t>마무리</t>
    <phoneticPr fontId="3" type="noConversion"/>
  </si>
  <si>
    <t>완성</t>
    <phoneticPr fontId="3" type="noConversion"/>
  </si>
  <si>
    <t>ZOMBIE MAZE ESCAPE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</si>
</sst>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4" borderId="7" xfId="0" applyNumberFormat="1" applyFill="1" applyBorder="1" applyAlignment="1">
      <alignment horizontal="center" vertical="center"/>
    </xf>
    <xf numFmtId="179" fontId="0" fillId="4" borderId="7" xfId="0" applyNumberFormat="1" applyFill="1" applyBorder="1" applyAlignment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2.4000000000000004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2.4000000000000004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6"/>
                <c:pt idx="0">
                  <c:v>자료조사</c:v>
                </c:pt>
                <c:pt idx="1">
                  <c:v>플래이어 캐릭터 생성</c:v>
                </c:pt>
                <c:pt idx="2">
                  <c:v>좀비 캐릭터 생성</c:v>
                </c:pt>
                <c:pt idx="3">
                  <c:v>미로 알고리즘 생성</c:v>
                </c:pt>
                <c:pt idx="4">
                  <c:v>사운드, UI/UX 설정</c:v>
                </c:pt>
                <c:pt idx="5">
                  <c:v>마무리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45233</c:v>
                </c:pt>
                <c:pt idx="1">
                  <c:v>45236</c:v>
                </c:pt>
                <c:pt idx="2">
                  <c:v>45240</c:v>
                </c:pt>
                <c:pt idx="3">
                  <c:v>45250</c:v>
                </c:pt>
                <c:pt idx="4">
                  <c:v>45259</c:v>
                </c:pt>
                <c:pt idx="5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6"/>
                <c:pt idx="0">
                  <c:v>자료조사</c:v>
                </c:pt>
                <c:pt idx="1">
                  <c:v>플래이어 캐릭터 생성</c:v>
                </c:pt>
                <c:pt idx="2">
                  <c:v>좀비 캐릭터 생성</c:v>
                </c:pt>
                <c:pt idx="3">
                  <c:v>미로 알고리즘 생성</c:v>
                </c:pt>
                <c:pt idx="4">
                  <c:v>사운드, UI/UX 설정</c:v>
                </c:pt>
                <c:pt idx="5">
                  <c:v>마무리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9</c:v>
                  </c:pt>
                  <c:pt idx="2">
                    <c:v>11</c:v>
                  </c:pt>
                  <c:pt idx="3">
                    <c:v>9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9</c:v>
                  </c:pt>
                  <c:pt idx="2">
                    <c:v>11</c:v>
                  </c:pt>
                  <c:pt idx="3">
                    <c:v>9</c:v>
                  </c:pt>
                  <c:pt idx="4">
                    <c:v>2</c:v>
                  </c:pt>
                  <c:pt idx="5">
                    <c:v>3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45233</c:v>
                </c:pt>
                <c:pt idx="1">
                  <c:v>45236</c:v>
                </c:pt>
                <c:pt idx="2">
                  <c:v>45240</c:v>
                </c:pt>
                <c:pt idx="3">
                  <c:v>45250</c:v>
                </c:pt>
                <c:pt idx="4">
                  <c:v>45259</c:v>
                </c:pt>
                <c:pt idx="5">
                  <c:v>45261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45232</c:v>
                </c:pt>
                <c:pt idx="1">
                  <c:v>45232</c:v>
                </c:pt>
                <c:pt idx="2">
                  <c:v>45232</c:v>
                </c:pt>
                <c:pt idx="3">
                  <c:v>45232</c:v>
                </c:pt>
                <c:pt idx="4">
                  <c:v>45232</c:v>
                </c:pt>
                <c:pt idx="5">
                  <c:v>45232</c:v>
                </c:pt>
                <c:pt idx="6">
                  <c:v>45232</c:v>
                </c:pt>
                <c:pt idx="7">
                  <c:v>45232</c:v>
                </c:pt>
                <c:pt idx="8">
                  <c:v>45232</c:v>
                </c:pt>
                <c:pt idx="9">
                  <c:v>45232</c:v>
                </c:pt>
                <c:pt idx="10">
                  <c:v>45232</c:v>
                </c:pt>
                <c:pt idx="11">
                  <c:v>45232</c:v>
                </c:pt>
                <c:pt idx="12">
                  <c:v>45232</c:v>
                </c:pt>
                <c:pt idx="13">
                  <c:v>45232</c:v>
                </c:pt>
                <c:pt idx="14">
                  <c:v>45232</c:v>
                </c:pt>
                <c:pt idx="15">
                  <c:v>45232</c:v>
                </c:pt>
                <c:pt idx="16">
                  <c:v>45232</c:v>
                </c:pt>
                <c:pt idx="17">
                  <c:v>45232</c:v>
                </c:pt>
                <c:pt idx="18">
                  <c:v>45232</c:v>
                </c:pt>
                <c:pt idx="19">
                  <c:v>45232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(11월 2일)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F745FF-5E0D-4A10-98D8-79E4BBCFB2B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E0310C-958D-4285-90D5-F812E1DD21F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BB407C-81A6-432C-9364-F69B30D044C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3E8865-0B7A-4875-9EC6-260996244F4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E1A604-224E-4E31-92B1-FA4215EA1DA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45236</c:v>
                </c:pt>
                <c:pt idx="1">
                  <c:v>45245</c:v>
                </c:pt>
                <c:pt idx="2">
                  <c:v>45251</c:v>
                </c:pt>
                <c:pt idx="3">
                  <c:v>45259</c:v>
                </c:pt>
                <c:pt idx="4">
                  <c:v>45261</c:v>
                </c:pt>
                <c:pt idx="5">
                  <c:v>45264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자료조사</c:v>
                  </c:pt>
                  <c:pt idx="1">
                    <c:v>플래이어</c:v>
                  </c:pt>
                  <c:pt idx="2">
                    <c:v>좀비</c:v>
                  </c:pt>
                  <c:pt idx="3">
                    <c:v>미로 알고리즘</c:v>
                  </c:pt>
                  <c:pt idx="4">
                    <c:v>사운드, UI/UX</c:v>
                  </c:pt>
                  <c:pt idx="5">
                    <c:v>완성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5265"/>
          <c:min val="45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249370"/>
          <a:ext cx="15265113" cy="9108817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ZOMBIE MAZE ESCAPE (11월 3일~12월 4일) [진행률: 6%]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2:Z26"/>
  <sheetViews>
    <sheetView showGridLines="0" tabSelected="1" topLeftCell="A18" zoomScale="85" zoomScaleNormal="85" workbookViewId="0">
      <selection activeCell="Y26" sqref="Y26"/>
    </sheetView>
  </sheetViews>
  <sheetFormatPr defaultColWidth="9" defaultRowHeight="17.399999999999999" x14ac:dyDescent="0.4"/>
  <cols>
    <col min="1" max="1" width="28.69921875" style="5" customWidth="1"/>
    <col min="2" max="2" width="13.19921875" style="5" customWidth="1"/>
    <col min="3" max="3" width="27.59765625" style="5" customWidth="1"/>
    <col min="4" max="4" width="27.09765625" style="5" customWidth="1"/>
    <col min="5" max="5" width="11.5" style="4" customWidth="1"/>
    <col min="6" max="7" width="11.5" style="3" customWidth="1"/>
    <col min="8" max="8" width="11.5" style="4" customWidth="1"/>
    <col min="9" max="9" width="3.8984375" style="4" customWidth="1"/>
    <col min="10" max="13" width="11.5" style="4" customWidth="1"/>
    <col min="14" max="14" width="11.5" style="3" customWidth="1"/>
    <col min="15" max="15" width="9.765625E-2" style="5" customWidth="1"/>
    <col min="16" max="16" width="13.3984375" style="5" hidden="1" customWidth="1"/>
    <col min="17" max="23" width="9.765625E-2" style="5" customWidth="1"/>
    <col min="24" max="24" width="13.3984375" style="5" customWidth="1"/>
    <col min="25" max="25" width="8.69921875" style="5" customWidth="1"/>
    <col min="26" max="26" width="14.09765625" style="5" customWidth="1"/>
    <col min="27" max="16384" width="9" style="5"/>
  </cols>
  <sheetData>
    <row r="2" spans="1:26" ht="19.95" customHeight="1" thickBot="1" x14ac:dyDescent="0.45">
      <c r="A2" s="1" t="s">
        <v>0</v>
      </c>
      <c r="B2" s="1"/>
      <c r="C2" s="1"/>
      <c r="D2" s="2" t="s">
        <v>34</v>
      </c>
      <c r="E2" s="37" t="str">
        <f>D2&amp;" ("&amp;TEXT(E6,"m월 d일")&amp;"~"&amp;TEXT(H11,"m월 d일")&amp;") [진행률: "&amp;TEXT(N3,"0%")&amp;"]"</f>
        <v>ZOMBIE MAZE ESCAPE (11월 3일~12월 4일) [진행률: 6%]</v>
      </c>
    </row>
    <row r="3" spans="1:26" ht="17.399999999999999" customHeight="1" thickBot="1" x14ac:dyDescent="0.45">
      <c r="A3" s="1" t="s">
        <v>1</v>
      </c>
      <c r="B3" s="1"/>
      <c r="C3" s="1"/>
      <c r="D3" s="6">
        <f ca="1">TODAY()</f>
        <v>45232</v>
      </c>
      <c r="M3" s="7" t="s">
        <v>2</v>
      </c>
      <c r="N3" s="36">
        <f>SUMPRODUCT(N6:N14,L6:L14)/SUM(L6:L14)</f>
        <v>6.4864864864864868E-2</v>
      </c>
      <c r="Y3" s="38" t="s">
        <v>17</v>
      </c>
      <c r="Z3" s="38" t="s">
        <v>18</v>
      </c>
    </row>
    <row r="4" spans="1:26" ht="18" customHeight="1" thickBot="1" x14ac:dyDescent="0.4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45231</v>
      </c>
      <c r="Z4" s="39">
        <f>MAX(M6:M25,H6:H25)+10</f>
        <v>45274</v>
      </c>
    </row>
    <row r="5" spans="1:26" s="17" customFormat="1" ht="18" thickBot="1" x14ac:dyDescent="0.45">
      <c r="A5" s="8" t="s">
        <v>5</v>
      </c>
      <c r="B5" s="8" t="s">
        <v>19</v>
      </c>
      <c r="C5" s="8" t="s">
        <v>20</v>
      </c>
      <c r="D5" s="9" t="s">
        <v>21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(11월 2일)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22</v>
      </c>
    </row>
    <row r="6" spans="1:26" x14ac:dyDescent="0.4">
      <c r="A6" s="18" t="s">
        <v>23</v>
      </c>
      <c r="B6" s="18"/>
      <c r="C6" s="18" t="s">
        <v>23</v>
      </c>
      <c r="D6" s="19"/>
      <c r="E6" s="43">
        <v>45233</v>
      </c>
      <c r="F6" s="44">
        <v>1</v>
      </c>
      <c r="G6" s="32">
        <f>H6-E6</f>
        <v>3</v>
      </c>
      <c r="H6" s="33">
        <f>WORKDAY.INTL(E6,F6,1)</f>
        <v>45236</v>
      </c>
      <c r="I6" s="41"/>
      <c r="J6" s="20">
        <v>45233</v>
      </c>
      <c r="K6" s="21">
        <v>1</v>
      </c>
      <c r="L6" s="32">
        <f>M6-J6</f>
        <v>3</v>
      </c>
      <c r="M6" s="33">
        <f>WORKDAY.INTL(J6,K6,1)</f>
        <v>45236</v>
      </c>
      <c r="N6" s="22">
        <v>0.8</v>
      </c>
      <c r="O6" s="23">
        <f>L6*N6</f>
        <v>2.4000000000000004</v>
      </c>
      <c r="Q6" s="5">
        <f t="shared" ref="Q6:Q15" si="0">IF(A6="",NA(),19.1-ROW()+6)</f>
        <v>19.100000000000001</v>
      </c>
      <c r="R6" s="24">
        <f ca="1">D3</f>
        <v>45232</v>
      </c>
      <c r="S6" s="5">
        <f t="shared" ref="S6:S24" si="1">IF(A6="",NA(),19.5-ROW()+6)</f>
        <v>19.5</v>
      </c>
      <c r="T6" s="25" t="e">
        <f>VLOOKUP(D6,$A$6:$M$25,13,0)</f>
        <v>#N/A</v>
      </c>
      <c r="U6" s="5" t="e">
        <f>VLOOKUP(D6,$A$6:$Q$25,17,0)-Q6</f>
        <v>#N/A</v>
      </c>
      <c r="V6" s="5" t="e">
        <f t="shared" ref="V6:V25" si="2">IF(A6=D6,0,T6-J6-0.1)</f>
        <v>#N/A</v>
      </c>
      <c r="W6" s="47" t="str">
        <f>IF(B6="",C6,C6&amp;" ["&amp;B6&amp;"]")</f>
        <v>자료조사</v>
      </c>
    </row>
    <row r="7" spans="1:26" x14ac:dyDescent="0.4">
      <c r="A7" s="26" t="s">
        <v>24</v>
      </c>
      <c r="B7" s="26"/>
      <c r="C7" s="26" t="s">
        <v>25</v>
      </c>
      <c r="D7" s="27"/>
      <c r="E7" s="45">
        <v>45236</v>
      </c>
      <c r="F7" s="46">
        <v>7</v>
      </c>
      <c r="G7" s="34">
        <f t="shared" ref="G7:G15" si="3">H7-E7</f>
        <v>9</v>
      </c>
      <c r="H7" s="35">
        <f t="shared" ref="H7:H15" si="4">WORKDAY.INTL(E7,F7,1)</f>
        <v>45245</v>
      </c>
      <c r="I7" s="42"/>
      <c r="J7" s="28">
        <v>45236</v>
      </c>
      <c r="K7" s="29">
        <v>7</v>
      </c>
      <c r="L7" s="34">
        <f t="shared" ref="L7:L14" si="5">M7-J7</f>
        <v>9</v>
      </c>
      <c r="M7" s="35">
        <f t="shared" ref="M7:M14" si="6">WORKDAY.INTL(J7,K7,1)</f>
        <v>45245</v>
      </c>
      <c r="N7" s="30">
        <v>0</v>
      </c>
      <c r="O7" s="31">
        <f t="shared" ref="O7:O25" si="7">L7*N7</f>
        <v>0</v>
      </c>
      <c r="Q7" s="5">
        <f t="shared" si="0"/>
        <v>18.100000000000001</v>
      </c>
      <c r="R7" s="24">
        <f ca="1">R6</f>
        <v>45232</v>
      </c>
      <c r="S7" s="5">
        <f t="shared" si="1"/>
        <v>18.5</v>
      </c>
      <c r="T7" s="25" t="e">
        <f t="shared" ref="T7:T25" si="8">VLOOKUP(D7,$A$6:$M$25,13,0)</f>
        <v>#N/A</v>
      </c>
      <c r="U7" s="5" t="e">
        <f t="shared" ref="U7:U25" si="9">VLOOKUP(D7,$A$6:$Q$25,17,0)-Q7</f>
        <v>#N/A</v>
      </c>
      <c r="V7" s="5" t="e">
        <f t="shared" si="2"/>
        <v>#N/A</v>
      </c>
      <c r="W7" s="47" t="str">
        <f t="shared" ref="W7:W25" si="10">IF(B7="",C7,C7&amp;" ["&amp;B7&amp;"]")</f>
        <v>플래이어</v>
      </c>
    </row>
    <row r="8" spans="1:26" x14ac:dyDescent="0.4">
      <c r="A8" s="18" t="s">
        <v>26</v>
      </c>
      <c r="B8" s="18"/>
      <c r="C8" s="18" t="s">
        <v>27</v>
      </c>
      <c r="D8" s="19"/>
      <c r="E8" s="43">
        <v>45240</v>
      </c>
      <c r="F8" s="44">
        <v>7</v>
      </c>
      <c r="G8" s="32">
        <f t="shared" si="3"/>
        <v>11</v>
      </c>
      <c r="H8" s="33">
        <f t="shared" si="4"/>
        <v>45251</v>
      </c>
      <c r="I8" s="41"/>
      <c r="J8" s="20">
        <v>45240</v>
      </c>
      <c r="K8" s="21">
        <v>7</v>
      </c>
      <c r="L8" s="32">
        <f t="shared" si="5"/>
        <v>11</v>
      </c>
      <c r="M8" s="33">
        <f t="shared" si="6"/>
        <v>45251</v>
      </c>
      <c r="N8" s="22">
        <v>0</v>
      </c>
      <c r="O8" s="23">
        <f t="shared" si="7"/>
        <v>0</v>
      </c>
      <c r="Q8" s="5">
        <f t="shared" si="0"/>
        <v>17.100000000000001</v>
      </c>
      <c r="R8" s="24">
        <f t="shared" ref="R8:R11" ca="1" si="11">R7</f>
        <v>45232</v>
      </c>
      <c r="S8" s="5">
        <f t="shared" si="1"/>
        <v>17.5</v>
      </c>
      <c r="T8" s="25" t="e">
        <f t="shared" si="8"/>
        <v>#N/A</v>
      </c>
      <c r="U8" s="5" t="e">
        <f t="shared" si="9"/>
        <v>#N/A</v>
      </c>
      <c r="V8" s="5" t="e">
        <f t="shared" si="2"/>
        <v>#N/A</v>
      </c>
      <c r="W8" s="47" t="str">
        <f t="shared" si="10"/>
        <v>좀비</v>
      </c>
    </row>
    <row r="9" spans="1:26" x14ac:dyDescent="0.4">
      <c r="A9" s="26" t="s">
        <v>28</v>
      </c>
      <c r="B9" s="26"/>
      <c r="C9" s="26" t="s">
        <v>29</v>
      </c>
      <c r="D9" s="27"/>
      <c r="E9" s="45">
        <v>45250</v>
      </c>
      <c r="F9" s="46">
        <v>7</v>
      </c>
      <c r="G9" s="34">
        <f t="shared" si="3"/>
        <v>9</v>
      </c>
      <c r="H9" s="35">
        <f t="shared" si="4"/>
        <v>45259</v>
      </c>
      <c r="I9" s="42"/>
      <c r="J9" s="28">
        <v>45250</v>
      </c>
      <c r="K9" s="29">
        <v>7</v>
      </c>
      <c r="L9" s="34">
        <f t="shared" si="5"/>
        <v>9</v>
      </c>
      <c r="M9" s="35">
        <f t="shared" si="6"/>
        <v>45259</v>
      </c>
      <c r="N9" s="30">
        <v>0</v>
      </c>
      <c r="O9" s="31">
        <f t="shared" si="7"/>
        <v>0</v>
      </c>
      <c r="Q9" s="5">
        <f>IF(A9="",NA(),19.1-ROW()+6)</f>
        <v>16.100000000000001</v>
      </c>
      <c r="R9" s="24">
        <f t="shared" ca="1" si="11"/>
        <v>45232</v>
      </c>
      <c r="S9" s="5">
        <f>IF(A9="",NA(),19.5-ROW()+6)</f>
        <v>16.5</v>
      </c>
      <c r="T9" s="25" t="e">
        <f t="shared" si="8"/>
        <v>#N/A</v>
      </c>
      <c r="U9" s="5" t="e">
        <f t="shared" si="9"/>
        <v>#N/A</v>
      </c>
      <c r="V9" s="5" t="e">
        <f>IF(A9=D9,0,T9-J9-0.1)</f>
        <v>#N/A</v>
      </c>
      <c r="W9" s="47" t="str">
        <f>IF(B9="",C9,C9&amp;" ["&amp;B9&amp;"]")</f>
        <v>미로 알고리즘</v>
      </c>
    </row>
    <row r="10" spans="1:26" x14ac:dyDescent="0.4">
      <c r="A10" s="18" t="s">
        <v>31</v>
      </c>
      <c r="B10" s="18"/>
      <c r="C10" s="18" t="s">
        <v>30</v>
      </c>
      <c r="D10" s="19"/>
      <c r="E10" s="43">
        <v>45259</v>
      </c>
      <c r="F10" s="44">
        <v>2</v>
      </c>
      <c r="G10" s="32">
        <f t="shared" si="3"/>
        <v>2</v>
      </c>
      <c r="H10" s="33">
        <f t="shared" si="4"/>
        <v>45261</v>
      </c>
      <c r="I10" s="41"/>
      <c r="J10" s="20">
        <v>45259</v>
      </c>
      <c r="K10" s="21">
        <v>2</v>
      </c>
      <c r="L10" s="32">
        <f t="shared" si="5"/>
        <v>2</v>
      </c>
      <c r="M10" s="33">
        <f t="shared" si="6"/>
        <v>45261</v>
      </c>
      <c r="N10" s="22">
        <v>0</v>
      </c>
      <c r="O10" s="23">
        <f t="shared" si="7"/>
        <v>0</v>
      </c>
      <c r="Q10" s="5">
        <f>IF(A10="",NA(),19.1-ROW()+6)</f>
        <v>15.100000000000001</v>
      </c>
      <c r="R10" s="24">
        <f t="shared" ca="1" si="11"/>
        <v>45232</v>
      </c>
      <c r="S10" s="5">
        <f>IF(A10="",NA(),19.5-ROW()+6)</f>
        <v>15.5</v>
      </c>
      <c r="T10" s="25" t="e">
        <f t="shared" si="8"/>
        <v>#N/A</v>
      </c>
      <c r="U10" s="5" t="e">
        <f t="shared" si="9"/>
        <v>#N/A</v>
      </c>
      <c r="V10" s="5" t="e">
        <f>IF(A10=D10,0,T10-J10-0.1)</f>
        <v>#N/A</v>
      </c>
      <c r="W10" s="47" t="str">
        <f>IF(B10="",C10,C10&amp;" ["&amp;B10&amp;"]")</f>
        <v>사운드, UI/UX</v>
      </c>
    </row>
    <row r="11" spans="1:26" x14ac:dyDescent="0.4">
      <c r="A11" s="26" t="s">
        <v>32</v>
      </c>
      <c r="B11" s="26"/>
      <c r="C11" s="26" t="s">
        <v>33</v>
      </c>
      <c r="D11" s="27"/>
      <c r="E11" s="45">
        <v>45261</v>
      </c>
      <c r="F11" s="46">
        <v>1</v>
      </c>
      <c r="G11" s="34">
        <f t="shared" si="3"/>
        <v>3</v>
      </c>
      <c r="H11" s="35">
        <f t="shared" si="4"/>
        <v>45264</v>
      </c>
      <c r="I11" s="42"/>
      <c r="J11" s="28">
        <v>45261</v>
      </c>
      <c r="K11" s="29">
        <v>1</v>
      </c>
      <c r="L11" s="34">
        <f t="shared" si="5"/>
        <v>3</v>
      </c>
      <c r="M11" s="35">
        <f t="shared" si="6"/>
        <v>45264</v>
      </c>
      <c r="N11" s="30">
        <v>0</v>
      </c>
      <c r="O11" s="31">
        <f t="shared" si="7"/>
        <v>0</v>
      </c>
      <c r="Q11" s="5">
        <f>IF(A11="",NA(),19.1-ROW()+6)</f>
        <v>14.100000000000001</v>
      </c>
      <c r="R11" s="24">
        <f t="shared" ca="1" si="11"/>
        <v>45232</v>
      </c>
      <c r="S11" s="5">
        <f>IF(A11="",NA(),19.5-ROW()+6)</f>
        <v>14.5</v>
      </c>
      <c r="T11" s="25" t="e">
        <f t="shared" si="8"/>
        <v>#N/A</v>
      </c>
      <c r="U11" s="5" t="e">
        <f t="shared" si="9"/>
        <v>#N/A</v>
      </c>
      <c r="V11" s="5" t="e">
        <f>IF(A11=D11,0,T11-J11-0.1)</f>
        <v>#N/A</v>
      </c>
      <c r="W11" s="47" t="str">
        <f>IF(B11="",C11,C11&amp;" ["&amp;B11&amp;"]")</f>
        <v>완성</v>
      </c>
    </row>
    <row r="12" spans="1:26" x14ac:dyDescent="0.4">
      <c r="A12" s="18"/>
      <c r="B12" s="18"/>
      <c r="C12" s="18"/>
      <c r="D12" s="19"/>
      <c r="E12" s="43"/>
      <c r="F12" s="44"/>
      <c r="G12" s="32"/>
      <c r="H12" s="33"/>
      <c r="I12" s="41"/>
      <c r="J12" s="20"/>
      <c r="K12" s="21"/>
      <c r="L12" s="32"/>
      <c r="M12" s="33"/>
      <c r="N12" s="22"/>
      <c r="O12" s="23">
        <f t="shared" si="7"/>
        <v>0</v>
      </c>
      <c r="Q12" s="5" t="e">
        <f>IF(A12="",NA(),19.1-ROW()+6)</f>
        <v>#N/A</v>
      </c>
      <c r="R12" s="24">
        <f ca="1">R11</f>
        <v>45232</v>
      </c>
      <c r="S12" s="5" t="e">
        <f>IF(A12="",NA(),19.5-ROW()+6)</f>
        <v>#N/A</v>
      </c>
      <c r="T12" s="25" t="e">
        <f t="shared" si="8"/>
        <v>#N/A</v>
      </c>
      <c r="U12" s="5" t="e">
        <f t="shared" si="9"/>
        <v>#N/A</v>
      </c>
      <c r="V12" s="5">
        <f>IF(A12=D12,0,T12-J12-0.1)</f>
        <v>0</v>
      </c>
      <c r="W12" s="47">
        <f>IF(B12="",C12,C12&amp;" ["&amp;B12&amp;"]")</f>
        <v>0</v>
      </c>
    </row>
    <row r="13" spans="1:26" x14ac:dyDescent="0.4">
      <c r="A13" s="26"/>
      <c r="B13" s="26"/>
      <c r="C13" s="26"/>
      <c r="D13" s="27"/>
      <c r="E13" s="45"/>
      <c r="F13" s="46"/>
      <c r="G13" s="34"/>
      <c r="H13" s="35"/>
      <c r="I13" s="42"/>
      <c r="J13" s="28"/>
      <c r="K13" s="29"/>
      <c r="L13" s="34"/>
      <c r="M13" s="35"/>
      <c r="N13" s="30"/>
      <c r="O13" s="31">
        <f t="shared" si="7"/>
        <v>0</v>
      </c>
      <c r="Q13" s="5" t="e">
        <f>IF(A13="",NA(),19.1-ROW()+6)</f>
        <v>#N/A</v>
      </c>
      <c r="R13" s="24">
        <f ca="1">R12</f>
        <v>45232</v>
      </c>
      <c r="S13" s="5" t="e">
        <f>IF(A13="",NA(),19.5-ROW()+6)</f>
        <v>#N/A</v>
      </c>
      <c r="T13" s="25" t="e">
        <f t="shared" si="8"/>
        <v>#N/A</v>
      </c>
      <c r="U13" s="5" t="e">
        <f t="shared" si="9"/>
        <v>#N/A</v>
      </c>
      <c r="V13" s="5">
        <f>IF(A13=D13,0,T13-J13-0.1)</f>
        <v>0</v>
      </c>
      <c r="W13" s="47">
        <f>IF(B13="",C13,C13&amp;" ["&amp;B13&amp;"]")</f>
        <v>0</v>
      </c>
    </row>
    <row r="14" spans="1:26" x14ac:dyDescent="0.4">
      <c r="A14" s="18"/>
      <c r="B14" s="18"/>
      <c r="C14" s="18"/>
      <c r="D14" s="19"/>
      <c r="E14" s="43"/>
      <c r="F14" s="44"/>
      <c r="G14" s="32"/>
      <c r="H14" s="33"/>
      <c r="I14" s="41"/>
      <c r="J14" s="20"/>
      <c r="K14" s="21"/>
      <c r="L14" s="32"/>
      <c r="M14" s="33"/>
      <c r="N14" s="22"/>
      <c r="O14" s="23">
        <f t="shared" si="7"/>
        <v>0</v>
      </c>
      <c r="Q14" s="5" t="e">
        <f t="shared" si="0"/>
        <v>#N/A</v>
      </c>
      <c r="R14" s="24">
        <f ca="1">R13</f>
        <v>45232</v>
      </c>
      <c r="S14" s="5" t="e">
        <f t="shared" si="1"/>
        <v>#N/A</v>
      </c>
      <c r="T14" s="25" t="e">
        <f t="shared" si="8"/>
        <v>#N/A</v>
      </c>
      <c r="U14" s="5" t="e">
        <f t="shared" si="9"/>
        <v>#N/A</v>
      </c>
      <c r="V14" s="5">
        <f t="shared" si="2"/>
        <v>0</v>
      </c>
      <c r="W14" s="47">
        <f t="shared" si="10"/>
        <v>0</v>
      </c>
    </row>
    <row r="15" spans="1:26" x14ac:dyDescent="0.4">
      <c r="A15" s="26"/>
      <c r="B15" s="26"/>
      <c r="C15" s="26"/>
      <c r="D15" s="27"/>
      <c r="E15" s="45"/>
      <c r="F15" s="46"/>
      <c r="G15" s="34"/>
      <c r="H15" s="35"/>
      <c r="I15" s="42"/>
      <c r="J15" s="28"/>
      <c r="K15" s="29"/>
      <c r="L15" s="34"/>
      <c r="M15" s="35"/>
      <c r="N15" s="30"/>
      <c r="O15" s="31">
        <f t="shared" si="7"/>
        <v>0</v>
      </c>
      <c r="Q15" s="5" t="e">
        <f t="shared" si="0"/>
        <v>#N/A</v>
      </c>
      <c r="R15" s="24">
        <f t="shared" ref="R15:R25" ca="1" si="12">R14</f>
        <v>45232</v>
      </c>
      <c r="S15" s="5" t="e">
        <f t="shared" si="1"/>
        <v>#N/A</v>
      </c>
      <c r="T15" s="25" t="e">
        <f t="shared" si="8"/>
        <v>#N/A</v>
      </c>
      <c r="U15" s="5" t="e">
        <f t="shared" si="9"/>
        <v>#N/A</v>
      </c>
      <c r="V15" s="5">
        <f t="shared" si="2"/>
        <v>0</v>
      </c>
      <c r="W15" s="47">
        <f t="shared" si="10"/>
        <v>0</v>
      </c>
    </row>
    <row r="16" spans="1:26" x14ac:dyDescent="0.4">
      <c r="A16" s="18"/>
      <c r="B16" s="18"/>
      <c r="C16" s="18"/>
      <c r="D16" s="19"/>
      <c r="E16" s="43"/>
      <c r="F16" s="44"/>
      <c r="G16" s="32"/>
      <c r="H16" s="33"/>
      <c r="I16" s="41"/>
      <c r="J16" s="20"/>
      <c r="K16" s="21"/>
      <c r="L16" s="32"/>
      <c r="M16" s="33"/>
      <c r="N16" s="22"/>
      <c r="O16" s="23">
        <f t="shared" si="7"/>
        <v>0</v>
      </c>
      <c r="Q16" s="5" t="e">
        <f t="shared" ref="Q16:Q24" si="13">IF(A16="",NA(),19.1-ROW()+6)</f>
        <v>#N/A</v>
      </c>
      <c r="R16" s="24">
        <f t="shared" ca="1" si="12"/>
        <v>45232</v>
      </c>
      <c r="S16" s="5" t="e">
        <f t="shared" si="1"/>
        <v>#N/A</v>
      </c>
      <c r="T16" s="25" t="e">
        <f t="shared" si="8"/>
        <v>#N/A</v>
      </c>
      <c r="U16" s="5" t="e">
        <f t="shared" si="9"/>
        <v>#N/A</v>
      </c>
      <c r="V16" s="5">
        <f t="shared" si="2"/>
        <v>0</v>
      </c>
      <c r="W16" s="47">
        <f t="shared" si="10"/>
        <v>0</v>
      </c>
    </row>
    <row r="17" spans="1:23" x14ac:dyDescent="0.4">
      <c r="A17" s="26"/>
      <c r="B17" s="26"/>
      <c r="C17" s="26"/>
      <c r="D17" s="27"/>
      <c r="E17" s="45"/>
      <c r="F17" s="46"/>
      <c r="G17" s="34"/>
      <c r="H17" s="35"/>
      <c r="I17" s="42"/>
      <c r="J17" s="28"/>
      <c r="K17" s="29"/>
      <c r="L17" s="34"/>
      <c r="M17" s="35"/>
      <c r="N17" s="30"/>
      <c r="O17" s="31">
        <f t="shared" si="7"/>
        <v>0</v>
      </c>
      <c r="Q17" s="5" t="e">
        <f t="shared" si="13"/>
        <v>#N/A</v>
      </c>
      <c r="R17" s="24">
        <f t="shared" ca="1" si="12"/>
        <v>45232</v>
      </c>
      <c r="S17" s="5" t="e">
        <f t="shared" si="1"/>
        <v>#N/A</v>
      </c>
      <c r="T17" s="25" t="e">
        <f t="shared" si="8"/>
        <v>#N/A</v>
      </c>
      <c r="U17" s="5" t="e">
        <f t="shared" si="9"/>
        <v>#N/A</v>
      </c>
      <c r="V17" s="5">
        <f t="shared" si="2"/>
        <v>0</v>
      </c>
      <c r="W17" s="47">
        <f t="shared" si="10"/>
        <v>0</v>
      </c>
    </row>
    <row r="18" spans="1:23" x14ac:dyDescent="0.4">
      <c r="A18" s="18"/>
      <c r="B18" s="18"/>
      <c r="C18" s="18"/>
      <c r="D18" s="19"/>
      <c r="E18" s="43"/>
      <c r="F18" s="44"/>
      <c r="G18" s="32"/>
      <c r="H18" s="33"/>
      <c r="I18" s="41"/>
      <c r="J18" s="20"/>
      <c r="K18" s="21"/>
      <c r="L18" s="32"/>
      <c r="M18" s="33"/>
      <c r="N18" s="22"/>
      <c r="O18" s="23">
        <f t="shared" si="7"/>
        <v>0</v>
      </c>
      <c r="Q18" s="5" t="e">
        <f t="shared" si="13"/>
        <v>#N/A</v>
      </c>
      <c r="R18" s="24">
        <f t="shared" ca="1" si="12"/>
        <v>45232</v>
      </c>
      <c r="S18" s="5" t="e">
        <f t="shared" si="1"/>
        <v>#N/A</v>
      </c>
      <c r="T18" s="25" t="e">
        <f t="shared" si="8"/>
        <v>#N/A</v>
      </c>
      <c r="U18" s="5" t="e">
        <f t="shared" si="9"/>
        <v>#N/A</v>
      </c>
      <c r="V18" s="5">
        <f t="shared" si="2"/>
        <v>0</v>
      </c>
      <c r="W18" s="47">
        <f t="shared" si="10"/>
        <v>0</v>
      </c>
    </row>
    <row r="19" spans="1:23" x14ac:dyDescent="0.4">
      <c r="A19" s="26"/>
      <c r="B19" s="26"/>
      <c r="C19" s="26"/>
      <c r="D19" s="27"/>
      <c r="E19" s="45"/>
      <c r="F19" s="46"/>
      <c r="G19" s="34"/>
      <c r="H19" s="35"/>
      <c r="I19" s="42"/>
      <c r="J19" s="28"/>
      <c r="K19" s="29"/>
      <c r="L19" s="34"/>
      <c r="M19" s="35"/>
      <c r="N19" s="30"/>
      <c r="O19" s="31">
        <f t="shared" si="7"/>
        <v>0</v>
      </c>
      <c r="Q19" s="5" t="e">
        <f t="shared" si="13"/>
        <v>#N/A</v>
      </c>
      <c r="R19" s="24">
        <f t="shared" ca="1" si="12"/>
        <v>45232</v>
      </c>
      <c r="S19" s="5" t="e">
        <f t="shared" si="1"/>
        <v>#N/A</v>
      </c>
      <c r="T19" s="25" t="e">
        <f t="shared" si="8"/>
        <v>#N/A</v>
      </c>
      <c r="U19" s="5" t="e">
        <f t="shared" si="9"/>
        <v>#N/A</v>
      </c>
      <c r="V19" s="5">
        <f t="shared" si="2"/>
        <v>0</v>
      </c>
      <c r="W19" s="47">
        <f t="shared" si="10"/>
        <v>0</v>
      </c>
    </row>
    <row r="20" spans="1:23" x14ac:dyDescent="0.4">
      <c r="A20" s="18"/>
      <c r="B20" s="18"/>
      <c r="C20" s="18"/>
      <c r="D20" s="19"/>
      <c r="E20" s="43"/>
      <c r="F20" s="44"/>
      <c r="G20" s="32"/>
      <c r="H20" s="33"/>
      <c r="I20" s="41"/>
      <c r="J20" s="20"/>
      <c r="K20" s="21"/>
      <c r="L20" s="32"/>
      <c r="M20" s="33"/>
      <c r="N20" s="22"/>
      <c r="O20" s="23">
        <f t="shared" si="7"/>
        <v>0</v>
      </c>
      <c r="Q20" s="5" t="e">
        <f t="shared" si="13"/>
        <v>#N/A</v>
      </c>
      <c r="R20" s="24">
        <f t="shared" ca="1" si="12"/>
        <v>45232</v>
      </c>
      <c r="S20" s="5" t="e">
        <f t="shared" si="1"/>
        <v>#N/A</v>
      </c>
      <c r="T20" s="25" t="e">
        <f t="shared" si="8"/>
        <v>#N/A</v>
      </c>
      <c r="U20" s="5" t="e">
        <f t="shared" si="9"/>
        <v>#N/A</v>
      </c>
      <c r="V20" s="5">
        <f t="shared" si="2"/>
        <v>0</v>
      </c>
      <c r="W20" s="47">
        <f t="shared" si="10"/>
        <v>0</v>
      </c>
    </row>
    <row r="21" spans="1:23" x14ac:dyDescent="0.4">
      <c r="A21" s="26"/>
      <c r="B21" s="26"/>
      <c r="C21" s="26"/>
      <c r="D21" s="27"/>
      <c r="E21" s="45"/>
      <c r="F21" s="46"/>
      <c r="G21" s="34"/>
      <c r="H21" s="35"/>
      <c r="I21" s="42"/>
      <c r="J21" s="28"/>
      <c r="K21" s="29"/>
      <c r="L21" s="34"/>
      <c r="M21" s="35"/>
      <c r="N21" s="30"/>
      <c r="O21" s="31">
        <f t="shared" si="7"/>
        <v>0</v>
      </c>
      <c r="Q21" s="5" t="e">
        <f t="shared" si="13"/>
        <v>#N/A</v>
      </c>
      <c r="R21" s="24">
        <f t="shared" ca="1" si="12"/>
        <v>45232</v>
      </c>
      <c r="S21" s="5" t="e">
        <f t="shared" si="1"/>
        <v>#N/A</v>
      </c>
      <c r="T21" s="25" t="e">
        <f t="shared" si="8"/>
        <v>#N/A</v>
      </c>
      <c r="U21" s="5" t="e">
        <f t="shared" si="9"/>
        <v>#N/A</v>
      </c>
      <c r="V21" s="5">
        <f t="shared" si="2"/>
        <v>0</v>
      </c>
      <c r="W21" s="47">
        <f t="shared" si="10"/>
        <v>0</v>
      </c>
    </row>
    <row r="22" spans="1:23" x14ac:dyDescent="0.4">
      <c r="A22" s="18"/>
      <c r="B22" s="18"/>
      <c r="C22" s="18"/>
      <c r="D22" s="19"/>
      <c r="E22" s="43"/>
      <c r="F22" s="44"/>
      <c r="G22" s="32"/>
      <c r="H22" s="33"/>
      <c r="I22" s="41"/>
      <c r="J22" s="20"/>
      <c r="K22" s="21"/>
      <c r="L22" s="32"/>
      <c r="M22" s="33"/>
      <c r="N22" s="22"/>
      <c r="O22" s="23">
        <f t="shared" si="7"/>
        <v>0</v>
      </c>
      <c r="Q22" s="5" t="e">
        <f t="shared" si="13"/>
        <v>#N/A</v>
      </c>
      <c r="R22" s="24">
        <f t="shared" ca="1" si="12"/>
        <v>45232</v>
      </c>
      <c r="S22" s="5" t="e">
        <f t="shared" si="1"/>
        <v>#N/A</v>
      </c>
      <c r="T22" s="25" t="e">
        <f t="shared" si="8"/>
        <v>#N/A</v>
      </c>
      <c r="U22" s="5" t="e">
        <f t="shared" si="9"/>
        <v>#N/A</v>
      </c>
      <c r="V22" s="5">
        <f t="shared" si="2"/>
        <v>0</v>
      </c>
      <c r="W22" s="47">
        <f t="shared" si="10"/>
        <v>0</v>
      </c>
    </row>
    <row r="23" spans="1:23" x14ac:dyDescent="0.4">
      <c r="A23" s="26"/>
      <c r="B23" s="26"/>
      <c r="C23" s="26"/>
      <c r="D23" s="27"/>
      <c r="E23" s="45"/>
      <c r="F23" s="46"/>
      <c r="G23" s="34"/>
      <c r="H23" s="35"/>
      <c r="I23" s="42"/>
      <c r="J23" s="28"/>
      <c r="K23" s="29"/>
      <c r="L23" s="34"/>
      <c r="M23" s="35"/>
      <c r="N23" s="30"/>
      <c r="O23" s="31">
        <f t="shared" si="7"/>
        <v>0</v>
      </c>
      <c r="Q23" s="5" t="e">
        <f t="shared" si="13"/>
        <v>#N/A</v>
      </c>
      <c r="R23" s="24">
        <f t="shared" ca="1" si="12"/>
        <v>45232</v>
      </c>
      <c r="S23" s="5" t="e">
        <f t="shared" si="1"/>
        <v>#N/A</v>
      </c>
      <c r="T23" s="25" t="e">
        <f t="shared" si="8"/>
        <v>#N/A</v>
      </c>
      <c r="U23" s="5" t="e">
        <f t="shared" si="9"/>
        <v>#N/A</v>
      </c>
      <c r="V23" s="5">
        <f t="shared" si="2"/>
        <v>0</v>
      </c>
      <c r="W23" s="47">
        <f t="shared" si="10"/>
        <v>0</v>
      </c>
    </row>
    <row r="24" spans="1:23" x14ac:dyDescent="0.4">
      <c r="A24" s="18"/>
      <c r="B24" s="18"/>
      <c r="C24" s="18"/>
      <c r="D24" s="19"/>
      <c r="E24" s="43"/>
      <c r="F24" s="44"/>
      <c r="G24" s="32"/>
      <c r="H24" s="33"/>
      <c r="I24" s="41"/>
      <c r="J24" s="20"/>
      <c r="K24" s="21"/>
      <c r="L24" s="32"/>
      <c r="M24" s="33"/>
      <c r="N24" s="22"/>
      <c r="O24" s="23">
        <f t="shared" si="7"/>
        <v>0</v>
      </c>
      <c r="Q24" s="5" t="e">
        <f t="shared" si="13"/>
        <v>#N/A</v>
      </c>
      <c r="R24" s="24">
        <f t="shared" ca="1" si="12"/>
        <v>45232</v>
      </c>
      <c r="S24" s="5" t="e">
        <f t="shared" si="1"/>
        <v>#N/A</v>
      </c>
      <c r="T24" s="25" t="e">
        <f t="shared" si="8"/>
        <v>#N/A</v>
      </c>
      <c r="U24" s="5" t="e">
        <f t="shared" si="9"/>
        <v>#N/A</v>
      </c>
      <c r="V24" s="5">
        <f t="shared" si="2"/>
        <v>0</v>
      </c>
      <c r="W24" s="47">
        <f t="shared" si="10"/>
        <v>0</v>
      </c>
    </row>
    <row r="25" spans="1:23" x14ac:dyDescent="0.4">
      <c r="A25" s="26"/>
      <c r="B25" s="26"/>
      <c r="C25" s="26"/>
      <c r="D25" s="27"/>
      <c r="E25" s="45"/>
      <c r="F25" s="46"/>
      <c r="G25" s="34"/>
      <c r="H25" s="35"/>
      <c r="I25" s="42"/>
      <c r="J25" s="28"/>
      <c r="K25" s="29"/>
      <c r="L25" s="34"/>
      <c r="M25" s="35"/>
      <c r="N25" s="30"/>
      <c r="O25" s="31">
        <f t="shared" si="7"/>
        <v>0</v>
      </c>
      <c r="Q25" s="5">
        <v>0.1</v>
      </c>
      <c r="R25" s="24">
        <f t="shared" ca="1" si="12"/>
        <v>45232</v>
      </c>
      <c r="S25" s="5">
        <v>0.5</v>
      </c>
      <c r="T25" s="25" t="e">
        <f t="shared" si="8"/>
        <v>#N/A</v>
      </c>
      <c r="U25" s="5" t="e">
        <f t="shared" si="9"/>
        <v>#N/A</v>
      </c>
      <c r="V25" s="5">
        <f t="shared" si="2"/>
        <v>0</v>
      </c>
      <c r="W25" s="47">
        <f t="shared" si="10"/>
        <v>0</v>
      </c>
    </row>
    <row r="26" spans="1:23" s="3" customFormat="1" x14ac:dyDescent="0.4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jk shin</cp:lastModifiedBy>
  <cp:lastPrinted>2020-06-01T17:08:21Z</cp:lastPrinted>
  <dcterms:created xsi:type="dcterms:W3CDTF">2020-06-01T15:01:19Z</dcterms:created>
  <dcterms:modified xsi:type="dcterms:W3CDTF">2023-11-02T14:22:26Z</dcterms:modified>
</cp:coreProperties>
</file>