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ive\dev\py\prj\mpc\krknVenv\test\"/>
    </mc:Choice>
  </mc:AlternateContent>
  <xr:revisionPtr revIDLastSave="0" documentId="13_ncr:1_{EC81F132-47EB-4285-B1C1-CE479124C7DE}" xr6:coauthVersionLast="47" xr6:coauthVersionMax="47" xr10:uidLastSave="{00000000-0000-0000-0000-000000000000}"/>
  <bookViews>
    <workbookView xWindow="-120" yWindow="-120" windowWidth="29040" windowHeight="15990" xr2:uid="{9E550DC0-6C55-41D4-A554-FB8DC2426364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1" i="1" l="1"/>
  <c r="K89" i="1"/>
  <c r="K87" i="1"/>
  <c r="O25" i="1"/>
  <c r="O24" i="1"/>
  <c r="H30" i="1"/>
  <c r="H29" i="1"/>
  <c r="H20" i="1"/>
  <c r="P60" i="1"/>
  <c r="O56" i="1"/>
  <c r="P56" i="1" s="1"/>
  <c r="R56" i="1" s="1"/>
  <c r="O57" i="1"/>
  <c r="P57" i="1" s="1"/>
  <c r="R57" i="1" s="1"/>
  <c r="I49" i="1"/>
  <c r="I48" i="1"/>
  <c r="I47" i="1"/>
  <c r="H57" i="1"/>
  <c r="I57" i="1" s="1"/>
  <c r="G58" i="1" s="1"/>
  <c r="K45" i="1"/>
  <c r="I40" i="1"/>
  <c r="I37" i="1"/>
  <c r="H27" i="1"/>
  <c r="H23" i="1"/>
  <c r="H24" i="1" s="1"/>
  <c r="H25" i="1"/>
  <c r="I7" i="1"/>
  <c r="G7" i="1"/>
  <c r="M7" i="1" s="1"/>
  <c r="I12" i="1"/>
  <c r="G12" i="1"/>
  <c r="M12" i="1" s="1"/>
  <c r="N12" i="1" s="1"/>
  <c r="O12" i="1" s="1"/>
  <c r="I11" i="1"/>
  <c r="G11" i="1"/>
  <c r="M11" i="1" s="1"/>
  <c r="I10" i="1"/>
  <c r="G10" i="1"/>
  <c r="M10" i="1" s="1"/>
  <c r="N10" i="1" s="1"/>
  <c r="O10" i="1" s="1"/>
  <c r="I9" i="1"/>
  <c r="G9" i="1"/>
  <c r="M9" i="1" s="1"/>
  <c r="I8" i="1"/>
  <c r="G8" i="1"/>
  <c r="M8" i="1" s="1"/>
  <c r="N8" i="1" s="1"/>
  <c r="O8" i="1" s="1"/>
  <c r="H58" i="1" l="1"/>
  <c r="I58" i="1" s="1"/>
  <c r="G59" i="1" s="1"/>
  <c r="N11" i="1"/>
  <c r="O11" i="1" s="1"/>
  <c r="N9" i="1"/>
  <c r="O9" i="1" s="1"/>
  <c r="N7" i="1"/>
  <c r="O7" i="1" s="1"/>
  <c r="H59" i="1" l="1"/>
  <c r="I59" i="1" s="1"/>
  <c r="G60" i="1" s="1"/>
  <c r="H60" i="1" l="1"/>
  <c r="I60" i="1" s="1"/>
  <c r="G61" i="1" s="1"/>
  <c r="H61" i="1" s="1"/>
  <c r="I61" i="1" s="1"/>
  <c r="G62" i="1" s="1"/>
  <c r="H62" i="1" l="1"/>
  <c r="I62" i="1" s="1"/>
  <c r="G63" i="1" s="1"/>
  <c r="H63" i="1" l="1"/>
  <c r="I63" i="1" s="1"/>
  <c r="G64" i="1" s="1"/>
  <c r="H64" i="1" l="1"/>
  <c r="I64" i="1" s="1"/>
  <c r="G65" i="1" s="1"/>
  <c r="H65" i="1" s="1"/>
  <c r="I65" i="1" s="1"/>
  <c r="G66" i="1" s="1"/>
  <c r="H66" i="1" l="1"/>
  <c r="I66" i="1" s="1"/>
  <c r="G67" i="1" s="1"/>
  <c r="H67" i="1" l="1"/>
  <c r="I67" i="1" s="1"/>
  <c r="G68" i="1" s="1"/>
  <c r="H68" i="1" l="1"/>
  <c r="I68" i="1" s="1"/>
  <c r="G69" i="1" s="1"/>
  <c r="H69" i="1" l="1"/>
  <c r="I69" i="1" s="1"/>
  <c r="G70" i="1" s="1"/>
  <c r="H70" i="1" l="1"/>
  <c r="I70" i="1" s="1"/>
  <c r="G71" i="1" s="1"/>
  <c r="H71" i="1" l="1"/>
  <c r="I71" i="1" s="1"/>
  <c r="G72" i="1" s="1"/>
  <c r="H72" i="1" l="1"/>
  <c r="I72" i="1" s="1"/>
  <c r="G73" i="1" s="1"/>
  <c r="H73" i="1" l="1"/>
  <c r="I73" i="1" s="1"/>
  <c r="G74" i="1"/>
  <c r="H74" i="1" l="1"/>
  <c r="I74" i="1" s="1"/>
  <c r="G75" i="1" s="1"/>
  <c r="H75" i="1" s="1"/>
  <c r="I75" i="1" s="1"/>
</calcChain>
</file>

<file path=xl/sharedStrings.xml><?xml version="1.0" encoding="utf-8"?>
<sst xmlns="http://schemas.openxmlformats.org/spreadsheetml/2006/main" count="35" uniqueCount="29">
  <si>
    <t>com</t>
  </si>
  <si>
    <t>usd</t>
  </si>
  <si>
    <t>btc</t>
  </si>
  <si>
    <t>price_sell</t>
  </si>
  <si>
    <t>rev</t>
  </si>
  <si>
    <t>price_b</t>
  </si>
  <si>
    <t>price per b</t>
  </si>
  <si>
    <t>moving price</t>
  </si>
  <si>
    <t>fixed_cost</t>
  </si>
  <si>
    <t>цена покупки</t>
  </si>
  <si>
    <t>ex_com</t>
  </si>
  <si>
    <t>my_com</t>
  </si>
  <si>
    <t>реальная цена покупки</t>
  </si>
  <si>
    <t>цена продажи</t>
  </si>
  <si>
    <t>монет</t>
  </si>
  <si>
    <t>прибыль</t>
  </si>
  <si>
    <t>куплено монет</t>
  </si>
  <si>
    <t>шт</t>
  </si>
  <si>
    <t>цена</t>
  </si>
  <si>
    <t>покупка</t>
  </si>
  <si>
    <t>продажа</t>
  </si>
  <si>
    <t>сумма</t>
  </si>
  <si>
    <t>ком</t>
  </si>
  <si>
    <t>штук без к</t>
  </si>
  <si>
    <t>цена с комиссией</t>
  </si>
  <si>
    <t>штук с ком</t>
  </si>
  <si>
    <t>ex_com_by</t>
  </si>
  <si>
    <t>ex_com_sell</t>
  </si>
  <si>
    <t>доход с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</si>
</sst>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00"/>
    <numFmt numFmtId="165" formatCode="0.000"/>
    <numFmt numFmtId="166" formatCode="_(&quot;$&quot;* #,##0_);_(&quot;$&quot;* \(#,##0\);_(&quot;$&quot;* &quot;-&quot;??_);_(@_)"/>
    <numFmt numFmtId="167" formatCode="_(* #,##0_);_(* \(#,##0\);_(* &quot;-&quot;??_);_(@_)"/>
    <numFmt numFmtId="168" formatCode="_(* #,##0.0000_);_(* \(#,##0.0000\);_(* &quot;-&quot;??_);_(@_)"/>
    <numFmt numFmtId="169" formatCode="_(&quot;$&quot;* #,##0.0000_);_(&quot;$&quot;* \(#,##0.0000\);_(&quot;$&quot;* &quot;-&quot;??_);_(@_)"/>
    <numFmt numFmtId="170" formatCode="0.0000000"/>
    <numFmt numFmtId="171" formatCode="_(* #,##0.00000_);_(* \(#,##0.000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3" borderId="0" xfId="0" applyFill="1"/>
    <xf numFmtId="166" fontId="0" fillId="0" borderId="0" xfId="2" applyNumberFormat="1" applyFont="1"/>
    <xf numFmtId="167" fontId="0" fillId="0" borderId="0" xfId="1" applyNumberFormat="1" applyFont="1"/>
    <xf numFmtId="167" fontId="0" fillId="0" borderId="0" xfId="0" applyNumberFormat="1"/>
    <xf numFmtId="43" fontId="0" fillId="0" borderId="0" xfId="0" applyNumberFormat="1"/>
    <xf numFmtId="168" fontId="0" fillId="0" borderId="0" xfId="0" applyNumberFormat="1"/>
    <xf numFmtId="44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67" fontId="0" fillId="2" borderId="0" xfId="1" applyNumberFormat="1" applyFont="1" applyFill="1"/>
    <xf numFmtId="0" fontId="0" fillId="0" borderId="0" xfId="0" applyAlignment="1">
      <alignment horizontal="right"/>
    </xf>
    <xf numFmtId="10" fontId="0" fillId="0" borderId="0" xfId="3" applyNumberFormat="1" applyFont="1"/>
  </cellXfs>
  <cellStyles count="4">
    <cellStyle name="Денежный" xfId="2" builtinId="4"/>
    <cellStyle name="Обычный" xfId="0" builtinId="0"/>
    <cellStyle name="Процентный" xfId="3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881A9-E2E3-4967-AC18-F099EDEB6BA4}">
  <dimension ref="F6:R91"/>
  <sheetViews>
    <sheetView tabSelected="1" workbookViewId="0">
      <selection activeCell="K24" sqref="K24"/>
    </sheetView>
  </sheetViews>
  <sheetFormatPr defaultRowHeight="15" x14ac:dyDescent="0.25"/>
  <cols>
    <col min="7" max="7" width="22.85546875" bestFit="1" customWidth="1"/>
    <col min="8" max="8" width="17.28515625" bestFit="1" customWidth="1"/>
    <col min="9" max="10" width="11" customWidth="1"/>
    <col min="11" max="11" width="38.42578125" customWidth="1"/>
    <col min="13" max="13" width="10.5703125" bestFit="1" customWidth="1"/>
    <col min="15" max="15" width="15.140625" customWidth="1"/>
  </cols>
  <sheetData>
    <row r="6" spans="7:16" x14ac:dyDescent="0.25">
      <c r="G6" t="s">
        <v>5</v>
      </c>
      <c r="H6" t="s">
        <v>6</v>
      </c>
      <c r="I6" t="s">
        <v>3</v>
      </c>
      <c r="K6" s="4" t="s">
        <v>0</v>
      </c>
      <c r="L6" s="3" t="s">
        <v>1</v>
      </c>
      <c r="M6" t="s">
        <v>2</v>
      </c>
      <c r="N6" t="s">
        <v>1</v>
      </c>
      <c r="O6" t="s">
        <v>4</v>
      </c>
    </row>
    <row r="7" spans="7:16" x14ac:dyDescent="0.25">
      <c r="G7">
        <f>H7*(1-K7)*(1-0.0005)</f>
        <v>9.9690130000000003</v>
      </c>
      <c r="H7">
        <v>10</v>
      </c>
      <c r="I7">
        <f>H7*(1+K7)*(1+0.0005)</f>
        <v>10.031013</v>
      </c>
      <c r="K7" s="4">
        <v>2.5999999999999999E-3</v>
      </c>
      <c r="L7" s="3">
        <v>10</v>
      </c>
      <c r="M7">
        <f t="shared" ref="M7:M12" si="0">(L7-L7*K7)/G7</f>
        <v>1.0005002501250626</v>
      </c>
      <c r="N7">
        <f t="shared" ref="N7:N12" si="1">(M7-M7*K7)*I7</f>
        <v>10.009937334867434</v>
      </c>
      <c r="O7" s="12">
        <f>N7-L7</f>
        <v>9.9373348674340889E-3</v>
      </c>
    </row>
    <row r="8" spans="7:16" x14ac:dyDescent="0.25">
      <c r="G8">
        <f t="shared" ref="G8:G12" si="2">H8*(1-K8)</f>
        <v>9.9740000000000002</v>
      </c>
      <c r="H8">
        <v>10</v>
      </c>
      <c r="I8">
        <f t="shared" ref="I8:I12" si="3">H8*(1+K8)</f>
        <v>10.026</v>
      </c>
      <c r="K8" s="4">
        <v>2.5999999999999999E-3</v>
      </c>
      <c r="L8" s="3">
        <v>10</v>
      </c>
      <c r="M8">
        <f t="shared" si="0"/>
        <v>1</v>
      </c>
      <c r="N8">
        <f t="shared" si="1"/>
        <v>9.9999323999999987</v>
      </c>
      <c r="O8" s="2">
        <f t="shared" ref="O8:O12" si="4">N8-L8</f>
        <v>-6.7600000001277749E-5</v>
      </c>
    </row>
    <row r="9" spans="7:16" x14ac:dyDescent="0.25">
      <c r="G9">
        <f t="shared" si="2"/>
        <v>9.9740000000000002</v>
      </c>
      <c r="H9">
        <v>10</v>
      </c>
      <c r="I9">
        <f t="shared" si="3"/>
        <v>10.026</v>
      </c>
      <c r="K9" s="4">
        <v>2.5999999999999999E-3</v>
      </c>
      <c r="L9" s="3">
        <v>10</v>
      </c>
      <c r="M9">
        <f t="shared" si="0"/>
        <v>1</v>
      </c>
      <c r="N9">
        <f t="shared" si="1"/>
        <v>9.9999323999999987</v>
      </c>
      <c r="O9" s="2">
        <f t="shared" si="4"/>
        <v>-6.7600000001277749E-5</v>
      </c>
    </row>
    <row r="10" spans="7:16" x14ac:dyDescent="0.25">
      <c r="G10">
        <f t="shared" si="2"/>
        <v>9.9740000000000002</v>
      </c>
      <c r="H10">
        <v>10</v>
      </c>
      <c r="I10">
        <f t="shared" si="3"/>
        <v>10.026</v>
      </c>
      <c r="K10" s="4">
        <v>2.5999999999999999E-3</v>
      </c>
      <c r="L10" s="3">
        <v>10</v>
      </c>
      <c r="M10">
        <f t="shared" si="0"/>
        <v>1</v>
      </c>
      <c r="N10">
        <f t="shared" si="1"/>
        <v>9.9999323999999987</v>
      </c>
      <c r="O10" s="2">
        <f t="shared" si="4"/>
        <v>-6.7600000001277749E-5</v>
      </c>
      <c r="P10" s="1"/>
    </row>
    <row r="11" spans="7:16" x14ac:dyDescent="0.25">
      <c r="G11">
        <f t="shared" si="2"/>
        <v>9.9740000000000002</v>
      </c>
      <c r="H11">
        <v>10</v>
      </c>
      <c r="I11">
        <f t="shared" si="3"/>
        <v>10.026</v>
      </c>
      <c r="K11" s="4">
        <v>2.5999999999999999E-3</v>
      </c>
      <c r="L11" s="3">
        <v>10</v>
      </c>
      <c r="M11">
        <f t="shared" si="0"/>
        <v>1</v>
      </c>
      <c r="N11">
        <f t="shared" si="1"/>
        <v>9.9999323999999987</v>
      </c>
      <c r="O11" s="2">
        <f t="shared" si="4"/>
        <v>-6.7600000001277749E-5</v>
      </c>
    </row>
    <row r="12" spans="7:16" x14ac:dyDescent="0.25">
      <c r="G12">
        <f t="shared" si="2"/>
        <v>9.9740000000000002</v>
      </c>
      <c r="H12">
        <v>10</v>
      </c>
      <c r="I12">
        <f t="shared" si="3"/>
        <v>10.026</v>
      </c>
      <c r="K12" s="4">
        <v>2.5999999999999999E-3</v>
      </c>
      <c r="L12" s="3">
        <v>10</v>
      </c>
      <c r="M12">
        <f t="shared" si="0"/>
        <v>1</v>
      </c>
      <c r="N12">
        <f t="shared" si="1"/>
        <v>9.9999323999999987</v>
      </c>
      <c r="O12" s="2">
        <f t="shared" si="4"/>
        <v>-6.7600000001277749E-5</v>
      </c>
    </row>
    <row r="14" spans="7:16" x14ac:dyDescent="0.25">
      <c r="K14" s="10"/>
    </row>
    <row r="16" spans="7:16" x14ac:dyDescent="0.25">
      <c r="G16" s="3" t="s">
        <v>7</v>
      </c>
      <c r="H16" s="6">
        <v>40000</v>
      </c>
      <c r="I16" s="6"/>
      <c r="J16" s="6"/>
    </row>
    <row r="17" spans="7:15" x14ac:dyDescent="0.25">
      <c r="G17" s="3" t="s">
        <v>8</v>
      </c>
      <c r="H17" s="5">
        <v>10</v>
      </c>
      <c r="I17" s="5"/>
      <c r="J17" s="5"/>
    </row>
    <row r="18" spans="7:15" x14ac:dyDescent="0.25">
      <c r="G18" s="3"/>
      <c r="L18" s="7"/>
      <c r="M18" s="8"/>
    </row>
    <row r="19" spans="7:15" x14ac:dyDescent="0.25">
      <c r="G19" s="3" t="s">
        <v>10</v>
      </c>
      <c r="H19">
        <v>2.5999999999999999E-3</v>
      </c>
      <c r="L19" s="6"/>
    </row>
    <row r="20" spans="7:15" x14ac:dyDescent="0.25">
      <c r="G20" s="3" t="s">
        <v>26</v>
      </c>
      <c r="H20" s="11">
        <f>(H17-(H17*(1-H19)))</f>
        <v>2.5999999999999801E-2</v>
      </c>
      <c r="I20" s="11"/>
      <c r="J20" s="11"/>
      <c r="L20" s="6"/>
    </row>
    <row r="21" spans="7:15" x14ac:dyDescent="0.25">
      <c r="G21" s="3" t="s">
        <v>11</v>
      </c>
      <c r="H21">
        <v>1E-3</v>
      </c>
      <c r="L21" s="7"/>
      <c r="M21" s="8"/>
      <c r="O21">
        <v>9.8833000000000002</v>
      </c>
    </row>
    <row r="22" spans="7:15" x14ac:dyDescent="0.25">
      <c r="O22">
        <v>9.9189000000000007</v>
      </c>
    </row>
    <row r="23" spans="7:15" x14ac:dyDescent="0.25">
      <c r="G23" s="3" t="s">
        <v>9</v>
      </c>
      <c r="H23" s="7">
        <f>H16*(1-H19-H21/2)</f>
        <v>39876</v>
      </c>
      <c r="I23" s="7"/>
      <c r="J23" s="7"/>
    </row>
    <row r="24" spans="7:15" x14ac:dyDescent="0.25">
      <c r="G24" s="3" t="s">
        <v>12</v>
      </c>
      <c r="H24" s="7">
        <f>H23</f>
        <v>39876</v>
      </c>
      <c r="I24" s="7"/>
      <c r="J24" s="7"/>
      <c r="O24">
        <f>O22-O21</f>
        <v>3.560000000000052E-2</v>
      </c>
    </row>
    <row r="25" spans="7:15" x14ac:dyDescent="0.25">
      <c r="G25" s="3" t="s">
        <v>13</v>
      </c>
      <c r="H25" s="7">
        <f>H16*(1+H19+H21/2)</f>
        <v>40123.999999999993</v>
      </c>
      <c r="I25" s="7"/>
      <c r="J25" s="7"/>
      <c r="O25" s="10">
        <f>O24-0.0257*2</f>
        <v>-1.5799999999999481E-2</v>
      </c>
    </row>
    <row r="27" spans="7:15" x14ac:dyDescent="0.25">
      <c r="G27" s="3" t="s">
        <v>14</v>
      </c>
      <c r="H27">
        <f>H17/H23</f>
        <v>2.507774099709098E-4</v>
      </c>
    </row>
    <row r="29" spans="7:15" x14ac:dyDescent="0.25">
      <c r="G29" s="3" t="s">
        <v>27</v>
      </c>
      <c r="H29" s="9">
        <f>H27*H25*H19</f>
        <v>2.6161701273949234E-2</v>
      </c>
      <c r="I29" s="9"/>
      <c r="J29" s="9"/>
    </row>
    <row r="30" spans="7:15" x14ac:dyDescent="0.25">
      <c r="G30" t="s">
        <v>28</v>
      </c>
      <c r="H30" s="13">
        <f>H25*H27-H29-H20</f>
        <v>10.010031096398833</v>
      </c>
      <c r="I30" s="13"/>
      <c r="J30" s="13"/>
    </row>
    <row r="31" spans="7:15" x14ac:dyDescent="0.25">
      <c r="G31" s="3" t="s">
        <v>15</v>
      </c>
    </row>
    <row r="33" spans="7:17" x14ac:dyDescent="0.25">
      <c r="H33" s="3" t="s">
        <v>7</v>
      </c>
      <c r="I33" s="6">
        <v>40000</v>
      </c>
      <c r="J33" s="6"/>
    </row>
    <row r="34" spans="7:17" x14ac:dyDescent="0.25">
      <c r="H34" s="3" t="s">
        <v>8</v>
      </c>
      <c r="I34" s="5">
        <v>10</v>
      </c>
      <c r="J34" s="5"/>
    </row>
    <row r="35" spans="7:17" x14ac:dyDescent="0.25">
      <c r="H35" s="3"/>
    </row>
    <row r="36" spans="7:17" x14ac:dyDescent="0.25">
      <c r="H36" s="3" t="s">
        <v>10</v>
      </c>
      <c r="I36">
        <v>2.5999999999999999E-3</v>
      </c>
    </row>
    <row r="37" spans="7:17" x14ac:dyDescent="0.25">
      <c r="H37" s="3" t="s">
        <v>10</v>
      </c>
      <c r="I37" s="11">
        <f>2*(I34-(I34*(1-I36)))</f>
        <v>5.1999999999999602E-2</v>
      </c>
      <c r="J37" s="11"/>
    </row>
    <row r="38" spans="7:17" x14ac:dyDescent="0.25">
      <c r="H38" s="3" t="s">
        <v>11</v>
      </c>
      <c r="I38">
        <v>1E-3</v>
      </c>
    </row>
    <row r="40" spans="7:17" x14ac:dyDescent="0.25">
      <c r="H40" s="3" t="s">
        <v>16</v>
      </c>
      <c r="I40">
        <f>I34/I33</f>
        <v>2.5000000000000001E-4</v>
      </c>
    </row>
    <row r="44" spans="7:17" x14ac:dyDescent="0.25">
      <c r="G44" t="s">
        <v>19</v>
      </c>
      <c r="H44" s="15" t="s">
        <v>17</v>
      </c>
      <c r="I44" s="15" t="s">
        <v>18</v>
      </c>
      <c r="J44" s="15" t="s">
        <v>22</v>
      </c>
      <c r="K44" s="15" t="s">
        <v>21</v>
      </c>
      <c r="L44" s="15"/>
      <c r="M44" s="15"/>
      <c r="N44" s="15"/>
      <c r="O44" s="15"/>
      <c r="P44" s="15"/>
      <c r="Q44" s="15"/>
    </row>
    <row r="45" spans="7:17" x14ac:dyDescent="0.25">
      <c r="H45" s="15">
        <v>10</v>
      </c>
      <c r="I45" s="15">
        <v>100</v>
      </c>
      <c r="J45" s="15">
        <v>0.01</v>
      </c>
      <c r="K45" s="15">
        <f>H45*I45</f>
        <v>1000</v>
      </c>
      <c r="L45" s="15"/>
      <c r="M45" s="15"/>
      <c r="N45" s="15"/>
      <c r="O45" s="15"/>
      <c r="P45" s="15"/>
      <c r="Q45" s="15"/>
    </row>
    <row r="46" spans="7:17" x14ac:dyDescent="0.25">
      <c r="G46" t="s">
        <v>20</v>
      </c>
      <c r="J46" s="15"/>
    </row>
    <row r="47" spans="7:17" x14ac:dyDescent="0.25">
      <c r="H47" t="s">
        <v>23</v>
      </c>
      <c r="I47" s="12">
        <f>K45/I45</f>
        <v>10</v>
      </c>
    </row>
    <row r="48" spans="7:17" x14ac:dyDescent="0.25">
      <c r="H48" t="s">
        <v>24</v>
      </c>
      <c r="I48">
        <f>K45-K45*J45</f>
        <v>990</v>
      </c>
    </row>
    <row r="49" spans="6:18" x14ac:dyDescent="0.25">
      <c r="H49" t="s">
        <v>25</v>
      </c>
      <c r="I49">
        <f>I48/I45</f>
        <v>9.9</v>
      </c>
    </row>
    <row r="55" spans="6:18" x14ac:dyDescent="0.25">
      <c r="O55">
        <v>1000</v>
      </c>
      <c r="P55">
        <v>100</v>
      </c>
    </row>
    <row r="56" spans="6:18" x14ac:dyDescent="0.25">
      <c r="O56">
        <f>O55*(1-0.0026-0.0005)</f>
        <v>996.9</v>
      </c>
      <c r="P56">
        <f>O56*P55/O55</f>
        <v>99.69</v>
      </c>
      <c r="R56">
        <f>100-P56</f>
        <v>0.31000000000000227</v>
      </c>
    </row>
    <row r="57" spans="6:18" x14ac:dyDescent="0.25">
      <c r="F57">
        <v>1</v>
      </c>
      <c r="G57" s="6">
        <v>300000</v>
      </c>
      <c r="H57" s="6">
        <f>G57*0.001</f>
        <v>300</v>
      </c>
      <c r="I57" s="6">
        <f>H57*8*30</f>
        <v>72000</v>
      </c>
      <c r="J57" s="6"/>
      <c r="O57">
        <f>O55*(1+0.0026+0.0005)</f>
        <v>1003.0999999999999</v>
      </c>
      <c r="P57">
        <f>O57*P55/O55</f>
        <v>100.30999999999999</v>
      </c>
      <c r="R57">
        <f>P57-100</f>
        <v>0.30999999999998806</v>
      </c>
    </row>
    <row r="58" spans="6:18" x14ac:dyDescent="0.25">
      <c r="F58">
        <v>2</v>
      </c>
      <c r="G58" s="6">
        <f>G57+I57</f>
        <v>372000</v>
      </c>
      <c r="H58" s="6">
        <f>G58*0.001</f>
        <v>372</v>
      </c>
      <c r="I58" s="6">
        <f>H58*8*30</f>
        <v>89280</v>
      </c>
      <c r="J58" s="6"/>
    </row>
    <row r="59" spans="6:18" x14ac:dyDescent="0.25">
      <c r="F59">
        <v>3</v>
      </c>
      <c r="G59" s="6">
        <f t="shared" ref="G59:G75" si="5">G58+I58</f>
        <v>461280</v>
      </c>
      <c r="H59" s="6">
        <f t="shared" ref="H59:H75" si="6">G59*0.001</f>
        <v>461.28000000000003</v>
      </c>
      <c r="I59" s="6">
        <f t="shared" ref="I59:I75" si="7">H59*8*30</f>
        <v>110707.20000000001</v>
      </c>
      <c r="J59" s="6"/>
    </row>
    <row r="60" spans="6:18" x14ac:dyDescent="0.25">
      <c r="F60">
        <v>4</v>
      </c>
      <c r="G60" s="6">
        <f t="shared" si="5"/>
        <v>571987.19999999995</v>
      </c>
      <c r="H60" s="6">
        <f t="shared" si="6"/>
        <v>571.98719999999992</v>
      </c>
      <c r="I60" s="6">
        <f t="shared" si="7"/>
        <v>137276.92799999999</v>
      </c>
      <c r="J60" s="6"/>
      <c r="P60">
        <f>O57-O56</f>
        <v>6.1999999999999318</v>
      </c>
    </row>
    <row r="61" spans="6:18" x14ac:dyDescent="0.25">
      <c r="F61">
        <v>5</v>
      </c>
      <c r="G61" s="6">
        <f t="shared" si="5"/>
        <v>709264.12799999991</v>
      </c>
      <c r="H61" s="6">
        <f t="shared" si="6"/>
        <v>709.26412799999991</v>
      </c>
      <c r="I61" s="6">
        <f t="shared" si="7"/>
        <v>170223.39071999997</v>
      </c>
      <c r="J61" s="6"/>
    </row>
    <row r="62" spans="6:18" x14ac:dyDescent="0.25">
      <c r="F62">
        <v>6</v>
      </c>
      <c r="G62" s="6">
        <f t="shared" si="5"/>
        <v>879487.51871999982</v>
      </c>
      <c r="H62" s="6">
        <f t="shared" si="6"/>
        <v>879.4875187199998</v>
      </c>
      <c r="I62" s="6">
        <f t="shared" si="7"/>
        <v>211077.00449279996</v>
      </c>
      <c r="J62" s="6"/>
    </row>
    <row r="63" spans="6:18" x14ac:dyDescent="0.25">
      <c r="F63">
        <v>7</v>
      </c>
      <c r="G63" s="6">
        <f t="shared" si="5"/>
        <v>1090564.5232127998</v>
      </c>
      <c r="H63" s="6">
        <f t="shared" si="6"/>
        <v>1090.5645232127997</v>
      </c>
      <c r="I63" s="6">
        <f t="shared" si="7"/>
        <v>261735.48557107194</v>
      </c>
      <c r="J63" s="6"/>
    </row>
    <row r="64" spans="6:18" x14ac:dyDescent="0.25">
      <c r="F64">
        <v>8</v>
      </c>
      <c r="G64" s="6">
        <f t="shared" si="5"/>
        <v>1352300.0087838718</v>
      </c>
      <c r="H64" s="6">
        <f t="shared" si="6"/>
        <v>1352.3000087838718</v>
      </c>
      <c r="I64" s="6">
        <f t="shared" si="7"/>
        <v>324552.00210812921</v>
      </c>
      <c r="J64" s="6"/>
    </row>
    <row r="65" spans="6:10" x14ac:dyDescent="0.25">
      <c r="F65">
        <v>9</v>
      </c>
      <c r="G65" s="6">
        <f t="shared" si="5"/>
        <v>1676852.010892001</v>
      </c>
      <c r="H65" s="6">
        <f t="shared" si="6"/>
        <v>1676.8520108920011</v>
      </c>
      <c r="I65" s="6">
        <f t="shared" si="7"/>
        <v>402444.48261408025</v>
      </c>
      <c r="J65" s="6"/>
    </row>
    <row r="66" spans="6:10" x14ac:dyDescent="0.25">
      <c r="F66">
        <v>10</v>
      </c>
      <c r="G66" s="6">
        <f t="shared" si="5"/>
        <v>2079296.4935060812</v>
      </c>
      <c r="H66" s="6">
        <f t="shared" si="6"/>
        <v>2079.2964935060813</v>
      </c>
      <c r="I66" s="6">
        <f t="shared" si="7"/>
        <v>499031.15844145953</v>
      </c>
      <c r="J66" s="6"/>
    </row>
    <row r="67" spans="6:10" x14ac:dyDescent="0.25">
      <c r="F67">
        <v>11</v>
      </c>
      <c r="G67" s="6">
        <f t="shared" si="5"/>
        <v>2578327.6519475407</v>
      </c>
      <c r="H67" s="6">
        <f t="shared" si="6"/>
        <v>2578.3276519475407</v>
      </c>
      <c r="I67" s="6">
        <f t="shared" si="7"/>
        <v>618798.63646740979</v>
      </c>
      <c r="J67" s="6"/>
    </row>
    <row r="68" spans="6:10" x14ac:dyDescent="0.25">
      <c r="F68" s="3">
        <v>12</v>
      </c>
      <c r="G68" s="14">
        <f t="shared" si="5"/>
        <v>3197126.2884149505</v>
      </c>
      <c r="H68" s="14">
        <f t="shared" si="6"/>
        <v>3197.1262884149505</v>
      </c>
      <c r="I68" s="14">
        <f t="shared" si="7"/>
        <v>767310.30921958818</v>
      </c>
      <c r="J68" s="14"/>
    </row>
    <row r="69" spans="6:10" x14ac:dyDescent="0.25">
      <c r="F69">
        <v>13</v>
      </c>
      <c r="G69" s="6">
        <f t="shared" si="5"/>
        <v>3964436.5976345385</v>
      </c>
      <c r="H69" s="6">
        <f t="shared" si="6"/>
        <v>3964.4365976345384</v>
      </c>
      <c r="I69" s="6">
        <f t="shared" si="7"/>
        <v>951464.78343228926</v>
      </c>
      <c r="J69" s="6"/>
    </row>
    <row r="70" spans="6:10" x14ac:dyDescent="0.25">
      <c r="F70">
        <v>14</v>
      </c>
      <c r="G70" s="6">
        <f t="shared" si="5"/>
        <v>4915901.381066828</v>
      </c>
      <c r="H70" s="6">
        <f t="shared" si="6"/>
        <v>4915.9013810668284</v>
      </c>
      <c r="I70" s="6">
        <f t="shared" si="7"/>
        <v>1179816.3314560389</v>
      </c>
      <c r="J70" s="6"/>
    </row>
    <row r="71" spans="6:10" x14ac:dyDescent="0.25">
      <c r="F71">
        <v>15</v>
      </c>
      <c r="G71" s="6">
        <f t="shared" si="5"/>
        <v>6095717.7125228671</v>
      </c>
      <c r="H71" s="6">
        <f t="shared" si="6"/>
        <v>6095.7177125228673</v>
      </c>
      <c r="I71" s="6">
        <f t="shared" si="7"/>
        <v>1462972.2510054882</v>
      </c>
      <c r="J71" s="6"/>
    </row>
    <row r="72" spans="6:10" x14ac:dyDescent="0.25">
      <c r="F72">
        <v>16</v>
      </c>
      <c r="G72" s="6">
        <f t="shared" si="5"/>
        <v>7558689.9635283556</v>
      </c>
      <c r="H72" s="6">
        <f t="shared" si="6"/>
        <v>7558.6899635283553</v>
      </c>
      <c r="I72" s="6">
        <f t="shared" si="7"/>
        <v>1814085.5912468052</v>
      </c>
      <c r="J72" s="6"/>
    </row>
    <row r="73" spans="6:10" x14ac:dyDescent="0.25">
      <c r="F73">
        <v>17</v>
      </c>
      <c r="G73" s="6">
        <f t="shared" si="5"/>
        <v>9372775.5547751598</v>
      </c>
      <c r="H73" s="6">
        <f t="shared" si="6"/>
        <v>9372.7755547751603</v>
      </c>
      <c r="I73" s="6">
        <f t="shared" si="7"/>
        <v>2249466.1331460383</v>
      </c>
      <c r="J73" s="6"/>
    </row>
    <row r="74" spans="6:10" x14ac:dyDescent="0.25">
      <c r="F74">
        <v>18</v>
      </c>
      <c r="G74" s="6">
        <f t="shared" si="5"/>
        <v>11622241.687921198</v>
      </c>
      <c r="H74" s="6">
        <f t="shared" si="6"/>
        <v>11622.241687921198</v>
      </c>
      <c r="I74" s="6">
        <f t="shared" si="7"/>
        <v>2789338.0051010875</v>
      </c>
      <c r="J74" s="6"/>
    </row>
    <row r="75" spans="6:10" x14ac:dyDescent="0.25">
      <c r="F75">
        <v>19</v>
      </c>
      <c r="G75" s="6">
        <f t="shared" si="5"/>
        <v>14411579.693022285</v>
      </c>
      <c r="H75" s="6">
        <f t="shared" si="6"/>
        <v>14411.579693022284</v>
      </c>
      <c r="I75" s="6">
        <f t="shared" si="7"/>
        <v>3458779.1263253484</v>
      </c>
      <c r="J75" s="6"/>
    </row>
    <row r="86" spans="10:11" x14ac:dyDescent="0.25">
      <c r="J86">
        <v>49877.4</v>
      </c>
      <c r="K86">
        <v>100</v>
      </c>
    </row>
    <row r="87" spans="10:11" x14ac:dyDescent="0.25">
      <c r="J87">
        <v>49627.007642271397</v>
      </c>
      <c r="K87" s="16">
        <f>J87/J86</f>
        <v>0.99497984342149748</v>
      </c>
    </row>
    <row r="89" spans="10:11" x14ac:dyDescent="0.25">
      <c r="K89">
        <f>J86*0.005</f>
        <v>249.387</v>
      </c>
    </row>
    <row r="91" spans="10:11" x14ac:dyDescent="0.25">
      <c r="K91">
        <f>J86-J87</f>
        <v>250.39235772860411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Чубуков Михаил</dc:creator>
  <cp:lastModifiedBy>Чубуков Михаил</cp:lastModifiedBy>
  <dcterms:created xsi:type="dcterms:W3CDTF">2021-08-12T16:13:36Z</dcterms:created>
  <dcterms:modified xsi:type="dcterms:W3CDTF">2021-09-02T06:50:49Z</dcterms:modified>
</cp:coreProperties>
</file>