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mie2\KimmieDoc\串檔文件區\"/>
    </mc:Choice>
  </mc:AlternateContent>
  <bookViews>
    <workbookView xWindow="4335" yWindow="465" windowWidth="32580" windowHeight="19560"/>
  </bookViews>
  <sheets>
    <sheet name="程式讀取頁" sheetId="19" r:id="rId1"/>
    <sheet name="更新歷程-必保留此頁" sheetId="20" r:id="rId2"/>
    <sheet name="表格製作提醒-必保留此頁" sheetId="21" r:id="rId3"/>
    <sheet name="對應名稱與負責人" sheetId="22" r:id="rId4"/>
    <sheet name="試算索引" sheetId="23" r:id="rId5"/>
  </sheets>
  <externalReferences>
    <externalReference r:id="rId6"/>
  </externalReferences>
  <definedNames>
    <definedName name="關卡風格">試算索引!$B$3:$B$27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93" i="19" l="1"/>
  <c r="AI93" i="19"/>
  <c r="AH93" i="19"/>
  <c r="AG93" i="19"/>
  <c r="AF93" i="19"/>
  <c r="AE93" i="19"/>
  <c r="AD93" i="19"/>
  <c r="AC93" i="19"/>
  <c r="AB93" i="19"/>
  <c r="X93" i="19"/>
  <c r="AJ86" i="19"/>
  <c r="AI86" i="19"/>
  <c r="AH86" i="19"/>
  <c r="AG86" i="19"/>
  <c r="AF86" i="19"/>
  <c r="AE86" i="19"/>
  <c r="AD86" i="19"/>
  <c r="AC86" i="19"/>
  <c r="AB86" i="19"/>
  <c r="X86" i="19"/>
  <c r="AJ94" i="19" l="1"/>
  <c r="AI94" i="19"/>
  <c r="AH94" i="19"/>
  <c r="AG94" i="19"/>
  <c r="AF94" i="19"/>
  <c r="AE94" i="19"/>
  <c r="AD94" i="19"/>
  <c r="AC94" i="19"/>
  <c r="AB94" i="19"/>
  <c r="X94" i="19"/>
  <c r="AJ92" i="19"/>
  <c r="AI92" i="19"/>
  <c r="AH92" i="19"/>
  <c r="AG92" i="19"/>
  <c r="AF92" i="19"/>
  <c r="AE92" i="19"/>
  <c r="AD92" i="19"/>
  <c r="AC92" i="19"/>
  <c r="AB92" i="19"/>
  <c r="X92" i="19"/>
  <c r="AJ91" i="19"/>
  <c r="AI91" i="19"/>
  <c r="AH91" i="19"/>
  <c r="AG91" i="19"/>
  <c r="AF91" i="19"/>
  <c r="AE91" i="19"/>
  <c r="AD91" i="19"/>
  <c r="AC91" i="19"/>
  <c r="AB91" i="19"/>
  <c r="X91" i="19"/>
  <c r="AJ90" i="19"/>
  <c r="AI90" i="19"/>
  <c r="AH90" i="19"/>
  <c r="AG90" i="19"/>
  <c r="AF90" i="19"/>
  <c r="AE90" i="19"/>
  <c r="AD90" i="19"/>
  <c r="AC90" i="19"/>
  <c r="AB90" i="19"/>
  <c r="X90" i="19"/>
  <c r="AJ89" i="19"/>
  <c r="AI89" i="19"/>
  <c r="AH89" i="19"/>
  <c r="AG89" i="19"/>
  <c r="AF89" i="19"/>
  <c r="AE89" i="19"/>
  <c r="AD89" i="19"/>
  <c r="AC89" i="19"/>
  <c r="AB89" i="19"/>
  <c r="X89" i="19"/>
  <c r="AJ88" i="19"/>
  <c r="AI88" i="19"/>
  <c r="AH88" i="19"/>
  <c r="AG88" i="19"/>
  <c r="AF88" i="19"/>
  <c r="AE88" i="19"/>
  <c r="AD88" i="19"/>
  <c r="AC88" i="19"/>
  <c r="AB88" i="19"/>
  <c r="X88" i="19"/>
  <c r="AJ87" i="19"/>
  <c r="AI87" i="19"/>
  <c r="AH87" i="19"/>
  <c r="AG87" i="19"/>
  <c r="AF87" i="19"/>
  <c r="AE87" i="19"/>
  <c r="AD87" i="19"/>
  <c r="AC87" i="19"/>
  <c r="AB87" i="19"/>
  <c r="X87" i="19"/>
  <c r="AJ85" i="19"/>
  <c r="AI85" i="19"/>
  <c r="AH85" i="19"/>
  <c r="AG85" i="19"/>
  <c r="AF85" i="19"/>
  <c r="AE85" i="19"/>
  <c r="AD85" i="19"/>
  <c r="AC85" i="19"/>
  <c r="AB85" i="19"/>
  <c r="X85" i="19"/>
  <c r="AG67" i="19" l="1"/>
  <c r="X64" i="19" l="1"/>
  <c r="X65" i="19"/>
  <c r="X66" i="19"/>
  <c r="X67" i="19"/>
  <c r="X68" i="19"/>
  <c r="X69" i="19"/>
  <c r="X70" i="19"/>
  <c r="X63" i="19" l="1"/>
  <c r="X62" i="19"/>
  <c r="X61" i="19" l="1"/>
  <c r="X60" i="19"/>
  <c r="X59" i="19"/>
  <c r="X58" i="19"/>
  <c r="X57" i="19"/>
  <c r="X56" i="19" l="1"/>
  <c r="X55" i="19"/>
  <c r="X54" i="19"/>
  <c r="X53" i="19"/>
  <c r="X52" i="19"/>
  <c r="X42" i="19"/>
  <c r="X43" i="19"/>
  <c r="X44" i="19"/>
  <c r="X45" i="19"/>
  <c r="X46" i="19"/>
  <c r="X47" i="19"/>
  <c r="X48" i="19"/>
  <c r="X49" i="19"/>
  <c r="X50" i="19"/>
  <c r="X51" i="19"/>
  <c r="X41" i="19"/>
  <c r="X38" i="19"/>
  <c r="X35" i="19"/>
  <c r="X31" i="19"/>
  <c r="X28" i="19"/>
  <c r="X25" i="19"/>
  <c r="X21" i="19"/>
  <c r="X18" i="19"/>
  <c r="X15" i="19"/>
  <c r="X12" i="19"/>
  <c r="AJ31" i="19" l="1"/>
  <c r="AI31" i="19"/>
  <c r="AH31" i="19"/>
  <c r="AG31" i="19"/>
  <c r="AF31" i="19"/>
  <c r="AE31" i="19"/>
  <c r="AD31" i="19"/>
  <c r="AC31" i="19"/>
  <c r="AB31" i="19"/>
  <c r="P31" i="19"/>
  <c r="AJ104" i="19" l="1"/>
  <c r="AI104" i="19"/>
  <c r="AH104" i="19"/>
  <c r="AG104" i="19"/>
  <c r="AF104" i="19"/>
  <c r="AE104" i="19"/>
  <c r="AD104" i="19"/>
  <c r="AC104" i="19"/>
  <c r="AB104" i="19"/>
  <c r="AJ103" i="19"/>
  <c r="AI103" i="19"/>
  <c r="AH103" i="19"/>
  <c r="AG103" i="19"/>
  <c r="AF103" i="19"/>
  <c r="AE103" i="19"/>
  <c r="AD103" i="19"/>
  <c r="AC103" i="19"/>
  <c r="AB103" i="19"/>
  <c r="AJ102" i="19"/>
  <c r="AI102" i="19"/>
  <c r="AH102" i="19"/>
  <c r="AG102" i="19"/>
  <c r="AF102" i="19"/>
  <c r="AE102" i="19"/>
  <c r="AD102" i="19"/>
  <c r="AC102" i="19"/>
  <c r="AB102" i="19"/>
  <c r="AJ101" i="19"/>
  <c r="AI101" i="19"/>
  <c r="AH101" i="19"/>
  <c r="AG101" i="19"/>
  <c r="AF101" i="19"/>
  <c r="AE101" i="19"/>
  <c r="AD101" i="19"/>
  <c r="AC101" i="19"/>
  <c r="AB101" i="19"/>
  <c r="AJ100" i="19"/>
  <c r="AI100" i="19"/>
  <c r="AH100" i="19"/>
  <c r="AG100" i="19"/>
  <c r="AF100" i="19"/>
  <c r="AE100" i="19"/>
  <c r="AD100" i="19"/>
  <c r="AC100" i="19"/>
  <c r="AB100" i="19"/>
  <c r="AJ99" i="19"/>
  <c r="AI99" i="19"/>
  <c r="AH99" i="19"/>
  <c r="AG99" i="19"/>
  <c r="AF99" i="19"/>
  <c r="AE99" i="19"/>
  <c r="AD99" i="19"/>
  <c r="AC99" i="19"/>
  <c r="AB99" i="19"/>
  <c r="AJ98" i="19"/>
  <c r="AI98" i="19"/>
  <c r="AH98" i="19"/>
  <c r="AG98" i="19"/>
  <c r="AF98" i="19"/>
  <c r="AE98" i="19"/>
  <c r="AD98" i="19"/>
  <c r="AC98" i="19"/>
  <c r="AB98" i="19"/>
  <c r="AJ97" i="19"/>
  <c r="AI97" i="19"/>
  <c r="AH97" i="19"/>
  <c r="AG97" i="19"/>
  <c r="AF97" i="19"/>
  <c r="AE97" i="19"/>
  <c r="AD97" i="19"/>
  <c r="AC97" i="19"/>
  <c r="AB97" i="19"/>
  <c r="AJ96" i="19"/>
  <c r="AI96" i="19"/>
  <c r="AH96" i="19"/>
  <c r="AG96" i="19"/>
  <c r="AF96" i="19"/>
  <c r="AE96" i="19"/>
  <c r="AD96" i="19"/>
  <c r="AC96" i="19"/>
  <c r="AB96" i="19"/>
  <c r="AJ95" i="19"/>
  <c r="AI95" i="19"/>
  <c r="AH95" i="19"/>
  <c r="AG95" i="19"/>
  <c r="AF95" i="19"/>
  <c r="AE95" i="19"/>
  <c r="AD95" i="19"/>
  <c r="AC95" i="19"/>
  <c r="AB95" i="19"/>
  <c r="P12" i="19" l="1"/>
  <c r="P15" i="19"/>
  <c r="P18" i="19"/>
  <c r="P21" i="19"/>
  <c r="P25" i="19"/>
  <c r="P28" i="19"/>
  <c r="P35" i="19"/>
  <c r="P38" i="19"/>
  <c r="AJ70" i="19" l="1"/>
  <c r="AI70" i="19"/>
  <c r="AH70" i="19"/>
  <c r="AG70" i="19"/>
  <c r="AF70" i="19"/>
  <c r="AE70" i="19"/>
  <c r="AD70" i="19"/>
  <c r="AC70" i="19"/>
  <c r="AB70" i="19"/>
  <c r="AJ69" i="19"/>
  <c r="AI69" i="19"/>
  <c r="AH69" i="19"/>
  <c r="AG69" i="19"/>
  <c r="AF69" i="19"/>
  <c r="AE69" i="19"/>
  <c r="AD69" i="19"/>
  <c r="AC69" i="19"/>
  <c r="AB69" i="19"/>
  <c r="AJ68" i="19"/>
  <c r="AI68" i="19"/>
  <c r="AH68" i="19"/>
  <c r="AG68" i="19"/>
  <c r="AF68" i="19"/>
  <c r="AE68" i="19"/>
  <c r="AD68" i="19"/>
  <c r="AC68" i="19"/>
  <c r="AB68" i="19"/>
  <c r="AJ67" i="19"/>
  <c r="AI67" i="19"/>
  <c r="AH67" i="19"/>
  <c r="AF67" i="19"/>
  <c r="AE67" i="19"/>
  <c r="AD67" i="19"/>
  <c r="AC67" i="19"/>
  <c r="AB67" i="19"/>
  <c r="AJ66" i="19"/>
  <c r="AI66" i="19"/>
  <c r="AH66" i="19"/>
  <c r="AG66" i="19"/>
  <c r="AF66" i="19"/>
  <c r="AE66" i="19"/>
  <c r="AD66" i="19"/>
  <c r="AC66" i="19"/>
  <c r="AB66" i="19"/>
  <c r="AJ65" i="19"/>
  <c r="AI65" i="19"/>
  <c r="AH65" i="19"/>
  <c r="AG65" i="19"/>
  <c r="AF65" i="19"/>
  <c r="AE65" i="19"/>
  <c r="AD65" i="19"/>
  <c r="AC65" i="19"/>
  <c r="AB65" i="19"/>
  <c r="AJ64" i="19"/>
  <c r="AI64" i="19"/>
  <c r="AH64" i="19"/>
  <c r="AG64" i="19"/>
  <c r="AF64" i="19"/>
  <c r="AE64" i="19"/>
  <c r="AD64" i="19"/>
  <c r="AC64" i="19"/>
  <c r="AB64" i="19"/>
  <c r="AJ63" i="19"/>
  <c r="AI63" i="19"/>
  <c r="AH63" i="19"/>
  <c r="AG63" i="19"/>
  <c r="AF63" i="19"/>
  <c r="AE63" i="19"/>
  <c r="AD63" i="19"/>
  <c r="AC63" i="19"/>
  <c r="AB63" i="19"/>
  <c r="AJ62" i="19"/>
  <c r="AI62" i="19"/>
  <c r="AH62" i="19"/>
  <c r="AG62" i="19"/>
  <c r="AF62" i="19"/>
  <c r="AE62" i="19"/>
  <c r="AD62" i="19"/>
  <c r="AC62" i="19"/>
  <c r="AB62" i="19"/>
  <c r="AJ61" i="19"/>
  <c r="AI61" i="19"/>
  <c r="AH61" i="19"/>
  <c r="AG61" i="19"/>
  <c r="AF61" i="19"/>
  <c r="AE61" i="19"/>
  <c r="AD61" i="19"/>
  <c r="AC61" i="19"/>
  <c r="AB61" i="19"/>
  <c r="AJ60" i="19"/>
  <c r="AI60" i="19"/>
  <c r="AH60" i="19"/>
  <c r="AG60" i="19"/>
  <c r="AF60" i="19"/>
  <c r="AE60" i="19"/>
  <c r="AD60" i="19"/>
  <c r="AC60" i="19"/>
  <c r="AB60" i="19"/>
  <c r="AJ59" i="19"/>
  <c r="AI59" i="19"/>
  <c r="AH59" i="19"/>
  <c r="AG59" i="19"/>
  <c r="AF59" i="19"/>
  <c r="AE59" i="19"/>
  <c r="AD59" i="19"/>
  <c r="AC59" i="19"/>
  <c r="AB59" i="19"/>
  <c r="AJ58" i="19"/>
  <c r="AI58" i="19"/>
  <c r="AH58" i="19"/>
  <c r="AG58" i="19"/>
  <c r="AF58" i="19"/>
  <c r="AE58" i="19"/>
  <c r="AD58" i="19"/>
  <c r="AC58" i="19"/>
  <c r="AB58" i="19"/>
  <c r="AJ57" i="19"/>
  <c r="AI57" i="19"/>
  <c r="AH57" i="19"/>
  <c r="AG57" i="19"/>
  <c r="AF57" i="19"/>
  <c r="AE57" i="19"/>
  <c r="AD57" i="19"/>
  <c r="AC57" i="19"/>
  <c r="AB57" i="19"/>
  <c r="AJ56" i="19"/>
  <c r="AI56" i="19"/>
  <c r="AH56" i="19"/>
  <c r="AG56" i="19"/>
  <c r="AF56" i="19"/>
  <c r="AE56" i="19"/>
  <c r="AD56" i="19"/>
  <c r="AC56" i="19"/>
  <c r="AB56" i="19"/>
  <c r="AJ55" i="19"/>
  <c r="AI55" i="19"/>
  <c r="AH55" i="19"/>
  <c r="AG55" i="19"/>
  <c r="AF55" i="19"/>
  <c r="AE55" i="19"/>
  <c r="AD55" i="19"/>
  <c r="AC55" i="19"/>
  <c r="AB55" i="19"/>
  <c r="AJ54" i="19"/>
  <c r="AI54" i="19"/>
  <c r="AH54" i="19"/>
  <c r="AG54" i="19"/>
  <c r="AF54" i="19"/>
  <c r="AE54" i="19"/>
  <c r="AD54" i="19"/>
  <c r="AC54" i="19"/>
  <c r="AB54" i="19"/>
  <c r="AJ53" i="19"/>
  <c r="AI53" i="19"/>
  <c r="AH53" i="19"/>
  <c r="AG53" i="19"/>
  <c r="AF53" i="19"/>
  <c r="AE53" i="19"/>
  <c r="AD53" i="19"/>
  <c r="AC53" i="19"/>
  <c r="AB53" i="19"/>
  <c r="AJ52" i="19"/>
  <c r="AI52" i="19"/>
  <c r="AH52" i="19"/>
  <c r="AG52" i="19"/>
  <c r="AF52" i="19"/>
  <c r="AE52" i="19"/>
  <c r="AD52" i="19"/>
  <c r="AC52" i="19"/>
  <c r="AB52" i="19"/>
  <c r="AJ51" i="19"/>
  <c r="AI51" i="19"/>
  <c r="AH51" i="19"/>
  <c r="AG51" i="19"/>
  <c r="AF51" i="19"/>
  <c r="AE51" i="19"/>
  <c r="AD51" i="19"/>
  <c r="AC51" i="19"/>
  <c r="AB51" i="19"/>
  <c r="AJ50" i="19"/>
  <c r="AI50" i="19"/>
  <c r="AH50" i="19"/>
  <c r="AG50" i="19"/>
  <c r="AF50" i="19"/>
  <c r="AE50" i="19"/>
  <c r="AD50" i="19"/>
  <c r="AC50" i="19"/>
  <c r="AB50" i="19"/>
  <c r="AJ49" i="19"/>
  <c r="AI49" i="19"/>
  <c r="AH49" i="19"/>
  <c r="AG49" i="19"/>
  <c r="AF49" i="19"/>
  <c r="AE49" i="19"/>
  <c r="AD49" i="19"/>
  <c r="AC49" i="19"/>
  <c r="AB49" i="19"/>
  <c r="AJ48" i="19"/>
  <c r="AI48" i="19"/>
  <c r="AH48" i="19"/>
  <c r="AG48" i="19"/>
  <c r="AF48" i="19"/>
  <c r="AE48" i="19"/>
  <c r="AD48" i="19"/>
  <c r="AC48" i="19"/>
  <c r="AB48" i="19"/>
  <c r="AJ47" i="19"/>
  <c r="AI47" i="19"/>
  <c r="AH47" i="19"/>
  <c r="AG47" i="19"/>
  <c r="AF47" i="19"/>
  <c r="AE47" i="19"/>
  <c r="AD47" i="19"/>
  <c r="AC47" i="19"/>
  <c r="AB47" i="19"/>
  <c r="AJ46" i="19"/>
  <c r="AI46" i="19"/>
  <c r="AH46" i="19"/>
  <c r="AG46" i="19"/>
  <c r="AF46" i="19"/>
  <c r="AE46" i="19"/>
  <c r="AD46" i="19"/>
  <c r="AC46" i="19"/>
  <c r="AB46" i="19"/>
  <c r="AJ45" i="19"/>
  <c r="AI45" i="19"/>
  <c r="AH45" i="19"/>
  <c r="AG45" i="19"/>
  <c r="AF45" i="19"/>
  <c r="AE45" i="19"/>
  <c r="AD45" i="19"/>
  <c r="AC45" i="19"/>
  <c r="AB45" i="19"/>
  <c r="AJ44" i="19"/>
  <c r="AI44" i="19"/>
  <c r="AH44" i="19"/>
  <c r="AG44" i="19"/>
  <c r="AF44" i="19"/>
  <c r="AE44" i="19"/>
  <c r="AD44" i="19"/>
  <c r="AC44" i="19"/>
  <c r="AB44" i="19"/>
  <c r="AJ43" i="19"/>
  <c r="AI43" i="19"/>
  <c r="AH43" i="19"/>
  <c r="AG43" i="19"/>
  <c r="AF43" i="19"/>
  <c r="AE43" i="19"/>
  <c r="AD43" i="19"/>
  <c r="AC43" i="19"/>
  <c r="AB43" i="19"/>
  <c r="AJ42" i="19"/>
  <c r="AI42" i="19"/>
  <c r="AH42" i="19"/>
  <c r="AG42" i="19"/>
  <c r="AF42" i="19"/>
  <c r="AE42" i="19"/>
  <c r="AD42" i="19"/>
  <c r="AC42" i="19"/>
  <c r="AB42" i="19"/>
  <c r="AJ41" i="19"/>
  <c r="AI41" i="19"/>
  <c r="AH41" i="19"/>
  <c r="AG41" i="19"/>
  <c r="AF41" i="19"/>
  <c r="AE41" i="19"/>
  <c r="AD41" i="19"/>
  <c r="AC41" i="19"/>
  <c r="AB41" i="19"/>
  <c r="AJ38" i="19"/>
  <c r="AI38" i="19"/>
  <c r="AH38" i="19"/>
  <c r="AG38" i="19"/>
  <c r="AF38" i="19"/>
  <c r="AE38" i="19"/>
  <c r="AD38" i="19"/>
  <c r="AC38" i="19"/>
  <c r="AB38" i="19"/>
  <c r="AF37" i="19"/>
  <c r="AE37" i="19"/>
  <c r="AD37" i="19"/>
  <c r="AC37" i="19"/>
  <c r="AB37" i="19"/>
  <c r="AF36" i="19"/>
  <c r="AE36" i="19"/>
  <c r="AD36" i="19"/>
  <c r="AC36" i="19"/>
  <c r="AB36" i="19"/>
  <c r="AJ35" i="19"/>
  <c r="AI35" i="19"/>
  <c r="AH35" i="19"/>
  <c r="AG35" i="19"/>
  <c r="AF35" i="19"/>
  <c r="AE35" i="19"/>
  <c r="AD35" i="19"/>
  <c r="AC35" i="19"/>
  <c r="AB35" i="19"/>
  <c r="AF34" i="19"/>
  <c r="AE34" i="19"/>
  <c r="AD34" i="19"/>
  <c r="AC34" i="19"/>
  <c r="AB34" i="19"/>
  <c r="AF33" i="19"/>
  <c r="AE33" i="19"/>
  <c r="AD33" i="19"/>
  <c r="AC33" i="19"/>
  <c r="AB33" i="19"/>
  <c r="AB24" i="19"/>
  <c r="AC24" i="19"/>
  <c r="AD24" i="19"/>
  <c r="AE24" i="19"/>
  <c r="AF24" i="19"/>
  <c r="AB25" i="19"/>
  <c r="AC25" i="19"/>
  <c r="AD25" i="19"/>
  <c r="AE25" i="19"/>
  <c r="AF25" i="19"/>
  <c r="AG25" i="19"/>
  <c r="AH25" i="19"/>
  <c r="AI25" i="19"/>
  <c r="AJ25" i="19"/>
  <c r="AB26" i="19"/>
  <c r="AC26" i="19"/>
  <c r="AD26" i="19"/>
  <c r="AE26" i="19"/>
  <c r="AF26" i="19"/>
  <c r="AB27" i="19"/>
  <c r="AC27" i="19"/>
  <c r="AD27" i="19"/>
  <c r="AE27" i="19"/>
  <c r="AF27" i="19"/>
  <c r="AB28" i="19"/>
  <c r="AC28" i="19"/>
  <c r="AD28" i="19"/>
  <c r="AE28" i="19"/>
  <c r="AF28" i="19"/>
  <c r="AG28" i="19"/>
  <c r="AH28" i="19"/>
  <c r="AI28" i="19"/>
  <c r="AJ28" i="19"/>
  <c r="AF23" i="19"/>
  <c r="AE23" i="19"/>
  <c r="AD23" i="19"/>
  <c r="AC23" i="19"/>
  <c r="AB23" i="19"/>
  <c r="AF22" i="19"/>
  <c r="AE22" i="19"/>
  <c r="AD22" i="19"/>
  <c r="AC22" i="19"/>
  <c r="AB22" i="19"/>
  <c r="AJ21" i="19"/>
  <c r="AI21" i="19"/>
  <c r="AH21" i="19"/>
  <c r="AG21" i="19"/>
  <c r="AF21" i="19"/>
  <c r="AE21" i="19"/>
  <c r="AD21" i="19"/>
  <c r="AC21" i="19"/>
  <c r="AB21" i="19"/>
  <c r="AJ18" i="19"/>
  <c r="AI18" i="19"/>
  <c r="AH18" i="19"/>
  <c r="AG18" i="19"/>
  <c r="AF18" i="19"/>
  <c r="AE18" i="19"/>
  <c r="AD18" i="19"/>
  <c r="AC18" i="19"/>
  <c r="AB18" i="19"/>
  <c r="AJ15" i="19"/>
  <c r="AI15" i="19"/>
  <c r="AH15" i="19"/>
  <c r="AG15" i="19"/>
  <c r="AF15" i="19"/>
  <c r="AE15" i="19"/>
  <c r="AD15" i="19"/>
  <c r="AC15" i="19"/>
  <c r="AB15" i="19"/>
  <c r="AJ12" i="19"/>
  <c r="AI12" i="19"/>
  <c r="AH12" i="19"/>
  <c r="AG12" i="19"/>
  <c r="AF12" i="19"/>
  <c r="AE12" i="19"/>
  <c r="AD12" i="19"/>
  <c r="AC12" i="19"/>
  <c r="AB12" i="19"/>
  <c r="AB5" i="19" l="1"/>
  <c r="AC5" i="19"/>
  <c r="AD5" i="19"/>
  <c r="AE5" i="19"/>
  <c r="AF5" i="19"/>
  <c r="AB6" i="19"/>
  <c r="AC6" i="19"/>
  <c r="AD6" i="19"/>
  <c r="AE6" i="19"/>
  <c r="AF6" i="19"/>
  <c r="AB7" i="19"/>
  <c r="AC7" i="19"/>
  <c r="AD7" i="19"/>
  <c r="AE7" i="19"/>
  <c r="AF7" i="19"/>
  <c r="AB9" i="19"/>
  <c r="AC9" i="19"/>
  <c r="AD9" i="19"/>
  <c r="AE9" i="19"/>
  <c r="AF9" i="19"/>
  <c r="AB10" i="19"/>
  <c r="AC10" i="19"/>
  <c r="AD10" i="19"/>
  <c r="AE10" i="19"/>
  <c r="AF10" i="19"/>
  <c r="AB11" i="19"/>
  <c r="AC11" i="19"/>
  <c r="AD11" i="19"/>
  <c r="AE11" i="19"/>
  <c r="AF11" i="19"/>
  <c r="AB13" i="19"/>
  <c r="AC13" i="19"/>
  <c r="AD13" i="19"/>
  <c r="AE13" i="19"/>
  <c r="AF13" i="19"/>
  <c r="AB14" i="19"/>
  <c r="AC14" i="19"/>
  <c r="AD14" i="19"/>
  <c r="AE14" i="19"/>
  <c r="AF14" i="19"/>
  <c r="AB16" i="19"/>
  <c r="AC16" i="19"/>
  <c r="AD16" i="19"/>
  <c r="AE16" i="19"/>
  <c r="AF16" i="19"/>
  <c r="AB17" i="19"/>
  <c r="AC17" i="19"/>
  <c r="AD17" i="19"/>
  <c r="AE17" i="19"/>
  <c r="AF17" i="19"/>
  <c r="AB19" i="19"/>
  <c r="AC19" i="19"/>
  <c r="AD19" i="19"/>
  <c r="AE19" i="19"/>
  <c r="AF19" i="19"/>
  <c r="AB20" i="19"/>
  <c r="AC20" i="19"/>
  <c r="AD20" i="19"/>
  <c r="AE20" i="19"/>
  <c r="AF20" i="19"/>
  <c r="AB29" i="19"/>
  <c r="AC29" i="19"/>
  <c r="AD29" i="19"/>
  <c r="AE29" i="19"/>
  <c r="AF29" i="19"/>
  <c r="AB30" i="19"/>
  <c r="AC30" i="19"/>
  <c r="AD30" i="19"/>
  <c r="AE30" i="19"/>
  <c r="AF30" i="19"/>
  <c r="AB39" i="19"/>
  <c r="AC39" i="19"/>
  <c r="AD39" i="19"/>
  <c r="AE39" i="19"/>
  <c r="AF39" i="19"/>
  <c r="AB40" i="19"/>
  <c r="AC40" i="19"/>
  <c r="AD40" i="19"/>
  <c r="AE40" i="19"/>
  <c r="AF40" i="19"/>
  <c r="AB71" i="19"/>
  <c r="AC71" i="19"/>
  <c r="AD71" i="19"/>
  <c r="AE71" i="19"/>
  <c r="AF71" i="19"/>
  <c r="AB72" i="19"/>
  <c r="AC72" i="19"/>
  <c r="AD72" i="19"/>
  <c r="AE72" i="19"/>
  <c r="AF72" i="19"/>
  <c r="AB73" i="19"/>
  <c r="AC73" i="19"/>
  <c r="AD73" i="19"/>
  <c r="AE73" i="19"/>
  <c r="AF73" i="19"/>
  <c r="AB74" i="19"/>
  <c r="AC74" i="19"/>
  <c r="AD74" i="19"/>
  <c r="AE74" i="19"/>
  <c r="AF74" i="19"/>
  <c r="AB75" i="19"/>
  <c r="AC75" i="19"/>
  <c r="AD75" i="19"/>
  <c r="AE75" i="19"/>
  <c r="AF75" i="19"/>
  <c r="AB76" i="19"/>
  <c r="AC76" i="19"/>
  <c r="AD76" i="19"/>
  <c r="AE76" i="19"/>
  <c r="AF76" i="19"/>
  <c r="AB77" i="19"/>
  <c r="AC77" i="19"/>
  <c r="AD77" i="19"/>
  <c r="AE77" i="19"/>
  <c r="AF77" i="19"/>
  <c r="AB78" i="19"/>
  <c r="AC78" i="19"/>
  <c r="AD78" i="19"/>
  <c r="AE78" i="19"/>
  <c r="AF78" i="19"/>
  <c r="AB79" i="19"/>
  <c r="AC79" i="19"/>
  <c r="AD79" i="19"/>
  <c r="AE79" i="19"/>
  <c r="AF79" i="19"/>
  <c r="AB80" i="19"/>
  <c r="AC80" i="19"/>
  <c r="AD80" i="19"/>
  <c r="AE80" i="19"/>
  <c r="AF80" i="19"/>
  <c r="AB81" i="19"/>
  <c r="AC81" i="19"/>
  <c r="AD81" i="19"/>
  <c r="AE81" i="19"/>
  <c r="AF81" i="19"/>
  <c r="AB82" i="19"/>
  <c r="AC82" i="19"/>
  <c r="AD82" i="19"/>
  <c r="AE82" i="19"/>
  <c r="AF82" i="19"/>
  <c r="AB83" i="19"/>
  <c r="AC83" i="19"/>
  <c r="AD83" i="19"/>
  <c r="AE83" i="19"/>
  <c r="AF83" i="19"/>
  <c r="AB84" i="19"/>
  <c r="AC84" i="19"/>
  <c r="AD84" i="19"/>
  <c r="AE84" i="19"/>
  <c r="AF84" i="19"/>
  <c r="AB105" i="19"/>
  <c r="AC105" i="19"/>
  <c r="AD105" i="19"/>
  <c r="AE105" i="19"/>
  <c r="AF105" i="19"/>
  <c r="AB106" i="19"/>
  <c r="AC106" i="19"/>
  <c r="AD106" i="19"/>
  <c r="AE106" i="19"/>
  <c r="AF106" i="19"/>
  <c r="AB107" i="19"/>
  <c r="AC107" i="19"/>
  <c r="AD107" i="19"/>
  <c r="AE107" i="19"/>
  <c r="AF107" i="19"/>
  <c r="AB108" i="19"/>
  <c r="AC108" i="19"/>
  <c r="AD108" i="19"/>
  <c r="AE108" i="19"/>
  <c r="AF108" i="19"/>
  <c r="AB109" i="19"/>
  <c r="AC109" i="19"/>
  <c r="AD109" i="19"/>
  <c r="AE109" i="19"/>
  <c r="AF109" i="19"/>
  <c r="AB110" i="19"/>
  <c r="AC110" i="19"/>
  <c r="AD110" i="19"/>
  <c r="AE110" i="19"/>
  <c r="AF110" i="19"/>
  <c r="AB111" i="19"/>
  <c r="AC111" i="19"/>
  <c r="AD111" i="19"/>
  <c r="AE111" i="19"/>
  <c r="AF111" i="19"/>
  <c r="AB112" i="19"/>
  <c r="AC112" i="19"/>
  <c r="AD112" i="19"/>
  <c r="AE112" i="19"/>
  <c r="AF112" i="19"/>
  <c r="AB113" i="19"/>
  <c r="AC113" i="19"/>
  <c r="AD113" i="19"/>
  <c r="AE113" i="19"/>
  <c r="AF113" i="19"/>
  <c r="AB114" i="19"/>
  <c r="AC114" i="19"/>
  <c r="AD114" i="19"/>
  <c r="AE114" i="19"/>
  <c r="AF114" i="19"/>
  <c r="AB115" i="19"/>
  <c r="AC115" i="19"/>
  <c r="AD115" i="19"/>
  <c r="AE115" i="19"/>
  <c r="AF115" i="19"/>
  <c r="AB116" i="19"/>
  <c r="AC116" i="19"/>
  <c r="AD116" i="19"/>
  <c r="AE116" i="19"/>
  <c r="AF116" i="19"/>
  <c r="AB117" i="19"/>
  <c r="AC117" i="19"/>
  <c r="AD117" i="19"/>
  <c r="AE117" i="19"/>
  <c r="AF117" i="19"/>
  <c r="AB118" i="19"/>
  <c r="AC118" i="19"/>
  <c r="AD118" i="19"/>
  <c r="AE118" i="19"/>
  <c r="AF118" i="19"/>
  <c r="AB119" i="19"/>
  <c r="AC119" i="19"/>
  <c r="AD119" i="19"/>
  <c r="AE119" i="19"/>
  <c r="AF119" i="19"/>
  <c r="AF8" i="19"/>
  <c r="AE8" i="19"/>
  <c r="AD8" i="19"/>
  <c r="AC8" i="19"/>
  <c r="AB8" i="19"/>
  <c r="Q8" i="19" l="1"/>
  <c r="S8" i="19"/>
  <c r="P118" i="19" l="1"/>
</calcChain>
</file>

<file path=xl/sharedStrings.xml><?xml version="1.0" encoding="utf-8"?>
<sst xmlns="http://schemas.openxmlformats.org/spreadsheetml/2006/main" count="647" uniqueCount="336">
  <si>
    <t>日期</t>
    <phoneticPr fontId="4" type="noConversion"/>
  </si>
  <si>
    <t>填表人</t>
    <phoneticPr fontId="4" type="noConversion"/>
  </si>
  <si>
    <t>說明</t>
    <phoneticPr fontId="4" type="noConversion"/>
  </si>
  <si>
    <t>Scott</t>
    <phoneticPr fontId="4" type="noConversion"/>
  </si>
  <si>
    <t>結構檔建立</t>
    <phoneticPr fontId="4" type="noConversion"/>
  </si>
  <si>
    <t>本條</t>
    <phoneticPr fontId="4" type="noConversion"/>
  </si>
  <si>
    <t>欄位定義與規則提示，由負責表格企劃填寫</t>
    <phoneticPr fontId="4" type="noConversion"/>
  </si>
  <si>
    <t>EndOfFile</t>
    <phoneticPr fontId="4" type="noConversion"/>
  </si>
  <si>
    <t>有1則讀</t>
    <phoneticPr fontId="4" type="noConversion"/>
  </si>
  <si>
    <t>程式讀檔字串，由程式填寫，英文字</t>
    <phoneticPr fontId="4" type="noConversion"/>
  </si>
  <si>
    <t>填0則不讀</t>
    <phoneticPr fontId="4" type="noConversion"/>
  </si>
  <si>
    <t>資料型態，由程式填寫，英文字</t>
    <phoneticPr fontId="4" type="noConversion"/>
  </si>
  <si>
    <t>匯出目標Client/Server，共同討論後填寫為C/S/CS，大寫</t>
    <phoneticPr fontId="4" type="noConversion"/>
  </si>
  <si>
    <t>本條之第一格的資料</t>
    <phoneticPr fontId="4" type="noConversion"/>
  </si>
  <si>
    <t>本條之第二格的資料，此為不開放</t>
    <phoneticPr fontId="4" type="noConversion"/>
  </si>
  <si>
    <t>本條之第三格的資料</t>
    <phoneticPr fontId="4" type="noConversion"/>
  </si>
  <si>
    <t>1.表格注意事項</t>
    <phoneticPr fontId="4" type="noConversion"/>
  </si>
  <si>
    <t>1-1.首列：中文字，欄位定義與規則提示，由負責表格企劃填寫，程式不讀此列。</t>
    <phoneticPr fontId="4" type="noConversion"/>
  </si>
  <si>
    <t>1-2.第二列：英文字，程式讀檔定義字串，由程式填寫。</t>
    <phoneticPr fontId="4" type="noConversion"/>
  </si>
  <si>
    <t>1-3.第三列：英文字，資料型態，程式讀取。</t>
    <phoneticPr fontId="4" type="noConversion"/>
  </si>
  <si>
    <t>1-4.第四列：英文字，匯出目標Client/Server，共同討論後填寫為英文字大寫C/S/CS，程式讀取。</t>
    <phoneticPr fontId="4" type="noConversion"/>
  </si>
  <si>
    <t>1-5.第一條：功能「開啟」填1、「關閉」填0。</t>
    <phoneticPr fontId="4" type="noConversion"/>
  </si>
  <si>
    <t>2.編碼規則：8位數</t>
    <phoneticPr fontId="4" type="noConversion"/>
  </si>
  <si>
    <t>2-1.前三碼，類別顯示。</t>
    <phoneticPr fontId="4" type="noConversion"/>
  </si>
  <si>
    <t>2-2.後五碼，依照該系統需求各自定義。</t>
    <phoneticPr fontId="4" type="noConversion"/>
  </si>
  <si>
    <t>3.語言檔獨立編碼：8位數</t>
    <phoneticPr fontId="4" type="noConversion"/>
  </si>
  <si>
    <t>4.Excel頁籤讀取默認為「第一頁」</t>
  </si>
  <si>
    <t>4-1.後續其它頁籤可放企劃案、相關規格、備註、注意事項...等</t>
    <phoneticPr fontId="4" type="noConversion"/>
  </si>
  <si>
    <t>5.格子內可以直接填寫「算式」，而「算式內參數」限制只有讀檔頁面裡的資料。</t>
    <phoneticPr fontId="4" type="noConversion"/>
  </si>
  <si>
    <t>6.不可合併格</t>
    <phoneticPr fontId="4" type="noConversion"/>
  </si>
  <si>
    <t>7.表格命名時，單字字首一律大寫，可以多單字組成。</t>
    <phoneticPr fontId="4" type="noConversion"/>
  </si>
  <si>
    <t>8.表格內GID不可重複。</t>
    <phoneticPr fontId="4" type="noConversion"/>
  </si>
  <si>
    <t>9.EndOfFile必填。</t>
    <phoneticPr fontId="4" type="noConversion"/>
  </si>
  <si>
    <t xml:space="preserve">10.欄位內，以數字代表種類時，要從1開始編輯；0統一代表「不使用」
</t>
    <phoneticPr fontId="4" type="noConversion"/>
  </si>
  <si>
    <t>通用相關</t>
    <phoneticPr fontId="4" type="noConversion"/>
  </si>
  <si>
    <t>負責人</t>
    <phoneticPr fontId="4" type="noConversion"/>
  </si>
  <si>
    <t>表格說明</t>
    <phoneticPr fontId="4" type="noConversion"/>
  </si>
  <si>
    <t>編號區間-中文、英文、日文</t>
    <phoneticPr fontId="4" type="noConversion"/>
  </si>
  <si>
    <t>Text</t>
    <phoneticPr fontId="4" type="noConversion"/>
  </si>
  <si>
    <t>米莉</t>
    <phoneticPr fontId="4" type="noConversion"/>
  </si>
  <si>
    <t>UIText</t>
    <phoneticPr fontId="4" type="noConversion"/>
  </si>
  <si>
    <t>10000000-10199999</t>
    <phoneticPr fontId="4" type="noConversion"/>
  </si>
  <si>
    <t>MailText</t>
    <phoneticPr fontId="4" type="noConversion"/>
  </si>
  <si>
    <t>10200000-10299999</t>
    <phoneticPr fontId="4" type="noConversion"/>
  </si>
  <si>
    <t>EventText</t>
    <phoneticPr fontId="4" type="noConversion"/>
  </si>
  <si>
    <t>10300000-10399999</t>
    <phoneticPr fontId="4" type="noConversion"/>
  </si>
  <si>
    <t>StageText</t>
    <phoneticPr fontId="4" type="noConversion"/>
  </si>
  <si>
    <t>20000000-20099999</t>
    <phoneticPr fontId="4" type="noConversion"/>
  </si>
  <si>
    <t>ChapterText</t>
    <phoneticPr fontId="4" type="noConversion"/>
  </si>
  <si>
    <t>30000000-30099999</t>
    <phoneticPr fontId="4" type="noConversion"/>
  </si>
  <si>
    <t>MissionText</t>
    <phoneticPr fontId="4" type="noConversion"/>
  </si>
  <si>
    <t>40000000-40099999</t>
    <phoneticPr fontId="4" type="noConversion"/>
  </si>
  <si>
    <t>ItemText</t>
    <phoneticPr fontId="4" type="noConversion"/>
  </si>
  <si>
    <t>50000000-50099999</t>
    <phoneticPr fontId="4" type="noConversion"/>
  </si>
  <si>
    <t>NPCText</t>
    <phoneticPr fontId="4" type="noConversion"/>
  </si>
  <si>
    <t>60000000-60099999</t>
    <phoneticPr fontId="4" type="noConversion"/>
  </si>
  <si>
    <t>劇情編輯器文字</t>
    <phoneticPr fontId="4" type="noConversion"/>
  </si>
  <si>
    <t>劇情對話從Unity插件匯出，跟程式索取檔案。</t>
    <phoneticPr fontId="4" type="noConversion"/>
  </si>
  <si>
    <t>戰鬥相關</t>
    <phoneticPr fontId="4" type="noConversion"/>
  </si>
  <si>
    <t>編號區間</t>
    <phoneticPr fontId="4" type="noConversion"/>
  </si>
  <si>
    <t>Setting</t>
    <phoneticPr fontId="4" type="noConversion"/>
  </si>
  <si>
    <t>Elsa</t>
    <phoneticPr fontId="4" type="noConversion"/>
  </si>
  <si>
    <t>主角屬性設定</t>
    <phoneticPr fontId="4" type="noConversion"/>
  </si>
  <si>
    <t>10000000-10099999</t>
    <phoneticPr fontId="4" type="noConversion"/>
  </si>
  <si>
    <t>LevelExp</t>
    <phoneticPr fontId="4" type="noConversion"/>
  </si>
  <si>
    <t>主角升級公式與數值</t>
    <phoneticPr fontId="4" type="noConversion"/>
  </si>
  <si>
    <t>10100000-10199999</t>
    <phoneticPr fontId="4" type="noConversion"/>
  </si>
  <si>
    <t>NPCSetting</t>
    <phoneticPr fontId="4" type="noConversion"/>
  </si>
  <si>
    <t>NPC屬性設定</t>
    <phoneticPr fontId="4" type="noConversion"/>
  </si>
  <si>
    <t>NPCExp</t>
    <phoneticPr fontId="4" type="noConversion"/>
  </si>
  <si>
    <t>NPC升級公式與數值</t>
    <phoneticPr fontId="4" type="noConversion"/>
  </si>
  <si>
    <t>NPCSeries</t>
    <phoneticPr fontId="4" type="noConversion"/>
  </si>
  <si>
    <t>NPC系列</t>
    <phoneticPr fontId="4" type="noConversion"/>
  </si>
  <si>
    <t>10400000-10499999</t>
    <phoneticPr fontId="4" type="noConversion"/>
  </si>
  <si>
    <t>NPCAlbum</t>
    <phoneticPr fontId="4" type="noConversion"/>
  </si>
  <si>
    <t>NPC圖鑑</t>
    <phoneticPr fontId="4" type="noConversion"/>
  </si>
  <si>
    <t>10500000-10599999</t>
    <phoneticPr fontId="4" type="noConversion"/>
  </si>
  <si>
    <t>MobSetting</t>
    <phoneticPr fontId="4" type="noConversion"/>
  </si>
  <si>
    <t>戰鬥時屬性設定與公式</t>
    <phoneticPr fontId="4" type="noConversion"/>
  </si>
  <si>
    <t>10600000-10699999</t>
    <phoneticPr fontId="4" type="noConversion"/>
  </si>
  <si>
    <t>MobAI</t>
    <phoneticPr fontId="4" type="noConversion"/>
  </si>
  <si>
    <t>戰鬥時反應</t>
    <phoneticPr fontId="4" type="noConversion"/>
  </si>
  <si>
    <t>10700000-10799999</t>
    <phoneticPr fontId="4" type="noConversion"/>
  </si>
  <si>
    <t>關卡相關</t>
    <phoneticPr fontId="4" type="noConversion"/>
  </si>
  <si>
    <t>Stage</t>
    <phoneticPr fontId="4" type="noConversion"/>
  </si>
  <si>
    <t>Scott</t>
    <phoneticPr fontId="4" type="noConversion"/>
  </si>
  <si>
    <t>關卡</t>
    <phoneticPr fontId="4" type="noConversion"/>
  </si>
  <si>
    <t>Chapter</t>
    <phoneticPr fontId="4" type="noConversion"/>
  </si>
  <si>
    <t>章節</t>
    <phoneticPr fontId="4" type="noConversion"/>
  </si>
  <si>
    <t>20100000-20199999</t>
    <phoneticPr fontId="4" type="noConversion"/>
  </si>
  <si>
    <t>Mission</t>
    <phoneticPr fontId="4" type="noConversion"/>
  </si>
  <si>
    <t>每日任務、成就</t>
    <phoneticPr fontId="4" type="noConversion"/>
  </si>
  <si>
    <t>20200000-20299999</t>
    <phoneticPr fontId="4" type="noConversion"/>
  </si>
  <si>
    <t>Cutscenes</t>
    <phoneticPr fontId="4" type="noConversion"/>
  </si>
  <si>
    <t>過場演出</t>
    <phoneticPr fontId="4" type="noConversion"/>
  </si>
  <si>
    <t>20300000-20399999</t>
    <phoneticPr fontId="4" type="noConversion"/>
  </si>
  <si>
    <t>TiroHelp</t>
    <phoneticPr fontId="4" type="noConversion"/>
  </si>
  <si>
    <t>新手教學</t>
    <phoneticPr fontId="4" type="noConversion"/>
  </si>
  <si>
    <t>20400000-20499999</t>
    <phoneticPr fontId="4" type="noConversion"/>
  </si>
  <si>
    <t>Mail</t>
    <phoneticPr fontId="4" type="noConversion"/>
  </si>
  <si>
    <t>官方系統通知</t>
    <phoneticPr fontId="4" type="noConversion"/>
  </si>
  <si>
    <t>20500000-20599999</t>
    <phoneticPr fontId="4" type="noConversion"/>
  </si>
  <si>
    <t>編號對照總表</t>
    <phoneticPr fontId="4" type="noConversion"/>
  </si>
  <si>
    <t>全部編號分配表</t>
    <phoneticPr fontId="4" type="noConversion"/>
  </si>
  <si>
    <t>物品相關</t>
    <phoneticPr fontId="4" type="noConversion"/>
  </si>
  <si>
    <t>Item</t>
    <phoneticPr fontId="4" type="noConversion"/>
  </si>
  <si>
    <t>Ruby</t>
    <phoneticPr fontId="4" type="noConversion"/>
  </si>
  <si>
    <t>服裝</t>
    <phoneticPr fontId="4" type="noConversion"/>
  </si>
  <si>
    <t>30000000-30199999</t>
    <phoneticPr fontId="4" type="noConversion"/>
  </si>
  <si>
    <t>StageReward</t>
    <phoneticPr fontId="4" type="noConversion"/>
  </si>
  <si>
    <t>關卡掉寶</t>
    <phoneticPr fontId="4" type="noConversion"/>
  </si>
  <si>
    <t>30200000-30399999</t>
    <phoneticPr fontId="4" type="noConversion"/>
  </si>
  <si>
    <t>ChapterReward</t>
    <phoneticPr fontId="4" type="noConversion"/>
  </si>
  <si>
    <t>章節完成獎勵</t>
    <phoneticPr fontId="4" type="noConversion"/>
  </si>
  <si>
    <t>30400000-30599999</t>
    <phoneticPr fontId="4" type="noConversion"/>
  </si>
  <si>
    <t>MissionReward</t>
    <phoneticPr fontId="4" type="noConversion"/>
  </si>
  <si>
    <t>任務與成就完成獎勵</t>
    <phoneticPr fontId="4" type="noConversion"/>
  </si>
  <si>
    <t>30600000-30799999</t>
    <phoneticPr fontId="4" type="noConversion"/>
  </si>
  <si>
    <t>FreeReward</t>
    <phoneticPr fontId="4" type="noConversion"/>
  </si>
  <si>
    <t>廣告獎勵</t>
    <phoneticPr fontId="4" type="noConversion"/>
  </si>
  <si>
    <t>30800000-30999999</t>
    <phoneticPr fontId="4" type="noConversion"/>
  </si>
  <si>
    <t>Store</t>
    <phoneticPr fontId="4" type="noConversion"/>
  </si>
  <si>
    <t>商城</t>
    <phoneticPr fontId="4" type="noConversion"/>
  </si>
  <si>
    <t>31000000-31099999</t>
    <phoneticPr fontId="4" type="noConversion"/>
  </si>
  <si>
    <t>Lotto</t>
    <phoneticPr fontId="4" type="noConversion"/>
  </si>
  <si>
    <t>禮包</t>
    <phoneticPr fontId="4" type="noConversion"/>
  </si>
  <si>
    <t>31100000-31199999</t>
    <phoneticPr fontId="4" type="noConversion"/>
  </si>
  <si>
    <t>LottoDrop</t>
    <phoneticPr fontId="4" type="noConversion"/>
  </si>
  <si>
    <t>禮包內容物</t>
    <phoneticPr fontId="4" type="noConversion"/>
  </si>
  <si>
    <t>31200000-31399999</t>
    <phoneticPr fontId="4" type="noConversion"/>
  </si>
  <si>
    <t>Constant</t>
    <phoneticPr fontId="4" type="noConversion"/>
  </si>
  <si>
    <t>常數-新創角色數值與服裝，每日送體力值…</t>
    <phoneticPr fontId="4" type="noConversion"/>
  </si>
  <si>
    <t>31400000-31499999</t>
    <phoneticPr fontId="4" type="noConversion"/>
  </si>
  <si>
    <t>AppleStore</t>
    <phoneticPr fontId="4" type="noConversion"/>
  </si>
  <si>
    <t>iOS儲值項目（iOS系統用儲值渠道）</t>
    <phoneticPr fontId="4" type="noConversion"/>
  </si>
  <si>
    <t>31500000-31599999</t>
    <phoneticPr fontId="4" type="noConversion"/>
  </si>
  <si>
    <t>AndroidStore</t>
    <phoneticPr fontId="4" type="noConversion"/>
  </si>
  <si>
    <t>Android儲值項目（Andriod系統用儲值渠道）</t>
    <phoneticPr fontId="4" type="noConversion"/>
  </si>
  <si>
    <t>31600000-31699999</t>
    <phoneticPr fontId="4" type="noConversion"/>
  </si>
  <si>
    <t>根據建議修改</t>
    <phoneticPr fontId="1" type="noConversion"/>
  </si>
  <si>
    <t>新增戰鬥難度欄位</t>
    <phoneticPr fontId="1" type="noConversion"/>
  </si>
  <si>
    <t>Scott</t>
    <phoneticPr fontId="4" type="noConversion"/>
  </si>
  <si>
    <t>根據與程式討論後修改欄位</t>
    <phoneticPr fontId="1" type="noConversion"/>
  </si>
  <si>
    <t>DWORD</t>
  </si>
  <si>
    <t>BYTE</t>
  </si>
  <si>
    <t>WORD</t>
  </si>
  <si>
    <t>米莉</t>
    <phoneticPr fontId="1" type="noConversion"/>
  </si>
  <si>
    <t>新增條件判斷式＆、or
開啟條件2欄位</t>
    <phoneticPr fontId="1" type="noConversion"/>
  </si>
  <si>
    <t>消耗物品編號
索引Item表
30000000-30199999</t>
    <phoneticPr fontId="1" type="noConversion"/>
  </si>
  <si>
    <t>物品名稱</t>
    <phoneticPr fontId="1" type="noConversion"/>
  </si>
  <si>
    <t>消耗數量
參數</t>
    <phoneticPr fontId="1" type="noConversion"/>
  </si>
  <si>
    <t>關卡說明</t>
    <phoneticPr fontId="1" type="noConversion"/>
  </si>
  <si>
    <t>B級分數低標</t>
    <phoneticPr fontId="1" type="noConversion"/>
  </si>
  <si>
    <t>A級分數低標</t>
    <phoneticPr fontId="1" type="noConversion"/>
  </si>
  <si>
    <t>S級分數低標</t>
    <phoneticPr fontId="1" type="noConversion"/>
  </si>
  <si>
    <t>EndOfFile</t>
    <phoneticPr fontId="4" type="noConversion"/>
  </si>
  <si>
    <t>gid</t>
    <phoneticPr fontId="4" type="noConversion"/>
  </si>
  <si>
    <t>stageNameId</t>
    <phoneticPr fontId="4" type="noConversion"/>
  </si>
  <si>
    <t>chapterId</t>
    <phoneticPr fontId="4" type="noConversion"/>
  </si>
  <si>
    <t>stageType</t>
    <phoneticPr fontId="4" type="noConversion"/>
  </si>
  <si>
    <t>讀檔字串</t>
    <phoneticPr fontId="4" type="noConversion"/>
  </si>
  <si>
    <t>unlockCondition</t>
    <phoneticPr fontId="4" type="noConversion"/>
  </si>
  <si>
    <t>consumeItemId</t>
    <phoneticPr fontId="4" type="noConversion"/>
  </si>
  <si>
    <t>consumeQuentity</t>
    <phoneticPr fontId="4" type="noConversion"/>
  </si>
  <si>
    <t>CS</t>
    <phoneticPr fontId="4" type="noConversion"/>
  </si>
  <si>
    <t>C</t>
    <phoneticPr fontId="4" type="noConversion"/>
  </si>
  <si>
    <t>CS</t>
    <phoneticPr fontId="4" type="noConversion"/>
  </si>
  <si>
    <t>CS</t>
    <phoneticPr fontId="1" type="noConversion"/>
  </si>
  <si>
    <t>CS</t>
    <phoneticPr fontId="1" type="noConversion"/>
  </si>
  <si>
    <t>新增關卡群組欄位</t>
    <phoneticPr fontId="1" type="noConversion"/>
  </si>
  <si>
    <t>根據陸續新增之欄位填寫正確資料</t>
    <phoneticPr fontId="1" type="noConversion"/>
  </si>
  <si>
    <t>Scott</t>
    <phoneticPr fontId="4" type="noConversion"/>
  </si>
  <si>
    <t>字串編號填入</t>
    <phoneticPr fontId="1" type="noConversion"/>
  </si>
  <si>
    <t>開啟條件種類變更，原1.關卡編號改為章節編號解鎖</t>
    <phoneticPr fontId="1" type="noConversion"/>
  </si>
  <si>
    <t>所屬章節
個人檢視用</t>
    <phoneticPr fontId="1" type="noConversion"/>
  </si>
  <si>
    <t>關卡名稱
1.取名時不要寫x_x
2.個人檢視用</t>
    <phoneticPr fontId="1" type="noConversion"/>
  </si>
  <si>
    <t>戰鬥類型
1.一人評分
2.兩人PK</t>
    <phoneticPr fontId="1" type="noConversion"/>
  </si>
  <si>
    <t>關卡類型
1.劇情
2.換裝</t>
    <phoneticPr fontId="1" type="noConversion"/>
  </si>
  <si>
    <t>敵方資訊編號（戰鬥類型為2時使用）
索引MobSetting表
10600000-10699999</t>
    <phoneticPr fontId="1" type="noConversion"/>
  </si>
  <si>
    <t>開啟條件
1.等級
2.角色好感度等級</t>
    <phoneticPr fontId="1" type="noConversion"/>
  </si>
  <si>
    <t>更新(好多)欄位</t>
    <phoneticPr fontId="1" type="noConversion"/>
  </si>
  <si>
    <t>條件參數1
前欄：
=1，填等級
=2，角色GID</t>
    <phoneticPr fontId="1" type="noConversion"/>
  </si>
  <si>
    <t>條件參數2
前前欄：
=2，好感等級</t>
    <phoneticPr fontId="1" type="noConversion"/>
  </si>
  <si>
    <t>C</t>
    <phoneticPr fontId="1" type="noConversion"/>
  </si>
  <si>
    <t>CS</t>
    <phoneticPr fontId="1" type="noConversion"/>
  </si>
  <si>
    <t>首次通關額外掉落獎勵編號
索引StageReward
30200000-30399999</t>
    <phoneticPr fontId="1" type="noConversion"/>
  </si>
  <si>
    <t>主線測試用關卡</t>
    <phoneticPr fontId="1" type="noConversion"/>
  </si>
  <si>
    <t>體力</t>
    <phoneticPr fontId="1" type="noConversion"/>
  </si>
  <si>
    <t>活動測試用關卡</t>
    <phoneticPr fontId="1" type="noConversion"/>
  </si>
  <si>
    <t>活動測試章</t>
    <phoneticPr fontId="1" type="noConversion"/>
  </si>
  <si>
    <t>日記情人節(3天)</t>
    <phoneticPr fontId="1" type="noConversion"/>
  </si>
  <si>
    <t>西洋情人節(3天)</t>
    <phoneticPr fontId="1" type="noConversion"/>
  </si>
  <si>
    <t>白色情人節(3天)</t>
    <phoneticPr fontId="1" type="noConversion"/>
  </si>
  <si>
    <t>黑色情人節(3天)</t>
    <phoneticPr fontId="1" type="noConversion"/>
  </si>
  <si>
    <t>黃色情人節(3天)</t>
    <phoneticPr fontId="1" type="noConversion"/>
  </si>
  <si>
    <t>親吻情人節(3天)</t>
    <phoneticPr fontId="1" type="noConversion"/>
  </si>
  <si>
    <t>銀色情人節(3天)</t>
    <phoneticPr fontId="1" type="noConversion"/>
  </si>
  <si>
    <t>綠色情人節(3天)</t>
    <phoneticPr fontId="1" type="noConversion"/>
  </si>
  <si>
    <t>音樂&amp;相片情人節(3天)</t>
    <phoneticPr fontId="1" type="noConversion"/>
  </si>
  <si>
    <t>葡萄酒情人節(3天)</t>
    <phoneticPr fontId="1" type="noConversion"/>
  </si>
  <si>
    <t>橙色&amp;電影情人節(3天)</t>
    <phoneticPr fontId="1" type="noConversion"/>
  </si>
  <si>
    <t>擁抱情人節(3天)</t>
    <phoneticPr fontId="1" type="noConversion"/>
  </si>
  <si>
    <t>情人節活動</t>
    <phoneticPr fontId="1" type="noConversion"/>
  </si>
  <si>
    <t>關0/開1/測試2</t>
    <phoneticPr fontId="4" type="noConversion"/>
  </si>
  <si>
    <t>刪除測試區間，新增測試種類</t>
    <phoneticPr fontId="1" type="noConversion"/>
  </si>
  <si>
    <t>關卡提示</t>
    <phoneticPr fontId="1" type="noConversion"/>
  </si>
  <si>
    <t>C</t>
    <phoneticPr fontId="4" type="noConversion"/>
  </si>
  <si>
    <t>新增關卡提示欄位</t>
    <phoneticPr fontId="1" type="noConversion"/>
  </si>
  <si>
    <t>夜中逃奔</t>
  </si>
  <si>
    <t>隱姓埋名</t>
  </si>
  <si>
    <t>分離</t>
  </si>
  <si>
    <t>分離的序曲</t>
  </si>
  <si>
    <t>年幼的奇米和媽媽與霍伯特叔叔趁夜逃離家鄉。</t>
  </si>
  <si>
    <t>神祕的黑衣人逐漸逼近迪莉婭，霍伯特帶著奇米離開戰場。</t>
  </si>
  <si>
    <t>霍伯特告訴奇米，接下來的日子不能輕易讓別人知道自己的身分。</t>
  </si>
  <si>
    <t>活動測試用關卡</t>
    <phoneticPr fontId="1" type="noConversion"/>
  </si>
  <si>
    <t>主屬性
典雅
必填</t>
    <phoneticPr fontId="1" type="noConversion"/>
  </si>
  <si>
    <t>主屬性
炫麗
必填</t>
    <phoneticPr fontId="1" type="noConversion"/>
  </si>
  <si>
    <t>主屬性
甜美
必填</t>
    <phoneticPr fontId="1" type="noConversion"/>
  </si>
  <si>
    <t>主屬性
性感
必填</t>
    <phoneticPr fontId="1" type="noConversion"/>
  </si>
  <si>
    <t>主屬性
帥氣
必填</t>
    <phoneticPr fontId="1" type="noConversion"/>
  </si>
  <si>
    <t>記分部位1</t>
    <phoneticPr fontId="1" type="noConversion"/>
  </si>
  <si>
    <t>記分部位2</t>
    <phoneticPr fontId="1" type="noConversion"/>
  </si>
  <si>
    <t>記分部位3</t>
  </si>
  <si>
    <t>記分部位4</t>
  </si>
  <si>
    <t>主題要求
小標籤
索引Tag表
30000000-30199999
不填則不使用</t>
    <phoneticPr fontId="1" type="noConversion"/>
  </si>
  <si>
    <t>小標籤所需件數
前欄不填則不使用</t>
    <phoneticPr fontId="1" type="noConversion"/>
  </si>
  <si>
    <r>
      <rPr>
        <b/>
        <sz val="15"/>
        <color rgb="FFFF0000"/>
        <rFont val="微软雅黑"/>
        <family val="2"/>
      </rPr>
      <t>禁</t>
    </r>
    <r>
      <rPr>
        <sz val="15"/>
        <color theme="0"/>
        <rFont val="微软雅黑"/>
        <family val="2"/>
        <charset val="134"/>
      </rPr>
      <t>穿
小標籤
索引Tag表
30000000-30199999
不填則不使用</t>
    </r>
    <phoneticPr fontId="1" type="noConversion"/>
  </si>
  <si>
    <t>因應戰鬥公式調整欄位</t>
    <phoneticPr fontId="1" type="noConversion"/>
  </si>
  <si>
    <t>必得A級
建議服裝_1</t>
    <phoneticPr fontId="1" type="noConversion"/>
  </si>
  <si>
    <t>必得A級
建議服裝_2</t>
    <phoneticPr fontId="1" type="noConversion"/>
  </si>
  <si>
    <t>必得A級
建議服裝_3</t>
    <phoneticPr fontId="1" type="noConversion"/>
  </si>
  <si>
    <t>必得A級
建議服裝_4</t>
    <phoneticPr fontId="1" type="noConversion"/>
  </si>
  <si>
    <t>必得S級
建議服裝_1</t>
    <phoneticPr fontId="1" type="noConversion"/>
  </si>
  <si>
    <t>必得S級
建議服裝_2</t>
    <phoneticPr fontId="1" type="noConversion"/>
  </si>
  <si>
    <t>必得S級
建議服裝_3</t>
    <phoneticPr fontId="1" type="noConversion"/>
  </si>
  <si>
    <t>必得S級
建議服裝_4</t>
    <phoneticPr fontId="1" type="noConversion"/>
  </si>
  <si>
    <t>Kite</t>
    <phoneticPr fontId="4" type="noConversion"/>
  </si>
  <si>
    <t>必穿欄位的定義改為：填1時 必須穿建議服裝</t>
    <phoneticPr fontId="1" type="noConversion"/>
  </si>
  <si>
    <r>
      <rPr>
        <b/>
        <sz val="15"/>
        <color rgb="FF00B050"/>
        <rFont val="微软雅黑"/>
        <family val="2"/>
      </rPr>
      <t>必</t>
    </r>
    <r>
      <rPr>
        <sz val="15"/>
        <color theme="0"/>
        <rFont val="微软雅黑"/>
        <family val="2"/>
        <charset val="134"/>
      </rPr>
      <t>穿幾件建議服裝
填0~4
不填則不使用</t>
    </r>
    <phoneticPr fontId="1" type="noConversion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</si>
  <si>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</si>
  <si>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</si>
  <si>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</si>
  <si>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</si>
  <si>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</si>
  <si>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</si>
  <si>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</si>
  <si>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</si>
  <si>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</si>
  <si>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</t>
    <phoneticPr fontId="1" type="noConversion"/>
  </si>
  <si>
    <t>2-1</t>
    <phoneticPr fontId="1" type="noConversion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</si>
  <si>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</si>
  <si>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</si>
  <si>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</si>
  <si>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</si>
  <si>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</si>
  <si>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</si>
  <si>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</si>
  <si>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</si>
  <si>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</si>
  <si>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3-1</t>
    <phoneticPr fontId="1" type="noConversion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</si>
  <si>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</si>
  <si>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</si>
  <si>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</si>
  <si>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</si>
  <si>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</si>
  <si>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</si>
  <si>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</si>
  <si>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</si>
  <si>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</si>
  <si>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體力</t>
    <phoneticPr fontId="1" type="noConversion"/>
  </si>
  <si>
    <t>主線關卡</t>
    <phoneticPr fontId="1" type="noConversion"/>
  </si>
  <si>
    <t>困難關卡</t>
    <phoneticPr fontId="1" type="noConversion"/>
  </si>
  <si>
    <t>活動關卡</t>
    <phoneticPr fontId="1" type="noConversion"/>
  </si>
  <si>
    <t>出遊關卡</t>
    <phoneticPr fontId="1" type="noConversion"/>
  </si>
  <si>
    <t>關卡名稱
索引Text表
20220000-20229999</t>
    <phoneticPr fontId="1" type="noConversion"/>
  </si>
  <si>
    <t>關卡說明
索引Text表
20230000-20239999</t>
    <phoneticPr fontId="1" type="noConversion"/>
  </si>
  <si>
    <t>掉落獎勵編號
索引StageReward
30600000-30799999</t>
    <phoneticPr fontId="1" type="noConversion"/>
  </si>
  <si>
    <t>S額外掉落獎勵編號
索引StageReward
30600000-30799999</t>
    <phoneticPr fontId="1" type="noConversion"/>
  </si>
  <si>
    <t>A額外掉落獎勵編號（出遊系統的換裝關卡用）
索引StageReward
30600000-30799999</t>
    <phoneticPr fontId="1" type="noConversion"/>
  </si>
  <si>
    <t>新增GID種類8=出遊，新增欄位「A級掉落獎勵」</t>
    <phoneticPr fontId="1" type="noConversion"/>
  </si>
  <si>
    <t>章節群組
索引至Chapter表
20100000-20199999
出遊關卡免填</t>
    <phoneticPr fontId="1" type="noConversion"/>
  </si>
  <si>
    <r>
      <rPr>
        <sz val="12"/>
        <color rgb="FFFF0000"/>
        <rFont val="微软雅黑"/>
        <family val="2"/>
      </rPr>
      <t>20181222新增</t>
    </r>
    <r>
      <rPr>
        <sz val="12"/>
        <color theme="0"/>
        <rFont val="微软雅黑"/>
        <family val="2"/>
      </rPr>
      <t xml:space="preserve">
關卡提示
索引Text表
20000000-20099999</t>
    </r>
    <phoneticPr fontId="1" type="noConversion"/>
  </si>
  <si>
    <t>好感關卡</t>
    <phoneticPr fontId="1" type="noConversion"/>
  </si>
  <si>
    <t>DWORD</t>
    <phoneticPr fontId="1" type="noConversion"/>
  </si>
  <si>
    <t>S</t>
    <phoneticPr fontId="1" type="noConversion"/>
  </si>
  <si>
    <t>典雅</t>
    <phoneticPr fontId="1" type="noConversion"/>
  </si>
  <si>
    <t>絢麗</t>
    <phoneticPr fontId="1" type="noConversion"/>
  </si>
  <si>
    <t>甜美</t>
    <phoneticPr fontId="1" type="noConversion"/>
  </si>
  <si>
    <t>性感</t>
    <phoneticPr fontId="1" type="noConversion"/>
  </si>
  <si>
    <t>帥氣</t>
    <phoneticPr fontId="1" type="noConversion"/>
  </si>
  <si>
    <t>典雅典雅</t>
  </si>
  <si>
    <t>典雅絢麗</t>
  </si>
  <si>
    <t>典雅甜美</t>
  </si>
  <si>
    <t>典雅性感</t>
  </si>
  <si>
    <t>典雅帥氣</t>
  </si>
  <si>
    <t>絢麗典雅</t>
  </si>
  <si>
    <t>絢麗絢麗</t>
  </si>
  <si>
    <t>絢麗甜美</t>
  </si>
  <si>
    <t>絢麗性感</t>
  </si>
  <si>
    <t>絢麗帥氣</t>
  </si>
  <si>
    <t>甜美典雅</t>
  </si>
  <si>
    <t>甜美絢麗</t>
  </si>
  <si>
    <t>甜美甜美</t>
  </si>
  <si>
    <t>甜美性感</t>
  </si>
  <si>
    <t>甜美帥氣</t>
  </si>
  <si>
    <t>性感典雅</t>
  </si>
  <si>
    <t>性感絢麗</t>
  </si>
  <si>
    <t>性感甜美</t>
  </si>
  <si>
    <t>性感性感</t>
  </si>
  <si>
    <t>性感帥氣</t>
  </si>
  <si>
    <t>帥氣典雅</t>
  </si>
  <si>
    <t>帥氣絢麗</t>
  </si>
  <si>
    <t>帥氣甜美</t>
  </si>
  <si>
    <t>帥氣性感</t>
  </si>
  <si>
    <t>帥氣帥氣</t>
  </si>
  <si>
    <t>關卡風格</t>
    <phoneticPr fontId="1" type="noConversion"/>
  </si>
  <si>
    <t>流水號
20000000-20099999
0/00/00
種類/章/關
種類：(第4碼)
　　　0-2=主線
　　　3-5=主線_困難
　　　6=活動
　　　7=好感
　　　8＝出遊</t>
    <phoneticPr fontId="1" type="noConversion"/>
  </si>
  <si>
    <t>劇情回顧</t>
  </si>
  <si>
    <t>旁白</t>
  </si>
  <si>
    <t>好感度</t>
  </si>
  <si>
    <t>設置</t>
  </si>
  <si>
    <t>地點0</t>
    <phoneticPr fontId="1" type="noConversion"/>
  </si>
  <si>
    <t>地點0</t>
    <phoneticPr fontId="1" type="noConversion"/>
  </si>
  <si>
    <t>地點0</t>
  </si>
  <si>
    <t>地點1</t>
    <phoneticPr fontId="1" type="noConversion"/>
  </si>
  <si>
    <t>地點1</t>
  </si>
  <si>
    <t>調整部份服裝的風格數值</t>
    <phoneticPr fontId="1" type="noConversion"/>
  </si>
  <si>
    <t>固執的海斗！？</t>
    <phoneticPr fontId="1" type="noConversion"/>
  </si>
  <si>
    <t>將北國的老友</t>
    <phoneticPr fontId="1" type="noConversion"/>
  </si>
  <si>
    <t>盛滿沙漏的心意</t>
    <phoneticPr fontId="1" type="noConversion"/>
  </si>
  <si>
    <t>許下未來的約定</t>
    <phoneticPr fontId="1" type="noConversion"/>
  </si>
  <si>
    <t>暗巷的少女</t>
    <phoneticPr fontId="1" type="noConversion"/>
  </si>
  <si>
    <t>夫人的真實心意</t>
    <phoneticPr fontId="1" type="noConversion"/>
  </si>
  <si>
    <t>對方的想法</t>
    <phoneticPr fontId="1" type="noConversion"/>
  </si>
  <si>
    <t>朋友的定義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</si>
</sst>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0.199999999999999"/>
      <color theme="10"/>
      <name val="新細明體"/>
      <family val="1"/>
      <charset val="136"/>
    </font>
    <font>
      <sz val="15"/>
      <color rgb="FFFF0000"/>
      <name val="微软雅黑"/>
      <family val="2"/>
      <charset val="134"/>
    </font>
    <font>
      <sz val="9"/>
      <name val="Wawati TC"/>
      <family val="3"/>
      <charset val="136"/>
    </font>
    <font>
      <sz val="10"/>
      <color rgb="FF000000"/>
      <name val="Arial"/>
      <family val="2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theme="0"/>
      <name val="微软雅黑"/>
      <family val="2"/>
    </font>
    <font>
      <sz val="12"/>
      <color rgb="FFFF0000"/>
      <name val="微软雅黑"/>
      <family val="2"/>
    </font>
    <font>
      <sz val="12"/>
      <color rgb="FF000000"/>
      <name val="微软雅黑"/>
      <family val="2"/>
    </font>
    <font>
      <sz val="12"/>
      <color theme="0" tint="-0.499984740745262"/>
      <name val="微软雅黑"/>
      <family val="2"/>
    </font>
    <font>
      <sz val="12"/>
      <color theme="1"/>
      <name val="微软雅黑"/>
      <family val="2"/>
    </font>
    <font>
      <sz val="12"/>
      <color theme="8"/>
      <name val="微软雅黑"/>
      <family val="2"/>
    </font>
    <font>
      <sz val="12"/>
      <name val="微软雅黑"/>
      <family val="2"/>
    </font>
    <font>
      <sz val="15"/>
      <color theme="0"/>
      <name val="微软雅黑"/>
      <family val="2"/>
    </font>
    <font>
      <b/>
      <sz val="15"/>
      <color rgb="FF00B050"/>
      <name val="微软雅黑"/>
      <family val="2"/>
    </font>
    <font>
      <b/>
      <sz val="15"/>
      <color rgb="FFFF0000"/>
      <name val="微软雅黑"/>
      <family val="2"/>
    </font>
    <font>
      <sz val="15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6"/>
      <color theme="0"/>
      <name val="微软雅黑"/>
      <family val="2"/>
    </font>
    <font>
      <sz val="16"/>
      <color rgb="FF000000"/>
      <name val="微软雅黑"/>
      <family val="2"/>
      <charset val="134"/>
    </font>
    <font>
      <sz val="16"/>
      <color theme="0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0" tint="-0.34998626667073579"/>
      <name val="微软雅黑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34">
    <xf numFmtId="0" fontId="0" fillId="0" borderId="0" xfId="0">
      <alignment vertical="center"/>
    </xf>
    <xf numFmtId="0" fontId="6" fillId="0" borderId="2" xfId="2" applyFont="1" applyBorder="1"/>
    <xf numFmtId="0" fontId="3" fillId="0" borderId="4" xfId="2" applyFont="1" applyFill="1" applyBorder="1"/>
    <xf numFmtId="0" fontId="6" fillId="0" borderId="1" xfId="2" applyFont="1" applyBorder="1"/>
    <xf numFmtId="0" fontId="6" fillId="0" borderId="5" xfId="2" applyFont="1" applyFill="1" applyBorder="1"/>
    <xf numFmtId="0" fontId="8" fillId="0" borderId="6" xfId="2" applyFont="1" applyBorder="1"/>
    <xf numFmtId="0" fontId="6" fillId="0" borderId="4" xfId="2" applyFont="1" applyFill="1" applyBorder="1"/>
    <xf numFmtId="0" fontId="7" fillId="6" borderId="4" xfId="2" applyFont="1" applyFill="1" applyBorder="1"/>
    <xf numFmtId="0" fontId="6" fillId="7" borderId="1" xfId="2" applyFont="1" applyFill="1" applyBorder="1"/>
    <xf numFmtId="0" fontId="3" fillId="0" borderId="1" xfId="2" applyFont="1" applyFill="1" applyBorder="1"/>
    <xf numFmtId="0" fontId="7" fillId="4" borderId="1" xfId="2" applyFont="1" applyFill="1" applyBorder="1"/>
    <xf numFmtId="14" fontId="6" fillId="7" borderId="1" xfId="2" applyNumberFormat="1" applyFont="1" applyFill="1" applyBorder="1"/>
    <xf numFmtId="0" fontId="6" fillId="8" borderId="7" xfId="2" applyFont="1" applyFill="1" applyBorder="1" applyAlignment="1">
      <alignment horizontal="center"/>
    </xf>
    <xf numFmtId="0" fontId="6" fillId="8" borderId="9" xfId="2" applyFont="1" applyFill="1" applyBorder="1" applyAlignment="1">
      <alignment horizontal="center"/>
    </xf>
    <xf numFmtId="0" fontId="6" fillId="0" borderId="10" xfId="2" applyFont="1" applyBorder="1"/>
    <xf numFmtId="0" fontId="6" fillId="0" borderId="3" xfId="2" applyFont="1" applyBorder="1"/>
    <xf numFmtId="0" fontId="7" fillId="9" borderId="3" xfId="2" applyFont="1" applyFill="1" applyBorder="1"/>
    <xf numFmtId="0" fontId="6" fillId="8" borderId="8" xfId="2" applyFont="1" applyFill="1" applyBorder="1" applyAlignment="1">
      <alignment horizontal="center"/>
    </xf>
    <xf numFmtId="0" fontId="6" fillId="0" borderId="11" xfId="2" applyFont="1" applyBorder="1"/>
    <xf numFmtId="0" fontId="6" fillId="3" borderId="5" xfId="2" applyFont="1" applyFill="1" applyBorder="1"/>
    <xf numFmtId="0" fontId="6" fillId="10" borderId="4" xfId="2" applyFont="1" applyFill="1" applyBorder="1"/>
    <xf numFmtId="0" fontId="6" fillId="0" borderId="11" xfId="2" applyFont="1" applyFill="1" applyBorder="1"/>
    <xf numFmtId="0" fontId="6" fillId="0" borderId="1" xfId="2" applyFont="1" applyFill="1" applyBorder="1"/>
    <xf numFmtId="0" fontId="8" fillId="0" borderId="4" xfId="2" applyFont="1" applyFill="1" applyBorder="1"/>
    <xf numFmtId="0" fontId="8" fillId="0" borderId="1" xfId="2" applyFont="1" applyFill="1" applyBorder="1"/>
    <xf numFmtId="0" fontId="6" fillId="8" borderId="5" xfId="2" applyFont="1" applyFill="1" applyBorder="1" applyAlignment="1">
      <alignment horizontal="center"/>
    </xf>
    <xf numFmtId="0" fontId="6" fillId="0" borderId="1" xfId="0" applyFont="1" applyBorder="1" applyAlignment="1"/>
    <xf numFmtId="0" fontId="6" fillId="7" borderId="1" xfId="2" applyFont="1" applyFill="1" applyBorder="1" applyAlignment="1">
      <alignment horizontal="right"/>
    </xf>
    <xf numFmtId="0" fontId="6" fillId="7" borderId="1" xfId="2" applyFont="1" applyFill="1" applyBorder="1" applyAlignment="1">
      <alignment wrapText="1"/>
    </xf>
    <xf numFmtId="0" fontId="9" fillId="0" borderId="2" xfId="2" applyFont="1" applyBorder="1" applyAlignment="1">
      <alignment horizontal="right" vertical="top" wrapText="1"/>
    </xf>
    <xf numFmtId="0" fontId="10" fillId="4" borderId="3" xfId="2" applyFont="1" applyFill="1" applyBorder="1" applyAlignment="1">
      <alignment wrapText="1"/>
    </xf>
    <xf numFmtId="0" fontId="10" fillId="4" borderId="3" xfId="2" applyFont="1" applyFill="1" applyBorder="1" applyAlignment="1">
      <alignment horizontal="center" wrapText="1"/>
    </xf>
    <xf numFmtId="0" fontId="11" fillId="0" borderId="4" xfId="2" applyFont="1" applyFill="1" applyBorder="1"/>
    <xf numFmtId="0" fontId="12" fillId="0" borderId="1" xfId="2" applyFont="1" applyBorder="1"/>
    <xf numFmtId="0" fontId="12" fillId="0" borderId="5" xfId="2" applyFont="1" applyFill="1" applyBorder="1"/>
    <xf numFmtId="0" fontId="10" fillId="5" borderId="5" xfId="0" applyFont="1" applyFill="1" applyBorder="1" applyAlignment="1"/>
    <xf numFmtId="0" fontId="12" fillId="0" borderId="5" xfId="2" applyFont="1" applyFill="1" applyBorder="1" applyAlignment="1">
      <alignment horizontal="center"/>
    </xf>
    <xf numFmtId="0" fontId="13" fillId="0" borderId="6" xfId="2" applyFont="1" applyBorder="1"/>
    <xf numFmtId="0" fontId="10" fillId="2" borderId="4" xfId="0" applyFont="1" applyFill="1" applyBorder="1" applyAlignment="1"/>
    <xf numFmtId="0" fontId="13" fillId="0" borderId="6" xfId="2" applyFont="1" applyBorder="1" applyAlignment="1">
      <alignment horizontal="center"/>
    </xf>
    <xf numFmtId="0" fontId="12" fillId="0" borderId="4" xfId="2" applyFont="1" applyFill="1" applyBorder="1"/>
    <xf numFmtId="0" fontId="12" fillId="0" borderId="2" xfId="2" applyFont="1" applyBorder="1"/>
    <xf numFmtId="0" fontId="10" fillId="6" borderId="4" xfId="0" applyFont="1" applyFill="1" applyBorder="1" applyAlignment="1"/>
    <xf numFmtId="0" fontId="12" fillId="0" borderId="2" xfId="2" applyFont="1" applyBorder="1" applyAlignment="1">
      <alignment horizontal="center"/>
    </xf>
    <xf numFmtId="0" fontId="12" fillId="7" borderId="5" xfId="2" applyFont="1" applyFill="1" applyBorder="1"/>
    <xf numFmtId="0" fontId="12" fillId="7" borderId="1" xfId="2" applyFont="1" applyFill="1" applyBorder="1"/>
    <xf numFmtId="0" fontId="14" fillId="7" borderId="1" xfId="2" applyFont="1" applyFill="1" applyBorder="1"/>
    <xf numFmtId="49" fontId="14" fillId="7" borderId="1" xfId="0" applyNumberFormat="1" applyFont="1" applyFill="1" applyBorder="1" applyAlignment="1">
      <alignment wrapText="1"/>
    </xf>
    <xf numFmtId="0" fontId="12" fillId="7" borderId="1" xfId="2" applyFont="1" applyFill="1" applyBorder="1" applyAlignment="1">
      <alignment horizontal="center"/>
    </xf>
    <xf numFmtId="0" fontId="12" fillId="7" borderId="4" xfId="2" applyFont="1" applyFill="1" applyBorder="1"/>
    <xf numFmtId="0" fontId="11" fillId="7" borderId="1" xfId="2" applyFont="1" applyFill="1" applyBorder="1" applyAlignment="1">
      <alignment horizontal="center"/>
    </xf>
    <xf numFmtId="0" fontId="11" fillId="7" borderId="1" xfId="2" applyFont="1" applyFill="1" applyBorder="1"/>
    <xf numFmtId="0" fontId="11" fillId="0" borderId="1" xfId="2" applyFont="1" applyFill="1" applyBorder="1"/>
    <xf numFmtId="0" fontId="12" fillId="0" borderId="1" xfId="2" applyFont="1" applyFill="1" applyBorder="1"/>
    <xf numFmtId="0" fontId="12" fillId="0" borderId="1" xfId="2" applyFont="1" applyBorder="1" applyAlignment="1">
      <alignment horizontal="center"/>
    </xf>
    <xf numFmtId="0" fontId="16" fillId="7" borderId="1" xfId="2" applyFont="1" applyFill="1" applyBorder="1"/>
    <xf numFmtId="0" fontId="7" fillId="4" borderId="3" xfId="2" applyFont="1" applyFill="1" applyBorder="1" applyAlignment="1">
      <alignment wrapText="1"/>
    </xf>
    <xf numFmtId="0" fontId="17" fillId="4" borderId="3" xfId="2" applyFont="1" applyFill="1" applyBorder="1" applyAlignment="1">
      <alignment wrapText="1"/>
    </xf>
    <xf numFmtId="0" fontId="7" fillId="5" borderId="5" xfId="0" applyFont="1" applyFill="1" applyBorder="1" applyAlignment="1"/>
    <xf numFmtId="0" fontId="7" fillId="2" borderId="4" xfId="0" applyFont="1" applyFill="1" applyBorder="1" applyAlignment="1"/>
    <xf numFmtId="0" fontId="7" fillId="6" borderId="4" xfId="0" applyFont="1" applyFill="1" applyBorder="1" applyAlignment="1"/>
    <xf numFmtId="0" fontId="6" fillId="7" borderId="4" xfId="2" applyFont="1" applyFill="1" applyBorder="1"/>
    <xf numFmtId="0" fontId="10" fillId="5" borderId="5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5" fillId="7" borderId="1" xfId="2" applyFont="1" applyFill="1" applyBorder="1" applyAlignment="1">
      <alignment horizontal="center"/>
    </xf>
    <xf numFmtId="0" fontId="10" fillId="4" borderId="3" xfId="2" applyNumberFormat="1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0" fillId="5" borderId="5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10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2" fillId="7" borderId="1" xfId="2" applyNumberFormat="1" applyFont="1" applyFill="1" applyBorder="1" applyAlignment="1">
      <alignment horizontal="center"/>
    </xf>
    <xf numFmtId="0" fontId="6" fillId="7" borderId="4" xfId="2" applyFont="1" applyFill="1" applyBorder="1" applyAlignment="1">
      <alignment horizontal="center"/>
    </xf>
    <xf numFmtId="0" fontId="12" fillId="0" borderId="1" xfId="2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20" fillId="7" borderId="4" xfId="2" applyFont="1" applyFill="1" applyBorder="1" applyAlignment="1">
      <alignment horizontal="center"/>
    </xf>
    <xf numFmtId="0" fontId="12" fillId="11" borderId="5" xfId="2" applyFont="1" applyFill="1" applyBorder="1"/>
    <xf numFmtId="0" fontId="12" fillId="11" borderId="1" xfId="2" applyFont="1" applyFill="1" applyBorder="1"/>
    <xf numFmtId="0" fontId="14" fillId="11" borderId="1" xfId="2" applyFont="1" applyFill="1" applyBorder="1"/>
    <xf numFmtId="0" fontId="12" fillId="11" borderId="1" xfId="2" applyFont="1" applyFill="1" applyBorder="1" applyAlignment="1">
      <alignment horizontal="center"/>
    </xf>
    <xf numFmtId="0" fontId="12" fillId="11" borderId="4" xfId="2" applyFont="1" applyFill="1" applyBorder="1"/>
    <xf numFmtId="0" fontId="15" fillId="11" borderId="1" xfId="2" applyFont="1" applyFill="1" applyBorder="1" applyAlignment="1">
      <alignment horizontal="center"/>
    </xf>
    <xf numFmtId="0" fontId="11" fillId="11" borderId="1" xfId="2" applyFont="1" applyFill="1" applyBorder="1"/>
    <xf numFmtId="0" fontId="12" fillId="11" borderId="1" xfId="2" applyNumberFormat="1" applyFont="1" applyFill="1" applyBorder="1" applyAlignment="1">
      <alignment horizontal="center"/>
    </xf>
    <xf numFmtId="0" fontId="6" fillId="11" borderId="4" xfId="2" applyFont="1" applyFill="1" applyBorder="1" applyAlignment="1">
      <alignment horizontal="center"/>
    </xf>
    <xf numFmtId="0" fontId="6" fillId="11" borderId="4" xfId="2" applyFont="1" applyFill="1" applyBorder="1"/>
    <xf numFmtId="0" fontId="12" fillId="0" borderId="5" xfId="2" applyFont="1" applyFill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7" borderId="1" xfId="2" applyFont="1" applyFill="1" applyBorder="1" applyAlignment="1">
      <alignment horizontal="center" vertical="center"/>
    </xf>
    <xf numFmtId="0" fontId="12" fillId="11" borderId="1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/>
    </xf>
    <xf numFmtId="0" fontId="14" fillId="11" borderId="1" xfId="2" applyFont="1" applyFill="1" applyBorder="1" applyAlignment="1">
      <alignment horizontal="center" vertical="center"/>
    </xf>
    <xf numFmtId="0" fontId="21" fillId="11" borderId="1" xfId="2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22" fillId="4" borderId="3" xfId="2" applyFont="1" applyFill="1" applyBorder="1" applyAlignment="1">
      <alignment horizontal="center" wrapText="1"/>
    </xf>
    <xf numFmtId="0" fontId="23" fillId="0" borderId="5" xfId="2" applyFont="1" applyFill="1" applyBorder="1"/>
    <xf numFmtId="0" fontId="24" fillId="0" borderId="6" xfId="2" applyFont="1" applyBorder="1"/>
    <xf numFmtId="0" fontId="23" fillId="0" borderId="2" xfId="2" applyFont="1" applyBorder="1"/>
    <xf numFmtId="0" fontId="23" fillId="7" borderId="4" xfId="2" applyFont="1" applyFill="1" applyBorder="1" applyAlignment="1">
      <alignment horizontal="center"/>
    </xf>
    <xf numFmtId="0" fontId="23" fillId="11" borderId="4" xfId="2" applyFont="1" applyFill="1" applyBorder="1" applyAlignment="1">
      <alignment horizontal="center"/>
    </xf>
    <xf numFmtId="0" fontId="23" fillId="0" borderId="1" xfId="2" applyFont="1" applyBorder="1" applyAlignment="1">
      <alignment horizontal="center"/>
    </xf>
    <xf numFmtId="0" fontId="12" fillId="7" borderId="1" xfId="2" quotePrefix="1" applyFont="1" applyFill="1" applyBorder="1" applyAlignment="1">
      <alignment horizontal="center" vertical="center"/>
    </xf>
    <xf numFmtId="0" fontId="16" fillId="7" borderId="1" xfId="2" applyFont="1" applyFill="1" applyBorder="1" applyAlignment="1">
      <alignment horizontal="center"/>
    </xf>
    <xf numFmtId="0" fontId="25" fillId="7" borderId="1" xfId="2" applyFont="1" applyFill="1" applyBorder="1" applyAlignment="1">
      <alignment horizontal="center"/>
    </xf>
    <xf numFmtId="0" fontId="25" fillId="11" borderId="1" xfId="2" applyFont="1" applyFill="1" applyBorder="1" applyAlignment="1">
      <alignment horizontal="center"/>
    </xf>
    <xf numFmtId="0" fontId="16" fillId="11" borderId="1" xfId="2" applyFont="1" applyFill="1" applyBorder="1" applyAlignment="1">
      <alignment horizontal="center"/>
    </xf>
    <xf numFmtId="0" fontId="26" fillId="7" borderId="1" xfId="2" applyFont="1" applyFill="1" applyBorder="1" applyAlignment="1">
      <alignment horizontal="center"/>
    </xf>
    <xf numFmtId="0" fontId="27" fillId="7" borderId="1" xfId="2" applyFont="1" applyFill="1" applyBorder="1" applyAlignment="1">
      <alignment horizontal="center" vertical="center"/>
    </xf>
    <xf numFmtId="0" fontId="16" fillId="7" borderId="1" xfId="2" applyFont="1" applyFill="1" applyBorder="1" applyAlignment="1">
      <alignment horizontal="center" vertical="center"/>
    </xf>
    <xf numFmtId="0" fontId="11" fillId="7" borderId="1" xfId="2" applyFont="1" applyFill="1" applyBorder="1" applyAlignment="1">
      <alignment horizontal="center" vertical="center"/>
    </xf>
    <xf numFmtId="0" fontId="6" fillId="8" borderId="0" xfId="2" applyFont="1" applyFill="1" applyBorder="1" applyAlignment="1">
      <alignment horizontal="center"/>
    </xf>
    <xf numFmtId="0" fontId="6" fillId="8" borderId="7" xfId="2" applyFont="1" applyFill="1" applyBorder="1" applyAlignment="1">
      <alignment horizontal="center"/>
    </xf>
    <xf numFmtId="0" fontId="6" fillId="8" borderId="8" xfId="2" applyFont="1" applyFill="1" applyBorder="1" applyAlignment="1">
      <alignment horizontal="center"/>
    </xf>
    <xf numFmtId="0" fontId="6" fillId="8" borderId="13" xfId="2" applyFont="1" applyFill="1" applyBorder="1" applyAlignment="1">
      <alignment horizontal="center"/>
    </xf>
    <xf numFmtId="0" fontId="6" fillId="8" borderId="11" xfId="2" applyFont="1" applyFill="1" applyBorder="1" applyAlignment="1">
      <alignment horizontal="center"/>
    </xf>
    <xf numFmtId="0" fontId="6" fillId="8" borderId="12" xfId="2" applyFont="1" applyFill="1" applyBorder="1" applyAlignment="1">
      <alignment horizontal="center"/>
    </xf>
    <xf numFmtId="0" fontId="6" fillId="8" borderId="4" xfId="2" applyFont="1" applyFill="1" applyBorder="1" applyAlignment="1">
      <alignment horizontal="center"/>
    </xf>
  </cellXfs>
  <cellStyles count="3">
    <cellStyle name="一般" xfId="0" builtinId="0"/>
    <cellStyle name="一般 2" xfId="2"/>
    <cellStyle name="超連結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Sta2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表格製作提醒-必保留此頁"/>
      <sheetName val="對應名稱與負責人"/>
      <sheetName val="試算索引"/>
    </sheetNames>
    <sheetDataSet>
      <sheetData sheetId="0"/>
      <sheetData sheetId="1"/>
      <sheetData sheetId="2"/>
      <sheetData sheetId="3"/>
      <sheetData sheetId="4">
        <row r="2">
          <cell r="B2">
            <v>0</v>
          </cell>
          <cell r="C2" t="str">
            <v>典雅</v>
          </cell>
          <cell r="D2" t="str">
            <v>絢麗</v>
          </cell>
          <cell r="E2" t="str">
            <v>甜美</v>
          </cell>
          <cell r="F2" t="str">
            <v>性感</v>
          </cell>
          <cell r="G2" t="str">
            <v>帥氣</v>
          </cell>
        </row>
        <row r="3">
          <cell r="B3" t="str">
            <v>典雅典雅</v>
          </cell>
          <cell r="C3">
            <v>380</v>
          </cell>
          <cell r="D3">
            <v>30</v>
          </cell>
          <cell r="E3">
            <v>30</v>
          </cell>
          <cell r="F3">
            <v>30</v>
          </cell>
          <cell r="G3">
            <v>30</v>
          </cell>
        </row>
        <row r="4">
          <cell r="B4" t="str">
            <v>典雅絢麗</v>
          </cell>
          <cell r="C4">
            <v>300</v>
          </cell>
          <cell r="D4">
            <v>150</v>
          </cell>
          <cell r="E4">
            <v>20</v>
          </cell>
          <cell r="F4">
            <v>20</v>
          </cell>
          <cell r="G4">
            <v>10</v>
          </cell>
        </row>
        <row r="5">
          <cell r="B5" t="str">
            <v>典雅甜美</v>
          </cell>
          <cell r="C5">
            <v>300</v>
          </cell>
          <cell r="D5">
            <v>10</v>
          </cell>
          <cell r="E5">
            <v>150</v>
          </cell>
          <cell r="F5">
            <v>20</v>
          </cell>
          <cell r="G5">
            <v>20</v>
          </cell>
        </row>
        <row r="6">
          <cell r="B6" t="str">
            <v>典雅性感</v>
          </cell>
          <cell r="C6">
            <v>300</v>
          </cell>
          <cell r="D6">
            <v>20</v>
          </cell>
          <cell r="E6">
            <v>10</v>
          </cell>
          <cell r="F6">
            <v>150</v>
          </cell>
          <cell r="G6">
            <v>20</v>
          </cell>
        </row>
        <row r="7">
          <cell r="B7" t="str">
            <v>典雅帥氣</v>
          </cell>
          <cell r="C7">
            <v>300</v>
          </cell>
          <cell r="D7">
            <v>20</v>
          </cell>
          <cell r="E7">
            <v>20</v>
          </cell>
          <cell r="F7">
            <v>10</v>
          </cell>
          <cell r="G7">
            <v>150</v>
          </cell>
        </row>
        <row r="8">
          <cell r="B8" t="str">
            <v>絢麗典雅</v>
          </cell>
          <cell r="C8">
            <v>150</v>
          </cell>
          <cell r="D8">
            <v>300</v>
          </cell>
          <cell r="E8">
            <v>20</v>
          </cell>
          <cell r="F8">
            <v>20</v>
          </cell>
          <cell r="G8">
            <v>10</v>
          </cell>
        </row>
        <row r="9">
          <cell r="B9" t="str">
            <v>絢麗絢麗</v>
          </cell>
          <cell r="C9">
            <v>30</v>
          </cell>
          <cell r="D9">
            <v>380</v>
          </cell>
          <cell r="E9">
            <v>30</v>
          </cell>
          <cell r="F9">
            <v>30</v>
          </cell>
          <cell r="G9">
            <v>30</v>
          </cell>
        </row>
        <row r="10">
          <cell r="B10" t="str">
            <v>絢麗甜美</v>
          </cell>
          <cell r="C10">
            <v>10</v>
          </cell>
          <cell r="D10">
            <v>300</v>
          </cell>
          <cell r="E10">
            <v>150</v>
          </cell>
          <cell r="F10">
            <v>20</v>
          </cell>
          <cell r="G10">
            <v>20</v>
          </cell>
        </row>
        <row r="11">
          <cell r="B11" t="str">
            <v>絢麗性感</v>
          </cell>
          <cell r="C11">
            <v>20</v>
          </cell>
          <cell r="D11">
            <v>300</v>
          </cell>
          <cell r="E11">
            <v>10</v>
          </cell>
          <cell r="F11">
            <v>150</v>
          </cell>
          <cell r="G11">
            <v>20</v>
          </cell>
        </row>
        <row r="12">
          <cell r="B12" t="str">
            <v>絢麗帥氣</v>
          </cell>
          <cell r="C12">
            <v>20</v>
          </cell>
          <cell r="D12">
            <v>300</v>
          </cell>
          <cell r="E12">
            <v>20</v>
          </cell>
          <cell r="F12">
            <v>10</v>
          </cell>
          <cell r="G12">
            <v>150</v>
          </cell>
        </row>
        <row r="13">
          <cell r="B13" t="str">
            <v>甜美典雅</v>
          </cell>
          <cell r="C13">
            <v>150</v>
          </cell>
          <cell r="D13">
            <v>20</v>
          </cell>
          <cell r="E13">
            <v>300</v>
          </cell>
          <cell r="F13">
            <v>20</v>
          </cell>
          <cell r="G13">
            <v>10</v>
          </cell>
        </row>
        <row r="14">
          <cell r="B14" t="str">
            <v>甜美絢麗</v>
          </cell>
          <cell r="C14">
            <v>10</v>
          </cell>
          <cell r="D14">
            <v>150</v>
          </cell>
          <cell r="E14">
            <v>300</v>
          </cell>
          <cell r="F14">
            <v>20</v>
          </cell>
          <cell r="G14">
            <v>20</v>
          </cell>
        </row>
        <row r="15">
          <cell r="B15" t="str">
            <v>甜美甜美</v>
          </cell>
          <cell r="C15">
            <v>30</v>
          </cell>
          <cell r="D15">
            <v>30</v>
          </cell>
          <cell r="E15">
            <v>380</v>
          </cell>
          <cell r="F15">
            <v>30</v>
          </cell>
          <cell r="G15">
            <v>30</v>
          </cell>
        </row>
        <row r="16">
          <cell r="B16" t="str">
            <v>甜美性感</v>
          </cell>
          <cell r="C16">
            <v>20</v>
          </cell>
          <cell r="D16">
            <v>10</v>
          </cell>
          <cell r="E16">
            <v>300</v>
          </cell>
          <cell r="F16">
            <v>150</v>
          </cell>
          <cell r="G16">
            <v>20</v>
          </cell>
        </row>
        <row r="17">
          <cell r="B17" t="str">
            <v>甜美帥氣</v>
          </cell>
          <cell r="C17">
            <v>20</v>
          </cell>
          <cell r="D17">
            <v>20</v>
          </cell>
          <cell r="E17">
            <v>300</v>
          </cell>
          <cell r="F17">
            <v>10</v>
          </cell>
          <cell r="G17">
            <v>150</v>
          </cell>
        </row>
        <row r="18">
          <cell r="B18" t="str">
            <v>性感典雅</v>
          </cell>
          <cell r="C18">
            <v>150</v>
          </cell>
          <cell r="D18">
            <v>20</v>
          </cell>
          <cell r="E18">
            <v>10</v>
          </cell>
          <cell r="F18">
            <v>300</v>
          </cell>
          <cell r="G18">
            <v>20</v>
          </cell>
        </row>
        <row r="19">
          <cell r="B19" t="str">
            <v>性感絢麗</v>
          </cell>
          <cell r="C19">
            <v>20</v>
          </cell>
          <cell r="D19">
            <v>150</v>
          </cell>
          <cell r="E19">
            <v>20</v>
          </cell>
          <cell r="F19">
            <v>300</v>
          </cell>
          <cell r="G19">
            <v>10</v>
          </cell>
        </row>
        <row r="20">
          <cell r="B20" t="str">
            <v>性感甜美</v>
          </cell>
          <cell r="C20">
            <v>20</v>
          </cell>
          <cell r="D20">
            <v>10</v>
          </cell>
          <cell r="E20">
            <v>150</v>
          </cell>
          <cell r="F20">
            <v>300</v>
          </cell>
          <cell r="G20">
            <v>20</v>
          </cell>
        </row>
        <row r="21">
          <cell r="B21" t="str">
            <v>性感性感</v>
          </cell>
          <cell r="C21">
            <v>30</v>
          </cell>
          <cell r="D21">
            <v>30</v>
          </cell>
          <cell r="E21">
            <v>30</v>
          </cell>
          <cell r="F21">
            <v>380</v>
          </cell>
          <cell r="G21">
            <v>30</v>
          </cell>
        </row>
        <row r="22">
          <cell r="B22" t="str">
            <v>性感帥氣</v>
          </cell>
          <cell r="C22">
            <v>10</v>
          </cell>
          <cell r="D22">
            <v>20</v>
          </cell>
          <cell r="E22">
            <v>20</v>
          </cell>
          <cell r="F22">
            <v>300</v>
          </cell>
          <cell r="G22">
            <v>150</v>
          </cell>
        </row>
        <row r="23">
          <cell r="B23" t="str">
            <v>帥氣典雅</v>
          </cell>
          <cell r="C23">
            <v>150</v>
          </cell>
          <cell r="D23">
            <v>20</v>
          </cell>
          <cell r="E23">
            <v>20</v>
          </cell>
          <cell r="F23">
            <v>10</v>
          </cell>
          <cell r="G23">
            <v>300</v>
          </cell>
        </row>
        <row r="24">
          <cell r="B24" t="str">
            <v>帥氣絢麗</v>
          </cell>
          <cell r="C24">
            <v>10</v>
          </cell>
          <cell r="D24">
            <v>150</v>
          </cell>
          <cell r="E24">
            <v>20</v>
          </cell>
          <cell r="F24">
            <v>20</v>
          </cell>
          <cell r="G24">
            <v>300</v>
          </cell>
        </row>
        <row r="25">
          <cell r="B25" t="str">
            <v>帥氣甜美</v>
          </cell>
          <cell r="C25">
            <v>20</v>
          </cell>
          <cell r="D25">
            <v>10</v>
          </cell>
          <cell r="E25">
            <v>150</v>
          </cell>
          <cell r="F25">
            <v>20</v>
          </cell>
          <cell r="G25">
            <v>300</v>
          </cell>
        </row>
        <row r="26">
          <cell r="B26" t="str">
            <v>帥氣性感</v>
          </cell>
          <cell r="C26">
            <v>20</v>
          </cell>
          <cell r="D26">
            <v>20</v>
          </cell>
          <cell r="E26">
            <v>10</v>
          </cell>
          <cell r="F26">
            <v>150</v>
          </cell>
          <cell r="G26">
            <v>300</v>
          </cell>
        </row>
        <row r="27">
          <cell r="B27" t="str">
            <v>帥氣帥氣</v>
          </cell>
          <cell r="C27">
            <v>30</v>
          </cell>
          <cell r="D27">
            <v>30</v>
          </cell>
          <cell r="E27">
            <v>30</v>
          </cell>
          <cell r="F27">
            <v>30</v>
          </cell>
          <cell r="G2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0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75" sqref="E75"/>
    </sheetView>
  </sheetViews>
  <sheetFormatPr defaultColWidth="7" defaultRowHeight="22.5"/>
  <cols>
    <col min="1" max="1" width="12.375" style="33" customWidth="1"/>
    <col min="2" max="2" width="28.875" style="33" customWidth="1"/>
    <col min="3" max="3" width="26.875" style="33" customWidth="1"/>
    <col min="4" max="4" width="23.625" style="33" customWidth="1"/>
    <col min="5" max="5" width="25" style="33" customWidth="1"/>
    <col min="6" max="6" width="27.375" style="91" customWidth="1"/>
    <col min="7" max="7" width="27.875" style="33" customWidth="1"/>
    <col min="8" max="8" width="11.75" style="33" bestFit="1" customWidth="1"/>
    <col min="9" max="9" width="35" style="33" customWidth="1"/>
    <col min="10" max="10" width="20.625" style="33" customWidth="1"/>
    <col min="11" max="12" width="19.125" style="33" customWidth="1"/>
    <col min="13" max="14" width="16.5" style="33" customWidth="1"/>
    <col min="15" max="15" width="15.625" style="33" customWidth="1"/>
    <col min="16" max="16" width="28.5" style="54" bestFit="1" customWidth="1"/>
    <col min="17" max="17" width="22.75" style="54" bestFit="1" customWidth="1"/>
    <col min="18" max="18" width="22.75" style="54" customWidth="1"/>
    <col min="19" max="19" width="22.75" style="54" bestFit="1" customWidth="1"/>
    <col min="20" max="20" width="18.125" style="33" customWidth="1"/>
    <col min="21" max="23" width="26.5" style="33" customWidth="1"/>
    <col min="24" max="24" width="17.875" style="75" customWidth="1"/>
    <col min="25" max="25" width="17.625" style="54" customWidth="1"/>
    <col min="26" max="26" width="15" style="54" customWidth="1"/>
    <col min="27" max="27" width="15" style="117" customWidth="1"/>
    <col min="28" max="29" width="15" style="76" customWidth="1"/>
    <col min="30" max="36" width="16.625" style="76" customWidth="1"/>
    <col min="37" max="38" width="16.625" style="3" customWidth="1"/>
    <col min="39" max="39" width="21.75" style="3" customWidth="1"/>
    <col min="40" max="40" width="16.625" style="3" customWidth="1"/>
    <col min="41" max="41" width="12" style="33" customWidth="1"/>
    <col min="42" max="48" width="12.125" style="33" bestFit="1" customWidth="1"/>
    <col min="49" max="49" width="7.125" style="33" customWidth="1"/>
    <col min="50" max="16384" width="7" style="33"/>
  </cols>
  <sheetData>
    <row r="1" spans="1:49" ht="174.75" thickBot="1">
      <c r="A1" s="29" t="s">
        <v>203</v>
      </c>
      <c r="B1" s="30" t="s">
        <v>317</v>
      </c>
      <c r="C1" s="30" t="s">
        <v>275</v>
      </c>
      <c r="D1" s="30" t="s">
        <v>175</v>
      </c>
      <c r="E1" s="30" t="s">
        <v>281</v>
      </c>
      <c r="F1" s="31" t="s">
        <v>174</v>
      </c>
      <c r="G1" s="30" t="s">
        <v>177</v>
      </c>
      <c r="H1" s="30" t="s">
        <v>176</v>
      </c>
      <c r="I1" s="30" t="s">
        <v>178</v>
      </c>
      <c r="J1" s="30" t="s">
        <v>179</v>
      </c>
      <c r="K1" s="30" t="s">
        <v>181</v>
      </c>
      <c r="L1" s="30" t="s">
        <v>182</v>
      </c>
      <c r="M1" s="30" t="s">
        <v>148</v>
      </c>
      <c r="N1" s="30" t="s">
        <v>149</v>
      </c>
      <c r="O1" s="30" t="s">
        <v>150</v>
      </c>
      <c r="P1" s="31" t="s">
        <v>185</v>
      </c>
      <c r="Q1" s="31" t="s">
        <v>278</v>
      </c>
      <c r="R1" s="31" t="s">
        <v>279</v>
      </c>
      <c r="S1" s="31" t="s">
        <v>277</v>
      </c>
      <c r="T1" s="30" t="s">
        <v>276</v>
      </c>
      <c r="U1" s="30" t="s">
        <v>151</v>
      </c>
      <c r="V1" s="30" t="s">
        <v>282</v>
      </c>
      <c r="W1" s="30" t="s">
        <v>205</v>
      </c>
      <c r="X1" s="66" t="s">
        <v>152</v>
      </c>
      <c r="Y1" s="31" t="s">
        <v>153</v>
      </c>
      <c r="Z1" s="31" t="s">
        <v>154</v>
      </c>
      <c r="AA1" s="111" t="s">
        <v>316</v>
      </c>
      <c r="AB1" s="67" t="s">
        <v>216</v>
      </c>
      <c r="AC1" s="67" t="s">
        <v>217</v>
      </c>
      <c r="AD1" s="67" t="s">
        <v>218</v>
      </c>
      <c r="AE1" s="67" t="s">
        <v>219</v>
      </c>
      <c r="AF1" s="67" t="s">
        <v>220</v>
      </c>
      <c r="AG1" s="67" t="s">
        <v>221</v>
      </c>
      <c r="AH1" s="67" t="s">
        <v>222</v>
      </c>
      <c r="AI1" s="67" t="s">
        <v>223</v>
      </c>
      <c r="AJ1" s="67" t="s">
        <v>224</v>
      </c>
      <c r="AK1" s="56" t="s">
        <v>225</v>
      </c>
      <c r="AL1" s="56" t="s">
        <v>226</v>
      </c>
      <c r="AM1" s="57" t="s">
        <v>239</v>
      </c>
      <c r="AN1" s="57" t="s">
        <v>227</v>
      </c>
      <c r="AO1" s="30" t="s">
        <v>229</v>
      </c>
      <c r="AP1" s="30" t="s">
        <v>230</v>
      </c>
      <c r="AQ1" s="30" t="s">
        <v>231</v>
      </c>
      <c r="AR1" s="30" t="s">
        <v>232</v>
      </c>
      <c r="AS1" s="30" t="s">
        <v>233</v>
      </c>
      <c r="AT1" s="30" t="s">
        <v>234</v>
      </c>
      <c r="AU1" s="30" t="s">
        <v>235</v>
      </c>
      <c r="AV1" s="30" t="s">
        <v>236</v>
      </c>
      <c r="AW1" s="32" t="s">
        <v>155</v>
      </c>
    </row>
    <row r="2" spans="1:49">
      <c r="A2" s="34"/>
      <c r="B2" s="35" t="s">
        <v>156</v>
      </c>
      <c r="C2" s="35" t="s">
        <v>157</v>
      </c>
      <c r="D2" s="34"/>
      <c r="E2" s="35" t="s">
        <v>158</v>
      </c>
      <c r="F2" s="88"/>
      <c r="G2" s="35" t="s">
        <v>159</v>
      </c>
      <c r="H2" s="35" t="s">
        <v>160</v>
      </c>
      <c r="I2" s="35" t="s">
        <v>160</v>
      </c>
      <c r="J2" s="35" t="s">
        <v>161</v>
      </c>
      <c r="K2" s="35" t="s">
        <v>160</v>
      </c>
      <c r="L2" s="35" t="s">
        <v>160</v>
      </c>
      <c r="M2" s="35" t="s">
        <v>162</v>
      </c>
      <c r="N2" s="36"/>
      <c r="O2" s="35" t="s">
        <v>163</v>
      </c>
      <c r="P2" s="62" t="s">
        <v>160</v>
      </c>
      <c r="Q2" s="62" t="s">
        <v>160</v>
      </c>
      <c r="R2" s="62" t="s">
        <v>160</v>
      </c>
      <c r="S2" s="62" t="s">
        <v>160</v>
      </c>
      <c r="T2" s="35" t="s">
        <v>160</v>
      </c>
      <c r="U2" s="34"/>
      <c r="V2" s="35" t="s">
        <v>160</v>
      </c>
      <c r="W2" s="34"/>
      <c r="X2" s="68" t="s">
        <v>160</v>
      </c>
      <c r="Y2" s="62" t="s">
        <v>160</v>
      </c>
      <c r="Z2" s="62" t="s">
        <v>160</v>
      </c>
      <c r="AA2" s="112"/>
      <c r="AB2" s="69" t="s">
        <v>160</v>
      </c>
      <c r="AC2" s="69" t="s">
        <v>160</v>
      </c>
      <c r="AD2" s="69" t="s">
        <v>160</v>
      </c>
      <c r="AE2" s="69" t="s">
        <v>160</v>
      </c>
      <c r="AF2" s="69" t="s">
        <v>160</v>
      </c>
      <c r="AG2" s="69" t="s">
        <v>160</v>
      </c>
      <c r="AH2" s="69" t="s">
        <v>160</v>
      </c>
      <c r="AI2" s="69" t="s">
        <v>160</v>
      </c>
      <c r="AJ2" s="69" t="s">
        <v>160</v>
      </c>
      <c r="AK2" s="58" t="s">
        <v>160</v>
      </c>
      <c r="AL2" s="58" t="s">
        <v>160</v>
      </c>
      <c r="AM2" s="58" t="s">
        <v>160</v>
      </c>
      <c r="AN2" s="58" t="s">
        <v>160</v>
      </c>
      <c r="AO2" s="35" t="s">
        <v>160</v>
      </c>
      <c r="AP2" s="35" t="s">
        <v>160</v>
      </c>
      <c r="AQ2" s="35" t="s">
        <v>160</v>
      </c>
      <c r="AR2" s="35" t="s">
        <v>160</v>
      </c>
      <c r="AS2" s="35" t="s">
        <v>160</v>
      </c>
      <c r="AT2" s="35" t="s">
        <v>160</v>
      </c>
      <c r="AU2" s="35" t="s">
        <v>160</v>
      </c>
      <c r="AV2" s="35" t="s">
        <v>160</v>
      </c>
      <c r="AW2" s="32"/>
    </row>
    <row r="3" spans="1:49">
      <c r="A3" s="37"/>
      <c r="B3" s="38" t="s">
        <v>143</v>
      </c>
      <c r="C3" s="38" t="s">
        <v>143</v>
      </c>
      <c r="D3" s="37"/>
      <c r="E3" s="38" t="s">
        <v>143</v>
      </c>
      <c r="F3" s="89"/>
      <c r="G3" s="38" t="s">
        <v>144</v>
      </c>
      <c r="H3" s="38" t="s">
        <v>144</v>
      </c>
      <c r="I3" s="38" t="s">
        <v>143</v>
      </c>
      <c r="J3" s="38" t="s">
        <v>144</v>
      </c>
      <c r="K3" s="38" t="s">
        <v>143</v>
      </c>
      <c r="L3" s="38" t="s">
        <v>143</v>
      </c>
      <c r="M3" s="38" t="s">
        <v>143</v>
      </c>
      <c r="N3" s="39"/>
      <c r="O3" s="38" t="s">
        <v>145</v>
      </c>
      <c r="P3" s="63" t="s">
        <v>143</v>
      </c>
      <c r="Q3" s="63" t="s">
        <v>143</v>
      </c>
      <c r="R3" s="63" t="s">
        <v>284</v>
      </c>
      <c r="S3" s="63" t="s">
        <v>143</v>
      </c>
      <c r="T3" s="38" t="s">
        <v>143</v>
      </c>
      <c r="U3" s="37"/>
      <c r="V3" s="38" t="s">
        <v>143</v>
      </c>
      <c r="W3" s="37"/>
      <c r="X3" s="70" t="s">
        <v>143</v>
      </c>
      <c r="Y3" s="63" t="s">
        <v>143</v>
      </c>
      <c r="Z3" s="63" t="s">
        <v>143</v>
      </c>
      <c r="AA3" s="113"/>
      <c r="AB3" s="71" t="s">
        <v>143</v>
      </c>
      <c r="AC3" s="71" t="s">
        <v>143</v>
      </c>
      <c r="AD3" s="71" t="s">
        <v>143</v>
      </c>
      <c r="AE3" s="71" t="s">
        <v>143</v>
      </c>
      <c r="AF3" s="71" t="s">
        <v>143</v>
      </c>
      <c r="AG3" s="71" t="s">
        <v>143</v>
      </c>
      <c r="AH3" s="71" t="s">
        <v>143</v>
      </c>
      <c r="AI3" s="71" t="s">
        <v>143</v>
      </c>
      <c r="AJ3" s="71" t="s">
        <v>143</v>
      </c>
      <c r="AK3" s="59" t="s">
        <v>143</v>
      </c>
      <c r="AL3" s="59" t="s">
        <v>143</v>
      </c>
      <c r="AM3" s="59" t="s">
        <v>143</v>
      </c>
      <c r="AN3" s="59" t="s">
        <v>143</v>
      </c>
      <c r="AO3" s="38" t="s">
        <v>143</v>
      </c>
      <c r="AP3" s="38" t="s">
        <v>143</v>
      </c>
      <c r="AQ3" s="38" t="s">
        <v>143</v>
      </c>
      <c r="AR3" s="38" t="s">
        <v>143</v>
      </c>
      <c r="AS3" s="38" t="s">
        <v>143</v>
      </c>
      <c r="AT3" s="38" t="s">
        <v>143</v>
      </c>
      <c r="AU3" s="38" t="s">
        <v>143</v>
      </c>
      <c r="AV3" s="38" t="s">
        <v>143</v>
      </c>
      <c r="AW3" s="40"/>
    </row>
    <row r="4" spans="1:49" ht="23.25" thickBot="1">
      <c r="A4" s="41"/>
      <c r="B4" s="42" t="s">
        <v>164</v>
      </c>
      <c r="C4" s="42" t="s">
        <v>165</v>
      </c>
      <c r="D4" s="41"/>
      <c r="E4" s="42" t="s">
        <v>166</v>
      </c>
      <c r="F4" s="90"/>
      <c r="G4" s="42" t="s">
        <v>166</v>
      </c>
      <c r="H4" s="42" t="s">
        <v>166</v>
      </c>
      <c r="I4" s="42" t="s">
        <v>166</v>
      </c>
      <c r="J4" s="42" t="s">
        <v>166</v>
      </c>
      <c r="K4" s="42" t="s">
        <v>166</v>
      </c>
      <c r="L4" s="42" t="s">
        <v>166</v>
      </c>
      <c r="M4" s="42" t="s">
        <v>166</v>
      </c>
      <c r="N4" s="43"/>
      <c r="O4" s="42" t="s">
        <v>167</v>
      </c>
      <c r="P4" s="64" t="s">
        <v>184</v>
      </c>
      <c r="Q4" s="64" t="s">
        <v>184</v>
      </c>
      <c r="R4" s="64" t="s">
        <v>285</v>
      </c>
      <c r="S4" s="64" t="s">
        <v>184</v>
      </c>
      <c r="T4" s="42" t="s">
        <v>165</v>
      </c>
      <c r="U4" s="41"/>
      <c r="V4" s="42" t="s">
        <v>206</v>
      </c>
      <c r="W4" s="41"/>
      <c r="X4" s="64" t="s">
        <v>168</v>
      </c>
      <c r="Y4" s="64" t="s">
        <v>168</v>
      </c>
      <c r="Z4" s="64" t="s">
        <v>168</v>
      </c>
      <c r="AA4" s="114"/>
      <c r="AB4" s="72" t="s">
        <v>167</v>
      </c>
      <c r="AC4" s="72" t="s">
        <v>167</v>
      </c>
      <c r="AD4" s="72" t="s">
        <v>167</v>
      </c>
      <c r="AE4" s="72" t="s">
        <v>167</v>
      </c>
      <c r="AF4" s="72" t="s">
        <v>167</v>
      </c>
      <c r="AG4" s="72" t="s">
        <v>167</v>
      </c>
      <c r="AH4" s="72" t="s">
        <v>167</v>
      </c>
      <c r="AI4" s="72" t="s">
        <v>167</v>
      </c>
      <c r="AJ4" s="72" t="s">
        <v>167</v>
      </c>
      <c r="AK4" s="60" t="s">
        <v>167</v>
      </c>
      <c r="AL4" s="60" t="s">
        <v>167</v>
      </c>
      <c r="AM4" s="60" t="s">
        <v>167</v>
      </c>
      <c r="AN4" s="60" t="s">
        <v>167</v>
      </c>
      <c r="AO4" s="42" t="s">
        <v>183</v>
      </c>
      <c r="AP4" s="42" t="s">
        <v>183</v>
      </c>
      <c r="AQ4" s="42" t="s">
        <v>183</v>
      </c>
      <c r="AR4" s="42" t="s">
        <v>183</v>
      </c>
      <c r="AS4" s="42" t="s">
        <v>183</v>
      </c>
      <c r="AT4" s="42" t="s">
        <v>183</v>
      </c>
      <c r="AU4" s="42" t="s">
        <v>183</v>
      </c>
      <c r="AV4" s="42" t="s">
        <v>183</v>
      </c>
      <c r="AW4" s="40"/>
    </row>
    <row r="5" spans="1:49" ht="23.1" customHeight="1">
      <c r="A5" s="44">
        <v>1</v>
      </c>
      <c r="B5" s="45">
        <v>20000001</v>
      </c>
      <c r="C5" s="46">
        <v>20220097</v>
      </c>
      <c r="D5" s="47" t="s">
        <v>208</v>
      </c>
      <c r="E5" s="94">
        <v>20102001</v>
      </c>
      <c r="F5" s="92" t="s">
        <v>211</v>
      </c>
      <c r="G5" s="48">
        <v>1</v>
      </c>
      <c r="H5" s="48"/>
      <c r="I5" s="49"/>
      <c r="J5" s="48">
        <v>1</v>
      </c>
      <c r="K5" s="48">
        <v>0</v>
      </c>
      <c r="L5" s="48"/>
      <c r="M5" s="119">
        <v>30500001</v>
      </c>
      <c r="N5" s="119" t="s">
        <v>187</v>
      </c>
      <c r="O5" s="119">
        <v>1</v>
      </c>
      <c r="P5" s="119"/>
      <c r="Q5" s="50"/>
      <c r="R5" s="50"/>
      <c r="S5" s="50"/>
      <c r="T5" s="55">
        <v>20230097</v>
      </c>
      <c r="U5" s="45" t="s">
        <v>212</v>
      </c>
      <c r="V5" s="45"/>
      <c r="W5" s="45"/>
      <c r="X5" s="73"/>
      <c r="Y5" s="48"/>
      <c r="Z5" s="48"/>
      <c r="AA5" s="115"/>
      <c r="AB5" s="74" t="str">
        <f>IF($AA5="","",VLOOKUP($AA5,試算索引!$B:$G,2,FALSE))</f>
        <v/>
      </c>
      <c r="AC5" s="74" t="str">
        <f>IF($AA5="","",VLOOKUP($AA5,試算索引!$B:$G,3,FALSE))</f>
        <v/>
      </c>
      <c r="AD5" s="74" t="str">
        <f>IF($AA5="","",VLOOKUP($AA5,試算索引!$B:$G,4,FALSE))</f>
        <v/>
      </c>
      <c r="AE5" s="74" t="str">
        <f>IF($AA5="","",VLOOKUP($AA5,試算索引!$B:$G,5,FALSE))</f>
        <v/>
      </c>
      <c r="AF5" s="74" t="str">
        <f>IF($AA5="","",VLOOKUP($AA5,試算索引!$B:$G,6,FALSE))</f>
        <v/>
      </c>
      <c r="AG5" s="74"/>
      <c r="AH5" s="74"/>
      <c r="AI5" s="74"/>
      <c r="AJ5" s="74"/>
      <c r="AK5" s="61"/>
      <c r="AL5" s="61"/>
      <c r="AM5" s="61"/>
      <c r="AN5" s="61"/>
      <c r="AO5" s="49"/>
      <c r="AP5" s="49"/>
      <c r="AQ5" s="49"/>
      <c r="AR5" s="49"/>
      <c r="AS5" s="49"/>
      <c r="AT5" s="49"/>
      <c r="AU5" s="49"/>
      <c r="AV5" s="49"/>
      <c r="AW5" s="40"/>
    </row>
    <row r="6" spans="1:49" ht="23.1" customHeight="1">
      <c r="A6" s="44">
        <v>1</v>
      </c>
      <c r="B6" s="45">
        <v>20000002</v>
      </c>
      <c r="C6" s="46">
        <v>20220098</v>
      </c>
      <c r="D6" s="47" t="s">
        <v>210</v>
      </c>
      <c r="E6" s="94">
        <v>20102001</v>
      </c>
      <c r="F6" s="92" t="s">
        <v>211</v>
      </c>
      <c r="G6" s="48">
        <v>1</v>
      </c>
      <c r="H6" s="48"/>
      <c r="I6" s="49"/>
      <c r="J6" s="48">
        <v>1</v>
      </c>
      <c r="K6" s="48">
        <v>0</v>
      </c>
      <c r="L6" s="48"/>
      <c r="M6" s="119">
        <v>30500001</v>
      </c>
      <c r="N6" s="119" t="s">
        <v>187</v>
      </c>
      <c r="O6" s="119">
        <v>0</v>
      </c>
      <c r="P6" s="119"/>
      <c r="Q6" s="50"/>
      <c r="R6" s="50"/>
      <c r="S6" s="50"/>
      <c r="T6" s="55">
        <v>20230098</v>
      </c>
      <c r="U6" s="45" t="s">
        <v>213</v>
      </c>
      <c r="V6" s="45"/>
      <c r="W6" s="45"/>
      <c r="X6" s="73"/>
      <c r="Y6" s="48"/>
      <c r="Z6" s="48"/>
      <c r="AA6" s="115"/>
      <c r="AB6" s="74" t="str">
        <f>IF($AA6="","",VLOOKUP($AA6,試算索引!$B:$G,2,FALSE))</f>
        <v/>
      </c>
      <c r="AC6" s="74" t="str">
        <f>IF($AA6="","",VLOOKUP($AA6,試算索引!$B:$G,3,FALSE))</f>
        <v/>
      </c>
      <c r="AD6" s="74" t="str">
        <f>IF($AA6="","",VLOOKUP($AA6,試算索引!$B:$G,4,FALSE))</f>
        <v/>
      </c>
      <c r="AE6" s="74" t="str">
        <f>IF($AA6="","",VLOOKUP($AA6,試算索引!$B:$G,5,FALSE))</f>
        <v/>
      </c>
      <c r="AF6" s="74" t="str">
        <f>IF($AA6="","",VLOOKUP($AA6,試算索引!$B:$G,6,FALSE))</f>
        <v/>
      </c>
      <c r="AG6" s="74"/>
      <c r="AH6" s="74"/>
      <c r="AI6" s="74"/>
      <c r="AJ6" s="74"/>
      <c r="AK6" s="61"/>
      <c r="AL6" s="61"/>
      <c r="AM6" s="61"/>
      <c r="AN6" s="61"/>
      <c r="AO6" s="49"/>
      <c r="AP6" s="49"/>
      <c r="AQ6" s="49"/>
      <c r="AR6" s="49"/>
      <c r="AS6" s="49"/>
      <c r="AT6" s="49"/>
      <c r="AU6" s="49"/>
      <c r="AV6" s="49"/>
      <c r="AW6" s="40"/>
    </row>
    <row r="7" spans="1:49" ht="23.1" customHeight="1">
      <c r="A7" s="44">
        <v>1</v>
      </c>
      <c r="B7" s="45">
        <v>20000003</v>
      </c>
      <c r="C7" s="46">
        <v>20220099</v>
      </c>
      <c r="D7" s="47" t="s">
        <v>209</v>
      </c>
      <c r="E7" s="94">
        <v>20102002</v>
      </c>
      <c r="F7" s="92" t="s">
        <v>211</v>
      </c>
      <c r="G7" s="48">
        <v>1</v>
      </c>
      <c r="H7" s="48"/>
      <c r="I7" s="49"/>
      <c r="J7" s="48">
        <v>1</v>
      </c>
      <c r="K7" s="48">
        <v>0</v>
      </c>
      <c r="L7" s="48"/>
      <c r="M7" s="119">
        <v>30500001</v>
      </c>
      <c r="N7" s="119" t="s">
        <v>187</v>
      </c>
      <c r="O7" s="119">
        <v>0</v>
      </c>
      <c r="P7" s="119"/>
      <c r="Q7" s="50"/>
      <c r="R7" s="50"/>
      <c r="S7" s="50"/>
      <c r="T7" s="55">
        <v>20230099</v>
      </c>
      <c r="U7" s="45" t="s">
        <v>214</v>
      </c>
      <c r="V7" s="45"/>
      <c r="W7" s="45"/>
      <c r="X7" s="73"/>
      <c r="Y7" s="48"/>
      <c r="Z7" s="48"/>
      <c r="AA7" s="115"/>
      <c r="AB7" s="74" t="str">
        <f>IF($AA7="","",VLOOKUP($AA7,試算索引!$B:$G,2,FALSE))</f>
        <v/>
      </c>
      <c r="AC7" s="74" t="str">
        <f>IF($AA7="","",VLOOKUP($AA7,試算索引!$B:$G,3,FALSE))</f>
        <v/>
      </c>
      <c r="AD7" s="74" t="str">
        <f>IF($AA7="","",VLOOKUP($AA7,試算索引!$B:$G,4,FALSE))</f>
        <v/>
      </c>
      <c r="AE7" s="74" t="str">
        <f>IF($AA7="","",VLOOKUP($AA7,試算索引!$B:$G,5,FALSE))</f>
        <v/>
      </c>
      <c r="AF7" s="74" t="str">
        <f>IF($AA7="","",VLOOKUP($AA7,試算索引!$B:$G,6,FALSE))</f>
        <v/>
      </c>
      <c r="AG7" s="74"/>
      <c r="AH7" s="74"/>
      <c r="AI7" s="74"/>
      <c r="AJ7" s="74"/>
      <c r="AK7" s="61"/>
      <c r="AL7" s="61"/>
      <c r="AM7" s="61"/>
      <c r="AN7" s="61"/>
      <c r="AO7" s="49"/>
      <c r="AP7" s="49"/>
      <c r="AQ7" s="49"/>
      <c r="AR7" s="49"/>
      <c r="AS7" s="49"/>
      <c r="AT7" s="49"/>
      <c r="AU7" s="49"/>
      <c r="AV7" s="49"/>
      <c r="AW7" s="40"/>
    </row>
    <row r="8" spans="1:49" ht="22.5" customHeight="1">
      <c r="A8" s="44">
        <v>1</v>
      </c>
      <c r="B8" s="45">
        <v>20000004</v>
      </c>
      <c r="C8" s="46">
        <v>20200000</v>
      </c>
      <c r="D8" s="45" t="s">
        <v>186</v>
      </c>
      <c r="E8" s="95">
        <v>20101001</v>
      </c>
      <c r="F8" s="92" t="s">
        <v>211</v>
      </c>
      <c r="G8" s="48">
        <v>2</v>
      </c>
      <c r="H8" s="48">
        <v>1</v>
      </c>
      <c r="I8" s="49"/>
      <c r="J8" s="48">
        <v>1</v>
      </c>
      <c r="K8" s="48">
        <v>0</v>
      </c>
      <c r="L8" s="48"/>
      <c r="M8" s="119">
        <v>30500001</v>
      </c>
      <c r="N8" s="119" t="s">
        <v>187</v>
      </c>
      <c r="O8" s="119">
        <v>0</v>
      </c>
      <c r="P8" s="120">
        <v>30600001</v>
      </c>
      <c r="Q8" s="65">
        <f>P8+2000</f>
        <v>30602001</v>
      </c>
      <c r="R8" s="65"/>
      <c r="S8" s="65">
        <f>P8+1000</f>
        <v>30601001</v>
      </c>
      <c r="T8" s="51">
        <v>20210000</v>
      </c>
      <c r="U8" s="45"/>
      <c r="V8" s="45"/>
      <c r="W8" s="45"/>
      <c r="X8" s="73">
        <v>800</v>
      </c>
      <c r="Y8" s="48">
        <v>1000</v>
      </c>
      <c r="Z8" s="48">
        <v>1200</v>
      </c>
      <c r="AA8" s="115" t="s">
        <v>291</v>
      </c>
      <c r="AB8" s="74">
        <f>IF($AA8="","",VLOOKUP($AA8,試算索引!$B:$G,2,FALSE))</f>
        <v>380</v>
      </c>
      <c r="AC8" s="74">
        <f>IF($AA8="","",VLOOKUP($AA8,試算索引!$B:$G,3,FALSE))</f>
        <v>30</v>
      </c>
      <c r="AD8" s="74">
        <f>IF($AA8="","",VLOOKUP($AA8,試算索引!$B:$G,4,FALSE))</f>
        <v>30</v>
      </c>
      <c r="AE8" s="74">
        <f>IF($AA8="","",VLOOKUP($AA8,試算索引!$B:$G,5,FALSE))</f>
        <v>30</v>
      </c>
      <c r="AF8" s="74">
        <f>IF($AA8="","",VLOOKUP($AA8,試算索引!$B:$G,6,FALSE))</f>
        <v>30</v>
      </c>
      <c r="AG8" s="74">
        <v>3005</v>
      </c>
      <c r="AH8" s="74">
        <v>3003</v>
      </c>
      <c r="AI8" s="74">
        <v>3004</v>
      </c>
      <c r="AJ8" s="74">
        <v>3000</v>
      </c>
      <c r="AK8" s="61"/>
      <c r="AL8" s="61"/>
      <c r="AM8" s="61"/>
      <c r="AN8" s="61"/>
      <c r="AO8" s="49"/>
      <c r="AP8" s="49"/>
      <c r="AQ8" s="49"/>
      <c r="AR8" s="49"/>
      <c r="AS8" s="49"/>
      <c r="AT8" s="49"/>
      <c r="AU8" s="49"/>
      <c r="AV8" s="49"/>
      <c r="AW8" s="40"/>
    </row>
    <row r="9" spans="1:49" ht="22.5" customHeight="1">
      <c r="A9" s="78">
        <v>0</v>
      </c>
      <c r="B9" s="97" t="s">
        <v>271</v>
      </c>
      <c r="C9" s="80"/>
      <c r="D9" s="79"/>
      <c r="E9" s="96"/>
      <c r="F9" s="93"/>
      <c r="G9" s="81"/>
      <c r="H9" s="81"/>
      <c r="I9" s="82"/>
      <c r="J9" s="81"/>
      <c r="K9" s="81"/>
      <c r="L9" s="81"/>
      <c r="M9" s="122"/>
      <c r="N9" s="121"/>
      <c r="O9" s="121"/>
      <c r="P9" s="121"/>
      <c r="Q9" s="83"/>
      <c r="R9" s="83"/>
      <c r="S9" s="83"/>
      <c r="T9" s="84"/>
      <c r="U9" s="79"/>
      <c r="V9" s="79"/>
      <c r="W9" s="79"/>
      <c r="X9" s="85"/>
      <c r="Y9" s="81"/>
      <c r="Z9" s="81"/>
      <c r="AA9" s="116"/>
      <c r="AB9" s="86" t="str">
        <f>IF($AA9="","",VLOOKUP($AA9,試算索引!$B:$G,2,FALSE))</f>
        <v/>
      </c>
      <c r="AC9" s="86" t="str">
        <f>IF($AA9="","",VLOOKUP($AA9,試算索引!$B:$G,3,FALSE))</f>
        <v/>
      </c>
      <c r="AD9" s="86" t="str">
        <f>IF($AA9="","",VLOOKUP($AA9,試算索引!$B:$G,4,FALSE))</f>
        <v/>
      </c>
      <c r="AE9" s="86" t="str">
        <f>IF($AA9="","",VLOOKUP($AA9,試算索引!$B:$G,5,FALSE))</f>
        <v/>
      </c>
      <c r="AF9" s="86" t="str">
        <f>IF($AA9="","",VLOOKUP($AA9,試算索引!$B:$G,6,FALSE))</f>
        <v/>
      </c>
      <c r="AG9" s="86"/>
      <c r="AH9" s="86"/>
      <c r="AI9" s="86"/>
      <c r="AJ9" s="86"/>
      <c r="AK9" s="87"/>
      <c r="AL9" s="87"/>
      <c r="AM9" s="87"/>
      <c r="AN9" s="87"/>
      <c r="AO9" s="82"/>
      <c r="AP9" s="82"/>
      <c r="AQ9" s="82"/>
      <c r="AR9" s="82"/>
      <c r="AS9" s="82"/>
      <c r="AT9" s="82"/>
      <c r="AU9" s="82"/>
      <c r="AV9" s="82"/>
      <c r="AW9" s="40"/>
    </row>
    <row r="10" spans="1:49" s="53" customFormat="1" ht="23.1" customHeight="1">
      <c r="A10" s="44">
        <v>1</v>
      </c>
      <c r="B10" s="45">
        <v>20000101</v>
      </c>
      <c r="C10" s="46">
        <v>20110001</v>
      </c>
      <c r="D10" s="45"/>
      <c r="E10" s="95">
        <v>20101001</v>
      </c>
      <c r="F10" s="118" t="s">
        <v>249</v>
      </c>
      <c r="G10" s="48">
        <v>1</v>
      </c>
      <c r="H10" s="48"/>
      <c r="I10" s="49"/>
      <c r="J10" s="48">
        <v>1</v>
      </c>
      <c r="K10" s="48">
        <v>0</v>
      </c>
      <c r="L10" s="48"/>
      <c r="M10" s="119">
        <v>30500001</v>
      </c>
      <c r="N10" s="119" t="s">
        <v>270</v>
      </c>
      <c r="O10" s="119">
        <v>0</v>
      </c>
      <c r="P10" s="119"/>
      <c r="Q10" s="48"/>
      <c r="R10" s="48"/>
      <c r="S10" s="48"/>
      <c r="T10" s="55">
        <v>20200001</v>
      </c>
      <c r="U10" s="45"/>
      <c r="V10" s="45"/>
      <c r="W10" s="45"/>
      <c r="X10" s="73"/>
      <c r="Y10" s="48"/>
      <c r="Z10" s="48"/>
      <c r="AA10" s="115"/>
      <c r="AB10" s="74" t="str">
        <f>IF($AA10="","",VLOOKUP($AA10,試算索引!$B:$G,2,FALSE))</f>
        <v/>
      </c>
      <c r="AC10" s="74" t="str">
        <f>IF($AA10="","",VLOOKUP($AA10,試算索引!$B:$G,3,FALSE))</f>
        <v/>
      </c>
      <c r="AD10" s="74" t="str">
        <f>IF($AA10="","",VLOOKUP($AA10,試算索引!$B:$G,4,FALSE))</f>
        <v/>
      </c>
      <c r="AE10" s="74" t="str">
        <f>IF($AA10="","",VLOOKUP($AA10,試算索引!$B:$G,5,FALSE))</f>
        <v/>
      </c>
      <c r="AF10" s="74" t="str">
        <f>IF($AA10="","",VLOOKUP($AA10,試算索引!$B:$G,6,FALSE))</f>
        <v/>
      </c>
      <c r="AG10" s="74"/>
      <c r="AH10" s="74"/>
      <c r="AI10" s="74"/>
      <c r="AJ10" s="74"/>
      <c r="AK10" s="61"/>
      <c r="AL10" s="61"/>
      <c r="AM10" s="61"/>
      <c r="AN10" s="61"/>
      <c r="AO10" s="49"/>
      <c r="AP10" s="49"/>
      <c r="AQ10" s="49"/>
      <c r="AR10" s="49"/>
      <c r="AS10" s="49"/>
      <c r="AT10" s="49"/>
      <c r="AU10" s="49"/>
      <c r="AV10" s="49"/>
      <c r="AW10" s="40"/>
    </row>
    <row r="11" spans="1:49" s="53" customFormat="1" ht="23.1" customHeight="1">
      <c r="A11" s="44">
        <v>1</v>
      </c>
      <c r="B11" s="45">
        <v>20000102</v>
      </c>
      <c r="C11" s="46">
        <v>20110002</v>
      </c>
      <c r="D11" s="45"/>
      <c r="E11" s="95">
        <v>20101001</v>
      </c>
      <c r="F11" s="118" t="s">
        <v>240</v>
      </c>
      <c r="G11" s="48">
        <v>1</v>
      </c>
      <c r="H11" s="48"/>
      <c r="I11" s="49"/>
      <c r="J11" s="48">
        <v>1</v>
      </c>
      <c r="K11" s="48">
        <v>0</v>
      </c>
      <c r="L11" s="48"/>
      <c r="M11" s="119">
        <v>30500001</v>
      </c>
      <c r="N11" s="119" t="s">
        <v>270</v>
      </c>
      <c r="O11" s="119">
        <v>0</v>
      </c>
      <c r="P11" s="119"/>
      <c r="Q11" s="48"/>
      <c r="R11" s="48"/>
      <c r="S11" s="48"/>
      <c r="T11" s="55">
        <v>20200002</v>
      </c>
      <c r="U11" s="45"/>
      <c r="V11" s="45"/>
      <c r="W11" s="45"/>
      <c r="X11" s="73"/>
      <c r="Y11" s="48"/>
      <c r="Z11" s="48"/>
      <c r="AA11" s="115"/>
      <c r="AB11" s="74" t="str">
        <f>IF($AA11="","",VLOOKUP($AA11,試算索引!$B:$G,2,FALSE))</f>
        <v/>
      </c>
      <c r="AC11" s="74" t="str">
        <f>IF($AA11="","",VLOOKUP($AA11,試算索引!$B:$G,3,FALSE))</f>
        <v/>
      </c>
      <c r="AD11" s="74" t="str">
        <f>IF($AA11="","",VLOOKUP($AA11,試算索引!$B:$G,4,FALSE))</f>
        <v/>
      </c>
      <c r="AE11" s="74" t="str">
        <f>IF($AA11="","",VLOOKUP($AA11,試算索引!$B:$G,5,FALSE))</f>
        <v/>
      </c>
      <c r="AF11" s="74" t="str">
        <f>IF($AA11="","",VLOOKUP($AA11,試算索引!$B:$G,6,FALSE))</f>
        <v/>
      </c>
      <c r="AG11" s="74"/>
      <c r="AH11" s="74"/>
      <c r="AI11" s="74"/>
      <c r="AJ11" s="74"/>
      <c r="AK11" s="61"/>
      <c r="AL11" s="61"/>
      <c r="AM11" s="61"/>
      <c r="AN11" s="61"/>
      <c r="AO11" s="49"/>
      <c r="AP11" s="49"/>
      <c r="AQ11" s="49"/>
      <c r="AR11" s="49"/>
      <c r="AS11" s="49"/>
      <c r="AT11" s="49"/>
      <c r="AU11" s="49"/>
      <c r="AV11" s="49"/>
      <c r="AW11" s="40"/>
    </row>
    <row r="12" spans="1:49" s="53" customFormat="1" ht="23.1" customHeight="1">
      <c r="A12" s="44">
        <v>1</v>
      </c>
      <c r="B12" s="45">
        <v>20000103</v>
      </c>
      <c r="C12" s="46">
        <v>20110003</v>
      </c>
      <c r="D12" s="45"/>
      <c r="E12" s="95">
        <v>20101001</v>
      </c>
      <c r="F12" s="118" t="s">
        <v>241</v>
      </c>
      <c r="G12" s="48">
        <v>2</v>
      </c>
      <c r="H12" s="48">
        <v>1</v>
      </c>
      <c r="I12" s="49"/>
      <c r="J12" s="48">
        <v>1</v>
      </c>
      <c r="K12" s="48">
        <v>0</v>
      </c>
      <c r="L12" s="48"/>
      <c r="M12" s="119">
        <v>30500001</v>
      </c>
      <c r="N12" s="119" t="s">
        <v>270</v>
      </c>
      <c r="O12" s="119">
        <v>5</v>
      </c>
      <c r="P12" s="119">
        <f t="shared" ref="P12:P38" si="0">IF(G12=1,30600000,30600001)</f>
        <v>30600001</v>
      </c>
      <c r="Q12" s="48">
        <v>30610103</v>
      </c>
      <c r="R12" s="48"/>
      <c r="S12" s="48">
        <v>30710103</v>
      </c>
      <c r="T12" s="55">
        <v>20200003</v>
      </c>
      <c r="U12" s="45"/>
      <c r="V12" s="45"/>
      <c r="W12" s="45"/>
      <c r="X12" s="92">
        <f>INT(Y12*0.9)</f>
        <v>8910</v>
      </c>
      <c r="Y12" s="92">
        <v>9900</v>
      </c>
      <c r="Z12" s="92">
        <v>14500</v>
      </c>
      <c r="AA12" s="92" t="s">
        <v>291</v>
      </c>
      <c r="AB12" s="92">
        <f>IF($AA12="","",VLOOKUP($AA12,試算索引!$B:$G,2,FALSE))</f>
        <v>380</v>
      </c>
      <c r="AC12" s="92">
        <f>IF($AA12="","",VLOOKUP($AA12,試算索引!$B:$G,3,FALSE))</f>
        <v>30</v>
      </c>
      <c r="AD12" s="92">
        <f>IF($AA12="","",VLOOKUP($AA12,試算索引!$B:$G,4,FALSE))</f>
        <v>30</v>
      </c>
      <c r="AE12" s="92">
        <f>IF($AA12="","",VLOOKUP($AA12,試算索引!$B:$G,5,FALSE))</f>
        <v>30</v>
      </c>
      <c r="AF12" s="92">
        <f>IF($AA12="","",VLOOKUP($AA12,試算索引!$B:$G,6,FALSE))</f>
        <v>30</v>
      </c>
      <c r="AG12" s="92" t="str">
        <f>LEFT(AO12,4)</f>
        <v>3001</v>
      </c>
      <c r="AH12" s="92" t="str">
        <f>LEFT(AP12,4)</f>
        <v>3005</v>
      </c>
      <c r="AI12" s="92" t="str">
        <f>LEFT(AS12,4)</f>
        <v>3004</v>
      </c>
      <c r="AJ12" s="92" t="str">
        <f>LEFT(AT12,4)</f>
        <v>3012</v>
      </c>
      <c r="AK12" s="92"/>
      <c r="AL12" s="92"/>
      <c r="AM12" s="92"/>
      <c r="AN12" s="92"/>
      <c r="AO12" s="92">
        <v>30010010</v>
      </c>
      <c r="AP12" s="92">
        <v>30050010</v>
      </c>
      <c r="AQ12" s="92"/>
      <c r="AR12" s="92"/>
      <c r="AS12" s="92">
        <v>30040000</v>
      </c>
      <c r="AT12" s="92">
        <v>30120000</v>
      </c>
      <c r="AU12" s="92"/>
      <c r="AV12" s="92"/>
      <c r="AW12" s="40"/>
    </row>
    <row r="13" spans="1:49" s="53" customFormat="1" ht="23.1" customHeight="1">
      <c r="A13" s="44">
        <v>1</v>
      </c>
      <c r="B13" s="45">
        <v>20000104</v>
      </c>
      <c r="C13" s="46">
        <v>20110004</v>
      </c>
      <c r="D13" s="45"/>
      <c r="E13" s="95">
        <v>20101001</v>
      </c>
      <c r="F13" s="118" t="s">
        <v>242</v>
      </c>
      <c r="G13" s="48">
        <v>1</v>
      </c>
      <c r="H13" s="48"/>
      <c r="I13" s="49"/>
      <c r="J13" s="48">
        <v>1</v>
      </c>
      <c r="K13" s="48">
        <v>0</v>
      </c>
      <c r="L13" s="48"/>
      <c r="M13" s="119">
        <v>30500001</v>
      </c>
      <c r="N13" s="119" t="s">
        <v>270</v>
      </c>
      <c r="O13" s="119">
        <v>0</v>
      </c>
      <c r="P13" s="119"/>
      <c r="Q13" s="48"/>
      <c r="R13" s="48"/>
      <c r="S13" s="48"/>
      <c r="T13" s="55">
        <v>20200004</v>
      </c>
      <c r="U13" s="45"/>
      <c r="V13" s="45"/>
      <c r="W13" s="45"/>
      <c r="X13" s="92"/>
      <c r="Y13" s="92"/>
      <c r="Z13" s="92"/>
      <c r="AA13" s="92"/>
      <c r="AB13" s="92" t="str">
        <f>IF($AA13="","",VLOOKUP($AA13,試算索引!$B:$G,2,FALSE))</f>
        <v/>
      </c>
      <c r="AC13" s="92" t="str">
        <f>IF($AA13="","",VLOOKUP($AA13,試算索引!$B:$G,3,FALSE))</f>
        <v/>
      </c>
      <c r="AD13" s="92" t="str">
        <f>IF($AA13="","",VLOOKUP($AA13,試算索引!$B:$G,4,FALSE))</f>
        <v/>
      </c>
      <c r="AE13" s="92" t="str">
        <f>IF($AA13="","",VLOOKUP($AA13,試算索引!$B:$G,5,FALSE))</f>
        <v/>
      </c>
      <c r="AF13" s="92" t="str">
        <f>IF($AA13="","",VLOOKUP($AA13,試算索引!$B:$G,6,FALSE))</f>
        <v/>
      </c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40"/>
    </row>
    <row r="14" spans="1:49" s="53" customFormat="1" ht="23.1" customHeight="1">
      <c r="A14" s="44">
        <v>1</v>
      </c>
      <c r="B14" s="45">
        <v>20000105</v>
      </c>
      <c r="C14" s="46">
        <v>20110005</v>
      </c>
      <c r="D14" s="45"/>
      <c r="E14" s="95">
        <v>20101001</v>
      </c>
      <c r="F14" s="118" t="s">
        <v>243</v>
      </c>
      <c r="G14" s="48">
        <v>1</v>
      </c>
      <c r="H14" s="48"/>
      <c r="I14" s="49"/>
      <c r="J14" s="48">
        <v>1</v>
      </c>
      <c r="K14" s="48">
        <v>0</v>
      </c>
      <c r="L14" s="48"/>
      <c r="M14" s="119">
        <v>30500001</v>
      </c>
      <c r="N14" s="119" t="s">
        <v>270</v>
      </c>
      <c r="O14" s="119">
        <v>0</v>
      </c>
      <c r="P14" s="119"/>
      <c r="Q14" s="48"/>
      <c r="R14" s="48"/>
      <c r="S14" s="48"/>
      <c r="T14" s="55">
        <v>20200005</v>
      </c>
      <c r="U14" s="45"/>
      <c r="V14" s="45"/>
      <c r="W14" s="45"/>
      <c r="X14" s="92"/>
      <c r="Y14" s="92"/>
      <c r="Z14" s="92"/>
      <c r="AA14" s="92"/>
      <c r="AB14" s="92" t="str">
        <f>IF($AA14="","",VLOOKUP($AA14,試算索引!$B:$G,2,FALSE))</f>
        <v/>
      </c>
      <c r="AC14" s="92" t="str">
        <f>IF($AA14="","",VLOOKUP($AA14,試算索引!$B:$G,3,FALSE))</f>
        <v/>
      </c>
      <c r="AD14" s="92" t="str">
        <f>IF($AA14="","",VLOOKUP($AA14,試算索引!$B:$G,4,FALSE))</f>
        <v/>
      </c>
      <c r="AE14" s="92" t="str">
        <f>IF($AA14="","",VLOOKUP($AA14,試算索引!$B:$G,5,FALSE))</f>
        <v/>
      </c>
      <c r="AF14" s="92" t="str">
        <f>IF($AA14="","",VLOOKUP($AA14,試算索引!$B:$G,6,FALSE))</f>
        <v/>
      </c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40"/>
    </row>
    <row r="15" spans="1:49" s="53" customFormat="1" ht="23.1" customHeight="1">
      <c r="A15" s="44">
        <v>1</v>
      </c>
      <c r="B15" s="45">
        <v>20000106</v>
      </c>
      <c r="C15" s="46">
        <v>20110006</v>
      </c>
      <c r="D15" s="45"/>
      <c r="E15" s="95">
        <v>20101001</v>
      </c>
      <c r="F15" s="118" t="s">
        <v>244</v>
      </c>
      <c r="G15" s="48">
        <v>2</v>
      </c>
      <c r="H15" s="48">
        <v>1</v>
      </c>
      <c r="I15" s="49"/>
      <c r="J15" s="48">
        <v>1</v>
      </c>
      <c r="K15" s="48">
        <v>0</v>
      </c>
      <c r="L15" s="48"/>
      <c r="M15" s="119">
        <v>30500001</v>
      </c>
      <c r="N15" s="119" t="s">
        <v>270</v>
      </c>
      <c r="O15" s="119">
        <v>5</v>
      </c>
      <c r="P15" s="119">
        <f t="shared" si="0"/>
        <v>30600001</v>
      </c>
      <c r="Q15" s="48">
        <v>30610106</v>
      </c>
      <c r="R15" s="48"/>
      <c r="S15" s="48">
        <v>30710106</v>
      </c>
      <c r="T15" s="55">
        <v>20200006</v>
      </c>
      <c r="U15" s="45"/>
      <c r="V15" s="45"/>
      <c r="W15" s="45"/>
      <c r="X15" s="92">
        <f>INT(Y15*0.9)</f>
        <v>6480</v>
      </c>
      <c r="Y15" s="92">
        <v>7200</v>
      </c>
      <c r="Z15" s="92">
        <v>9500</v>
      </c>
      <c r="AA15" s="92" t="s">
        <v>304</v>
      </c>
      <c r="AB15" s="92">
        <f>IF($AA15="","",VLOOKUP($AA15,試算索引!$B:$G,2,FALSE))</f>
        <v>20</v>
      </c>
      <c r="AC15" s="92">
        <f>IF($AA15="","",VLOOKUP($AA15,試算索引!$B:$G,3,FALSE))</f>
        <v>10</v>
      </c>
      <c r="AD15" s="92">
        <f>IF($AA15="","",VLOOKUP($AA15,試算索引!$B:$G,4,FALSE))</f>
        <v>300</v>
      </c>
      <c r="AE15" s="92">
        <f>IF($AA15="","",VLOOKUP($AA15,試算索引!$B:$G,5,FALSE))</f>
        <v>150</v>
      </c>
      <c r="AF15" s="92">
        <f>IF($AA15="","",VLOOKUP($AA15,試算索引!$B:$G,6,FALSE))</f>
        <v>20</v>
      </c>
      <c r="AG15" s="92" t="str">
        <f>LEFT(AO15,4)</f>
        <v>3002</v>
      </c>
      <c r="AH15" s="92" t="str">
        <f>LEFT(AP15,4)</f>
        <v>3003</v>
      </c>
      <c r="AI15" s="92" t="str">
        <f>LEFT(AS15,4)</f>
        <v>3005</v>
      </c>
      <c r="AJ15" s="92" t="str">
        <f>LEFT(AT15,4)</f>
        <v>3007</v>
      </c>
      <c r="AK15" s="92"/>
      <c r="AL15" s="92"/>
      <c r="AM15" s="92"/>
      <c r="AN15" s="92"/>
      <c r="AO15" s="92">
        <v>30020010</v>
      </c>
      <c r="AP15" s="92">
        <v>30030190</v>
      </c>
      <c r="AQ15" s="92"/>
      <c r="AR15" s="92"/>
      <c r="AS15" s="92">
        <v>30050370</v>
      </c>
      <c r="AT15" s="92">
        <v>30070160</v>
      </c>
      <c r="AU15" s="92"/>
      <c r="AV15" s="92"/>
      <c r="AW15" s="40"/>
    </row>
    <row r="16" spans="1:49" s="53" customFormat="1" ht="23.1" customHeight="1">
      <c r="A16" s="44">
        <v>1</v>
      </c>
      <c r="B16" s="45">
        <v>20000107</v>
      </c>
      <c r="C16" s="46">
        <v>20110007</v>
      </c>
      <c r="D16" s="45"/>
      <c r="E16" s="95">
        <v>20101001</v>
      </c>
      <c r="F16" s="118" t="s">
        <v>245</v>
      </c>
      <c r="G16" s="48">
        <v>1</v>
      </c>
      <c r="H16" s="48"/>
      <c r="I16" s="49"/>
      <c r="J16" s="48">
        <v>1</v>
      </c>
      <c r="K16" s="48">
        <v>0</v>
      </c>
      <c r="L16" s="48"/>
      <c r="M16" s="119">
        <v>30500001</v>
      </c>
      <c r="N16" s="119" t="s">
        <v>270</v>
      </c>
      <c r="O16" s="119">
        <v>0</v>
      </c>
      <c r="P16" s="119"/>
      <c r="Q16" s="48"/>
      <c r="R16" s="48"/>
      <c r="S16" s="48"/>
      <c r="T16" s="55">
        <v>20200007</v>
      </c>
      <c r="U16" s="45"/>
      <c r="V16" s="45"/>
      <c r="W16" s="45"/>
      <c r="X16" s="92"/>
      <c r="Y16" s="92"/>
      <c r="Z16" s="92"/>
      <c r="AA16" s="92"/>
      <c r="AB16" s="92" t="str">
        <f>IF($AA16="","",VLOOKUP($AA16,試算索引!$B:$G,2,FALSE))</f>
        <v/>
      </c>
      <c r="AC16" s="92" t="str">
        <f>IF($AA16="","",VLOOKUP($AA16,試算索引!$B:$G,3,FALSE))</f>
        <v/>
      </c>
      <c r="AD16" s="92" t="str">
        <f>IF($AA16="","",VLOOKUP($AA16,試算索引!$B:$G,4,FALSE))</f>
        <v/>
      </c>
      <c r="AE16" s="92" t="str">
        <f>IF($AA16="","",VLOOKUP($AA16,試算索引!$B:$G,5,FALSE))</f>
        <v/>
      </c>
      <c r="AF16" s="92" t="str">
        <f>IF($AA16="","",VLOOKUP($AA16,試算索引!$B:$G,6,FALSE))</f>
        <v/>
      </c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40"/>
    </row>
    <row r="17" spans="1:49" s="53" customFormat="1" ht="23.1" customHeight="1">
      <c r="A17" s="44">
        <v>1</v>
      </c>
      <c r="B17" s="45">
        <v>20000108</v>
      </c>
      <c r="C17" s="46">
        <v>20110008</v>
      </c>
      <c r="D17" s="45"/>
      <c r="E17" s="95">
        <v>20101001</v>
      </c>
      <c r="F17" s="118" t="s">
        <v>246</v>
      </c>
      <c r="G17" s="48">
        <v>1</v>
      </c>
      <c r="H17" s="48"/>
      <c r="I17" s="49"/>
      <c r="J17" s="48">
        <v>1</v>
      </c>
      <c r="K17" s="48">
        <v>0</v>
      </c>
      <c r="L17" s="48"/>
      <c r="M17" s="119">
        <v>30500001</v>
      </c>
      <c r="N17" s="119" t="s">
        <v>270</v>
      </c>
      <c r="O17" s="119">
        <v>0</v>
      </c>
      <c r="P17" s="119"/>
      <c r="Q17" s="48"/>
      <c r="R17" s="48"/>
      <c r="S17" s="48"/>
      <c r="T17" s="55">
        <v>20200008</v>
      </c>
      <c r="U17" s="45"/>
      <c r="V17" s="45"/>
      <c r="W17" s="45"/>
      <c r="X17" s="92"/>
      <c r="Y17" s="92"/>
      <c r="Z17" s="92"/>
      <c r="AA17" s="92"/>
      <c r="AB17" s="92" t="str">
        <f>IF($AA17="","",VLOOKUP($AA17,試算索引!$B:$G,2,FALSE))</f>
        <v/>
      </c>
      <c r="AC17" s="92" t="str">
        <f>IF($AA17="","",VLOOKUP($AA17,試算索引!$B:$G,3,FALSE))</f>
        <v/>
      </c>
      <c r="AD17" s="92" t="str">
        <f>IF($AA17="","",VLOOKUP($AA17,試算索引!$B:$G,4,FALSE))</f>
        <v/>
      </c>
      <c r="AE17" s="92" t="str">
        <f>IF($AA17="","",VLOOKUP($AA17,試算索引!$B:$G,5,FALSE))</f>
        <v/>
      </c>
      <c r="AF17" s="92" t="str">
        <f>IF($AA17="","",VLOOKUP($AA17,試算索引!$B:$G,6,FALSE))</f>
        <v/>
      </c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40"/>
    </row>
    <row r="18" spans="1:49" s="53" customFormat="1" ht="23.1" customHeight="1">
      <c r="A18" s="44">
        <v>1</v>
      </c>
      <c r="B18" s="45">
        <v>20000109</v>
      </c>
      <c r="C18" s="46">
        <v>20110009</v>
      </c>
      <c r="D18" s="45"/>
      <c r="E18" s="95">
        <v>20101001</v>
      </c>
      <c r="F18" s="118" t="s">
        <v>247</v>
      </c>
      <c r="G18" s="48">
        <v>2</v>
      </c>
      <c r="H18" s="48">
        <v>1</v>
      </c>
      <c r="I18" s="49"/>
      <c r="J18" s="48">
        <v>1</v>
      </c>
      <c r="K18" s="48">
        <v>0</v>
      </c>
      <c r="L18" s="48"/>
      <c r="M18" s="119">
        <v>30500001</v>
      </c>
      <c r="N18" s="119" t="s">
        <v>270</v>
      </c>
      <c r="O18" s="119">
        <v>5</v>
      </c>
      <c r="P18" s="119">
        <f t="shared" si="0"/>
        <v>30600001</v>
      </c>
      <c r="Q18" s="48">
        <v>30610109</v>
      </c>
      <c r="R18" s="48"/>
      <c r="S18" s="48">
        <v>30710109</v>
      </c>
      <c r="T18" s="55">
        <v>20200009</v>
      </c>
      <c r="U18" s="45"/>
      <c r="V18" s="45"/>
      <c r="W18" s="45"/>
      <c r="X18" s="92">
        <f>INT(Y18*0.9)</f>
        <v>6480</v>
      </c>
      <c r="Y18" s="92">
        <v>7200</v>
      </c>
      <c r="Z18" s="92">
        <v>13500</v>
      </c>
      <c r="AA18" s="92" t="s">
        <v>315</v>
      </c>
      <c r="AB18" s="92">
        <f>IF($AA18="","",VLOOKUP($AA18,試算索引!$B:$G,2,FALSE))</f>
        <v>30</v>
      </c>
      <c r="AC18" s="92">
        <f>IF($AA18="","",VLOOKUP($AA18,試算索引!$B:$G,3,FALSE))</f>
        <v>30</v>
      </c>
      <c r="AD18" s="92">
        <f>IF($AA18="","",VLOOKUP($AA18,試算索引!$B:$G,4,FALSE))</f>
        <v>30</v>
      </c>
      <c r="AE18" s="92">
        <f>IF($AA18="","",VLOOKUP($AA18,試算索引!$B:$G,5,FALSE))</f>
        <v>30</v>
      </c>
      <c r="AF18" s="92">
        <f>IF($AA18="","",VLOOKUP($AA18,試算索引!$B:$G,6,FALSE))</f>
        <v>380</v>
      </c>
      <c r="AG18" s="92" t="str">
        <f>LEFT(AO18,4)</f>
        <v>3002</v>
      </c>
      <c r="AH18" s="92" t="str">
        <f>LEFT(AP18,4)</f>
        <v>3003</v>
      </c>
      <c r="AI18" s="92" t="str">
        <f>LEFT(AS18,4)</f>
        <v>3005</v>
      </c>
      <c r="AJ18" s="92" t="str">
        <f>LEFT(AT18,4)</f>
        <v>3004</v>
      </c>
      <c r="AK18" s="92"/>
      <c r="AL18" s="92"/>
      <c r="AM18" s="92"/>
      <c r="AN18" s="92"/>
      <c r="AO18" s="92">
        <v>30020020</v>
      </c>
      <c r="AP18" s="92">
        <v>30030020</v>
      </c>
      <c r="AQ18" s="92"/>
      <c r="AR18" s="92"/>
      <c r="AS18" s="92">
        <v>30050020</v>
      </c>
      <c r="AT18" s="92">
        <v>30040010</v>
      </c>
      <c r="AU18" s="92"/>
      <c r="AV18" s="92"/>
      <c r="AW18" s="40"/>
    </row>
    <row r="19" spans="1:49" s="53" customFormat="1" ht="23.1" customHeight="1">
      <c r="A19" s="44">
        <v>1</v>
      </c>
      <c r="B19" s="45">
        <v>20000110</v>
      </c>
      <c r="C19" s="46">
        <v>20110010</v>
      </c>
      <c r="D19" s="45"/>
      <c r="E19" s="95">
        <v>20101001</v>
      </c>
      <c r="F19" s="118" t="s">
        <v>248</v>
      </c>
      <c r="G19" s="48">
        <v>1</v>
      </c>
      <c r="H19" s="48"/>
      <c r="I19" s="49"/>
      <c r="J19" s="48">
        <v>1</v>
      </c>
      <c r="K19" s="48">
        <v>0</v>
      </c>
      <c r="L19" s="48"/>
      <c r="M19" s="119">
        <v>30500001</v>
      </c>
      <c r="N19" s="119" t="s">
        <v>270</v>
      </c>
      <c r="O19" s="119">
        <v>0</v>
      </c>
      <c r="P19" s="119"/>
      <c r="Q19" s="48"/>
      <c r="R19" s="48"/>
      <c r="S19" s="48"/>
      <c r="T19" s="55">
        <v>20200010</v>
      </c>
      <c r="U19" s="45"/>
      <c r="V19" s="45"/>
      <c r="W19" s="45"/>
      <c r="X19" s="73"/>
      <c r="Y19" s="48"/>
      <c r="Z19" s="48"/>
      <c r="AA19" s="115"/>
      <c r="AB19" s="74" t="str">
        <f>IF($AA19="","",VLOOKUP($AA19,試算索引!$B:$G,2,FALSE))</f>
        <v/>
      </c>
      <c r="AC19" s="74" t="str">
        <f>IF($AA19="","",VLOOKUP($AA19,試算索引!$B:$G,3,FALSE))</f>
        <v/>
      </c>
      <c r="AD19" s="74" t="str">
        <f>IF($AA19="","",VLOOKUP($AA19,試算索引!$B:$G,4,FALSE))</f>
        <v/>
      </c>
      <c r="AE19" s="74" t="str">
        <f>IF($AA19="","",VLOOKUP($AA19,試算索引!$B:$G,5,FALSE))</f>
        <v/>
      </c>
      <c r="AF19" s="74" t="str">
        <f>IF($AA19="","",VLOOKUP($AA19,試算索引!$B:$G,6,FALSE))</f>
        <v/>
      </c>
      <c r="AG19" s="74"/>
      <c r="AH19" s="74"/>
      <c r="AI19" s="74"/>
      <c r="AJ19" s="74"/>
      <c r="AK19" s="61"/>
      <c r="AL19" s="61"/>
      <c r="AM19" s="61"/>
      <c r="AN19" s="61"/>
      <c r="AO19" s="49"/>
      <c r="AP19" s="49"/>
      <c r="AQ19" s="49"/>
      <c r="AR19" s="49"/>
      <c r="AS19" s="49"/>
      <c r="AT19" s="49"/>
      <c r="AU19" s="49"/>
      <c r="AV19" s="49"/>
      <c r="AW19" s="40"/>
    </row>
    <row r="20" spans="1:49" s="53" customFormat="1" ht="23.1" customHeight="1">
      <c r="A20" s="44">
        <v>1</v>
      </c>
      <c r="B20" s="45">
        <v>20000201</v>
      </c>
      <c r="C20" s="46">
        <v>20110011</v>
      </c>
      <c r="D20" s="45"/>
      <c r="E20" s="95">
        <v>20101002</v>
      </c>
      <c r="F20" s="118" t="s">
        <v>250</v>
      </c>
      <c r="G20" s="48">
        <v>1</v>
      </c>
      <c r="H20" s="48"/>
      <c r="I20" s="49"/>
      <c r="J20" s="48">
        <v>1</v>
      </c>
      <c r="K20" s="48">
        <v>0</v>
      </c>
      <c r="L20" s="48"/>
      <c r="M20" s="119">
        <v>30500001</v>
      </c>
      <c r="N20" s="119" t="s">
        <v>270</v>
      </c>
      <c r="O20" s="119">
        <v>0</v>
      </c>
      <c r="P20" s="119"/>
      <c r="Q20" s="48"/>
      <c r="R20" s="48"/>
      <c r="S20" s="48"/>
      <c r="T20" s="55">
        <v>20200011</v>
      </c>
      <c r="U20" s="45"/>
      <c r="V20" s="45"/>
      <c r="W20" s="45"/>
      <c r="X20" s="73"/>
      <c r="Y20" s="48"/>
      <c r="Z20" s="48"/>
      <c r="AA20" s="115"/>
      <c r="AB20" s="74" t="str">
        <f>IF($AA20="","",VLOOKUP($AA20,試算索引!$B:$G,2,FALSE))</f>
        <v/>
      </c>
      <c r="AC20" s="74" t="str">
        <f>IF($AA20="","",VLOOKUP($AA20,試算索引!$B:$G,3,FALSE))</f>
        <v/>
      </c>
      <c r="AD20" s="74" t="str">
        <f>IF($AA20="","",VLOOKUP($AA20,試算索引!$B:$G,4,FALSE))</f>
        <v/>
      </c>
      <c r="AE20" s="74" t="str">
        <f>IF($AA20="","",VLOOKUP($AA20,試算索引!$B:$G,5,FALSE))</f>
        <v/>
      </c>
      <c r="AF20" s="74" t="str">
        <f>IF($AA20="","",VLOOKUP($AA20,試算索引!$B:$G,6,FALSE))</f>
        <v/>
      </c>
      <c r="AG20" s="74"/>
      <c r="AH20" s="74"/>
      <c r="AI20" s="74"/>
      <c r="AJ20" s="74"/>
      <c r="AK20" s="61"/>
      <c r="AL20" s="61"/>
      <c r="AM20" s="61"/>
      <c r="AN20" s="61"/>
      <c r="AO20" s="49"/>
      <c r="AP20" s="49"/>
      <c r="AQ20" s="49"/>
      <c r="AR20" s="49"/>
      <c r="AS20" s="49"/>
      <c r="AT20" s="49"/>
      <c r="AU20" s="49"/>
      <c r="AV20" s="49"/>
      <c r="AW20" s="40"/>
    </row>
    <row r="21" spans="1:49" s="53" customFormat="1" ht="23.1" customHeight="1">
      <c r="A21" s="44">
        <v>1</v>
      </c>
      <c r="B21" s="45">
        <v>20000202</v>
      </c>
      <c r="C21" s="46">
        <v>20110012</v>
      </c>
      <c r="D21" s="45"/>
      <c r="E21" s="95">
        <v>20101002</v>
      </c>
      <c r="F21" s="118" t="s">
        <v>251</v>
      </c>
      <c r="G21" s="48">
        <v>2</v>
      </c>
      <c r="H21" s="48">
        <v>1</v>
      </c>
      <c r="I21" s="49"/>
      <c r="J21" s="48">
        <v>1</v>
      </c>
      <c r="K21" s="48">
        <v>0</v>
      </c>
      <c r="L21" s="48"/>
      <c r="M21" s="119">
        <v>30500001</v>
      </c>
      <c r="N21" s="119" t="s">
        <v>270</v>
      </c>
      <c r="O21" s="119">
        <v>5</v>
      </c>
      <c r="P21" s="119">
        <f t="shared" si="0"/>
        <v>30600001</v>
      </c>
      <c r="Q21" s="48">
        <v>30610202</v>
      </c>
      <c r="R21" s="48"/>
      <c r="S21" s="48">
        <v>30710202</v>
      </c>
      <c r="T21" s="55">
        <v>20200012</v>
      </c>
      <c r="U21" s="45"/>
      <c r="V21" s="45"/>
      <c r="W21" s="92"/>
      <c r="X21" s="92">
        <f>INT(Y21*0.9)</f>
        <v>5850</v>
      </c>
      <c r="Y21" s="92">
        <v>6500</v>
      </c>
      <c r="Z21" s="92">
        <v>10900</v>
      </c>
      <c r="AA21" s="92" t="s">
        <v>314</v>
      </c>
      <c r="AB21" s="92">
        <f>IF($AA21="","",VLOOKUP($AA21,試算索引!$B:$G,2,FALSE))</f>
        <v>20</v>
      </c>
      <c r="AC21" s="92">
        <f>IF($AA21="","",VLOOKUP($AA21,試算索引!$B:$G,3,FALSE))</f>
        <v>20</v>
      </c>
      <c r="AD21" s="92">
        <f>IF($AA21="","",VLOOKUP($AA21,試算索引!$B:$G,4,FALSE))</f>
        <v>10</v>
      </c>
      <c r="AE21" s="92">
        <f>IF($AA21="","",VLOOKUP($AA21,試算索引!$B:$G,5,FALSE))</f>
        <v>150</v>
      </c>
      <c r="AF21" s="92">
        <f>IF($AA21="","",VLOOKUP($AA21,試算索引!$B:$G,6,FALSE))</f>
        <v>300</v>
      </c>
      <c r="AG21" s="92" t="str">
        <f>LEFT(AO21,4)</f>
        <v>3002</v>
      </c>
      <c r="AH21" s="92" t="str">
        <f>LEFT(AP21,4)</f>
        <v>3003</v>
      </c>
      <c r="AI21" s="92" t="str">
        <f>LEFT(AS21,4)</f>
        <v>3005</v>
      </c>
      <c r="AJ21" s="92" t="str">
        <f>LEFT(AT21,4)</f>
        <v>3000</v>
      </c>
      <c r="AK21" s="92"/>
      <c r="AL21" s="92"/>
      <c r="AM21" s="92"/>
      <c r="AN21" s="92"/>
      <c r="AO21" s="92">
        <v>30020120</v>
      </c>
      <c r="AP21" s="92">
        <v>30030020</v>
      </c>
      <c r="AQ21" s="92"/>
      <c r="AR21" s="92"/>
      <c r="AS21" s="92">
        <v>30050370</v>
      </c>
      <c r="AT21" s="92">
        <v>30000410</v>
      </c>
      <c r="AU21" s="92"/>
      <c r="AV21" s="92"/>
      <c r="AW21" s="40"/>
    </row>
    <row r="22" spans="1:49" s="53" customFormat="1" ht="23.1" customHeight="1">
      <c r="A22" s="44">
        <v>1</v>
      </c>
      <c r="B22" s="45">
        <v>20000203</v>
      </c>
      <c r="C22" s="46">
        <v>20110013</v>
      </c>
      <c r="D22" s="45"/>
      <c r="E22" s="95">
        <v>20101002</v>
      </c>
      <c r="F22" s="118" t="s">
        <v>252</v>
      </c>
      <c r="G22" s="48">
        <v>1</v>
      </c>
      <c r="H22" s="48"/>
      <c r="I22" s="49"/>
      <c r="J22" s="48">
        <v>1</v>
      </c>
      <c r="K22" s="48">
        <v>0</v>
      </c>
      <c r="L22" s="48"/>
      <c r="M22" s="119">
        <v>30500001</v>
      </c>
      <c r="N22" s="119" t="s">
        <v>270</v>
      </c>
      <c r="O22" s="119">
        <v>0</v>
      </c>
      <c r="P22" s="119"/>
      <c r="Q22" s="48"/>
      <c r="R22" s="48"/>
      <c r="S22" s="48"/>
      <c r="T22" s="55">
        <v>20200013</v>
      </c>
      <c r="U22" s="45"/>
      <c r="V22" s="45"/>
      <c r="W22" s="92"/>
      <c r="X22" s="92"/>
      <c r="Y22" s="92"/>
      <c r="Z22" s="92"/>
      <c r="AA22" s="92"/>
      <c r="AB22" s="92" t="str">
        <f>IF($AA22="","",VLOOKUP($AA22,試算索引!$B:$G,2,FALSE))</f>
        <v/>
      </c>
      <c r="AC22" s="92" t="str">
        <f>IF($AA22="","",VLOOKUP($AA22,試算索引!$B:$G,3,FALSE))</f>
        <v/>
      </c>
      <c r="AD22" s="92" t="str">
        <f>IF($AA22="","",VLOOKUP($AA22,試算索引!$B:$G,4,FALSE))</f>
        <v/>
      </c>
      <c r="AE22" s="92" t="str">
        <f>IF($AA22="","",VLOOKUP($AA22,試算索引!$B:$G,5,FALSE))</f>
        <v/>
      </c>
      <c r="AF22" s="92" t="str">
        <f>IF($AA22="","",VLOOKUP($AA22,試算索引!$B:$G,6,FALSE))</f>
        <v/>
      </c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40"/>
    </row>
    <row r="23" spans="1:49" s="53" customFormat="1" ht="23.1" customHeight="1">
      <c r="A23" s="44">
        <v>1</v>
      </c>
      <c r="B23" s="45">
        <v>20000204</v>
      </c>
      <c r="C23" s="46">
        <v>20110014</v>
      </c>
      <c r="D23" s="45"/>
      <c r="E23" s="95">
        <v>20101002</v>
      </c>
      <c r="F23" s="118" t="s">
        <v>253</v>
      </c>
      <c r="G23" s="48">
        <v>1</v>
      </c>
      <c r="H23" s="48"/>
      <c r="I23" s="49"/>
      <c r="J23" s="48">
        <v>1</v>
      </c>
      <c r="K23" s="48">
        <v>0</v>
      </c>
      <c r="L23" s="48"/>
      <c r="M23" s="119">
        <v>30500001</v>
      </c>
      <c r="N23" s="119" t="s">
        <v>270</v>
      </c>
      <c r="O23" s="119">
        <v>0</v>
      </c>
      <c r="P23" s="119"/>
      <c r="Q23" s="48"/>
      <c r="R23" s="48"/>
      <c r="S23" s="48"/>
      <c r="T23" s="55">
        <v>20200014</v>
      </c>
      <c r="U23" s="45"/>
      <c r="V23" s="45"/>
      <c r="W23" s="92"/>
      <c r="X23" s="92"/>
      <c r="Y23" s="92"/>
      <c r="Z23" s="92"/>
      <c r="AA23" s="92"/>
      <c r="AB23" s="92" t="str">
        <f>IF($AA23="","",VLOOKUP($AA23,試算索引!$B:$G,2,FALSE))</f>
        <v/>
      </c>
      <c r="AC23" s="92" t="str">
        <f>IF($AA23="","",VLOOKUP($AA23,試算索引!$B:$G,3,FALSE))</f>
        <v/>
      </c>
      <c r="AD23" s="92" t="str">
        <f>IF($AA23="","",VLOOKUP($AA23,試算索引!$B:$G,4,FALSE))</f>
        <v/>
      </c>
      <c r="AE23" s="92" t="str">
        <f>IF($AA23="","",VLOOKUP($AA23,試算索引!$B:$G,5,FALSE))</f>
        <v/>
      </c>
      <c r="AF23" s="92" t="str">
        <f>IF($AA23="","",VLOOKUP($AA23,試算索引!$B:$G,6,FALSE))</f>
        <v/>
      </c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40"/>
    </row>
    <row r="24" spans="1:49" s="53" customFormat="1" ht="23.1" customHeight="1">
      <c r="A24" s="44">
        <v>1</v>
      </c>
      <c r="B24" s="45">
        <v>20000205</v>
      </c>
      <c r="C24" s="46">
        <v>20110015</v>
      </c>
      <c r="D24" s="45"/>
      <c r="E24" s="95">
        <v>20101002</v>
      </c>
      <c r="F24" s="118" t="s">
        <v>254</v>
      </c>
      <c r="G24" s="48">
        <v>1</v>
      </c>
      <c r="H24" s="48"/>
      <c r="I24" s="49"/>
      <c r="J24" s="48">
        <v>1</v>
      </c>
      <c r="K24" s="48">
        <v>0</v>
      </c>
      <c r="L24" s="48"/>
      <c r="M24" s="119">
        <v>30500001</v>
      </c>
      <c r="N24" s="119" t="s">
        <v>270</v>
      </c>
      <c r="O24" s="119">
        <v>0</v>
      </c>
      <c r="P24" s="119"/>
      <c r="Q24" s="48"/>
      <c r="R24" s="48"/>
      <c r="S24" s="48"/>
      <c r="T24" s="55">
        <v>20200015</v>
      </c>
      <c r="U24" s="45"/>
      <c r="V24" s="45"/>
      <c r="W24" s="92"/>
      <c r="X24" s="92"/>
      <c r="Y24" s="92"/>
      <c r="Z24" s="92"/>
      <c r="AA24" s="92"/>
      <c r="AB24" s="92" t="str">
        <f>IF($AA24="","",VLOOKUP($AA24,試算索引!$B:$G,2,FALSE))</f>
        <v/>
      </c>
      <c r="AC24" s="92" t="str">
        <f>IF($AA24="","",VLOOKUP($AA24,試算索引!$B:$G,3,FALSE))</f>
        <v/>
      </c>
      <c r="AD24" s="92" t="str">
        <f>IF($AA24="","",VLOOKUP($AA24,試算索引!$B:$G,4,FALSE))</f>
        <v/>
      </c>
      <c r="AE24" s="92" t="str">
        <f>IF($AA24="","",VLOOKUP($AA24,試算索引!$B:$G,5,FALSE))</f>
        <v/>
      </c>
      <c r="AF24" s="92" t="str">
        <f>IF($AA24="","",VLOOKUP($AA24,試算索引!$B:$G,6,FALSE))</f>
        <v/>
      </c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40"/>
    </row>
    <row r="25" spans="1:49" s="53" customFormat="1" ht="23.1" customHeight="1">
      <c r="A25" s="44">
        <v>1</v>
      </c>
      <c r="B25" s="45">
        <v>20000206</v>
      </c>
      <c r="C25" s="46">
        <v>20110016</v>
      </c>
      <c r="D25" s="45"/>
      <c r="E25" s="95">
        <v>20101002</v>
      </c>
      <c r="F25" s="118" t="s">
        <v>255</v>
      </c>
      <c r="G25" s="48">
        <v>2</v>
      </c>
      <c r="H25" s="48">
        <v>1</v>
      </c>
      <c r="I25" s="49"/>
      <c r="J25" s="48">
        <v>1</v>
      </c>
      <c r="K25" s="48">
        <v>0</v>
      </c>
      <c r="L25" s="48"/>
      <c r="M25" s="119">
        <v>30500001</v>
      </c>
      <c r="N25" s="119" t="s">
        <v>270</v>
      </c>
      <c r="O25" s="119">
        <v>5</v>
      </c>
      <c r="P25" s="119">
        <f t="shared" si="0"/>
        <v>30600001</v>
      </c>
      <c r="Q25" s="48">
        <v>30610206</v>
      </c>
      <c r="R25" s="48"/>
      <c r="S25" s="48">
        <v>30710206</v>
      </c>
      <c r="T25" s="55">
        <v>20200016</v>
      </c>
      <c r="U25" s="45"/>
      <c r="V25" s="45"/>
      <c r="W25" s="92"/>
      <c r="X25" s="92">
        <f>INT(Y25*0.9)</f>
        <v>10260</v>
      </c>
      <c r="Y25" s="92">
        <v>11400</v>
      </c>
      <c r="Z25" s="92">
        <v>15000</v>
      </c>
      <c r="AA25" s="92" t="s">
        <v>291</v>
      </c>
      <c r="AB25" s="92">
        <f>IF($AA25="","",VLOOKUP($AA25,試算索引!$B:$G,2,FALSE))</f>
        <v>380</v>
      </c>
      <c r="AC25" s="92">
        <f>IF($AA25="","",VLOOKUP($AA25,試算索引!$B:$G,3,FALSE))</f>
        <v>30</v>
      </c>
      <c r="AD25" s="92">
        <f>IF($AA25="","",VLOOKUP($AA25,試算索引!$B:$G,4,FALSE))</f>
        <v>30</v>
      </c>
      <c r="AE25" s="92">
        <f>IF($AA25="","",VLOOKUP($AA25,試算索引!$B:$G,5,FALSE))</f>
        <v>30</v>
      </c>
      <c r="AF25" s="92">
        <f>IF($AA25="","",VLOOKUP($AA25,試算索引!$B:$G,6,FALSE))</f>
        <v>30</v>
      </c>
      <c r="AG25" s="92" t="str">
        <f>LEFT(AO25,4)</f>
        <v>3001</v>
      </c>
      <c r="AH25" s="92" t="str">
        <f>LEFT(AP25,4)</f>
        <v>3004</v>
      </c>
      <c r="AI25" s="92" t="str">
        <f>LEFT(AS25,4)</f>
        <v>3010</v>
      </c>
      <c r="AJ25" s="92" t="str">
        <f>LEFT(AT25,4)</f>
        <v>3000</v>
      </c>
      <c r="AK25" s="92"/>
      <c r="AL25" s="92"/>
      <c r="AM25" s="92"/>
      <c r="AN25" s="92"/>
      <c r="AO25" s="92">
        <v>30010010</v>
      </c>
      <c r="AP25" s="92">
        <v>30040000</v>
      </c>
      <c r="AQ25" s="92">
        <v>30120000</v>
      </c>
      <c r="AR25" s="92">
        <v>30050010</v>
      </c>
      <c r="AS25" s="92">
        <v>30100000</v>
      </c>
      <c r="AT25" s="92">
        <v>30000020</v>
      </c>
      <c r="AU25" s="92"/>
      <c r="AV25" s="92"/>
      <c r="AW25" s="40"/>
    </row>
    <row r="26" spans="1:49" s="53" customFormat="1" ht="23.1" customHeight="1">
      <c r="A26" s="44">
        <v>1</v>
      </c>
      <c r="B26" s="45">
        <v>20000207</v>
      </c>
      <c r="C26" s="46">
        <v>20110017</v>
      </c>
      <c r="D26" s="45"/>
      <c r="E26" s="95">
        <v>20101002</v>
      </c>
      <c r="F26" s="118" t="s">
        <v>256</v>
      </c>
      <c r="G26" s="48">
        <v>1</v>
      </c>
      <c r="H26" s="48"/>
      <c r="I26" s="49"/>
      <c r="J26" s="48">
        <v>1</v>
      </c>
      <c r="K26" s="48">
        <v>0</v>
      </c>
      <c r="L26" s="48"/>
      <c r="M26" s="119">
        <v>30500001</v>
      </c>
      <c r="N26" s="119" t="s">
        <v>270</v>
      </c>
      <c r="O26" s="119">
        <v>0</v>
      </c>
      <c r="P26" s="119"/>
      <c r="Q26" s="48"/>
      <c r="R26" s="48"/>
      <c r="S26" s="48"/>
      <c r="T26" s="55">
        <v>20200017</v>
      </c>
      <c r="U26" s="45"/>
      <c r="V26" s="45"/>
      <c r="W26" s="92"/>
      <c r="X26" s="92"/>
      <c r="Y26" s="92"/>
      <c r="Z26" s="92"/>
      <c r="AA26" s="92"/>
      <c r="AB26" s="92" t="str">
        <f>IF($AA26="","",VLOOKUP($AA26,試算索引!$B:$G,2,FALSE))</f>
        <v/>
      </c>
      <c r="AC26" s="92" t="str">
        <f>IF($AA26="","",VLOOKUP($AA26,試算索引!$B:$G,3,FALSE))</f>
        <v/>
      </c>
      <c r="AD26" s="92" t="str">
        <f>IF($AA26="","",VLOOKUP($AA26,試算索引!$B:$G,4,FALSE))</f>
        <v/>
      </c>
      <c r="AE26" s="92" t="str">
        <f>IF($AA26="","",VLOOKUP($AA26,試算索引!$B:$G,5,FALSE))</f>
        <v/>
      </c>
      <c r="AF26" s="92" t="str">
        <f>IF($AA26="","",VLOOKUP($AA26,試算索引!$B:$G,6,FALSE))</f>
        <v/>
      </c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40"/>
    </row>
    <row r="27" spans="1:49" s="53" customFormat="1" ht="23.1" customHeight="1">
      <c r="A27" s="44">
        <v>1</v>
      </c>
      <c r="B27" s="45">
        <v>20000208</v>
      </c>
      <c r="C27" s="46">
        <v>20110018</v>
      </c>
      <c r="D27" s="45"/>
      <c r="E27" s="95">
        <v>20101002</v>
      </c>
      <c r="F27" s="118" t="s">
        <v>257</v>
      </c>
      <c r="G27" s="48">
        <v>1</v>
      </c>
      <c r="H27" s="48"/>
      <c r="I27" s="49"/>
      <c r="J27" s="48">
        <v>1</v>
      </c>
      <c r="K27" s="48">
        <v>0</v>
      </c>
      <c r="L27" s="48"/>
      <c r="M27" s="119">
        <v>30500001</v>
      </c>
      <c r="N27" s="119" t="s">
        <v>270</v>
      </c>
      <c r="O27" s="119">
        <v>0</v>
      </c>
      <c r="P27" s="119"/>
      <c r="Q27" s="48"/>
      <c r="R27" s="48"/>
      <c r="S27" s="48"/>
      <c r="T27" s="55">
        <v>20200018</v>
      </c>
      <c r="U27" s="45"/>
      <c r="V27" s="45"/>
      <c r="W27" s="92"/>
      <c r="X27" s="92"/>
      <c r="Y27" s="92"/>
      <c r="Z27" s="92"/>
      <c r="AA27" s="92"/>
      <c r="AB27" s="92" t="str">
        <f>IF($AA27="","",VLOOKUP($AA27,試算索引!$B:$G,2,FALSE))</f>
        <v/>
      </c>
      <c r="AC27" s="92" t="str">
        <f>IF($AA27="","",VLOOKUP($AA27,試算索引!$B:$G,3,FALSE))</f>
        <v/>
      </c>
      <c r="AD27" s="92" t="str">
        <f>IF($AA27="","",VLOOKUP($AA27,試算索引!$B:$G,4,FALSE))</f>
        <v/>
      </c>
      <c r="AE27" s="92" t="str">
        <f>IF($AA27="","",VLOOKUP($AA27,試算索引!$B:$G,5,FALSE))</f>
        <v/>
      </c>
      <c r="AF27" s="92" t="str">
        <f>IF($AA27="","",VLOOKUP($AA27,試算索引!$B:$G,6,FALSE))</f>
        <v/>
      </c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40"/>
    </row>
    <row r="28" spans="1:49" s="53" customFormat="1" ht="23.1" customHeight="1">
      <c r="A28" s="44">
        <v>1</v>
      </c>
      <c r="B28" s="45">
        <v>20000209</v>
      </c>
      <c r="C28" s="46">
        <v>20110019</v>
      </c>
      <c r="D28" s="45"/>
      <c r="E28" s="95">
        <v>20101002</v>
      </c>
      <c r="F28" s="118" t="s">
        <v>258</v>
      </c>
      <c r="G28" s="48">
        <v>2</v>
      </c>
      <c r="H28" s="48">
        <v>1</v>
      </c>
      <c r="I28" s="49"/>
      <c r="J28" s="48">
        <v>1</v>
      </c>
      <c r="K28" s="48">
        <v>0</v>
      </c>
      <c r="L28" s="48"/>
      <c r="M28" s="119">
        <v>30500001</v>
      </c>
      <c r="N28" s="119" t="s">
        <v>270</v>
      </c>
      <c r="O28" s="119">
        <v>5</v>
      </c>
      <c r="P28" s="119">
        <f t="shared" si="0"/>
        <v>30600001</v>
      </c>
      <c r="Q28" s="48">
        <v>30610209</v>
      </c>
      <c r="R28" s="48"/>
      <c r="S28" s="48">
        <v>30710209</v>
      </c>
      <c r="T28" s="55">
        <v>20200019</v>
      </c>
      <c r="U28" s="45"/>
      <c r="V28" s="45"/>
      <c r="W28" s="92"/>
      <c r="X28" s="92">
        <f>INT(Y28*0.9)</f>
        <v>9000</v>
      </c>
      <c r="Y28" s="92">
        <v>10000</v>
      </c>
      <c r="Z28" s="92">
        <v>15000</v>
      </c>
      <c r="AA28" s="92" t="s">
        <v>303</v>
      </c>
      <c r="AB28" s="92">
        <f>IF($AA28="","",VLOOKUP($AA28,試算索引!$B:$G,2,FALSE))</f>
        <v>30</v>
      </c>
      <c r="AC28" s="92">
        <f>IF($AA28="","",VLOOKUP($AA28,試算索引!$B:$G,3,FALSE))</f>
        <v>30</v>
      </c>
      <c r="AD28" s="92">
        <f>IF($AA28="","",VLOOKUP($AA28,試算索引!$B:$G,4,FALSE))</f>
        <v>380</v>
      </c>
      <c r="AE28" s="92">
        <f>IF($AA28="","",VLOOKUP($AA28,試算索引!$B:$G,5,FALSE))</f>
        <v>30</v>
      </c>
      <c r="AF28" s="92">
        <f>IF($AA28="","",VLOOKUP($AA28,試算索引!$B:$G,6,FALSE))</f>
        <v>30</v>
      </c>
      <c r="AG28" s="92" t="str">
        <f>LEFT(AO28,4)</f>
        <v>3001</v>
      </c>
      <c r="AH28" s="92" t="str">
        <f>LEFT(AP28,4)</f>
        <v>3005</v>
      </c>
      <c r="AI28" s="92" t="str">
        <f>LEFT(AS28,4)</f>
        <v>3021</v>
      </c>
      <c r="AJ28" s="92" t="str">
        <f>LEFT(AT28,4)</f>
        <v>3000</v>
      </c>
      <c r="AK28" s="92">
        <v>31720022</v>
      </c>
      <c r="AL28" s="92">
        <v>4</v>
      </c>
      <c r="AM28" s="92"/>
      <c r="AN28" s="92"/>
      <c r="AO28" s="92">
        <v>30010020</v>
      </c>
      <c r="AP28" s="92">
        <v>30050030</v>
      </c>
      <c r="AQ28" s="92"/>
      <c r="AR28" s="92"/>
      <c r="AS28" s="92">
        <v>30210010</v>
      </c>
      <c r="AT28" s="92">
        <v>30000040</v>
      </c>
      <c r="AU28" s="92"/>
      <c r="AV28" s="92"/>
      <c r="AW28" s="40"/>
    </row>
    <row r="29" spans="1:49" s="53" customFormat="1" ht="23.1" customHeight="1">
      <c r="A29" s="44">
        <v>1</v>
      </c>
      <c r="B29" s="45">
        <v>20000210</v>
      </c>
      <c r="C29" s="46">
        <v>20110020</v>
      </c>
      <c r="D29" s="45"/>
      <c r="E29" s="95">
        <v>20101002</v>
      </c>
      <c r="F29" s="118" t="s">
        <v>259</v>
      </c>
      <c r="G29" s="48">
        <v>1</v>
      </c>
      <c r="H29" s="48"/>
      <c r="I29" s="49"/>
      <c r="J29" s="48">
        <v>1</v>
      </c>
      <c r="K29" s="48">
        <v>0</v>
      </c>
      <c r="L29" s="48"/>
      <c r="M29" s="119">
        <v>30500001</v>
      </c>
      <c r="N29" s="119" t="s">
        <v>270</v>
      </c>
      <c r="O29" s="119">
        <v>0</v>
      </c>
      <c r="P29" s="119"/>
      <c r="Q29" s="48"/>
      <c r="R29" s="48"/>
      <c r="S29" s="48"/>
      <c r="T29" s="55">
        <v>20200020</v>
      </c>
      <c r="U29" s="45"/>
      <c r="V29" s="45"/>
      <c r="W29" s="73"/>
      <c r="X29" s="73"/>
      <c r="Y29" s="48"/>
      <c r="Z29" s="48"/>
      <c r="AA29" s="115"/>
      <c r="AB29" s="74" t="str">
        <f>IF($AA29="","",VLOOKUP($AA29,試算索引!$B:$G,2,FALSE))</f>
        <v/>
      </c>
      <c r="AC29" s="74" t="str">
        <f>IF($AA29="","",VLOOKUP($AA29,試算索引!$B:$G,3,FALSE))</f>
        <v/>
      </c>
      <c r="AD29" s="74" t="str">
        <f>IF($AA29="","",VLOOKUP($AA29,試算索引!$B:$G,4,FALSE))</f>
        <v/>
      </c>
      <c r="AE29" s="74" t="str">
        <f>IF($AA29="","",VLOOKUP($AA29,試算索引!$B:$G,5,FALSE))</f>
        <v/>
      </c>
      <c r="AF29" s="74" t="str">
        <f>IF($AA29="","",VLOOKUP($AA29,試算索引!$B:$G,6,FALSE))</f>
        <v/>
      </c>
      <c r="AG29" s="74"/>
      <c r="AH29" s="74"/>
      <c r="AI29" s="74"/>
      <c r="AJ29" s="74"/>
      <c r="AK29" s="61"/>
      <c r="AL29" s="61"/>
      <c r="AM29" s="61"/>
      <c r="AN29" s="61"/>
      <c r="AO29" s="49"/>
      <c r="AP29" s="49"/>
      <c r="AQ29" s="49"/>
      <c r="AR29" s="49"/>
      <c r="AS29" s="49"/>
      <c r="AT29" s="49"/>
      <c r="AU29" s="49"/>
      <c r="AV29" s="49"/>
      <c r="AW29" s="40"/>
    </row>
    <row r="30" spans="1:49" s="53" customFormat="1" ht="23.1" customHeight="1">
      <c r="A30" s="44">
        <v>1</v>
      </c>
      <c r="B30" s="45">
        <v>20000301</v>
      </c>
      <c r="C30" s="46">
        <v>20110021</v>
      </c>
      <c r="D30" s="45"/>
      <c r="E30" s="95">
        <v>20101003</v>
      </c>
      <c r="F30" s="118" t="s">
        <v>260</v>
      </c>
      <c r="G30" s="48">
        <v>1</v>
      </c>
      <c r="H30" s="48"/>
      <c r="I30" s="49"/>
      <c r="J30" s="48">
        <v>1</v>
      </c>
      <c r="K30" s="48">
        <v>0</v>
      </c>
      <c r="L30" s="48"/>
      <c r="M30" s="119">
        <v>30500001</v>
      </c>
      <c r="N30" s="119" t="s">
        <v>270</v>
      </c>
      <c r="O30" s="119">
        <v>0</v>
      </c>
      <c r="P30" s="119"/>
      <c r="Q30" s="48"/>
      <c r="R30" s="48"/>
      <c r="S30" s="48"/>
      <c r="T30" s="55">
        <v>20200021</v>
      </c>
      <c r="U30" s="45"/>
      <c r="V30" s="45"/>
      <c r="W30" s="73"/>
      <c r="X30" s="73"/>
      <c r="Y30" s="48"/>
      <c r="Z30" s="48"/>
      <c r="AA30" s="115"/>
      <c r="AB30" s="74" t="str">
        <f>IF($AA30="","",VLOOKUP($AA30,試算索引!$B:$G,2,FALSE))</f>
        <v/>
      </c>
      <c r="AC30" s="74" t="str">
        <f>IF($AA30="","",VLOOKUP($AA30,試算索引!$B:$G,3,FALSE))</f>
        <v/>
      </c>
      <c r="AD30" s="74" t="str">
        <f>IF($AA30="","",VLOOKUP($AA30,試算索引!$B:$G,4,FALSE))</f>
        <v/>
      </c>
      <c r="AE30" s="74" t="str">
        <f>IF($AA30="","",VLOOKUP($AA30,試算索引!$B:$G,5,FALSE))</f>
        <v/>
      </c>
      <c r="AF30" s="74" t="str">
        <f>IF($AA30="","",VLOOKUP($AA30,試算索引!$B:$G,6,FALSE))</f>
        <v/>
      </c>
      <c r="AG30" s="74"/>
      <c r="AH30" s="74"/>
      <c r="AI30" s="74"/>
      <c r="AJ30" s="74"/>
      <c r="AK30" s="61"/>
      <c r="AL30" s="61"/>
      <c r="AM30" s="61"/>
      <c r="AN30" s="61"/>
      <c r="AO30" s="49"/>
      <c r="AP30" s="49"/>
      <c r="AQ30" s="49"/>
      <c r="AR30" s="49"/>
      <c r="AS30" s="49"/>
      <c r="AT30" s="49"/>
      <c r="AU30" s="49"/>
      <c r="AV30" s="49"/>
      <c r="AW30" s="40"/>
    </row>
    <row r="31" spans="1:49" s="53" customFormat="1" ht="23.1" customHeight="1">
      <c r="A31" s="44">
        <v>1</v>
      </c>
      <c r="B31" s="45">
        <v>20000302</v>
      </c>
      <c r="C31" s="46">
        <v>20110022</v>
      </c>
      <c r="D31" s="45"/>
      <c r="E31" s="95">
        <v>20101003</v>
      </c>
      <c r="F31" s="118" t="s">
        <v>261</v>
      </c>
      <c r="G31" s="48">
        <v>2</v>
      </c>
      <c r="H31" s="48">
        <v>1</v>
      </c>
      <c r="I31" s="49"/>
      <c r="J31" s="48">
        <v>1</v>
      </c>
      <c r="K31" s="48">
        <v>0</v>
      </c>
      <c r="L31" s="48"/>
      <c r="M31" s="119">
        <v>30500001</v>
      </c>
      <c r="N31" s="119" t="s">
        <v>187</v>
      </c>
      <c r="O31" s="119">
        <v>5</v>
      </c>
      <c r="P31" s="119">
        <f t="shared" ref="P31" si="1">IF(G31=1,30600000,30600001)</f>
        <v>30600001</v>
      </c>
      <c r="Q31" s="48">
        <v>30610302</v>
      </c>
      <c r="R31" s="48"/>
      <c r="S31" s="48">
        <v>30710302</v>
      </c>
      <c r="T31" s="55">
        <v>20200022</v>
      </c>
      <c r="U31" s="45"/>
      <c r="V31" s="45"/>
      <c r="W31" s="92"/>
      <c r="X31" s="92">
        <f>INT(Y31*0.9)</f>
        <v>8370</v>
      </c>
      <c r="Y31" s="92">
        <v>9300</v>
      </c>
      <c r="Z31" s="92">
        <v>13000</v>
      </c>
      <c r="AA31" s="92" t="s">
        <v>306</v>
      </c>
      <c r="AB31" s="92">
        <f>IF($AA31="","",VLOOKUP($AA31,試算索引!$B:$G,2,FALSE))</f>
        <v>150</v>
      </c>
      <c r="AC31" s="92">
        <f>IF($AA31="","",VLOOKUP($AA31,試算索引!$B:$G,3,FALSE))</f>
        <v>20</v>
      </c>
      <c r="AD31" s="92">
        <f>IF($AA31="","",VLOOKUP($AA31,試算索引!$B:$G,4,FALSE))</f>
        <v>10</v>
      </c>
      <c r="AE31" s="92">
        <f>IF($AA31="","",VLOOKUP($AA31,試算索引!$B:$G,5,FALSE))</f>
        <v>300</v>
      </c>
      <c r="AF31" s="92">
        <f>IF($AA31="","",VLOOKUP($AA31,試算索引!$B:$G,6,FALSE))</f>
        <v>20</v>
      </c>
      <c r="AG31" s="92" t="str">
        <f>LEFT(AO31,4)</f>
        <v>3002</v>
      </c>
      <c r="AH31" s="92" t="str">
        <f>LEFT(AP31,4)</f>
        <v>3003</v>
      </c>
      <c r="AI31" s="92" t="str">
        <f>LEFT(AS31,4)</f>
        <v>3005</v>
      </c>
      <c r="AJ31" s="92" t="str">
        <f>LEFT(AT31,4)</f>
        <v>3000</v>
      </c>
      <c r="AK31" s="92"/>
      <c r="AL31" s="92"/>
      <c r="AM31" s="92"/>
      <c r="AN31" s="92"/>
      <c r="AO31" s="92">
        <v>30020160</v>
      </c>
      <c r="AP31" s="92">
        <v>30030160</v>
      </c>
      <c r="AQ31" s="92"/>
      <c r="AR31" s="92"/>
      <c r="AS31" s="92">
        <v>30050300</v>
      </c>
      <c r="AT31" s="92">
        <v>30000050</v>
      </c>
      <c r="AU31" s="49"/>
      <c r="AV31" s="49"/>
      <c r="AW31" s="40"/>
    </row>
    <row r="32" spans="1:49" s="53" customFormat="1" ht="23.1" customHeight="1">
      <c r="A32" s="44">
        <v>1</v>
      </c>
      <c r="B32" s="45">
        <v>20000303</v>
      </c>
      <c r="C32" s="46">
        <v>20110023</v>
      </c>
      <c r="D32" s="45"/>
      <c r="E32" s="95">
        <v>20101003</v>
      </c>
      <c r="F32" s="118" t="s">
        <v>262</v>
      </c>
      <c r="G32" s="48">
        <v>1</v>
      </c>
      <c r="H32" s="48"/>
      <c r="I32" s="49"/>
      <c r="J32" s="48">
        <v>1</v>
      </c>
      <c r="K32" s="48">
        <v>0</v>
      </c>
      <c r="L32" s="48"/>
      <c r="M32" s="119">
        <v>30500001</v>
      </c>
      <c r="N32" s="119" t="s">
        <v>187</v>
      </c>
      <c r="O32" s="119">
        <v>0</v>
      </c>
      <c r="P32" s="119"/>
      <c r="Q32" s="48"/>
      <c r="R32" s="48"/>
      <c r="S32" s="48"/>
      <c r="T32" s="55">
        <v>20200023</v>
      </c>
      <c r="U32" s="45"/>
      <c r="V32" s="45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40"/>
    </row>
    <row r="33" spans="1:49" s="53" customFormat="1" ht="23.1" customHeight="1">
      <c r="A33" s="44">
        <v>1</v>
      </c>
      <c r="B33" s="45">
        <v>20000304</v>
      </c>
      <c r="C33" s="46">
        <v>20110024</v>
      </c>
      <c r="D33" s="45"/>
      <c r="E33" s="95">
        <v>20101003</v>
      </c>
      <c r="F33" s="118" t="s">
        <v>263</v>
      </c>
      <c r="G33" s="48">
        <v>1</v>
      </c>
      <c r="H33" s="48"/>
      <c r="I33" s="49"/>
      <c r="J33" s="48">
        <v>1</v>
      </c>
      <c r="K33" s="48">
        <v>0</v>
      </c>
      <c r="L33" s="48"/>
      <c r="M33" s="119">
        <v>30500001</v>
      </c>
      <c r="N33" s="119" t="s">
        <v>270</v>
      </c>
      <c r="O33" s="119">
        <v>0</v>
      </c>
      <c r="P33" s="119"/>
      <c r="Q33" s="48"/>
      <c r="R33" s="48"/>
      <c r="S33" s="48"/>
      <c r="T33" s="55">
        <v>20200024</v>
      </c>
      <c r="U33" s="45"/>
      <c r="V33" s="45"/>
      <c r="W33" s="92"/>
      <c r="X33" s="92"/>
      <c r="Y33" s="92"/>
      <c r="Z33" s="92"/>
      <c r="AA33" s="92"/>
      <c r="AB33" s="92" t="str">
        <f>IF($AA33="","",VLOOKUP($AA33,試算索引!$B:$G,2,FALSE))</f>
        <v/>
      </c>
      <c r="AC33" s="92" t="str">
        <f>IF($AA33="","",VLOOKUP($AA33,試算索引!$B:$G,3,FALSE))</f>
        <v/>
      </c>
      <c r="AD33" s="92" t="str">
        <f>IF($AA33="","",VLOOKUP($AA33,試算索引!$B:$G,4,FALSE))</f>
        <v/>
      </c>
      <c r="AE33" s="92" t="str">
        <f>IF($AA33="","",VLOOKUP($AA33,試算索引!$B:$G,5,FALSE))</f>
        <v/>
      </c>
      <c r="AF33" s="92" t="str">
        <f>IF($AA33="","",VLOOKUP($AA33,試算索引!$B:$G,6,FALSE))</f>
        <v/>
      </c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40"/>
    </row>
    <row r="34" spans="1:49" s="53" customFormat="1" ht="23.1" customHeight="1">
      <c r="A34" s="44">
        <v>1</v>
      </c>
      <c r="B34" s="45">
        <v>20000305</v>
      </c>
      <c r="C34" s="46">
        <v>20110025</v>
      </c>
      <c r="D34" s="45"/>
      <c r="E34" s="95">
        <v>20101003</v>
      </c>
      <c r="F34" s="118" t="s">
        <v>264</v>
      </c>
      <c r="G34" s="48">
        <v>1</v>
      </c>
      <c r="H34" s="48"/>
      <c r="I34" s="49"/>
      <c r="J34" s="48">
        <v>1</v>
      </c>
      <c r="K34" s="48">
        <v>0</v>
      </c>
      <c r="L34" s="48"/>
      <c r="M34" s="119">
        <v>30500001</v>
      </c>
      <c r="N34" s="119" t="s">
        <v>270</v>
      </c>
      <c r="O34" s="119">
        <v>0</v>
      </c>
      <c r="P34" s="119"/>
      <c r="Q34" s="48"/>
      <c r="R34" s="48"/>
      <c r="S34" s="48"/>
      <c r="T34" s="55">
        <v>20200025</v>
      </c>
      <c r="U34" s="45"/>
      <c r="V34" s="45"/>
      <c r="W34" s="92"/>
      <c r="X34" s="92"/>
      <c r="Y34" s="92"/>
      <c r="Z34" s="92"/>
      <c r="AA34" s="92"/>
      <c r="AB34" s="92" t="str">
        <f>IF($AA34="","",VLOOKUP($AA34,試算索引!$B:$G,2,FALSE))</f>
        <v/>
      </c>
      <c r="AC34" s="92" t="str">
        <f>IF($AA34="","",VLOOKUP($AA34,試算索引!$B:$G,3,FALSE))</f>
        <v/>
      </c>
      <c r="AD34" s="92" t="str">
        <f>IF($AA34="","",VLOOKUP($AA34,試算索引!$B:$G,4,FALSE))</f>
        <v/>
      </c>
      <c r="AE34" s="92" t="str">
        <f>IF($AA34="","",VLOOKUP($AA34,試算索引!$B:$G,5,FALSE))</f>
        <v/>
      </c>
      <c r="AF34" s="92" t="str">
        <f>IF($AA34="","",VLOOKUP($AA34,試算索引!$B:$G,6,FALSE))</f>
        <v/>
      </c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40"/>
    </row>
    <row r="35" spans="1:49" s="53" customFormat="1" ht="23.1" customHeight="1">
      <c r="A35" s="44">
        <v>1</v>
      </c>
      <c r="B35" s="45">
        <v>20000306</v>
      </c>
      <c r="C35" s="46">
        <v>20110026</v>
      </c>
      <c r="D35" s="45"/>
      <c r="E35" s="95">
        <v>20101003</v>
      </c>
      <c r="F35" s="118" t="s">
        <v>265</v>
      </c>
      <c r="G35" s="48">
        <v>2</v>
      </c>
      <c r="H35" s="48">
        <v>1</v>
      </c>
      <c r="I35" s="49"/>
      <c r="J35" s="48">
        <v>1</v>
      </c>
      <c r="K35" s="48">
        <v>0</v>
      </c>
      <c r="L35" s="48"/>
      <c r="M35" s="119">
        <v>30500001</v>
      </c>
      <c r="N35" s="119" t="s">
        <v>270</v>
      </c>
      <c r="O35" s="119">
        <v>5</v>
      </c>
      <c r="P35" s="119">
        <f t="shared" si="0"/>
        <v>30600001</v>
      </c>
      <c r="Q35" s="48">
        <v>30610306</v>
      </c>
      <c r="R35" s="48"/>
      <c r="S35" s="48">
        <v>30710306</v>
      </c>
      <c r="T35" s="55">
        <v>20200026</v>
      </c>
      <c r="U35" s="45"/>
      <c r="V35" s="45"/>
      <c r="W35" s="92"/>
      <c r="X35" s="92">
        <f>INT(Y35*0.9)</f>
        <v>8640</v>
      </c>
      <c r="Y35" s="92">
        <v>9600</v>
      </c>
      <c r="Z35" s="92">
        <v>12000</v>
      </c>
      <c r="AA35" s="92" t="s">
        <v>291</v>
      </c>
      <c r="AB35" s="92">
        <f>IF($AA35="","",VLOOKUP($AA35,試算索引!$B:$G,2,FALSE))</f>
        <v>380</v>
      </c>
      <c r="AC35" s="92">
        <f>IF($AA35="","",VLOOKUP($AA35,試算索引!$B:$G,3,FALSE))</f>
        <v>30</v>
      </c>
      <c r="AD35" s="92">
        <f>IF($AA35="","",VLOOKUP($AA35,試算索引!$B:$G,4,FALSE))</f>
        <v>30</v>
      </c>
      <c r="AE35" s="92">
        <f>IF($AA35="","",VLOOKUP($AA35,試算索引!$B:$G,5,FALSE))</f>
        <v>30</v>
      </c>
      <c r="AF35" s="92">
        <f>IF($AA35="","",VLOOKUP($AA35,試算索引!$B:$G,6,FALSE))</f>
        <v>30</v>
      </c>
      <c r="AG35" s="92" t="str">
        <f>LEFT(AO35,4)</f>
        <v>3002</v>
      </c>
      <c r="AH35" s="92" t="str">
        <f>LEFT(AP35,4)</f>
        <v>3003</v>
      </c>
      <c r="AI35" s="92" t="str">
        <f>LEFT(AS35,4)</f>
        <v>3004</v>
      </c>
      <c r="AJ35" s="92" t="str">
        <f>LEFT(AT35,4)</f>
        <v>3005</v>
      </c>
      <c r="AK35" s="92"/>
      <c r="AL35" s="92"/>
      <c r="AM35" s="92"/>
      <c r="AN35" s="92"/>
      <c r="AO35" s="92">
        <v>30020260</v>
      </c>
      <c r="AP35" s="92">
        <v>30030200</v>
      </c>
      <c r="AQ35" s="92"/>
      <c r="AR35" s="92"/>
      <c r="AS35" s="92">
        <v>30040160</v>
      </c>
      <c r="AT35" s="92">
        <v>30050380</v>
      </c>
      <c r="AU35" s="92"/>
      <c r="AV35" s="92"/>
      <c r="AW35" s="40"/>
    </row>
    <row r="36" spans="1:49" s="53" customFormat="1" ht="23.1" customHeight="1">
      <c r="A36" s="44">
        <v>1</v>
      </c>
      <c r="B36" s="45">
        <v>20000307</v>
      </c>
      <c r="C36" s="46">
        <v>20110027</v>
      </c>
      <c r="D36" s="45"/>
      <c r="E36" s="95">
        <v>20101003</v>
      </c>
      <c r="F36" s="118" t="s">
        <v>266</v>
      </c>
      <c r="G36" s="48">
        <v>1</v>
      </c>
      <c r="H36" s="48"/>
      <c r="I36" s="49"/>
      <c r="J36" s="48">
        <v>1</v>
      </c>
      <c r="K36" s="48">
        <v>0</v>
      </c>
      <c r="L36" s="48"/>
      <c r="M36" s="119">
        <v>30500001</v>
      </c>
      <c r="N36" s="119" t="s">
        <v>270</v>
      </c>
      <c r="O36" s="119">
        <v>0</v>
      </c>
      <c r="P36" s="119"/>
      <c r="Q36" s="48"/>
      <c r="R36" s="48"/>
      <c r="S36" s="48"/>
      <c r="T36" s="55">
        <v>20200027</v>
      </c>
      <c r="U36" s="45"/>
      <c r="V36" s="45"/>
      <c r="W36" s="73"/>
      <c r="X36" s="73"/>
      <c r="Y36" s="48"/>
      <c r="Z36" s="48"/>
      <c r="AA36" s="115"/>
      <c r="AB36" s="74" t="str">
        <f>IF($AA36="","",VLOOKUP($AA36,試算索引!$B:$G,2,FALSE))</f>
        <v/>
      </c>
      <c r="AC36" s="74" t="str">
        <f>IF($AA36="","",VLOOKUP($AA36,試算索引!$B:$G,3,FALSE))</f>
        <v/>
      </c>
      <c r="AD36" s="74" t="str">
        <f>IF($AA36="","",VLOOKUP($AA36,試算索引!$B:$G,4,FALSE))</f>
        <v/>
      </c>
      <c r="AE36" s="74" t="str">
        <f>IF($AA36="","",VLOOKUP($AA36,試算索引!$B:$G,5,FALSE))</f>
        <v/>
      </c>
      <c r="AF36" s="74" t="str">
        <f>IF($AA36="","",VLOOKUP($AA36,試算索引!$B:$G,6,FALSE))</f>
        <v/>
      </c>
      <c r="AG36" s="74"/>
      <c r="AH36" s="74"/>
      <c r="AI36" s="74"/>
      <c r="AJ36" s="74"/>
      <c r="AK36" s="61"/>
      <c r="AL36" s="61"/>
      <c r="AM36" s="61"/>
      <c r="AN36" s="61"/>
      <c r="AO36" s="49"/>
      <c r="AP36" s="49"/>
      <c r="AQ36" s="49"/>
      <c r="AR36" s="49"/>
      <c r="AS36" s="49"/>
      <c r="AT36" s="49"/>
      <c r="AU36" s="49"/>
      <c r="AV36" s="49"/>
      <c r="AW36" s="40"/>
    </row>
    <row r="37" spans="1:49" s="53" customFormat="1" ht="23.1" customHeight="1">
      <c r="A37" s="44">
        <v>1</v>
      </c>
      <c r="B37" s="45">
        <v>20000308</v>
      </c>
      <c r="C37" s="46">
        <v>20110028</v>
      </c>
      <c r="D37" s="45"/>
      <c r="E37" s="95">
        <v>20101003</v>
      </c>
      <c r="F37" s="118" t="s">
        <v>267</v>
      </c>
      <c r="G37" s="48">
        <v>1</v>
      </c>
      <c r="H37" s="48"/>
      <c r="I37" s="49"/>
      <c r="J37" s="48">
        <v>1</v>
      </c>
      <c r="K37" s="48">
        <v>0</v>
      </c>
      <c r="L37" s="48"/>
      <c r="M37" s="119">
        <v>30500001</v>
      </c>
      <c r="N37" s="119" t="s">
        <v>270</v>
      </c>
      <c r="O37" s="119">
        <v>0</v>
      </c>
      <c r="P37" s="119"/>
      <c r="Q37" s="48"/>
      <c r="R37" s="48"/>
      <c r="S37" s="48"/>
      <c r="T37" s="55">
        <v>20200028</v>
      </c>
      <c r="U37" s="45"/>
      <c r="V37" s="45"/>
      <c r="W37" s="73"/>
      <c r="X37" s="73"/>
      <c r="Y37" s="48"/>
      <c r="Z37" s="48"/>
      <c r="AA37" s="115"/>
      <c r="AB37" s="74" t="str">
        <f>IF($AA37="","",VLOOKUP($AA37,試算索引!$B:$G,2,FALSE))</f>
        <v/>
      </c>
      <c r="AC37" s="74" t="str">
        <f>IF($AA37="","",VLOOKUP($AA37,試算索引!$B:$G,3,FALSE))</f>
        <v/>
      </c>
      <c r="AD37" s="74" t="str">
        <f>IF($AA37="","",VLOOKUP($AA37,試算索引!$B:$G,4,FALSE))</f>
        <v/>
      </c>
      <c r="AE37" s="74" t="str">
        <f>IF($AA37="","",VLOOKUP($AA37,試算索引!$B:$G,5,FALSE))</f>
        <v/>
      </c>
      <c r="AF37" s="74" t="str">
        <f>IF($AA37="","",VLOOKUP($AA37,試算索引!$B:$G,6,FALSE))</f>
        <v/>
      </c>
      <c r="AG37" s="74"/>
      <c r="AH37" s="74"/>
      <c r="AI37" s="74"/>
      <c r="AJ37" s="74"/>
      <c r="AK37" s="61"/>
      <c r="AL37" s="61"/>
      <c r="AM37" s="61"/>
      <c r="AN37" s="61"/>
      <c r="AO37" s="49"/>
      <c r="AP37" s="49"/>
      <c r="AQ37" s="49"/>
      <c r="AR37" s="49"/>
      <c r="AS37" s="49"/>
      <c r="AT37" s="49"/>
      <c r="AU37" s="49"/>
      <c r="AV37" s="49"/>
      <c r="AW37" s="40"/>
    </row>
    <row r="38" spans="1:49" s="53" customFormat="1" ht="23.1" customHeight="1">
      <c r="A38" s="44">
        <v>1</v>
      </c>
      <c r="B38" s="45">
        <v>20000309</v>
      </c>
      <c r="C38" s="46">
        <v>20110029</v>
      </c>
      <c r="D38" s="45"/>
      <c r="E38" s="95">
        <v>20101003</v>
      </c>
      <c r="F38" s="118" t="s">
        <v>268</v>
      </c>
      <c r="G38" s="48">
        <v>2</v>
      </c>
      <c r="H38" s="48">
        <v>1</v>
      </c>
      <c r="I38" s="49"/>
      <c r="J38" s="48">
        <v>1</v>
      </c>
      <c r="K38" s="48">
        <v>0</v>
      </c>
      <c r="L38" s="48"/>
      <c r="M38" s="119">
        <v>30500001</v>
      </c>
      <c r="N38" s="119" t="s">
        <v>270</v>
      </c>
      <c r="O38" s="119">
        <v>5</v>
      </c>
      <c r="P38" s="119">
        <f t="shared" si="0"/>
        <v>30600001</v>
      </c>
      <c r="Q38" s="48">
        <v>30610309</v>
      </c>
      <c r="R38" s="48"/>
      <c r="S38" s="48">
        <v>30710309</v>
      </c>
      <c r="T38" s="55">
        <v>20200029</v>
      </c>
      <c r="U38" s="45"/>
      <c r="V38" s="45"/>
      <c r="W38" s="92"/>
      <c r="X38" s="92">
        <f>INT(Y38*0.9)</f>
        <v>6210</v>
      </c>
      <c r="Y38" s="92">
        <v>6900</v>
      </c>
      <c r="Z38" s="92">
        <v>17000</v>
      </c>
      <c r="AA38" s="92" t="s">
        <v>297</v>
      </c>
      <c r="AB38" s="92">
        <f>IF($AA38="","",VLOOKUP($AA38,試算索引!$B:$G,2,FALSE))</f>
        <v>30</v>
      </c>
      <c r="AC38" s="92">
        <f>IF($AA38="","",VLOOKUP($AA38,試算索引!$B:$G,3,FALSE))</f>
        <v>380</v>
      </c>
      <c r="AD38" s="92">
        <f>IF($AA38="","",VLOOKUP($AA38,試算索引!$B:$G,4,FALSE))</f>
        <v>30</v>
      </c>
      <c r="AE38" s="92">
        <f>IF($AA38="","",VLOOKUP($AA38,試算索引!$B:$G,5,FALSE))</f>
        <v>30</v>
      </c>
      <c r="AF38" s="92">
        <f>IF($AA38="","",VLOOKUP($AA38,試算索引!$B:$G,6,FALSE))</f>
        <v>30</v>
      </c>
      <c r="AG38" s="92" t="str">
        <f>LEFT(AO38,4)</f>
        <v>3001</v>
      </c>
      <c r="AH38" s="92" t="str">
        <f>LEFT(AP38,4)</f>
        <v>3005</v>
      </c>
      <c r="AI38" s="92" t="str">
        <f>LEFT(AS38,4)</f>
        <v>3016</v>
      </c>
      <c r="AJ38" s="92" t="str">
        <f>LEFT(AT38,4)</f>
        <v>3000</v>
      </c>
      <c r="AK38" s="92">
        <v>31720002</v>
      </c>
      <c r="AL38" s="92">
        <v>5</v>
      </c>
      <c r="AM38" s="92"/>
      <c r="AN38" s="92"/>
      <c r="AO38" s="92">
        <v>30010050</v>
      </c>
      <c r="AP38" s="92">
        <v>30050070</v>
      </c>
      <c r="AQ38" s="92"/>
      <c r="AR38" s="92"/>
      <c r="AS38" s="92">
        <v>30160010</v>
      </c>
      <c r="AT38" s="92">
        <v>30000080</v>
      </c>
      <c r="AU38" s="92"/>
      <c r="AV38" s="92"/>
      <c r="AW38" s="40"/>
    </row>
    <row r="39" spans="1:49" s="53" customFormat="1" ht="23.1" customHeight="1">
      <c r="A39" s="44">
        <v>1</v>
      </c>
      <c r="B39" s="45">
        <v>20000310</v>
      </c>
      <c r="C39" s="46">
        <v>20110030</v>
      </c>
      <c r="D39" s="45"/>
      <c r="E39" s="95">
        <v>20101003</v>
      </c>
      <c r="F39" s="118" t="s">
        <v>269</v>
      </c>
      <c r="G39" s="48">
        <v>1</v>
      </c>
      <c r="H39" s="48"/>
      <c r="I39" s="49"/>
      <c r="J39" s="48">
        <v>1</v>
      </c>
      <c r="K39" s="48">
        <v>0</v>
      </c>
      <c r="L39" s="48"/>
      <c r="M39" s="119">
        <v>30500001</v>
      </c>
      <c r="N39" s="119" t="s">
        <v>270</v>
      </c>
      <c r="O39" s="119">
        <v>0</v>
      </c>
      <c r="P39" s="119"/>
      <c r="Q39" s="48"/>
      <c r="R39" s="48"/>
      <c r="S39" s="48"/>
      <c r="T39" s="55">
        <v>20200030</v>
      </c>
      <c r="U39" s="45"/>
      <c r="V39" s="45"/>
      <c r="W39" s="73"/>
      <c r="X39" s="73"/>
      <c r="Y39" s="48"/>
      <c r="Z39" s="48"/>
      <c r="AA39" s="115"/>
      <c r="AB39" s="74" t="str">
        <f>IF($AA39="","",VLOOKUP($AA39,試算索引!$B:$G,2,FALSE))</f>
        <v/>
      </c>
      <c r="AC39" s="74" t="str">
        <f>IF($AA39="","",VLOOKUP($AA39,試算索引!$B:$G,3,FALSE))</f>
        <v/>
      </c>
      <c r="AD39" s="74" t="str">
        <f>IF($AA39="","",VLOOKUP($AA39,試算索引!$B:$G,4,FALSE))</f>
        <v/>
      </c>
      <c r="AE39" s="74" t="str">
        <f>IF($AA39="","",VLOOKUP($AA39,試算索引!$B:$G,5,FALSE))</f>
        <v/>
      </c>
      <c r="AF39" s="74" t="str">
        <f>IF($AA39="","",VLOOKUP($AA39,試算索引!$B:$G,6,FALSE))</f>
        <v/>
      </c>
      <c r="AG39" s="74"/>
      <c r="AH39" s="74"/>
      <c r="AI39" s="74"/>
      <c r="AJ39" s="74"/>
      <c r="AK39" s="61"/>
      <c r="AL39" s="61"/>
      <c r="AM39" s="61"/>
      <c r="AN39" s="61"/>
      <c r="AO39" s="49"/>
      <c r="AP39" s="49"/>
      <c r="AQ39" s="49"/>
      <c r="AR39" s="49"/>
      <c r="AS39" s="49"/>
      <c r="AT39" s="49"/>
      <c r="AU39" s="49"/>
      <c r="AV39" s="49"/>
      <c r="AW39" s="40"/>
    </row>
    <row r="40" spans="1:49" ht="22.5" customHeight="1">
      <c r="A40" s="78">
        <v>0</v>
      </c>
      <c r="B40" s="97" t="s">
        <v>272</v>
      </c>
      <c r="C40" s="80"/>
      <c r="D40" s="79"/>
      <c r="E40" s="96"/>
      <c r="F40" s="93"/>
      <c r="G40" s="81"/>
      <c r="H40" s="81"/>
      <c r="I40" s="82"/>
      <c r="J40" s="81"/>
      <c r="K40" s="81"/>
      <c r="L40" s="81"/>
      <c r="M40" s="122"/>
      <c r="N40" s="121"/>
      <c r="O40" s="121"/>
      <c r="P40" s="121"/>
      <c r="Q40" s="83"/>
      <c r="R40" s="83"/>
      <c r="S40" s="83"/>
      <c r="T40" s="84"/>
      <c r="U40" s="79"/>
      <c r="V40" s="79"/>
      <c r="W40" s="79"/>
      <c r="X40" s="85"/>
      <c r="Y40" s="81"/>
      <c r="Z40" s="81"/>
      <c r="AA40" s="116"/>
      <c r="AB40" s="86" t="str">
        <f>IF($AA40="","",VLOOKUP($AA40,試算索引!$B:$G,2,FALSE))</f>
        <v/>
      </c>
      <c r="AC40" s="86" t="str">
        <f>IF($AA40="","",VLOOKUP($AA40,試算索引!$B:$G,3,FALSE))</f>
        <v/>
      </c>
      <c r="AD40" s="86" t="str">
        <f>IF($AA40="","",VLOOKUP($AA40,試算索引!$B:$G,4,FALSE))</f>
        <v/>
      </c>
      <c r="AE40" s="86" t="str">
        <f>IF($AA40="","",VLOOKUP($AA40,試算索引!$B:$G,5,FALSE))</f>
        <v/>
      </c>
      <c r="AF40" s="86" t="str">
        <f>IF($AA40="","",VLOOKUP($AA40,試算索引!$B:$G,6,FALSE))</f>
        <v/>
      </c>
      <c r="AG40" s="86"/>
      <c r="AH40" s="86"/>
      <c r="AI40" s="86"/>
      <c r="AJ40" s="86"/>
      <c r="AK40" s="87"/>
      <c r="AL40" s="87"/>
      <c r="AM40" s="87"/>
      <c r="AN40" s="87"/>
      <c r="AO40" s="82"/>
      <c r="AP40" s="82"/>
      <c r="AQ40" s="82"/>
      <c r="AR40" s="82"/>
      <c r="AS40" s="82"/>
      <c r="AT40" s="82"/>
      <c r="AU40" s="82"/>
      <c r="AV40" s="82"/>
      <c r="AW40" s="40"/>
    </row>
    <row r="41" spans="1:49" ht="23.1" customHeight="1">
      <c r="A41" s="44">
        <v>1</v>
      </c>
      <c r="B41" s="45">
        <v>20030101</v>
      </c>
      <c r="C41" s="46">
        <v>20120001</v>
      </c>
      <c r="D41" s="45"/>
      <c r="E41" s="95">
        <v>20102001</v>
      </c>
      <c r="F41" s="92"/>
      <c r="G41" s="48">
        <v>2</v>
      </c>
      <c r="H41" s="48">
        <v>1</v>
      </c>
      <c r="I41" s="49"/>
      <c r="J41" s="48">
        <v>1</v>
      </c>
      <c r="K41" s="48">
        <v>0</v>
      </c>
      <c r="L41" s="48"/>
      <c r="M41" s="119">
        <v>30500001</v>
      </c>
      <c r="N41" s="119" t="s">
        <v>187</v>
      </c>
      <c r="O41" s="119">
        <v>8</v>
      </c>
      <c r="P41" s="119">
        <v>30600002</v>
      </c>
      <c r="Q41" s="48">
        <v>30620101</v>
      </c>
      <c r="R41" s="48"/>
      <c r="S41" s="48">
        <v>30720100</v>
      </c>
      <c r="T41" s="48">
        <v>20210001</v>
      </c>
      <c r="U41" s="45"/>
      <c r="V41" s="45"/>
      <c r="W41" s="45"/>
      <c r="X41" s="92">
        <f>INT(Y41*0.9)</f>
        <v>8280</v>
      </c>
      <c r="Y41" s="92">
        <v>9200</v>
      </c>
      <c r="Z41" s="92">
        <v>12000</v>
      </c>
      <c r="AA41" s="92" t="s">
        <v>313</v>
      </c>
      <c r="AB41" s="92">
        <f>IF($AA41="","",VLOOKUP($AA41,試算索引!$B:$G,2,FALSE))</f>
        <v>20</v>
      </c>
      <c r="AC41" s="92">
        <f>IF($AA41="","",VLOOKUP($AA41,試算索引!$B:$G,3,FALSE))</f>
        <v>10</v>
      </c>
      <c r="AD41" s="92">
        <f>IF($AA41="","",VLOOKUP($AA41,試算索引!$B:$G,4,FALSE))</f>
        <v>150</v>
      </c>
      <c r="AE41" s="92">
        <f>IF($AA41="","",VLOOKUP($AA41,試算索引!$B:$G,5,FALSE))</f>
        <v>20</v>
      </c>
      <c r="AF41" s="92">
        <f>IF($AA41="","",VLOOKUP($AA41,試算索引!$B:$G,6,FALSE))</f>
        <v>300</v>
      </c>
      <c r="AG41" s="92" t="str">
        <f>LEFT(AO41,4)</f>
        <v>3003</v>
      </c>
      <c r="AH41" s="92" t="str">
        <f>LEFT(AP41,4)</f>
        <v>3002</v>
      </c>
      <c r="AI41" s="92" t="str">
        <f>LEFT(AS41,4)</f>
        <v>3000</v>
      </c>
      <c r="AJ41" s="92" t="str">
        <f>LEFT(AT41,4)</f>
        <v>3005</v>
      </c>
      <c r="AK41" s="92">
        <v>31720018</v>
      </c>
      <c r="AL41" s="92">
        <v>2</v>
      </c>
      <c r="AM41" s="92"/>
      <c r="AN41" s="92"/>
      <c r="AO41" s="92">
        <v>30030220</v>
      </c>
      <c r="AP41" s="92">
        <v>30020010</v>
      </c>
      <c r="AQ41" s="92"/>
      <c r="AR41" s="92"/>
      <c r="AS41" s="92">
        <v>30000030</v>
      </c>
      <c r="AT41" s="92">
        <v>30050370</v>
      </c>
      <c r="AU41" s="92"/>
      <c r="AV41" s="92"/>
      <c r="AW41" s="40"/>
    </row>
    <row r="42" spans="1:49" ht="23.1" customHeight="1">
      <c r="A42" s="44">
        <v>1</v>
      </c>
      <c r="B42" s="45">
        <v>20030102</v>
      </c>
      <c r="C42" s="46">
        <v>20120002</v>
      </c>
      <c r="D42" s="45"/>
      <c r="E42" s="95">
        <v>20102001</v>
      </c>
      <c r="F42" s="92"/>
      <c r="G42" s="48">
        <v>2</v>
      </c>
      <c r="H42" s="48">
        <v>1</v>
      </c>
      <c r="I42" s="49"/>
      <c r="J42" s="48">
        <v>1</v>
      </c>
      <c r="K42" s="48">
        <v>0</v>
      </c>
      <c r="L42" s="48"/>
      <c r="M42" s="119">
        <v>30500001</v>
      </c>
      <c r="N42" s="119" t="s">
        <v>187</v>
      </c>
      <c r="O42" s="119">
        <v>8</v>
      </c>
      <c r="P42" s="119">
        <v>30600002</v>
      </c>
      <c r="Q42" s="48">
        <v>30620102</v>
      </c>
      <c r="R42" s="48"/>
      <c r="S42" s="48">
        <v>30720100</v>
      </c>
      <c r="T42" s="48">
        <v>20210002</v>
      </c>
      <c r="U42" s="45"/>
      <c r="V42" s="45"/>
      <c r="W42" s="45"/>
      <c r="X42" s="92">
        <f t="shared" ref="X42:X62" si="2">INT(Y42*0.9)</f>
        <v>7200</v>
      </c>
      <c r="Y42" s="92">
        <v>8000</v>
      </c>
      <c r="Z42" s="92">
        <v>10000</v>
      </c>
      <c r="AA42" s="92" t="s">
        <v>302</v>
      </c>
      <c r="AB42" s="92">
        <f>IF($AA42="","",VLOOKUP($AA42,試算索引!$B:$G,2,FALSE))</f>
        <v>10</v>
      </c>
      <c r="AC42" s="92">
        <f>IF($AA42="","",VLOOKUP($AA42,試算索引!$B:$G,3,FALSE))</f>
        <v>150</v>
      </c>
      <c r="AD42" s="92">
        <f>IF($AA42="","",VLOOKUP($AA42,試算索引!$B:$G,4,FALSE))</f>
        <v>300</v>
      </c>
      <c r="AE42" s="92">
        <f>IF($AA42="","",VLOOKUP($AA42,試算索引!$B:$G,5,FALSE))</f>
        <v>20</v>
      </c>
      <c r="AF42" s="92">
        <f>IF($AA42="","",VLOOKUP($AA42,試算索引!$B:$G,6,FALSE))</f>
        <v>20</v>
      </c>
      <c r="AG42" s="92" t="str">
        <f t="shared" ref="AG42:AG45" si="3">LEFT(AO42,4)</f>
        <v>3002</v>
      </c>
      <c r="AH42" s="92" t="str">
        <f t="shared" ref="AH42:AH45" si="4">LEFT(AP42,4)</f>
        <v>3003</v>
      </c>
      <c r="AI42" s="92" t="str">
        <f t="shared" ref="AI42:AI45" si="5">LEFT(AS42,4)</f>
        <v>3007</v>
      </c>
      <c r="AJ42" s="92" t="str">
        <f t="shared" ref="AJ42:AJ45" si="6">LEFT(AT42,4)</f>
        <v>3005</v>
      </c>
      <c r="AK42" s="92"/>
      <c r="AL42" s="92"/>
      <c r="AM42" s="92"/>
      <c r="AN42" s="92"/>
      <c r="AO42" s="92">
        <v>30020120</v>
      </c>
      <c r="AP42" s="92">
        <v>30030230</v>
      </c>
      <c r="AQ42" s="92"/>
      <c r="AR42" s="92"/>
      <c r="AS42" s="92">
        <v>30070170</v>
      </c>
      <c r="AT42" s="92">
        <v>30050010</v>
      </c>
      <c r="AU42" s="92"/>
      <c r="AV42" s="92"/>
      <c r="AW42" s="40"/>
    </row>
    <row r="43" spans="1:49" ht="23.1" customHeight="1">
      <c r="A43" s="44">
        <v>1</v>
      </c>
      <c r="B43" s="45">
        <v>20030103</v>
      </c>
      <c r="C43" s="46">
        <v>20120003</v>
      </c>
      <c r="D43" s="45"/>
      <c r="E43" s="95">
        <v>20102001</v>
      </c>
      <c r="F43" s="92"/>
      <c r="G43" s="48">
        <v>2</v>
      </c>
      <c r="H43" s="48">
        <v>1</v>
      </c>
      <c r="I43" s="49"/>
      <c r="J43" s="48">
        <v>1</v>
      </c>
      <c r="K43" s="48">
        <v>0</v>
      </c>
      <c r="L43" s="48"/>
      <c r="M43" s="119">
        <v>30500001</v>
      </c>
      <c r="N43" s="119" t="s">
        <v>187</v>
      </c>
      <c r="O43" s="119">
        <v>8</v>
      </c>
      <c r="P43" s="119">
        <v>30600002</v>
      </c>
      <c r="Q43" s="48">
        <v>30620103</v>
      </c>
      <c r="R43" s="48"/>
      <c r="S43" s="48">
        <v>30720100</v>
      </c>
      <c r="T43" s="48">
        <v>20210003</v>
      </c>
      <c r="U43" s="45"/>
      <c r="V43" s="45"/>
      <c r="W43" s="45"/>
      <c r="X43" s="92">
        <f t="shared" si="2"/>
        <v>6930</v>
      </c>
      <c r="Y43" s="92">
        <v>7700</v>
      </c>
      <c r="Z43" s="92">
        <v>10000</v>
      </c>
      <c r="AA43" s="92" t="s">
        <v>304</v>
      </c>
      <c r="AB43" s="92">
        <f>IF($AA43="","",VLOOKUP($AA43,試算索引!$B:$G,2,FALSE))</f>
        <v>20</v>
      </c>
      <c r="AC43" s="92">
        <f>IF($AA43="","",VLOOKUP($AA43,試算索引!$B:$G,3,FALSE))</f>
        <v>10</v>
      </c>
      <c r="AD43" s="92">
        <f>IF($AA43="","",VLOOKUP($AA43,試算索引!$B:$G,4,FALSE))</f>
        <v>300</v>
      </c>
      <c r="AE43" s="92">
        <f>IF($AA43="","",VLOOKUP($AA43,試算索引!$B:$G,5,FALSE))</f>
        <v>150</v>
      </c>
      <c r="AF43" s="92">
        <f>IF($AA43="","",VLOOKUP($AA43,試算索引!$B:$G,6,FALSE))</f>
        <v>20</v>
      </c>
      <c r="AG43" s="92" t="str">
        <f t="shared" si="3"/>
        <v>3002</v>
      </c>
      <c r="AH43" s="92" t="str">
        <f t="shared" si="4"/>
        <v>3003</v>
      </c>
      <c r="AI43" s="92" t="str">
        <f t="shared" si="5"/>
        <v>3007</v>
      </c>
      <c r="AJ43" s="92" t="str">
        <f t="shared" si="6"/>
        <v>3005</v>
      </c>
      <c r="AK43" s="92"/>
      <c r="AL43" s="92"/>
      <c r="AM43" s="92"/>
      <c r="AN43" s="92"/>
      <c r="AO43" s="92">
        <v>30020120</v>
      </c>
      <c r="AP43" s="92">
        <v>30030190</v>
      </c>
      <c r="AQ43" s="92"/>
      <c r="AR43" s="92"/>
      <c r="AS43" s="92">
        <v>30070160</v>
      </c>
      <c r="AT43" s="92">
        <v>30050390</v>
      </c>
      <c r="AU43" s="92"/>
      <c r="AV43" s="92"/>
      <c r="AW43" s="40"/>
    </row>
    <row r="44" spans="1:49" ht="23.1" customHeight="1">
      <c r="A44" s="44">
        <v>1</v>
      </c>
      <c r="B44" s="45">
        <v>20030104</v>
      </c>
      <c r="C44" s="46">
        <v>20120004</v>
      </c>
      <c r="D44" s="45"/>
      <c r="E44" s="95">
        <v>20102001</v>
      </c>
      <c r="F44" s="92"/>
      <c r="G44" s="48">
        <v>2</v>
      </c>
      <c r="H44" s="48">
        <v>1</v>
      </c>
      <c r="I44" s="49"/>
      <c r="J44" s="48">
        <v>1</v>
      </c>
      <c r="K44" s="48">
        <v>0</v>
      </c>
      <c r="L44" s="48"/>
      <c r="M44" s="119">
        <v>30500001</v>
      </c>
      <c r="N44" s="119" t="s">
        <v>187</v>
      </c>
      <c r="O44" s="119">
        <v>8</v>
      </c>
      <c r="P44" s="119">
        <v>30600002</v>
      </c>
      <c r="Q44" s="48">
        <v>30620104</v>
      </c>
      <c r="R44" s="48"/>
      <c r="S44" s="48">
        <v>30720100</v>
      </c>
      <c r="T44" s="48">
        <v>20210004</v>
      </c>
      <c r="U44" s="45"/>
      <c r="V44" s="45"/>
      <c r="W44" s="45"/>
      <c r="X44" s="92">
        <f t="shared" si="2"/>
        <v>5760</v>
      </c>
      <c r="Y44" s="92">
        <v>6400</v>
      </c>
      <c r="Z44" s="92">
        <v>9400</v>
      </c>
      <c r="AA44" s="92" t="s">
        <v>292</v>
      </c>
      <c r="AB44" s="92">
        <f>IF($AA44="","",VLOOKUP($AA44,試算索引!$B:$G,2,FALSE))</f>
        <v>300</v>
      </c>
      <c r="AC44" s="92">
        <f>IF($AA44="","",VLOOKUP($AA44,試算索引!$B:$G,3,FALSE))</f>
        <v>150</v>
      </c>
      <c r="AD44" s="92">
        <f>IF($AA44="","",VLOOKUP($AA44,試算索引!$B:$G,4,FALSE))</f>
        <v>20</v>
      </c>
      <c r="AE44" s="92">
        <f>IF($AA44="","",VLOOKUP($AA44,試算索引!$B:$G,5,FALSE))</f>
        <v>20</v>
      </c>
      <c r="AF44" s="92">
        <f>IF($AA44="","",VLOOKUP($AA44,試算索引!$B:$G,6,FALSE))</f>
        <v>10</v>
      </c>
      <c r="AG44" s="92" t="str">
        <f t="shared" si="3"/>
        <v>3002</v>
      </c>
      <c r="AH44" s="92" t="str">
        <f t="shared" si="4"/>
        <v>3003</v>
      </c>
      <c r="AI44" s="92" t="str">
        <f t="shared" si="5"/>
        <v>3007</v>
      </c>
      <c r="AJ44" s="92" t="str">
        <f t="shared" si="6"/>
        <v>3005</v>
      </c>
      <c r="AK44" s="92"/>
      <c r="AL44" s="92"/>
      <c r="AM44" s="92"/>
      <c r="AN44" s="92"/>
      <c r="AO44" s="92">
        <v>30020210</v>
      </c>
      <c r="AP44" s="92">
        <v>30030230</v>
      </c>
      <c r="AQ44" s="92"/>
      <c r="AR44" s="92"/>
      <c r="AS44" s="92">
        <v>30070160</v>
      </c>
      <c r="AT44" s="92">
        <v>30050390</v>
      </c>
      <c r="AU44" s="92"/>
      <c r="AV44" s="92"/>
      <c r="AW44" s="40"/>
    </row>
    <row r="45" spans="1:49" ht="23.1" customHeight="1">
      <c r="A45" s="44">
        <v>1</v>
      </c>
      <c r="B45" s="45">
        <v>20030105</v>
      </c>
      <c r="C45" s="46">
        <v>20120005</v>
      </c>
      <c r="D45" s="45"/>
      <c r="E45" s="95">
        <v>20102001</v>
      </c>
      <c r="F45" s="92"/>
      <c r="G45" s="48">
        <v>2</v>
      </c>
      <c r="H45" s="48">
        <v>1</v>
      </c>
      <c r="I45" s="49"/>
      <c r="J45" s="48">
        <v>1</v>
      </c>
      <c r="K45" s="48">
        <v>0</v>
      </c>
      <c r="L45" s="48"/>
      <c r="M45" s="119">
        <v>30500001</v>
      </c>
      <c r="N45" s="119" t="s">
        <v>187</v>
      </c>
      <c r="O45" s="119">
        <v>8</v>
      </c>
      <c r="P45" s="119">
        <v>30600002</v>
      </c>
      <c r="Q45" s="48">
        <v>30620105</v>
      </c>
      <c r="R45" s="48"/>
      <c r="S45" s="48">
        <v>30720100</v>
      </c>
      <c r="T45" s="48">
        <v>20210005</v>
      </c>
      <c r="U45" s="45"/>
      <c r="V45" s="45"/>
      <c r="W45" s="45"/>
      <c r="X45" s="92">
        <f t="shared" si="2"/>
        <v>8010</v>
      </c>
      <c r="Y45" s="92">
        <v>8900</v>
      </c>
      <c r="Z45" s="92">
        <v>14000</v>
      </c>
      <c r="AA45" s="92" t="s">
        <v>303</v>
      </c>
      <c r="AB45" s="92">
        <f>IF($AA45="","",VLOOKUP($AA45,試算索引!$B:$G,2,FALSE))</f>
        <v>30</v>
      </c>
      <c r="AC45" s="92">
        <f>IF($AA45="","",VLOOKUP($AA45,試算索引!$B:$G,3,FALSE))</f>
        <v>30</v>
      </c>
      <c r="AD45" s="92">
        <f>IF($AA45="","",VLOOKUP($AA45,試算索引!$B:$G,4,FALSE))</f>
        <v>380</v>
      </c>
      <c r="AE45" s="92">
        <f>IF($AA45="","",VLOOKUP($AA45,試算索引!$B:$G,5,FALSE))</f>
        <v>30</v>
      </c>
      <c r="AF45" s="92">
        <f>IF($AA45="","",VLOOKUP($AA45,試算索引!$B:$G,6,FALSE))</f>
        <v>30</v>
      </c>
      <c r="AG45" s="92" t="str">
        <f t="shared" si="3"/>
        <v>3002</v>
      </c>
      <c r="AH45" s="92" t="str">
        <f t="shared" si="4"/>
        <v>3003</v>
      </c>
      <c r="AI45" s="92" t="str">
        <f t="shared" si="5"/>
        <v>3000</v>
      </c>
      <c r="AJ45" s="92" t="str">
        <f t="shared" si="6"/>
        <v>3005</v>
      </c>
      <c r="AK45" s="92">
        <v>31720000</v>
      </c>
      <c r="AL45" s="92">
        <v>3</v>
      </c>
      <c r="AM45" s="92"/>
      <c r="AN45" s="92"/>
      <c r="AO45" s="92">
        <v>30020010</v>
      </c>
      <c r="AP45" s="92">
        <v>30030010</v>
      </c>
      <c r="AQ45" s="92"/>
      <c r="AR45" s="92"/>
      <c r="AS45" s="92">
        <v>30000010</v>
      </c>
      <c r="AT45" s="92">
        <v>30050000</v>
      </c>
      <c r="AU45" s="92"/>
      <c r="AV45" s="92"/>
      <c r="AW45" s="40"/>
    </row>
    <row r="46" spans="1:49" ht="23.1" customHeight="1">
      <c r="A46" s="44">
        <v>1</v>
      </c>
      <c r="B46" s="45">
        <v>20030106</v>
      </c>
      <c r="C46" s="46">
        <v>20120006</v>
      </c>
      <c r="D46" s="45"/>
      <c r="E46" s="95">
        <v>20102001</v>
      </c>
      <c r="F46" s="92"/>
      <c r="G46" s="48">
        <v>2</v>
      </c>
      <c r="H46" s="48">
        <v>1</v>
      </c>
      <c r="I46" s="49"/>
      <c r="J46" s="48">
        <v>1</v>
      </c>
      <c r="K46" s="48">
        <v>0</v>
      </c>
      <c r="L46" s="48"/>
      <c r="M46" s="119">
        <v>30500001</v>
      </c>
      <c r="N46" s="119" t="s">
        <v>187</v>
      </c>
      <c r="O46" s="119">
        <v>8</v>
      </c>
      <c r="P46" s="119">
        <v>30600002</v>
      </c>
      <c r="Q46" s="48">
        <v>30620106</v>
      </c>
      <c r="R46" s="48"/>
      <c r="S46" s="48">
        <v>30720100</v>
      </c>
      <c r="T46" s="48">
        <v>20210006</v>
      </c>
      <c r="U46" s="45"/>
      <c r="V46" s="45"/>
      <c r="W46" s="45"/>
      <c r="X46" s="92">
        <f t="shared" si="2"/>
        <v>8910</v>
      </c>
      <c r="Y46" s="92">
        <v>9900</v>
      </c>
      <c r="Z46" s="92">
        <v>12000</v>
      </c>
      <c r="AA46" s="92" t="s">
        <v>300</v>
      </c>
      <c r="AB46" s="92">
        <f>IF($AA46="","",VLOOKUP($AA46,試算索引!$B:$G,2,FALSE))</f>
        <v>20</v>
      </c>
      <c r="AC46" s="92">
        <f>IF($AA46="","",VLOOKUP($AA46,試算索引!$B:$G,3,FALSE))</f>
        <v>300</v>
      </c>
      <c r="AD46" s="92">
        <f>IF($AA46="","",VLOOKUP($AA46,試算索引!$B:$G,4,FALSE))</f>
        <v>20</v>
      </c>
      <c r="AE46" s="92">
        <f>IF($AA46="","",VLOOKUP($AA46,試算索引!$B:$G,5,FALSE))</f>
        <v>10</v>
      </c>
      <c r="AF46" s="92">
        <f>IF($AA46="","",VLOOKUP($AA46,試算索引!$B:$G,6,FALSE))</f>
        <v>150</v>
      </c>
      <c r="AG46" s="92" t="str">
        <f>LEFT(AO46,4)</f>
        <v>3001</v>
      </c>
      <c r="AH46" s="92" t="str">
        <f>LEFT(AP46,4)</f>
        <v>3005</v>
      </c>
      <c r="AI46" s="92" t="str">
        <f>LEFT(AS46,4)</f>
        <v>3000</v>
      </c>
      <c r="AJ46" s="92" t="str">
        <f>LEFT(AT46,4)</f>
        <v>3007</v>
      </c>
      <c r="AK46" s="92">
        <v>31720012</v>
      </c>
      <c r="AL46" s="92">
        <v>1</v>
      </c>
      <c r="AM46" s="92"/>
      <c r="AN46" s="92"/>
      <c r="AO46" s="92">
        <v>30010230</v>
      </c>
      <c r="AP46" s="92">
        <v>30050010</v>
      </c>
      <c r="AQ46" s="92"/>
      <c r="AR46" s="92"/>
      <c r="AS46" s="92">
        <v>30000030</v>
      </c>
      <c r="AT46" s="92">
        <v>30070000</v>
      </c>
      <c r="AU46" s="92"/>
      <c r="AV46" s="92"/>
      <c r="AW46" s="40"/>
    </row>
    <row r="47" spans="1:49" ht="23.1" customHeight="1">
      <c r="A47" s="44">
        <v>1</v>
      </c>
      <c r="B47" s="45">
        <v>20030107</v>
      </c>
      <c r="C47" s="46">
        <v>20120007</v>
      </c>
      <c r="D47" s="45"/>
      <c r="E47" s="95">
        <v>20102001</v>
      </c>
      <c r="F47" s="92"/>
      <c r="G47" s="48">
        <v>2</v>
      </c>
      <c r="H47" s="48">
        <v>1</v>
      </c>
      <c r="I47" s="49"/>
      <c r="J47" s="48">
        <v>1</v>
      </c>
      <c r="K47" s="48">
        <v>0</v>
      </c>
      <c r="L47" s="48"/>
      <c r="M47" s="119">
        <v>30500001</v>
      </c>
      <c r="N47" s="119" t="s">
        <v>187</v>
      </c>
      <c r="O47" s="119">
        <v>8</v>
      </c>
      <c r="P47" s="119">
        <v>30600002</v>
      </c>
      <c r="Q47" s="48">
        <v>30620107</v>
      </c>
      <c r="R47" s="48"/>
      <c r="S47" s="48">
        <v>30720100</v>
      </c>
      <c r="T47" s="48">
        <v>20210007</v>
      </c>
      <c r="U47" s="45"/>
      <c r="V47" s="45"/>
      <c r="W47" s="45"/>
      <c r="X47" s="92">
        <f t="shared" si="2"/>
        <v>8730</v>
      </c>
      <c r="Y47" s="92">
        <v>9700</v>
      </c>
      <c r="Z47" s="92">
        <v>11300</v>
      </c>
      <c r="AA47" s="92" t="s">
        <v>299</v>
      </c>
      <c r="AB47" s="92">
        <f>IF($AA47="","",VLOOKUP($AA47,試算索引!$B:$G,2,FALSE))</f>
        <v>20</v>
      </c>
      <c r="AC47" s="92">
        <f>IF($AA47="","",VLOOKUP($AA47,試算索引!$B:$G,3,FALSE))</f>
        <v>300</v>
      </c>
      <c r="AD47" s="92">
        <f>IF($AA47="","",VLOOKUP($AA47,試算索引!$B:$G,4,FALSE))</f>
        <v>10</v>
      </c>
      <c r="AE47" s="92">
        <f>IF($AA47="","",VLOOKUP($AA47,試算索引!$B:$G,5,FALSE))</f>
        <v>150</v>
      </c>
      <c r="AF47" s="92">
        <f>IF($AA47="","",VLOOKUP($AA47,試算索引!$B:$G,6,FALSE))</f>
        <v>20</v>
      </c>
      <c r="AG47" s="92" t="str">
        <f t="shared" ref="AG47:AG50" si="7">LEFT(AO47,4)</f>
        <v>3001</v>
      </c>
      <c r="AH47" s="92" t="str">
        <f t="shared" ref="AH47:AH50" si="8">LEFT(AP47,4)</f>
        <v>3004</v>
      </c>
      <c r="AI47" s="92" t="str">
        <f t="shared" ref="AI47:AI50" si="9">LEFT(AS47,4)</f>
        <v>3000</v>
      </c>
      <c r="AJ47" s="92" t="str">
        <f t="shared" ref="AJ47:AJ50" si="10">LEFT(AT47,4)</f>
        <v>3005</v>
      </c>
      <c r="AK47" s="92">
        <v>31720012</v>
      </c>
      <c r="AL47" s="92">
        <v>2</v>
      </c>
      <c r="AM47" s="92"/>
      <c r="AN47" s="92"/>
      <c r="AO47" s="92">
        <v>30010230</v>
      </c>
      <c r="AP47" s="92">
        <v>30040180</v>
      </c>
      <c r="AQ47" s="92"/>
      <c r="AR47" s="92"/>
      <c r="AS47" s="92">
        <v>30000030</v>
      </c>
      <c r="AT47" s="92">
        <v>30050041</v>
      </c>
      <c r="AU47" s="92"/>
      <c r="AV47" s="92"/>
      <c r="AW47" s="40"/>
    </row>
    <row r="48" spans="1:49" ht="23.1" customHeight="1">
      <c r="A48" s="44">
        <v>1</v>
      </c>
      <c r="B48" s="45">
        <v>20030108</v>
      </c>
      <c r="C48" s="46">
        <v>20120008</v>
      </c>
      <c r="D48" s="45"/>
      <c r="E48" s="95">
        <v>20102001</v>
      </c>
      <c r="F48" s="92"/>
      <c r="G48" s="48">
        <v>2</v>
      </c>
      <c r="H48" s="48">
        <v>1</v>
      </c>
      <c r="I48" s="49"/>
      <c r="J48" s="48">
        <v>1</v>
      </c>
      <c r="K48" s="48">
        <v>0</v>
      </c>
      <c r="L48" s="48"/>
      <c r="M48" s="119">
        <v>30500001</v>
      </c>
      <c r="N48" s="119" t="s">
        <v>187</v>
      </c>
      <c r="O48" s="119">
        <v>8</v>
      </c>
      <c r="P48" s="119">
        <v>30600002</v>
      </c>
      <c r="Q48" s="48">
        <v>30620108</v>
      </c>
      <c r="R48" s="48"/>
      <c r="S48" s="48">
        <v>30720100</v>
      </c>
      <c r="T48" s="48">
        <v>20210008</v>
      </c>
      <c r="U48" s="45"/>
      <c r="V48" s="45"/>
      <c r="W48" s="45"/>
      <c r="X48" s="92">
        <f t="shared" si="2"/>
        <v>7470</v>
      </c>
      <c r="Y48" s="92">
        <v>8300</v>
      </c>
      <c r="Z48" s="92">
        <v>12500</v>
      </c>
      <c r="AA48" s="92" t="s">
        <v>295</v>
      </c>
      <c r="AB48" s="92">
        <f>IF($AA48="","",VLOOKUP($AA48,試算索引!$B:$G,2,FALSE))</f>
        <v>300</v>
      </c>
      <c r="AC48" s="92">
        <f>IF($AA48="","",VLOOKUP($AA48,試算索引!$B:$G,3,FALSE))</f>
        <v>20</v>
      </c>
      <c r="AD48" s="92">
        <f>IF($AA48="","",VLOOKUP($AA48,試算索引!$B:$G,4,FALSE))</f>
        <v>20</v>
      </c>
      <c r="AE48" s="92">
        <f>IF($AA48="","",VLOOKUP($AA48,試算索引!$B:$G,5,FALSE))</f>
        <v>10</v>
      </c>
      <c r="AF48" s="92">
        <f>IF($AA48="","",VLOOKUP($AA48,試算索引!$B:$G,6,FALSE))</f>
        <v>150</v>
      </c>
      <c r="AG48" s="92" t="str">
        <f t="shared" si="7"/>
        <v>3002</v>
      </c>
      <c r="AH48" s="92" t="str">
        <f t="shared" si="8"/>
        <v>3003</v>
      </c>
      <c r="AI48" s="92" t="str">
        <f t="shared" si="9"/>
        <v>3007</v>
      </c>
      <c r="AJ48" s="92" t="str">
        <f t="shared" si="10"/>
        <v>3005</v>
      </c>
      <c r="AK48" s="92"/>
      <c r="AL48" s="92"/>
      <c r="AM48" s="92"/>
      <c r="AN48" s="92"/>
      <c r="AO48" s="92">
        <v>30020200</v>
      </c>
      <c r="AP48" s="92">
        <v>30030020</v>
      </c>
      <c r="AQ48" s="92"/>
      <c r="AR48" s="92"/>
      <c r="AS48" s="92">
        <v>30070000</v>
      </c>
      <c r="AT48" s="92">
        <v>30050230</v>
      </c>
      <c r="AU48" s="92"/>
      <c r="AV48" s="92"/>
      <c r="AW48" s="40"/>
    </row>
    <row r="49" spans="1:49" ht="22.5" customHeight="1">
      <c r="A49" s="44">
        <v>1</v>
      </c>
      <c r="B49" s="45">
        <v>20030109</v>
      </c>
      <c r="C49" s="46">
        <v>20120009</v>
      </c>
      <c r="D49" s="45"/>
      <c r="E49" s="95">
        <v>20102001</v>
      </c>
      <c r="F49" s="92"/>
      <c r="G49" s="48">
        <v>2</v>
      </c>
      <c r="H49" s="48">
        <v>1</v>
      </c>
      <c r="I49" s="49"/>
      <c r="J49" s="48">
        <v>1</v>
      </c>
      <c r="K49" s="48">
        <v>0</v>
      </c>
      <c r="L49" s="48"/>
      <c r="M49" s="119">
        <v>30500001</v>
      </c>
      <c r="N49" s="119" t="s">
        <v>187</v>
      </c>
      <c r="O49" s="119">
        <v>8</v>
      </c>
      <c r="P49" s="119">
        <v>30600002</v>
      </c>
      <c r="Q49" s="48">
        <v>30620109</v>
      </c>
      <c r="R49" s="48"/>
      <c r="S49" s="48">
        <v>30720100</v>
      </c>
      <c r="T49" s="48">
        <v>20210009</v>
      </c>
      <c r="U49" s="45"/>
      <c r="V49" s="45"/>
      <c r="W49" s="45"/>
      <c r="X49" s="92">
        <f t="shared" si="2"/>
        <v>7020</v>
      </c>
      <c r="Y49" s="92">
        <v>7800</v>
      </c>
      <c r="Z49" s="92">
        <v>11000</v>
      </c>
      <c r="AA49" s="92" t="s">
        <v>301</v>
      </c>
      <c r="AB49" s="92">
        <f>IF($AA49="","",VLOOKUP($AA49,試算索引!$B:$G,2,FALSE))</f>
        <v>150</v>
      </c>
      <c r="AC49" s="92">
        <f>IF($AA49="","",VLOOKUP($AA49,試算索引!$B:$G,3,FALSE))</f>
        <v>20</v>
      </c>
      <c r="AD49" s="92">
        <f>IF($AA49="","",VLOOKUP($AA49,試算索引!$B:$G,4,FALSE))</f>
        <v>300</v>
      </c>
      <c r="AE49" s="92">
        <f>IF($AA49="","",VLOOKUP($AA49,試算索引!$B:$G,5,FALSE))</f>
        <v>20</v>
      </c>
      <c r="AF49" s="92">
        <f>IF($AA49="","",VLOOKUP($AA49,試算索引!$B:$G,6,FALSE))</f>
        <v>10</v>
      </c>
      <c r="AG49" s="92" t="str">
        <f t="shared" si="7"/>
        <v>3002</v>
      </c>
      <c r="AH49" s="92" t="str">
        <f t="shared" si="8"/>
        <v>3003</v>
      </c>
      <c r="AI49" s="92" t="str">
        <f t="shared" si="9"/>
        <v>3005</v>
      </c>
      <c r="AJ49" s="92" t="str">
        <f t="shared" si="10"/>
        <v>3000</v>
      </c>
      <c r="AK49" s="92"/>
      <c r="AL49" s="92"/>
      <c r="AM49" s="92"/>
      <c r="AN49" s="92"/>
      <c r="AO49" s="92">
        <v>30020210</v>
      </c>
      <c r="AP49" s="92">
        <v>30030020</v>
      </c>
      <c r="AQ49" s="92">
        <v>30100111</v>
      </c>
      <c r="AR49" s="92"/>
      <c r="AS49" s="92">
        <v>30050030</v>
      </c>
      <c r="AT49" s="92">
        <v>30000010</v>
      </c>
      <c r="AU49" s="92"/>
      <c r="AV49" s="92"/>
      <c r="AW49" s="40"/>
    </row>
    <row r="50" spans="1:49" ht="23.1" customHeight="1">
      <c r="A50" s="44">
        <v>1</v>
      </c>
      <c r="B50" s="45">
        <v>20030110</v>
      </c>
      <c r="C50" s="46">
        <v>20120010</v>
      </c>
      <c r="D50" s="45"/>
      <c r="E50" s="95">
        <v>20102001</v>
      </c>
      <c r="F50" s="92"/>
      <c r="G50" s="48">
        <v>2</v>
      </c>
      <c r="H50" s="48">
        <v>1</v>
      </c>
      <c r="I50" s="49"/>
      <c r="J50" s="48">
        <v>1</v>
      </c>
      <c r="K50" s="48">
        <v>0</v>
      </c>
      <c r="L50" s="48"/>
      <c r="M50" s="119">
        <v>30500001</v>
      </c>
      <c r="N50" s="119" t="s">
        <v>187</v>
      </c>
      <c r="O50" s="119">
        <v>8</v>
      </c>
      <c r="P50" s="119">
        <v>30600002</v>
      </c>
      <c r="Q50" s="48">
        <v>30620110</v>
      </c>
      <c r="R50" s="48"/>
      <c r="S50" s="48">
        <v>30720100</v>
      </c>
      <c r="T50" s="48">
        <v>20210010</v>
      </c>
      <c r="U50" s="45"/>
      <c r="V50" s="45"/>
      <c r="W50" s="45"/>
      <c r="X50" s="92">
        <f t="shared" si="2"/>
        <v>9000</v>
      </c>
      <c r="Y50" s="92">
        <v>10000</v>
      </c>
      <c r="Z50" s="92">
        <v>16000</v>
      </c>
      <c r="AA50" s="92" t="s">
        <v>296</v>
      </c>
      <c r="AB50" s="92">
        <f>IF($AA50="","",VLOOKUP($AA50,試算索引!$B:$G,2,FALSE))</f>
        <v>150</v>
      </c>
      <c r="AC50" s="92">
        <f>IF($AA50="","",VLOOKUP($AA50,試算索引!$B:$G,3,FALSE))</f>
        <v>300</v>
      </c>
      <c r="AD50" s="92">
        <f>IF($AA50="","",VLOOKUP($AA50,試算索引!$B:$G,4,FALSE))</f>
        <v>20</v>
      </c>
      <c r="AE50" s="92">
        <f>IF($AA50="","",VLOOKUP($AA50,試算索引!$B:$G,5,FALSE))</f>
        <v>20</v>
      </c>
      <c r="AF50" s="92">
        <f>IF($AA50="","",VLOOKUP($AA50,試算索引!$B:$G,6,FALSE))</f>
        <v>10</v>
      </c>
      <c r="AG50" s="92" t="str">
        <f t="shared" si="7"/>
        <v>3001</v>
      </c>
      <c r="AH50" s="92" t="str">
        <f t="shared" si="8"/>
        <v>3000</v>
      </c>
      <c r="AI50" s="92" t="str">
        <f t="shared" si="9"/>
        <v>3016</v>
      </c>
      <c r="AJ50" s="92" t="str">
        <f t="shared" si="10"/>
        <v>3009</v>
      </c>
      <c r="AK50" s="92"/>
      <c r="AL50" s="92"/>
      <c r="AM50" s="92"/>
      <c r="AN50" s="92"/>
      <c r="AO50" s="92">
        <v>30010220</v>
      </c>
      <c r="AP50" s="92">
        <v>30000040</v>
      </c>
      <c r="AQ50" s="92"/>
      <c r="AR50" s="92"/>
      <c r="AS50" s="92">
        <v>30160070</v>
      </c>
      <c r="AT50" s="92">
        <v>30090070</v>
      </c>
      <c r="AU50" s="92"/>
      <c r="AV50" s="92"/>
      <c r="AW50" s="40"/>
    </row>
    <row r="51" spans="1:49" ht="23.1" customHeight="1">
      <c r="A51" s="44">
        <v>1</v>
      </c>
      <c r="B51" s="45">
        <v>20030201</v>
      </c>
      <c r="C51" s="46">
        <v>20120011</v>
      </c>
      <c r="D51" s="45"/>
      <c r="E51" s="95">
        <v>20102002</v>
      </c>
      <c r="F51" s="92"/>
      <c r="G51" s="48">
        <v>2</v>
      </c>
      <c r="H51" s="48">
        <v>1</v>
      </c>
      <c r="I51" s="49"/>
      <c r="J51" s="48">
        <v>1</v>
      </c>
      <c r="K51" s="48">
        <v>0</v>
      </c>
      <c r="L51" s="48"/>
      <c r="M51" s="119">
        <v>30500001</v>
      </c>
      <c r="N51" s="119" t="s">
        <v>187</v>
      </c>
      <c r="O51" s="119">
        <v>8</v>
      </c>
      <c r="P51" s="119">
        <v>30600002</v>
      </c>
      <c r="Q51" s="48">
        <v>30620201</v>
      </c>
      <c r="R51" s="48"/>
      <c r="S51" s="48">
        <v>30720100</v>
      </c>
      <c r="T51" s="48">
        <v>20210011</v>
      </c>
      <c r="U51" s="45"/>
      <c r="V51" s="45"/>
      <c r="W51" s="45"/>
      <c r="X51" s="92">
        <f t="shared" si="2"/>
        <v>7290</v>
      </c>
      <c r="Y51" s="92">
        <v>8100</v>
      </c>
      <c r="Z51" s="92">
        <v>11000</v>
      </c>
      <c r="AA51" s="92" t="s">
        <v>313</v>
      </c>
      <c r="AB51" s="92">
        <f>IF($AA51="","",VLOOKUP($AA51,試算索引!$B:$G,2,FALSE))</f>
        <v>20</v>
      </c>
      <c r="AC51" s="92">
        <f>IF($AA51="","",VLOOKUP($AA51,試算索引!$B:$G,3,FALSE))</f>
        <v>10</v>
      </c>
      <c r="AD51" s="92">
        <f>IF($AA51="","",VLOOKUP($AA51,試算索引!$B:$G,4,FALSE))</f>
        <v>150</v>
      </c>
      <c r="AE51" s="92">
        <f>IF($AA51="","",VLOOKUP($AA51,試算索引!$B:$G,5,FALSE))</f>
        <v>20</v>
      </c>
      <c r="AF51" s="92">
        <f>IF($AA51="","",VLOOKUP($AA51,試算索引!$B:$G,6,FALSE))</f>
        <v>300</v>
      </c>
      <c r="AG51" s="92" t="str">
        <f>LEFT(AO51,4)</f>
        <v>3002</v>
      </c>
      <c r="AH51" s="92" t="str">
        <f>LEFT(AP51,4)</f>
        <v>3004</v>
      </c>
      <c r="AI51" s="92" t="str">
        <f>LEFT(AS51,4)</f>
        <v>3007</v>
      </c>
      <c r="AJ51" s="92" t="str">
        <f>LEFT(AT51,4)</f>
        <v>3005</v>
      </c>
      <c r="AK51" s="92"/>
      <c r="AL51" s="92"/>
      <c r="AM51" s="92"/>
      <c r="AN51" s="92"/>
      <c r="AO51" s="92">
        <v>30020200</v>
      </c>
      <c r="AP51" s="92">
        <v>30040090</v>
      </c>
      <c r="AQ51" s="92">
        <v>30030220</v>
      </c>
      <c r="AR51" s="92"/>
      <c r="AS51" s="92">
        <v>30070170</v>
      </c>
      <c r="AT51" s="92">
        <v>30050030</v>
      </c>
      <c r="AU51" s="92"/>
      <c r="AV51" s="92"/>
      <c r="AW51" s="40"/>
    </row>
    <row r="52" spans="1:49" ht="23.1" customHeight="1">
      <c r="A52" s="44">
        <v>1</v>
      </c>
      <c r="B52" s="45">
        <v>20030202</v>
      </c>
      <c r="C52" s="46">
        <v>20120012</v>
      </c>
      <c r="D52" s="45"/>
      <c r="E52" s="95">
        <v>20102002</v>
      </c>
      <c r="F52" s="92"/>
      <c r="G52" s="48">
        <v>2</v>
      </c>
      <c r="H52" s="48">
        <v>1</v>
      </c>
      <c r="I52" s="49"/>
      <c r="J52" s="48">
        <v>1</v>
      </c>
      <c r="K52" s="48">
        <v>0</v>
      </c>
      <c r="L52" s="48"/>
      <c r="M52" s="119">
        <v>30500001</v>
      </c>
      <c r="N52" s="119" t="s">
        <v>187</v>
      </c>
      <c r="O52" s="119">
        <v>8</v>
      </c>
      <c r="P52" s="119">
        <v>30600002</v>
      </c>
      <c r="Q52" s="48">
        <v>30620202</v>
      </c>
      <c r="R52" s="48"/>
      <c r="S52" s="48">
        <v>30720100</v>
      </c>
      <c r="T52" s="48">
        <v>20210012</v>
      </c>
      <c r="U52" s="45"/>
      <c r="V52" s="45"/>
      <c r="W52" s="45"/>
      <c r="X52" s="92">
        <f t="shared" si="2"/>
        <v>7200</v>
      </c>
      <c r="Y52" s="92">
        <v>8000</v>
      </c>
      <c r="Z52" s="92">
        <v>14000</v>
      </c>
      <c r="AA52" s="92" t="s">
        <v>312</v>
      </c>
      <c r="AB52" s="92">
        <f>IF($AA52="","",VLOOKUP($AA52,試算索引!$B:$G,2,FALSE))</f>
        <v>10</v>
      </c>
      <c r="AC52" s="92">
        <f>IF($AA52="","",VLOOKUP($AA52,試算索引!$B:$G,3,FALSE))</f>
        <v>150</v>
      </c>
      <c r="AD52" s="92">
        <f>IF($AA52="","",VLOOKUP($AA52,試算索引!$B:$G,4,FALSE))</f>
        <v>20</v>
      </c>
      <c r="AE52" s="92">
        <f>IF($AA52="","",VLOOKUP($AA52,試算索引!$B:$G,5,FALSE))</f>
        <v>20</v>
      </c>
      <c r="AF52" s="92">
        <f>IF($AA52="","",VLOOKUP($AA52,試算索引!$B:$G,6,FALSE))</f>
        <v>300</v>
      </c>
      <c r="AG52" s="92" t="str">
        <f t="shared" ref="AG52:AG55" si="11">LEFT(AO52,4)</f>
        <v>3002</v>
      </c>
      <c r="AH52" s="92" t="str">
        <f t="shared" ref="AH52:AH55" si="12">LEFT(AP52,4)</f>
        <v>3003</v>
      </c>
      <c r="AI52" s="92" t="str">
        <f t="shared" ref="AI52:AI55" si="13">LEFT(AS52,4)</f>
        <v>3021</v>
      </c>
      <c r="AJ52" s="92" t="str">
        <f t="shared" ref="AJ52:AJ55" si="14">LEFT(AT52,4)</f>
        <v>3019</v>
      </c>
      <c r="AK52" s="92"/>
      <c r="AL52" s="92"/>
      <c r="AM52" s="92"/>
      <c r="AN52" s="92"/>
      <c r="AO52" s="92">
        <v>30020020</v>
      </c>
      <c r="AP52" s="92">
        <v>30030020</v>
      </c>
      <c r="AQ52" s="92">
        <v>30050020</v>
      </c>
      <c r="AR52" s="92">
        <v>30040010</v>
      </c>
      <c r="AS52" s="92">
        <v>30210090</v>
      </c>
      <c r="AT52" s="92">
        <v>30190010</v>
      </c>
      <c r="AU52" s="92">
        <v>30100020</v>
      </c>
      <c r="AV52" s="92"/>
      <c r="AW52" s="40"/>
    </row>
    <row r="53" spans="1:49" ht="23.1" customHeight="1">
      <c r="A53" s="44">
        <v>1</v>
      </c>
      <c r="B53" s="45">
        <v>20030203</v>
      </c>
      <c r="C53" s="46">
        <v>20120013</v>
      </c>
      <c r="D53" s="45"/>
      <c r="E53" s="95">
        <v>20102002</v>
      </c>
      <c r="F53" s="92"/>
      <c r="G53" s="48">
        <v>2</v>
      </c>
      <c r="H53" s="48">
        <v>1</v>
      </c>
      <c r="I53" s="49"/>
      <c r="J53" s="48">
        <v>1</v>
      </c>
      <c r="K53" s="48">
        <v>0</v>
      </c>
      <c r="L53" s="48"/>
      <c r="M53" s="119">
        <v>30500001</v>
      </c>
      <c r="N53" s="119" t="s">
        <v>187</v>
      </c>
      <c r="O53" s="119">
        <v>8</v>
      </c>
      <c r="P53" s="119">
        <v>30600002</v>
      </c>
      <c r="Q53" s="48">
        <v>30620203</v>
      </c>
      <c r="R53" s="48"/>
      <c r="S53" s="48">
        <v>30720100</v>
      </c>
      <c r="T53" s="48">
        <v>20210013</v>
      </c>
      <c r="U53" s="45"/>
      <c r="V53" s="45"/>
      <c r="W53" s="45"/>
      <c r="X53" s="92">
        <f t="shared" si="2"/>
        <v>4500</v>
      </c>
      <c r="Y53" s="92">
        <v>5000</v>
      </c>
      <c r="Z53" s="92">
        <v>10000</v>
      </c>
      <c r="AA53" s="92" t="s">
        <v>294</v>
      </c>
      <c r="AB53" s="92">
        <f>IF($AA53="","",VLOOKUP($AA53,試算索引!$B:$G,2,FALSE))</f>
        <v>300</v>
      </c>
      <c r="AC53" s="92">
        <f>IF($AA53="","",VLOOKUP($AA53,試算索引!$B:$G,3,FALSE))</f>
        <v>20</v>
      </c>
      <c r="AD53" s="92">
        <f>IF($AA53="","",VLOOKUP($AA53,試算索引!$B:$G,4,FALSE))</f>
        <v>10</v>
      </c>
      <c r="AE53" s="92">
        <f>IF($AA53="","",VLOOKUP($AA53,試算索引!$B:$G,5,FALSE))</f>
        <v>150</v>
      </c>
      <c r="AF53" s="92">
        <f>IF($AA53="","",VLOOKUP($AA53,試算索引!$B:$G,6,FALSE))</f>
        <v>20</v>
      </c>
      <c r="AG53" s="92" t="str">
        <f t="shared" si="11"/>
        <v>3002</v>
      </c>
      <c r="AH53" s="92" t="str">
        <f t="shared" si="12"/>
        <v>3003</v>
      </c>
      <c r="AI53" s="92" t="str">
        <f t="shared" si="13"/>
        <v>3007</v>
      </c>
      <c r="AJ53" s="92" t="str">
        <f t="shared" si="14"/>
        <v>3005</v>
      </c>
      <c r="AK53" s="92"/>
      <c r="AL53" s="92"/>
      <c r="AM53" s="92"/>
      <c r="AN53" s="92"/>
      <c r="AO53" s="92">
        <v>30020240</v>
      </c>
      <c r="AP53" s="92">
        <v>30030190</v>
      </c>
      <c r="AQ53" s="92"/>
      <c r="AR53" s="92"/>
      <c r="AS53" s="92">
        <v>30070001</v>
      </c>
      <c r="AT53" s="92">
        <v>30050010</v>
      </c>
      <c r="AU53" s="92"/>
      <c r="AV53" s="92"/>
      <c r="AW53" s="40"/>
    </row>
    <row r="54" spans="1:49" ht="23.1" customHeight="1">
      <c r="A54" s="44">
        <v>1</v>
      </c>
      <c r="B54" s="45">
        <v>20030204</v>
      </c>
      <c r="C54" s="46">
        <v>20120014</v>
      </c>
      <c r="D54" s="45"/>
      <c r="E54" s="95">
        <v>20102002</v>
      </c>
      <c r="F54" s="92"/>
      <c r="G54" s="48">
        <v>2</v>
      </c>
      <c r="H54" s="48">
        <v>1</v>
      </c>
      <c r="I54" s="49"/>
      <c r="J54" s="48">
        <v>1</v>
      </c>
      <c r="K54" s="48">
        <v>0</v>
      </c>
      <c r="L54" s="48"/>
      <c r="M54" s="119">
        <v>30500001</v>
      </c>
      <c r="N54" s="119" t="s">
        <v>187</v>
      </c>
      <c r="O54" s="119">
        <v>8</v>
      </c>
      <c r="P54" s="119">
        <v>30600002</v>
      </c>
      <c r="Q54" s="48">
        <v>30620204</v>
      </c>
      <c r="R54" s="48"/>
      <c r="S54" s="48">
        <v>30720100</v>
      </c>
      <c r="T54" s="48">
        <v>20210014</v>
      </c>
      <c r="U54" s="45"/>
      <c r="V54" s="45"/>
      <c r="W54" s="45"/>
      <c r="X54" s="92">
        <f t="shared" si="2"/>
        <v>5220</v>
      </c>
      <c r="Y54" s="92">
        <v>5800</v>
      </c>
      <c r="Z54" s="92">
        <v>11000</v>
      </c>
      <c r="AA54" s="92" t="s">
        <v>300</v>
      </c>
      <c r="AB54" s="92">
        <f>IF($AA54="","",VLOOKUP($AA54,試算索引!$B:$G,2,FALSE))</f>
        <v>20</v>
      </c>
      <c r="AC54" s="92">
        <f>IF($AA54="","",VLOOKUP($AA54,試算索引!$B:$G,3,FALSE))</f>
        <v>300</v>
      </c>
      <c r="AD54" s="92">
        <f>IF($AA54="","",VLOOKUP($AA54,試算索引!$B:$G,4,FALSE))</f>
        <v>20</v>
      </c>
      <c r="AE54" s="92">
        <f>IF($AA54="","",VLOOKUP($AA54,試算索引!$B:$G,5,FALSE))</f>
        <v>10</v>
      </c>
      <c r="AF54" s="92">
        <f>IF($AA54="","",VLOOKUP($AA54,試算索引!$B:$G,6,FALSE))</f>
        <v>150</v>
      </c>
      <c r="AG54" s="92" t="str">
        <f t="shared" si="11"/>
        <v>3002</v>
      </c>
      <c r="AH54" s="92" t="str">
        <f t="shared" si="12"/>
        <v>3003</v>
      </c>
      <c r="AI54" s="92" t="str">
        <f t="shared" si="13"/>
        <v>3005</v>
      </c>
      <c r="AJ54" s="92" t="str">
        <f t="shared" si="14"/>
        <v>3004</v>
      </c>
      <c r="AK54" s="92"/>
      <c r="AL54" s="92"/>
      <c r="AM54" s="92"/>
      <c r="AN54" s="92"/>
      <c r="AO54" s="92">
        <v>30020020</v>
      </c>
      <c r="AP54" s="92">
        <v>30030020</v>
      </c>
      <c r="AQ54" s="92"/>
      <c r="AR54" s="92"/>
      <c r="AS54" s="92">
        <v>30050390</v>
      </c>
      <c r="AT54" s="92">
        <v>30040180</v>
      </c>
      <c r="AU54" s="92"/>
      <c r="AV54" s="92"/>
      <c r="AW54" s="40"/>
    </row>
    <row r="55" spans="1:49" ht="23.1" customHeight="1">
      <c r="A55" s="44">
        <v>1</v>
      </c>
      <c r="B55" s="45">
        <v>20030205</v>
      </c>
      <c r="C55" s="46">
        <v>20120015</v>
      </c>
      <c r="D55" s="45"/>
      <c r="E55" s="95">
        <v>20102002</v>
      </c>
      <c r="F55" s="92"/>
      <c r="G55" s="48">
        <v>2</v>
      </c>
      <c r="H55" s="48">
        <v>1</v>
      </c>
      <c r="I55" s="49"/>
      <c r="J55" s="48">
        <v>1</v>
      </c>
      <c r="K55" s="48">
        <v>0</v>
      </c>
      <c r="L55" s="48"/>
      <c r="M55" s="119">
        <v>30500001</v>
      </c>
      <c r="N55" s="119" t="s">
        <v>187</v>
      </c>
      <c r="O55" s="119">
        <v>8</v>
      </c>
      <c r="P55" s="119">
        <v>30600002</v>
      </c>
      <c r="Q55" s="48">
        <v>30620205</v>
      </c>
      <c r="R55" s="48"/>
      <c r="S55" s="48">
        <v>30720100</v>
      </c>
      <c r="T55" s="48">
        <v>20210015</v>
      </c>
      <c r="U55" s="45"/>
      <c r="V55" s="45"/>
      <c r="W55" s="45"/>
      <c r="X55" s="92">
        <f t="shared" si="2"/>
        <v>18000</v>
      </c>
      <c r="Y55" s="92">
        <v>20000</v>
      </c>
      <c r="Z55" s="92">
        <v>26000</v>
      </c>
      <c r="AA55" s="92" t="s">
        <v>297</v>
      </c>
      <c r="AB55" s="92">
        <f>IF($AA55="","",VLOOKUP($AA55,試算索引!$B:$G,2,FALSE))</f>
        <v>30</v>
      </c>
      <c r="AC55" s="92">
        <f>IF($AA55="","",VLOOKUP($AA55,試算索引!$B:$G,3,FALSE))</f>
        <v>380</v>
      </c>
      <c r="AD55" s="92">
        <f>IF($AA55="","",VLOOKUP($AA55,試算索引!$B:$G,4,FALSE))</f>
        <v>30</v>
      </c>
      <c r="AE55" s="92">
        <f>IF($AA55="","",VLOOKUP($AA55,試算索引!$B:$G,5,FALSE))</f>
        <v>30</v>
      </c>
      <c r="AF55" s="92">
        <f>IF($AA55="","",VLOOKUP($AA55,試算索引!$B:$G,6,FALSE))</f>
        <v>30</v>
      </c>
      <c r="AG55" s="92" t="str">
        <f t="shared" si="11"/>
        <v>3001</v>
      </c>
      <c r="AH55" s="92" t="str">
        <f t="shared" si="12"/>
        <v>3005</v>
      </c>
      <c r="AI55" s="92" t="str">
        <f t="shared" si="13"/>
        <v>3019</v>
      </c>
      <c r="AJ55" s="92" t="str">
        <f t="shared" si="14"/>
        <v>3000</v>
      </c>
      <c r="AK55" s="92">
        <v>31720002</v>
      </c>
      <c r="AL55" s="92">
        <v>2</v>
      </c>
      <c r="AM55" s="92"/>
      <c r="AN55" s="92"/>
      <c r="AO55" s="92">
        <v>30010240</v>
      </c>
      <c r="AP55" s="92">
        <v>30050070</v>
      </c>
      <c r="AQ55" s="92"/>
      <c r="AR55" s="92"/>
      <c r="AS55" s="92">
        <v>30190001</v>
      </c>
      <c r="AT55" s="92">
        <v>30000040</v>
      </c>
      <c r="AU55" s="92"/>
      <c r="AV55" s="92"/>
      <c r="AW55" s="40"/>
    </row>
    <row r="56" spans="1:49" ht="23.1" customHeight="1">
      <c r="A56" s="44">
        <v>1</v>
      </c>
      <c r="B56" s="45">
        <v>20030206</v>
      </c>
      <c r="C56" s="46">
        <v>20120016</v>
      </c>
      <c r="D56" s="45"/>
      <c r="E56" s="95">
        <v>20102002</v>
      </c>
      <c r="F56" s="92"/>
      <c r="G56" s="48">
        <v>2</v>
      </c>
      <c r="H56" s="48">
        <v>1</v>
      </c>
      <c r="I56" s="49"/>
      <c r="J56" s="48">
        <v>1</v>
      </c>
      <c r="K56" s="48">
        <v>0</v>
      </c>
      <c r="L56" s="48"/>
      <c r="M56" s="119">
        <v>30500001</v>
      </c>
      <c r="N56" s="119" t="s">
        <v>187</v>
      </c>
      <c r="O56" s="119">
        <v>8</v>
      </c>
      <c r="P56" s="119">
        <v>30600002</v>
      </c>
      <c r="Q56" s="48">
        <v>30620206</v>
      </c>
      <c r="R56" s="48"/>
      <c r="S56" s="48">
        <v>30720100</v>
      </c>
      <c r="T56" s="48">
        <v>20210016</v>
      </c>
      <c r="U56" s="45"/>
      <c r="V56" s="45"/>
      <c r="W56" s="45"/>
      <c r="X56" s="92">
        <f t="shared" si="2"/>
        <v>5400</v>
      </c>
      <c r="Y56" s="92">
        <v>6000</v>
      </c>
      <c r="Z56" s="92">
        <v>8300</v>
      </c>
      <c r="AA56" s="92" t="s">
        <v>306</v>
      </c>
      <c r="AB56" s="92">
        <f>IF($AA56="","",VLOOKUP($AA56,試算索引!$B:$G,2,FALSE))</f>
        <v>150</v>
      </c>
      <c r="AC56" s="92">
        <f>IF($AA56="","",VLOOKUP($AA56,試算索引!$B:$G,3,FALSE))</f>
        <v>20</v>
      </c>
      <c r="AD56" s="92">
        <f>IF($AA56="","",VLOOKUP($AA56,試算索引!$B:$G,4,FALSE))</f>
        <v>10</v>
      </c>
      <c r="AE56" s="92">
        <f>IF($AA56="","",VLOOKUP($AA56,試算索引!$B:$G,5,FALSE))</f>
        <v>300</v>
      </c>
      <c r="AF56" s="92">
        <f>IF($AA56="","",VLOOKUP($AA56,試算索引!$B:$G,6,FALSE))</f>
        <v>20</v>
      </c>
      <c r="AG56" s="92" t="str">
        <f>LEFT(AO56,4)</f>
        <v>3002</v>
      </c>
      <c r="AH56" s="92" t="str">
        <f>LEFT(AP56,4)</f>
        <v>3003</v>
      </c>
      <c r="AI56" s="92" t="str">
        <f>LEFT(AS56,4)</f>
        <v>3007</v>
      </c>
      <c r="AJ56" s="92" t="str">
        <f>LEFT(AT56,4)</f>
        <v>3000</v>
      </c>
      <c r="AK56" s="92"/>
      <c r="AL56" s="92"/>
      <c r="AM56" s="92"/>
      <c r="AN56" s="92"/>
      <c r="AO56" s="92">
        <v>30020190</v>
      </c>
      <c r="AP56" s="92">
        <v>30030190</v>
      </c>
      <c r="AQ56" s="92"/>
      <c r="AR56" s="92"/>
      <c r="AS56" s="92">
        <v>30070170</v>
      </c>
      <c r="AT56" s="92">
        <v>30000051</v>
      </c>
      <c r="AU56" s="92"/>
      <c r="AV56" s="92"/>
      <c r="AW56" s="40"/>
    </row>
    <row r="57" spans="1:49" ht="22.5" customHeight="1">
      <c r="A57" s="44">
        <v>1</v>
      </c>
      <c r="B57" s="45">
        <v>20030207</v>
      </c>
      <c r="C57" s="46">
        <v>20120017</v>
      </c>
      <c r="D57" s="45"/>
      <c r="E57" s="95">
        <v>20102002</v>
      </c>
      <c r="F57" s="92"/>
      <c r="G57" s="48">
        <v>2</v>
      </c>
      <c r="H57" s="48">
        <v>1</v>
      </c>
      <c r="I57" s="49"/>
      <c r="J57" s="48">
        <v>1</v>
      </c>
      <c r="K57" s="48">
        <v>0</v>
      </c>
      <c r="L57" s="48"/>
      <c r="M57" s="119">
        <v>30500001</v>
      </c>
      <c r="N57" s="119" t="s">
        <v>187</v>
      </c>
      <c r="O57" s="119">
        <v>8</v>
      </c>
      <c r="P57" s="119">
        <v>30600002</v>
      </c>
      <c r="Q57" s="48">
        <v>30620207</v>
      </c>
      <c r="R57" s="48"/>
      <c r="S57" s="48">
        <v>30720100</v>
      </c>
      <c r="T57" s="48">
        <v>20210017</v>
      </c>
      <c r="U57" s="45"/>
      <c r="V57" s="45"/>
      <c r="W57" s="45"/>
      <c r="X57" s="92">
        <f t="shared" si="2"/>
        <v>5670</v>
      </c>
      <c r="Y57" s="92">
        <v>6300</v>
      </c>
      <c r="Z57" s="92">
        <v>11000</v>
      </c>
      <c r="AA57" s="92" t="s">
        <v>305</v>
      </c>
      <c r="AB57" s="92">
        <f>IF($AA57="","",VLOOKUP($AA57,試算索引!$B:$G,2,FALSE))</f>
        <v>20</v>
      </c>
      <c r="AC57" s="92">
        <f>IF($AA57="","",VLOOKUP($AA57,試算索引!$B:$G,3,FALSE))</f>
        <v>20</v>
      </c>
      <c r="AD57" s="92">
        <f>IF($AA57="","",VLOOKUP($AA57,試算索引!$B:$G,4,FALSE))</f>
        <v>300</v>
      </c>
      <c r="AE57" s="92">
        <f>IF($AA57="","",VLOOKUP($AA57,試算索引!$B:$G,5,FALSE))</f>
        <v>10</v>
      </c>
      <c r="AF57" s="92">
        <f>IF($AA57="","",VLOOKUP($AA57,試算索引!$B:$G,6,FALSE))</f>
        <v>150</v>
      </c>
      <c r="AG57" s="92" t="str">
        <f t="shared" ref="AG57:AG60" si="15">LEFT(AO57,4)</f>
        <v>3002</v>
      </c>
      <c r="AH57" s="92" t="str">
        <f t="shared" ref="AH57:AH60" si="16">LEFT(AP57,4)</f>
        <v>3003</v>
      </c>
      <c r="AI57" s="92" t="str">
        <f t="shared" ref="AI57:AI60" si="17">LEFT(AS57,4)</f>
        <v>3000</v>
      </c>
      <c r="AJ57" s="92" t="str">
        <f t="shared" ref="AJ57:AJ60" si="18">LEFT(AT57,4)</f>
        <v>3005</v>
      </c>
      <c r="AK57" s="92"/>
      <c r="AL57" s="92"/>
      <c r="AM57" s="92"/>
      <c r="AN57" s="92"/>
      <c r="AO57" s="92">
        <v>30020220</v>
      </c>
      <c r="AP57" s="92">
        <v>30030020</v>
      </c>
      <c r="AQ57" s="92"/>
      <c r="AR57" s="92"/>
      <c r="AS57" s="92">
        <v>30000250</v>
      </c>
      <c r="AT57" s="92">
        <v>30050030</v>
      </c>
      <c r="AU57" s="92"/>
      <c r="AV57" s="92"/>
      <c r="AW57" s="40"/>
    </row>
    <row r="58" spans="1:49" ht="23.1" customHeight="1">
      <c r="A58" s="44">
        <v>1</v>
      </c>
      <c r="B58" s="45">
        <v>20030208</v>
      </c>
      <c r="C58" s="46">
        <v>20120018</v>
      </c>
      <c r="D58" s="45"/>
      <c r="E58" s="95">
        <v>20102002</v>
      </c>
      <c r="F58" s="92"/>
      <c r="G58" s="48">
        <v>2</v>
      </c>
      <c r="H58" s="48">
        <v>1</v>
      </c>
      <c r="I58" s="49"/>
      <c r="J58" s="48">
        <v>1</v>
      </c>
      <c r="K58" s="48">
        <v>0</v>
      </c>
      <c r="L58" s="48"/>
      <c r="M58" s="119">
        <v>30500001</v>
      </c>
      <c r="N58" s="119" t="s">
        <v>187</v>
      </c>
      <c r="O58" s="119">
        <v>8</v>
      </c>
      <c r="P58" s="119">
        <v>30600002</v>
      </c>
      <c r="Q58" s="48">
        <v>30620208</v>
      </c>
      <c r="R58" s="48"/>
      <c r="S58" s="48">
        <v>30720100</v>
      </c>
      <c r="T58" s="48">
        <v>20210018</v>
      </c>
      <c r="U58" s="45"/>
      <c r="V58" s="45"/>
      <c r="W58" s="45"/>
      <c r="X58" s="92">
        <f t="shared" si="2"/>
        <v>6300</v>
      </c>
      <c r="Y58" s="92">
        <v>7000</v>
      </c>
      <c r="Z58" s="92">
        <v>10000</v>
      </c>
      <c r="AA58" s="92" t="s">
        <v>311</v>
      </c>
      <c r="AB58" s="92">
        <f>IF($AA58="","",VLOOKUP($AA58,試算索引!$B:$G,2,FALSE))</f>
        <v>150</v>
      </c>
      <c r="AC58" s="92">
        <f>IF($AA58="","",VLOOKUP($AA58,試算索引!$B:$G,3,FALSE))</f>
        <v>20</v>
      </c>
      <c r="AD58" s="92">
        <f>IF($AA58="","",VLOOKUP($AA58,試算索引!$B:$G,4,FALSE))</f>
        <v>20</v>
      </c>
      <c r="AE58" s="92">
        <f>IF($AA58="","",VLOOKUP($AA58,試算索引!$B:$G,5,FALSE))</f>
        <v>10</v>
      </c>
      <c r="AF58" s="92">
        <f>IF($AA58="","",VLOOKUP($AA58,試算索引!$B:$G,6,FALSE))</f>
        <v>300</v>
      </c>
      <c r="AG58" s="92" t="str">
        <f t="shared" si="15"/>
        <v>3002</v>
      </c>
      <c r="AH58" s="92" t="str">
        <f t="shared" si="16"/>
        <v>3004</v>
      </c>
      <c r="AI58" s="92" t="str">
        <f t="shared" si="17"/>
        <v>3000</v>
      </c>
      <c r="AJ58" s="92" t="str">
        <f t="shared" si="18"/>
        <v>3005</v>
      </c>
      <c r="AK58" s="92"/>
      <c r="AL58" s="92"/>
      <c r="AM58" s="92"/>
      <c r="AN58" s="92"/>
      <c r="AO58" s="92">
        <v>30020200</v>
      </c>
      <c r="AP58" s="92">
        <v>30040170</v>
      </c>
      <c r="AQ58" s="92">
        <v>30030020</v>
      </c>
      <c r="AR58" s="92"/>
      <c r="AS58" s="92">
        <v>30000030</v>
      </c>
      <c r="AT58" s="92">
        <v>30050390</v>
      </c>
      <c r="AU58" s="92"/>
      <c r="AV58" s="92"/>
      <c r="AW58" s="40"/>
    </row>
    <row r="59" spans="1:49" ht="23.1" customHeight="1">
      <c r="A59" s="44">
        <v>1</v>
      </c>
      <c r="B59" s="45">
        <v>20030209</v>
      </c>
      <c r="C59" s="46">
        <v>20120019</v>
      </c>
      <c r="D59" s="45"/>
      <c r="E59" s="95">
        <v>20102002</v>
      </c>
      <c r="F59" s="92"/>
      <c r="G59" s="48">
        <v>2</v>
      </c>
      <c r="H59" s="48">
        <v>1</v>
      </c>
      <c r="I59" s="49"/>
      <c r="J59" s="48">
        <v>1</v>
      </c>
      <c r="K59" s="48">
        <v>0</v>
      </c>
      <c r="L59" s="48"/>
      <c r="M59" s="119">
        <v>30500001</v>
      </c>
      <c r="N59" s="119" t="s">
        <v>187</v>
      </c>
      <c r="O59" s="119">
        <v>8</v>
      </c>
      <c r="P59" s="119">
        <v>30600002</v>
      </c>
      <c r="Q59" s="48">
        <v>30620209</v>
      </c>
      <c r="R59" s="48"/>
      <c r="S59" s="48">
        <v>30720100</v>
      </c>
      <c r="T59" s="48">
        <v>20210019</v>
      </c>
      <c r="U59" s="45"/>
      <c r="V59" s="45"/>
      <c r="W59" s="45"/>
      <c r="X59" s="92">
        <f t="shared" si="2"/>
        <v>6030</v>
      </c>
      <c r="Y59" s="92">
        <v>6700</v>
      </c>
      <c r="Z59" s="92">
        <v>9800</v>
      </c>
      <c r="AA59" s="92" t="s">
        <v>295</v>
      </c>
      <c r="AB59" s="92">
        <f>IF($AA59="","",VLOOKUP($AA59,試算索引!$B:$G,2,FALSE))</f>
        <v>300</v>
      </c>
      <c r="AC59" s="92">
        <f>IF($AA59="","",VLOOKUP($AA59,試算索引!$B:$G,3,FALSE))</f>
        <v>20</v>
      </c>
      <c r="AD59" s="92">
        <f>IF($AA59="","",VLOOKUP($AA59,試算索引!$B:$G,4,FALSE))</f>
        <v>20</v>
      </c>
      <c r="AE59" s="92">
        <f>IF($AA59="","",VLOOKUP($AA59,試算索引!$B:$G,5,FALSE))</f>
        <v>10</v>
      </c>
      <c r="AF59" s="92">
        <f>IF($AA59="","",VLOOKUP($AA59,試算索引!$B:$G,6,FALSE))</f>
        <v>150</v>
      </c>
      <c r="AG59" s="92" t="str">
        <f t="shared" si="15"/>
        <v>3002</v>
      </c>
      <c r="AH59" s="92" t="str">
        <f t="shared" si="16"/>
        <v>3003</v>
      </c>
      <c r="AI59" s="92" t="str">
        <f t="shared" si="17"/>
        <v>3007</v>
      </c>
      <c r="AJ59" s="92" t="str">
        <f t="shared" si="18"/>
        <v>3005</v>
      </c>
      <c r="AK59" s="92"/>
      <c r="AL59" s="92"/>
      <c r="AM59" s="92"/>
      <c r="AN59" s="92"/>
      <c r="AO59" s="92">
        <v>30020020</v>
      </c>
      <c r="AP59" s="92">
        <v>30030160</v>
      </c>
      <c r="AQ59" s="92"/>
      <c r="AR59" s="92"/>
      <c r="AS59" s="92">
        <v>30070170</v>
      </c>
      <c r="AT59" s="92">
        <v>30050010</v>
      </c>
      <c r="AU59" s="92"/>
      <c r="AV59" s="92"/>
      <c r="AW59" s="40"/>
    </row>
    <row r="60" spans="1:49" ht="23.1" customHeight="1">
      <c r="A60" s="44">
        <v>1</v>
      </c>
      <c r="B60" s="45">
        <v>20030210</v>
      </c>
      <c r="C60" s="46">
        <v>20120020</v>
      </c>
      <c r="D60" s="45"/>
      <c r="E60" s="95">
        <v>20102002</v>
      </c>
      <c r="F60" s="92"/>
      <c r="G60" s="48">
        <v>2</v>
      </c>
      <c r="H60" s="48">
        <v>1</v>
      </c>
      <c r="I60" s="49"/>
      <c r="J60" s="48">
        <v>1</v>
      </c>
      <c r="K60" s="48">
        <v>0</v>
      </c>
      <c r="L60" s="48"/>
      <c r="M60" s="119">
        <v>30500001</v>
      </c>
      <c r="N60" s="119" t="s">
        <v>187</v>
      </c>
      <c r="O60" s="119">
        <v>8</v>
      </c>
      <c r="P60" s="119">
        <v>30600002</v>
      </c>
      <c r="Q60" s="48">
        <v>30620210</v>
      </c>
      <c r="R60" s="48"/>
      <c r="S60" s="48">
        <v>30720100</v>
      </c>
      <c r="T60" s="48">
        <v>20210020</v>
      </c>
      <c r="U60" s="45"/>
      <c r="V60" s="45"/>
      <c r="W60" s="45"/>
      <c r="X60" s="92">
        <f t="shared" si="2"/>
        <v>6300</v>
      </c>
      <c r="Y60" s="92">
        <v>7000</v>
      </c>
      <c r="Z60" s="92">
        <v>11000</v>
      </c>
      <c r="AA60" s="92" t="s">
        <v>314</v>
      </c>
      <c r="AB60" s="92">
        <f>IF($AA60="","",VLOOKUP($AA60,試算索引!$B:$G,2,FALSE))</f>
        <v>20</v>
      </c>
      <c r="AC60" s="92">
        <f>IF($AA60="","",VLOOKUP($AA60,試算索引!$B:$G,3,FALSE))</f>
        <v>20</v>
      </c>
      <c r="AD60" s="92">
        <f>IF($AA60="","",VLOOKUP($AA60,試算索引!$B:$G,4,FALSE))</f>
        <v>10</v>
      </c>
      <c r="AE60" s="92">
        <f>IF($AA60="","",VLOOKUP($AA60,試算索引!$B:$G,5,FALSE))</f>
        <v>150</v>
      </c>
      <c r="AF60" s="92">
        <f>IF($AA60="","",VLOOKUP($AA60,試算索引!$B:$G,6,FALSE))</f>
        <v>300</v>
      </c>
      <c r="AG60" s="92" t="str">
        <f t="shared" si="15"/>
        <v>3002</v>
      </c>
      <c r="AH60" s="92" t="str">
        <f t="shared" si="16"/>
        <v>3000</v>
      </c>
      <c r="AI60" s="92" t="str">
        <f t="shared" si="17"/>
        <v>3003</v>
      </c>
      <c r="AJ60" s="92" t="str">
        <f t="shared" si="18"/>
        <v>3005</v>
      </c>
      <c r="AK60" s="92">
        <v>31720001</v>
      </c>
      <c r="AL60" s="92">
        <v>3</v>
      </c>
      <c r="AM60" s="92"/>
      <c r="AN60" s="92"/>
      <c r="AO60" s="92">
        <v>30020260</v>
      </c>
      <c r="AP60" s="92">
        <v>30000240</v>
      </c>
      <c r="AQ60" s="92"/>
      <c r="AR60" s="92"/>
      <c r="AS60" s="92">
        <v>30030020</v>
      </c>
      <c r="AT60" s="92">
        <v>30050390</v>
      </c>
      <c r="AU60" s="92"/>
      <c r="AV60" s="92"/>
      <c r="AW60" s="40"/>
    </row>
    <row r="61" spans="1:49" ht="23.1" customHeight="1">
      <c r="A61" s="44">
        <v>1</v>
      </c>
      <c r="B61" s="45">
        <v>20030301</v>
      </c>
      <c r="C61" s="46">
        <v>20120021</v>
      </c>
      <c r="D61" s="45"/>
      <c r="E61" s="95">
        <v>20102003</v>
      </c>
      <c r="F61" s="92"/>
      <c r="G61" s="48">
        <v>2</v>
      </c>
      <c r="H61" s="48">
        <v>1</v>
      </c>
      <c r="I61" s="49"/>
      <c r="J61" s="48">
        <v>1</v>
      </c>
      <c r="K61" s="48">
        <v>0</v>
      </c>
      <c r="L61" s="48"/>
      <c r="M61" s="119">
        <v>30500001</v>
      </c>
      <c r="N61" s="119" t="s">
        <v>187</v>
      </c>
      <c r="O61" s="119">
        <v>8</v>
      </c>
      <c r="P61" s="119">
        <v>30600002</v>
      </c>
      <c r="Q61" s="48">
        <v>30620301</v>
      </c>
      <c r="R61" s="48"/>
      <c r="S61" s="48">
        <v>30720100</v>
      </c>
      <c r="T61" s="48">
        <v>20210021</v>
      </c>
      <c r="U61" s="45"/>
      <c r="V61" s="45"/>
      <c r="W61" s="45"/>
      <c r="X61" s="92">
        <f t="shared" si="2"/>
        <v>8100</v>
      </c>
      <c r="Y61" s="92">
        <v>9000</v>
      </c>
      <c r="Z61" s="92">
        <v>10000</v>
      </c>
      <c r="AA61" s="92" t="s">
        <v>292</v>
      </c>
      <c r="AB61" s="92">
        <f>IF($AA61="","",VLOOKUP($AA61,試算索引!$B:$G,2,FALSE))</f>
        <v>300</v>
      </c>
      <c r="AC61" s="92">
        <f>IF($AA61="","",VLOOKUP($AA61,試算索引!$B:$G,3,FALSE))</f>
        <v>150</v>
      </c>
      <c r="AD61" s="92">
        <f>IF($AA61="","",VLOOKUP($AA61,試算索引!$B:$G,4,FALSE))</f>
        <v>20</v>
      </c>
      <c r="AE61" s="92">
        <f>IF($AA61="","",VLOOKUP($AA61,試算索引!$B:$G,5,FALSE))</f>
        <v>20</v>
      </c>
      <c r="AF61" s="92">
        <f>IF($AA61="","",VLOOKUP($AA61,試算索引!$B:$G,6,FALSE))</f>
        <v>10</v>
      </c>
      <c r="AG61" s="92" t="str">
        <f>LEFT(AO61,4)</f>
        <v>3001</v>
      </c>
      <c r="AH61" s="92" t="str">
        <f>LEFT(AP61,4)</f>
        <v>3019</v>
      </c>
      <c r="AI61" s="92" t="str">
        <f>LEFT(AS61,4)</f>
        <v>3000</v>
      </c>
      <c r="AJ61" s="92" t="str">
        <f>LEFT(AT61,4)</f>
        <v>3020</v>
      </c>
      <c r="AK61" s="92"/>
      <c r="AL61" s="92"/>
      <c r="AM61" s="92"/>
      <c r="AN61" s="92"/>
      <c r="AO61" s="125">
        <v>30010011</v>
      </c>
      <c r="AP61" s="125">
        <v>30190001</v>
      </c>
      <c r="AQ61" s="125"/>
      <c r="AR61" s="125"/>
      <c r="AS61" s="125">
        <v>30000021</v>
      </c>
      <c r="AT61" s="125">
        <v>30200000</v>
      </c>
      <c r="AU61" s="124"/>
      <c r="AV61" s="124"/>
      <c r="AW61" s="40"/>
    </row>
    <row r="62" spans="1:49" ht="23.1" customHeight="1">
      <c r="A62" s="44">
        <v>1</v>
      </c>
      <c r="B62" s="45">
        <v>20030302</v>
      </c>
      <c r="C62" s="46">
        <v>20120022</v>
      </c>
      <c r="D62" s="45"/>
      <c r="E62" s="95">
        <v>20102003</v>
      </c>
      <c r="F62" s="92"/>
      <c r="G62" s="48">
        <v>2</v>
      </c>
      <c r="H62" s="48">
        <v>1</v>
      </c>
      <c r="I62" s="49"/>
      <c r="J62" s="48">
        <v>1</v>
      </c>
      <c r="K62" s="48">
        <v>0</v>
      </c>
      <c r="L62" s="48"/>
      <c r="M62" s="119">
        <v>30500001</v>
      </c>
      <c r="N62" s="119" t="s">
        <v>187</v>
      </c>
      <c r="O62" s="119">
        <v>8</v>
      </c>
      <c r="P62" s="119">
        <v>30600002</v>
      </c>
      <c r="Q62" s="48">
        <v>30620302</v>
      </c>
      <c r="R62" s="48"/>
      <c r="S62" s="48">
        <v>30720100</v>
      </c>
      <c r="T62" s="48">
        <v>20210022</v>
      </c>
      <c r="U62" s="45"/>
      <c r="V62" s="45"/>
      <c r="W62" s="45"/>
      <c r="X62" s="92">
        <f t="shared" si="2"/>
        <v>9000</v>
      </c>
      <c r="Y62" s="92">
        <v>10000</v>
      </c>
      <c r="Z62" s="92">
        <v>12000</v>
      </c>
      <c r="AA62" s="92" t="s">
        <v>296</v>
      </c>
      <c r="AB62" s="92">
        <f>IF($AA62="","",VLOOKUP($AA62,試算索引!$B:$G,2,FALSE))</f>
        <v>150</v>
      </c>
      <c r="AC62" s="92">
        <f>IF($AA62="","",VLOOKUP($AA62,試算索引!$B:$G,3,FALSE))</f>
        <v>300</v>
      </c>
      <c r="AD62" s="92">
        <f>IF($AA62="","",VLOOKUP($AA62,試算索引!$B:$G,4,FALSE))</f>
        <v>20</v>
      </c>
      <c r="AE62" s="92">
        <f>IF($AA62="","",VLOOKUP($AA62,試算索引!$B:$G,5,FALSE))</f>
        <v>20</v>
      </c>
      <c r="AF62" s="92">
        <f>IF($AA62="","",VLOOKUP($AA62,試算索引!$B:$G,6,FALSE))</f>
        <v>10</v>
      </c>
      <c r="AG62" s="92" t="str">
        <f t="shared" ref="AG62:AG65" si="19">LEFT(AO62,4)</f>
        <v>3002</v>
      </c>
      <c r="AH62" s="92" t="str">
        <f t="shared" ref="AH62:AH65" si="20">LEFT(AP62,4)</f>
        <v>3003</v>
      </c>
      <c r="AI62" s="92" t="str">
        <f t="shared" ref="AI62:AI65" si="21">LEFT(AS62,4)</f>
        <v>3000</v>
      </c>
      <c r="AJ62" s="92" t="str">
        <f t="shared" ref="AJ62:AJ65" si="22">LEFT(AT62,4)</f>
        <v>3005</v>
      </c>
      <c r="AK62" s="92"/>
      <c r="AL62" s="92"/>
      <c r="AM62" s="92"/>
      <c r="AN62" s="92"/>
      <c r="AO62" s="125">
        <v>30020030</v>
      </c>
      <c r="AP62" s="125">
        <v>30030030</v>
      </c>
      <c r="AQ62" s="125"/>
      <c r="AR62" s="125"/>
      <c r="AS62" s="125">
        <v>30000070</v>
      </c>
      <c r="AT62" s="125">
        <v>30050380</v>
      </c>
      <c r="AU62" s="124"/>
      <c r="AV62" s="124"/>
      <c r="AW62" s="40"/>
    </row>
    <row r="63" spans="1:49" ht="23.1" customHeight="1">
      <c r="A63" s="44">
        <v>1</v>
      </c>
      <c r="B63" s="45">
        <v>20030303</v>
      </c>
      <c r="C63" s="46">
        <v>20120023</v>
      </c>
      <c r="D63" s="45"/>
      <c r="E63" s="95">
        <v>20102003</v>
      </c>
      <c r="F63" s="92"/>
      <c r="G63" s="48">
        <v>2</v>
      </c>
      <c r="H63" s="48">
        <v>1</v>
      </c>
      <c r="I63" s="49"/>
      <c r="J63" s="48">
        <v>1</v>
      </c>
      <c r="K63" s="48">
        <v>0</v>
      </c>
      <c r="L63" s="48"/>
      <c r="M63" s="119">
        <v>30500001</v>
      </c>
      <c r="N63" s="119" t="s">
        <v>187</v>
      </c>
      <c r="O63" s="119">
        <v>8</v>
      </c>
      <c r="P63" s="119">
        <v>30600002</v>
      </c>
      <c r="Q63" s="48">
        <v>30620303</v>
      </c>
      <c r="R63" s="48"/>
      <c r="S63" s="48">
        <v>30720100</v>
      </c>
      <c r="T63" s="48">
        <v>20210023</v>
      </c>
      <c r="U63" s="45"/>
      <c r="V63" s="45"/>
      <c r="W63" s="45"/>
      <c r="X63" s="92">
        <f>Y63*0.9</f>
        <v>5508</v>
      </c>
      <c r="Y63" s="92">
        <v>6120</v>
      </c>
      <c r="Z63" s="92">
        <v>6800</v>
      </c>
      <c r="AA63" s="92" t="s">
        <v>308</v>
      </c>
      <c r="AB63" s="92">
        <f>IF($AA63="","",VLOOKUP($AA63,試算索引!$B:$G,2,FALSE))</f>
        <v>20</v>
      </c>
      <c r="AC63" s="92">
        <f>IF($AA63="","",VLOOKUP($AA63,試算索引!$B:$G,3,FALSE))</f>
        <v>10</v>
      </c>
      <c r="AD63" s="92">
        <f>IF($AA63="","",VLOOKUP($AA63,試算索引!$B:$G,4,FALSE))</f>
        <v>150</v>
      </c>
      <c r="AE63" s="92">
        <f>IF($AA63="","",VLOOKUP($AA63,試算索引!$B:$G,5,FALSE))</f>
        <v>300</v>
      </c>
      <c r="AF63" s="92">
        <f>IF($AA63="","",VLOOKUP($AA63,試算索引!$B:$G,6,FALSE))</f>
        <v>20</v>
      </c>
      <c r="AG63" s="92" t="str">
        <f t="shared" si="19"/>
        <v>3002</v>
      </c>
      <c r="AH63" s="92" t="str">
        <f t="shared" si="20"/>
        <v>3003</v>
      </c>
      <c r="AI63" s="92" t="str">
        <f t="shared" si="21"/>
        <v>3000</v>
      </c>
      <c r="AJ63" s="92" t="str">
        <f t="shared" si="22"/>
        <v>3005</v>
      </c>
      <c r="AK63" s="92"/>
      <c r="AL63" s="92"/>
      <c r="AM63" s="92"/>
      <c r="AN63" s="92"/>
      <c r="AO63" s="125">
        <v>30020120</v>
      </c>
      <c r="AP63" s="125">
        <v>30030120</v>
      </c>
      <c r="AQ63" s="125"/>
      <c r="AR63" s="125"/>
      <c r="AS63" s="125">
        <v>30000270</v>
      </c>
      <c r="AT63" s="125">
        <v>30050300</v>
      </c>
      <c r="AU63" s="124"/>
      <c r="AV63" s="124"/>
      <c r="AW63" s="40"/>
    </row>
    <row r="64" spans="1:49" ht="23.1" customHeight="1">
      <c r="A64" s="44">
        <v>1</v>
      </c>
      <c r="B64" s="45">
        <v>20030304</v>
      </c>
      <c r="C64" s="46">
        <v>20120024</v>
      </c>
      <c r="D64" s="45"/>
      <c r="E64" s="95">
        <v>20102003</v>
      </c>
      <c r="F64" s="92"/>
      <c r="G64" s="48">
        <v>2</v>
      </c>
      <c r="H64" s="48">
        <v>1</v>
      </c>
      <c r="I64" s="49"/>
      <c r="J64" s="48">
        <v>1</v>
      </c>
      <c r="K64" s="48">
        <v>0</v>
      </c>
      <c r="L64" s="48"/>
      <c r="M64" s="119">
        <v>30500001</v>
      </c>
      <c r="N64" s="119" t="s">
        <v>187</v>
      </c>
      <c r="O64" s="119">
        <v>8</v>
      </c>
      <c r="P64" s="119">
        <v>30600002</v>
      </c>
      <c r="Q64" s="48">
        <v>30620304</v>
      </c>
      <c r="R64" s="48"/>
      <c r="S64" s="48">
        <v>30720100</v>
      </c>
      <c r="T64" s="48">
        <v>20210024</v>
      </c>
      <c r="U64" s="45"/>
      <c r="V64" s="45"/>
      <c r="W64" s="45"/>
      <c r="X64" s="92">
        <f t="shared" ref="X64:X70" si="23">Y64*0.9</f>
        <v>5400</v>
      </c>
      <c r="Y64" s="92">
        <v>6000</v>
      </c>
      <c r="Z64" s="92">
        <v>13000</v>
      </c>
      <c r="AA64" s="92" t="s">
        <v>314</v>
      </c>
      <c r="AB64" s="92">
        <f>IF($AA64="","",VLOOKUP($AA64,試算索引!$B:$G,2,FALSE))</f>
        <v>20</v>
      </c>
      <c r="AC64" s="92">
        <f>IF($AA64="","",VLOOKUP($AA64,試算索引!$B:$G,3,FALSE))</f>
        <v>20</v>
      </c>
      <c r="AD64" s="92">
        <f>IF($AA64="","",VLOOKUP($AA64,試算索引!$B:$G,4,FALSE))</f>
        <v>10</v>
      </c>
      <c r="AE64" s="92">
        <f>IF($AA64="","",VLOOKUP($AA64,試算索引!$B:$G,5,FALSE))</f>
        <v>150</v>
      </c>
      <c r="AF64" s="92">
        <f>IF($AA64="","",VLOOKUP($AA64,試算索引!$B:$G,6,FALSE))</f>
        <v>300</v>
      </c>
      <c r="AG64" s="92" t="str">
        <f t="shared" si="19"/>
        <v>3002</v>
      </c>
      <c r="AH64" s="92" t="str">
        <f t="shared" si="20"/>
        <v>3003</v>
      </c>
      <c r="AI64" s="92" t="str">
        <f t="shared" si="21"/>
        <v>3000</v>
      </c>
      <c r="AJ64" s="92" t="str">
        <f t="shared" si="22"/>
        <v>3005</v>
      </c>
      <c r="AK64" s="92"/>
      <c r="AL64" s="92"/>
      <c r="AM64" s="92"/>
      <c r="AN64" s="92"/>
      <c r="AO64" s="125">
        <v>30020020</v>
      </c>
      <c r="AP64" s="125">
        <v>30030120</v>
      </c>
      <c r="AQ64" s="125"/>
      <c r="AR64" s="125"/>
      <c r="AS64" s="125">
        <v>30000240</v>
      </c>
      <c r="AT64" s="125">
        <v>30050400</v>
      </c>
      <c r="AU64" s="124"/>
      <c r="AV64" s="124"/>
      <c r="AW64" s="40"/>
    </row>
    <row r="65" spans="1:49" ht="23.1" customHeight="1">
      <c r="A65" s="44">
        <v>1</v>
      </c>
      <c r="B65" s="45">
        <v>20030305</v>
      </c>
      <c r="C65" s="46">
        <v>20120025</v>
      </c>
      <c r="D65" s="45"/>
      <c r="E65" s="95">
        <v>20102003</v>
      </c>
      <c r="F65" s="92"/>
      <c r="G65" s="48">
        <v>2</v>
      </c>
      <c r="H65" s="48">
        <v>1</v>
      </c>
      <c r="I65" s="49"/>
      <c r="J65" s="48">
        <v>1</v>
      </c>
      <c r="K65" s="48">
        <v>0</v>
      </c>
      <c r="L65" s="48"/>
      <c r="M65" s="119">
        <v>30500001</v>
      </c>
      <c r="N65" s="119" t="s">
        <v>187</v>
      </c>
      <c r="O65" s="119">
        <v>8</v>
      </c>
      <c r="P65" s="119">
        <v>30600002</v>
      </c>
      <c r="Q65" s="48">
        <v>30620305</v>
      </c>
      <c r="R65" s="48"/>
      <c r="S65" s="48">
        <v>30720100</v>
      </c>
      <c r="T65" s="48">
        <v>20210025</v>
      </c>
      <c r="U65" s="45"/>
      <c r="V65" s="45"/>
      <c r="W65" s="45"/>
      <c r="X65" s="92">
        <f t="shared" si="23"/>
        <v>8100</v>
      </c>
      <c r="Y65" s="92">
        <v>9000</v>
      </c>
      <c r="Z65" s="92">
        <v>19000</v>
      </c>
      <c r="AA65" s="92" t="s">
        <v>291</v>
      </c>
      <c r="AB65" s="92">
        <f>IF($AA65="","",VLOOKUP($AA65,試算索引!$B:$G,2,FALSE))</f>
        <v>380</v>
      </c>
      <c r="AC65" s="92">
        <f>IF($AA65="","",VLOOKUP($AA65,試算索引!$B:$G,3,FALSE))</f>
        <v>30</v>
      </c>
      <c r="AD65" s="92">
        <f>IF($AA65="","",VLOOKUP($AA65,試算索引!$B:$G,4,FALSE))</f>
        <v>30</v>
      </c>
      <c r="AE65" s="92">
        <f>IF($AA65="","",VLOOKUP($AA65,試算索引!$B:$G,5,FALSE))</f>
        <v>30</v>
      </c>
      <c r="AF65" s="92">
        <f>IF($AA65="","",VLOOKUP($AA65,試算索引!$B:$G,6,FALSE))</f>
        <v>30</v>
      </c>
      <c r="AG65" s="92" t="str">
        <f t="shared" si="19"/>
        <v>3001</v>
      </c>
      <c r="AH65" s="92" t="str">
        <f t="shared" si="20"/>
        <v>3005</v>
      </c>
      <c r="AI65" s="92" t="str">
        <f t="shared" si="21"/>
        <v>3007</v>
      </c>
      <c r="AJ65" s="92" t="str">
        <f t="shared" si="22"/>
        <v>3012</v>
      </c>
      <c r="AK65" s="92">
        <v>31720002</v>
      </c>
      <c r="AL65" s="92">
        <v>6</v>
      </c>
      <c r="AM65" s="92"/>
      <c r="AN65" s="92"/>
      <c r="AO65" s="124">
        <v>30010050</v>
      </c>
      <c r="AP65" s="124">
        <v>30050070</v>
      </c>
      <c r="AQ65" s="124">
        <v>30000080</v>
      </c>
      <c r="AR65" s="124">
        <v>30160010</v>
      </c>
      <c r="AS65" s="124">
        <v>30070030</v>
      </c>
      <c r="AT65" s="124">
        <v>30120050</v>
      </c>
      <c r="AU65" s="124">
        <v>30090140</v>
      </c>
      <c r="AV65" s="124"/>
      <c r="AW65" s="40"/>
    </row>
    <row r="66" spans="1:49" ht="23.1" customHeight="1">
      <c r="A66" s="44">
        <v>1</v>
      </c>
      <c r="B66" s="45">
        <v>20030306</v>
      </c>
      <c r="C66" s="46">
        <v>20120026</v>
      </c>
      <c r="D66" s="45"/>
      <c r="E66" s="95">
        <v>20102003</v>
      </c>
      <c r="F66" s="92"/>
      <c r="G66" s="48">
        <v>2</v>
      </c>
      <c r="H66" s="48">
        <v>1</v>
      </c>
      <c r="I66" s="49"/>
      <c r="J66" s="48">
        <v>1</v>
      </c>
      <c r="K66" s="48">
        <v>0</v>
      </c>
      <c r="L66" s="48"/>
      <c r="M66" s="119">
        <v>30500001</v>
      </c>
      <c r="N66" s="119" t="s">
        <v>187</v>
      </c>
      <c r="O66" s="119">
        <v>8</v>
      </c>
      <c r="P66" s="119">
        <v>30600002</v>
      </c>
      <c r="Q66" s="48">
        <v>30620306</v>
      </c>
      <c r="R66" s="48"/>
      <c r="S66" s="48">
        <v>30720100</v>
      </c>
      <c r="T66" s="48">
        <v>20210026</v>
      </c>
      <c r="U66" s="45"/>
      <c r="V66" s="45"/>
      <c r="W66" s="45"/>
      <c r="X66" s="126">
        <f t="shared" si="23"/>
        <v>6750</v>
      </c>
      <c r="Y66" s="126">
        <v>7500</v>
      </c>
      <c r="Z66" s="126">
        <v>12000</v>
      </c>
      <c r="AA66" s="92" t="s">
        <v>312</v>
      </c>
      <c r="AB66" s="92">
        <f>IF($AA66="","",VLOOKUP($AA66,試算索引!$B:$G,2,FALSE))</f>
        <v>10</v>
      </c>
      <c r="AC66" s="92">
        <f>IF($AA66="","",VLOOKUP($AA66,試算索引!$B:$G,3,FALSE))</f>
        <v>150</v>
      </c>
      <c r="AD66" s="92">
        <f>IF($AA66="","",VLOOKUP($AA66,試算索引!$B:$G,4,FALSE))</f>
        <v>20</v>
      </c>
      <c r="AE66" s="92">
        <f>IF($AA66="","",VLOOKUP($AA66,試算索引!$B:$G,5,FALSE))</f>
        <v>20</v>
      </c>
      <c r="AF66" s="92">
        <f>IF($AA66="","",VLOOKUP($AA66,試算索引!$B:$G,6,FALSE))</f>
        <v>300</v>
      </c>
      <c r="AG66" s="92" t="str">
        <f>LEFT(AO66,4)</f>
        <v>3002</v>
      </c>
      <c r="AH66" s="92" t="str">
        <f>LEFT(AP66,4)</f>
        <v>3003</v>
      </c>
      <c r="AI66" s="92" t="str">
        <f>LEFT(AS66,4)</f>
        <v>3004</v>
      </c>
      <c r="AJ66" s="92" t="str">
        <f>LEFT(AT66,4)</f>
        <v>3005</v>
      </c>
      <c r="AK66" s="92"/>
      <c r="AL66" s="92"/>
      <c r="AM66" s="92"/>
      <c r="AN66" s="92"/>
      <c r="AO66" s="124">
        <v>30020030</v>
      </c>
      <c r="AP66" s="124">
        <v>30030200</v>
      </c>
      <c r="AQ66" s="124">
        <v>30000030</v>
      </c>
      <c r="AR66" s="124"/>
      <c r="AS66" s="124">
        <v>30040160</v>
      </c>
      <c r="AT66" s="124">
        <v>30050380</v>
      </c>
      <c r="AU66" s="124"/>
      <c r="AV66" s="124"/>
      <c r="AW66" s="40"/>
    </row>
    <row r="67" spans="1:49" ht="23.1" customHeight="1">
      <c r="A67" s="44">
        <v>1</v>
      </c>
      <c r="B67" s="45">
        <v>20030307</v>
      </c>
      <c r="C67" s="46">
        <v>20120027</v>
      </c>
      <c r="D67" s="45"/>
      <c r="E67" s="95">
        <v>20102003</v>
      </c>
      <c r="F67" s="92"/>
      <c r="G67" s="48">
        <v>2</v>
      </c>
      <c r="H67" s="48">
        <v>1</v>
      </c>
      <c r="I67" s="49"/>
      <c r="J67" s="48">
        <v>1</v>
      </c>
      <c r="K67" s="48">
        <v>0</v>
      </c>
      <c r="L67" s="48"/>
      <c r="M67" s="119">
        <v>30500001</v>
      </c>
      <c r="N67" s="119" t="s">
        <v>187</v>
      </c>
      <c r="O67" s="119">
        <v>8</v>
      </c>
      <c r="P67" s="119">
        <v>30600002</v>
      </c>
      <c r="Q67" s="48">
        <v>30620307</v>
      </c>
      <c r="R67" s="48"/>
      <c r="S67" s="48">
        <v>30720100</v>
      </c>
      <c r="T67" s="48">
        <v>20210027</v>
      </c>
      <c r="U67" s="45"/>
      <c r="V67" s="45"/>
      <c r="W67" s="45"/>
      <c r="X67" s="126">
        <f t="shared" si="23"/>
        <v>17100</v>
      </c>
      <c r="Y67" s="126">
        <v>19000</v>
      </c>
      <c r="Z67" s="126">
        <v>25000</v>
      </c>
      <c r="AA67" s="92" t="s">
        <v>292</v>
      </c>
      <c r="AB67" s="92">
        <f>IF($AA67="","",VLOOKUP($AA67,試算索引!$B:$G,2,FALSE))</f>
        <v>300</v>
      </c>
      <c r="AC67" s="92">
        <f>IF($AA67="","",VLOOKUP($AA67,試算索引!$B:$G,3,FALSE))</f>
        <v>150</v>
      </c>
      <c r="AD67" s="92">
        <f>IF($AA67="","",VLOOKUP($AA67,試算索引!$B:$G,4,FALSE))</f>
        <v>20</v>
      </c>
      <c r="AE67" s="92">
        <f>IF($AA67="","",VLOOKUP($AA67,試算索引!$B:$G,5,FALSE))</f>
        <v>20</v>
      </c>
      <c r="AF67" s="92">
        <f>IF($AA67="","",VLOOKUP($AA67,試算索引!$B:$G,6,FALSE))</f>
        <v>10</v>
      </c>
      <c r="AG67" s="92" t="str">
        <f>LEFT(AO67,4)</f>
        <v>3005</v>
      </c>
      <c r="AH67" s="92" t="str">
        <f t="shared" ref="AH67:AH70" si="24">LEFT(AP67,4)</f>
        <v>3001</v>
      </c>
      <c r="AI67" s="92" t="str">
        <f t="shared" ref="AI67:AI70" si="25">LEFT(AS67,4)</f>
        <v>3020</v>
      </c>
      <c r="AJ67" s="92" t="str">
        <f t="shared" ref="AJ67:AJ70" si="26">LEFT(AT67,4)</f>
        <v>3004</v>
      </c>
      <c r="AK67" s="92"/>
      <c r="AL67" s="92"/>
      <c r="AM67" s="92"/>
      <c r="AN67" s="92"/>
      <c r="AO67" s="124">
        <v>30050011</v>
      </c>
      <c r="AP67" s="124">
        <v>30010011</v>
      </c>
      <c r="AQ67" s="124">
        <v>30000021</v>
      </c>
      <c r="AR67" s="124"/>
      <c r="AS67" s="124">
        <v>30200001</v>
      </c>
      <c r="AT67" s="124">
        <v>30040001</v>
      </c>
      <c r="AU67" s="124"/>
      <c r="AV67" s="124"/>
      <c r="AW67" s="40"/>
    </row>
    <row r="68" spans="1:49" ht="23.1" customHeight="1">
      <c r="A68" s="44">
        <v>1</v>
      </c>
      <c r="B68" s="45">
        <v>20030308</v>
      </c>
      <c r="C68" s="46">
        <v>20120028</v>
      </c>
      <c r="D68" s="45"/>
      <c r="E68" s="95">
        <v>20102003</v>
      </c>
      <c r="F68" s="92"/>
      <c r="G68" s="48">
        <v>2</v>
      </c>
      <c r="H68" s="48">
        <v>1</v>
      </c>
      <c r="I68" s="49"/>
      <c r="J68" s="48">
        <v>1</v>
      </c>
      <c r="K68" s="48">
        <v>0</v>
      </c>
      <c r="L68" s="48"/>
      <c r="M68" s="119">
        <v>30500001</v>
      </c>
      <c r="N68" s="119" t="s">
        <v>187</v>
      </c>
      <c r="O68" s="119">
        <v>8</v>
      </c>
      <c r="P68" s="119">
        <v>30600002</v>
      </c>
      <c r="Q68" s="48">
        <v>30620308</v>
      </c>
      <c r="R68" s="48"/>
      <c r="S68" s="48">
        <v>30720100</v>
      </c>
      <c r="T68" s="48">
        <v>20210028</v>
      </c>
      <c r="U68" s="45"/>
      <c r="V68" s="45"/>
      <c r="W68" s="45"/>
      <c r="X68" s="126">
        <f t="shared" si="23"/>
        <v>10800</v>
      </c>
      <c r="Y68" s="126">
        <v>12000</v>
      </c>
      <c r="Z68" s="126">
        <v>19000</v>
      </c>
      <c r="AA68" s="92" t="s">
        <v>299</v>
      </c>
      <c r="AB68" s="92">
        <f>IF($AA68="","",VLOOKUP($AA68,試算索引!$B:$G,2,FALSE))</f>
        <v>20</v>
      </c>
      <c r="AC68" s="92">
        <f>IF($AA68="","",VLOOKUP($AA68,試算索引!$B:$G,3,FALSE))</f>
        <v>300</v>
      </c>
      <c r="AD68" s="92">
        <f>IF($AA68="","",VLOOKUP($AA68,試算索引!$B:$G,4,FALSE))</f>
        <v>10</v>
      </c>
      <c r="AE68" s="92">
        <f>IF($AA68="","",VLOOKUP($AA68,試算索引!$B:$G,5,FALSE))</f>
        <v>150</v>
      </c>
      <c r="AF68" s="92">
        <f>IF($AA68="","",VLOOKUP($AA68,試算索引!$B:$G,6,FALSE))</f>
        <v>20</v>
      </c>
      <c r="AG68" s="92" t="str">
        <f t="shared" ref="AG68:AG70" si="27">LEFT(AO68,4)</f>
        <v>3001</v>
      </c>
      <c r="AH68" s="92" t="str">
        <f t="shared" si="24"/>
        <v>3000</v>
      </c>
      <c r="AI68" s="92" t="str">
        <f t="shared" si="25"/>
        <v>3020</v>
      </c>
      <c r="AJ68" s="92" t="str">
        <f t="shared" si="26"/>
        <v>3010</v>
      </c>
      <c r="AK68" s="92"/>
      <c r="AL68" s="92"/>
      <c r="AM68" s="92"/>
      <c r="AN68" s="92"/>
      <c r="AO68" s="124">
        <v>30010030</v>
      </c>
      <c r="AP68" s="124">
        <v>30000050</v>
      </c>
      <c r="AQ68" s="124">
        <v>30050040</v>
      </c>
      <c r="AR68" s="124"/>
      <c r="AS68" s="124">
        <v>30200020</v>
      </c>
      <c r="AT68" s="124">
        <v>30100110</v>
      </c>
      <c r="AU68" s="124">
        <v>30080000</v>
      </c>
      <c r="AV68" s="124"/>
      <c r="AW68" s="40"/>
    </row>
    <row r="69" spans="1:49" ht="23.1" customHeight="1">
      <c r="A69" s="44">
        <v>1</v>
      </c>
      <c r="B69" s="45">
        <v>20030309</v>
      </c>
      <c r="C69" s="46">
        <v>20120029</v>
      </c>
      <c r="D69" s="45"/>
      <c r="E69" s="95">
        <v>20102003</v>
      </c>
      <c r="F69" s="92"/>
      <c r="G69" s="48">
        <v>2</v>
      </c>
      <c r="H69" s="48">
        <v>1</v>
      </c>
      <c r="I69" s="49"/>
      <c r="J69" s="48">
        <v>1</v>
      </c>
      <c r="K69" s="48">
        <v>0</v>
      </c>
      <c r="L69" s="48"/>
      <c r="M69" s="119">
        <v>30500001</v>
      </c>
      <c r="N69" s="119" t="s">
        <v>187</v>
      </c>
      <c r="O69" s="119">
        <v>8</v>
      </c>
      <c r="P69" s="119">
        <v>30600002</v>
      </c>
      <c r="Q69" s="48">
        <v>30620309</v>
      </c>
      <c r="R69" s="48"/>
      <c r="S69" s="48">
        <v>30720100</v>
      </c>
      <c r="T69" s="48">
        <v>20210029</v>
      </c>
      <c r="U69" s="45"/>
      <c r="V69" s="45"/>
      <c r="W69" s="45"/>
      <c r="X69" s="126">
        <f t="shared" si="23"/>
        <v>7200</v>
      </c>
      <c r="Y69" s="126">
        <v>8000</v>
      </c>
      <c r="Z69" s="126">
        <v>13000</v>
      </c>
      <c r="AA69" s="92" t="s">
        <v>306</v>
      </c>
      <c r="AB69" s="92">
        <f>IF($AA69="","",VLOOKUP($AA69,試算索引!$B:$G,2,FALSE))</f>
        <v>150</v>
      </c>
      <c r="AC69" s="92">
        <f>IF($AA69="","",VLOOKUP($AA69,試算索引!$B:$G,3,FALSE))</f>
        <v>20</v>
      </c>
      <c r="AD69" s="92">
        <f>IF($AA69="","",VLOOKUP($AA69,試算索引!$B:$G,4,FALSE))</f>
        <v>10</v>
      </c>
      <c r="AE69" s="92">
        <f>IF($AA69="","",VLOOKUP($AA69,試算索引!$B:$G,5,FALSE))</f>
        <v>300</v>
      </c>
      <c r="AF69" s="92">
        <f>IF($AA69="","",VLOOKUP($AA69,試算索引!$B:$G,6,FALSE))</f>
        <v>20</v>
      </c>
      <c r="AG69" s="92" t="str">
        <f t="shared" si="27"/>
        <v>3001</v>
      </c>
      <c r="AH69" s="92" t="str">
        <f t="shared" si="24"/>
        <v>3007</v>
      </c>
      <c r="AI69" s="92" t="str">
        <f t="shared" si="25"/>
        <v>3000</v>
      </c>
      <c r="AJ69" s="92" t="str">
        <f t="shared" si="26"/>
        <v>3005</v>
      </c>
      <c r="AK69" s="92"/>
      <c r="AL69" s="92"/>
      <c r="AM69" s="92"/>
      <c r="AN69" s="92"/>
      <c r="AO69" s="124">
        <v>30010210</v>
      </c>
      <c r="AP69" s="124">
        <v>30070170</v>
      </c>
      <c r="AQ69" s="124"/>
      <c r="AR69" s="124"/>
      <c r="AS69" s="124">
        <v>30000410</v>
      </c>
      <c r="AT69" s="124">
        <v>30050230</v>
      </c>
      <c r="AU69" s="124"/>
      <c r="AV69" s="124"/>
      <c r="AW69" s="40"/>
    </row>
    <row r="70" spans="1:49" ht="23.1" customHeight="1">
      <c r="A70" s="44">
        <v>1</v>
      </c>
      <c r="B70" s="45">
        <v>20030310</v>
      </c>
      <c r="C70" s="46">
        <v>20120030</v>
      </c>
      <c r="D70" s="45"/>
      <c r="E70" s="95">
        <v>20102003</v>
      </c>
      <c r="F70" s="92"/>
      <c r="G70" s="48">
        <v>2</v>
      </c>
      <c r="H70" s="48">
        <v>1</v>
      </c>
      <c r="I70" s="49"/>
      <c r="J70" s="48">
        <v>1</v>
      </c>
      <c r="K70" s="48">
        <v>0</v>
      </c>
      <c r="L70" s="48"/>
      <c r="M70" s="119">
        <v>30500001</v>
      </c>
      <c r="N70" s="119" t="s">
        <v>187</v>
      </c>
      <c r="O70" s="119">
        <v>8</v>
      </c>
      <c r="P70" s="119">
        <v>30600002</v>
      </c>
      <c r="Q70" s="48">
        <v>30620310</v>
      </c>
      <c r="R70" s="48"/>
      <c r="S70" s="48">
        <v>30720100</v>
      </c>
      <c r="T70" s="48">
        <v>20210030</v>
      </c>
      <c r="U70" s="45"/>
      <c r="V70" s="45"/>
      <c r="W70" s="45"/>
      <c r="X70" s="126">
        <f t="shared" si="23"/>
        <v>5400</v>
      </c>
      <c r="Y70" s="126">
        <v>6000</v>
      </c>
      <c r="Z70" s="126">
        <v>16000</v>
      </c>
      <c r="AA70" s="92" t="s">
        <v>303</v>
      </c>
      <c r="AB70" s="92">
        <f>IF($AA70="","",VLOOKUP($AA70,試算索引!$B:$G,2,FALSE))</f>
        <v>30</v>
      </c>
      <c r="AC70" s="92">
        <f>IF($AA70="","",VLOOKUP($AA70,試算索引!$B:$G,3,FALSE))</f>
        <v>30</v>
      </c>
      <c r="AD70" s="92">
        <f>IF($AA70="","",VLOOKUP($AA70,試算索引!$B:$G,4,FALSE))</f>
        <v>380</v>
      </c>
      <c r="AE70" s="92">
        <f>IF($AA70="","",VLOOKUP($AA70,試算索引!$B:$G,5,FALSE))</f>
        <v>30</v>
      </c>
      <c r="AF70" s="92">
        <f>IF($AA70="","",VLOOKUP($AA70,試算索引!$B:$G,6,FALSE))</f>
        <v>30</v>
      </c>
      <c r="AG70" s="92" t="str">
        <f t="shared" si="27"/>
        <v>3002</v>
      </c>
      <c r="AH70" s="92" t="str">
        <f t="shared" si="24"/>
        <v>3003</v>
      </c>
      <c r="AI70" s="92" t="str">
        <f t="shared" si="25"/>
        <v>3012</v>
      </c>
      <c r="AJ70" s="92" t="str">
        <f t="shared" si="26"/>
        <v>3019</v>
      </c>
      <c r="AK70" s="92">
        <v>31720011</v>
      </c>
      <c r="AL70" s="92">
        <v>3</v>
      </c>
      <c r="AM70" s="92"/>
      <c r="AN70" s="92"/>
      <c r="AO70" s="124">
        <v>30020010</v>
      </c>
      <c r="AP70" s="124">
        <v>30030220</v>
      </c>
      <c r="AQ70" s="124">
        <v>30050000</v>
      </c>
      <c r="AR70" s="124"/>
      <c r="AS70" s="124">
        <v>30120100</v>
      </c>
      <c r="AT70" s="124">
        <v>30190060</v>
      </c>
      <c r="AU70" s="124"/>
      <c r="AV70" s="124"/>
      <c r="AW70" s="40"/>
    </row>
    <row r="71" spans="1:49" ht="22.5" customHeight="1">
      <c r="A71" s="78">
        <v>0</v>
      </c>
      <c r="B71" s="97" t="s">
        <v>283</v>
      </c>
      <c r="C71" s="80"/>
      <c r="D71" s="79"/>
      <c r="E71" s="96"/>
      <c r="F71" s="93"/>
      <c r="G71" s="81"/>
      <c r="H71" s="81"/>
      <c r="I71" s="82"/>
      <c r="J71" s="81"/>
      <c r="K71" s="81"/>
      <c r="L71" s="81"/>
      <c r="M71" s="122"/>
      <c r="N71" s="121"/>
      <c r="O71" s="121"/>
      <c r="P71" s="121"/>
      <c r="Q71" s="83"/>
      <c r="R71" s="83"/>
      <c r="S71" s="83"/>
      <c r="T71" s="84"/>
      <c r="U71" s="79"/>
      <c r="V71" s="79"/>
      <c r="W71" s="79"/>
      <c r="X71" s="79"/>
      <c r="Y71" s="79"/>
      <c r="Z71" s="79"/>
      <c r="AA71" s="79"/>
      <c r="AB71" s="86" t="str">
        <f>IF($AA71="","",VLOOKUP($AA71,試算索引!$B:$G,2,FALSE))</f>
        <v/>
      </c>
      <c r="AC71" s="86" t="str">
        <f>IF($AA71="","",VLOOKUP($AA71,試算索引!$B:$G,3,FALSE))</f>
        <v/>
      </c>
      <c r="AD71" s="86" t="str">
        <f>IF($AA71="","",VLOOKUP($AA71,試算索引!$B:$G,4,FALSE))</f>
        <v/>
      </c>
      <c r="AE71" s="86" t="str">
        <f>IF($AA71="","",VLOOKUP($AA71,試算索引!$B:$G,5,FALSE))</f>
        <v/>
      </c>
      <c r="AF71" s="86" t="str">
        <f>IF($AA71="","",VLOOKUP($AA71,試算索引!$B:$G,6,FALSE))</f>
        <v/>
      </c>
      <c r="AG71" s="86"/>
      <c r="AH71" s="86"/>
      <c r="AI71" s="86"/>
      <c r="AJ71" s="86"/>
      <c r="AK71" s="87"/>
      <c r="AL71" s="87"/>
      <c r="AM71" s="87"/>
      <c r="AN71" s="87"/>
      <c r="AO71" s="82"/>
      <c r="AP71" s="82"/>
      <c r="AQ71" s="82"/>
      <c r="AR71" s="82"/>
      <c r="AS71" s="82"/>
      <c r="AT71" s="82"/>
      <c r="AU71" s="82"/>
      <c r="AV71" s="82"/>
      <c r="AW71" s="40"/>
    </row>
    <row r="72" spans="1:49" ht="23.1" customHeight="1">
      <c r="A72" s="44">
        <v>1</v>
      </c>
      <c r="B72" s="45">
        <v>20070000</v>
      </c>
      <c r="C72" s="46">
        <v>20130151</v>
      </c>
      <c r="D72" s="45" t="s">
        <v>332</v>
      </c>
      <c r="E72" s="95">
        <v>20104000</v>
      </c>
      <c r="F72" s="92"/>
      <c r="G72" s="48">
        <v>1</v>
      </c>
      <c r="H72" s="48"/>
      <c r="I72" s="49"/>
      <c r="J72" s="48">
        <v>1</v>
      </c>
      <c r="K72" s="48">
        <v>0</v>
      </c>
      <c r="L72" s="48"/>
      <c r="M72" s="50"/>
      <c r="N72" s="119"/>
      <c r="O72" s="119"/>
      <c r="P72" s="123"/>
      <c r="Q72" s="48"/>
      <c r="R72" s="50"/>
      <c r="S72" s="119"/>
      <c r="T72" s="55"/>
      <c r="U72" s="45"/>
      <c r="V72" s="45"/>
      <c r="W72" s="45"/>
      <c r="X72" s="92"/>
      <c r="Y72" s="92"/>
      <c r="Z72" s="92"/>
      <c r="AA72" s="115"/>
      <c r="AB72" s="74" t="str">
        <f>IF($AA72="","",VLOOKUP($AA72,試算索引!$B:$G,2,FALSE))</f>
        <v/>
      </c>
      <c r="AC72" s="74" t="str">
        <f>IF($AA72="","",VLOOKUP($AA72,試算索引!$B:$G,3,FALSE))</f>
        <v/>
      </c>
      <c r="AD72" s="74" t="str">
        <f>IF($AA72="","",VLOOKUP($AA72,試算索引!$B:$G,4,FALSE))</f>
        <v/>
      </c>
      <c r="AE72" s="74" t="str">
        <f>IF($AA72="","",VLOOKUP($AA72,試算索引!$B:$G,5,FALSE))</f>
        <v/>
      </c>
      <c r="AF72" s="74" t="str">
        <f>IF($AA72="","",VLOOKUP($AA72,試算索引!$B:$G,6,FALSE))</f>
        <v/>
      </c>
      <c r="AG72" s="74"/>
      <c r="AH72" s="77"/>
      <c r="AI72" s="74"/>
      <c r="AJ72" s="74"/>
      <c r="AK72" s="61"/>
      <c r="AL72" s="61"/>
      <c r="AM72" s="61"/>
      <c r="AN72" s="61"/>
      <c r="AO72" s="49"/>
      <c r="AP72" s="49"/>
      <c r="AQ72" s="49"/>
      <c r="AR72" s="49"/>
      <c r="AS72" s="49"/>
      <c r="AT72" s="49"/>
      <c r="AU72" s="49"/>
      <c r="AV72" s="49"/>
      <c r="AW72" s="40"/>
    </row>
    <row r="73" spans="1:49" ht="23.1" customHeight="1">
      <c r="A73" s="44">
        <v>1</v>
      </c>
      <c r="B73" s="45">
        <v>20070001</v>
      </c>
      <c r="C73" s="46">
        <v>20130152</v>
      </c>
      <c r="D73" s="45" t="s">
        <v>333</v>
      </c>
      <c r="E73" s="95">
        <v>20104000</v>
      </c>
      <c r="F73" s="92"/>
      <c r="G73" s="48">
        <v>1</v>
      </c>
      <c r="H73" s="48"/>
      <c r="I73" s="49"/>
      <c r="J73" s="48">
        <v>1</v>
      </c>
      <c r="K73" s="48">
        <v>0</v>
      </c>
      <c r="L73" s="48"/>
      <c r="M73" s="50">
        <v>30403060</v>
      </c>
      <c r="N73" s="119"/>
      <c r="O73" s="119">
        <v>10</v>
      </c>
      <c r="P73" s="123">
        <v>30600101</v>
      </c>
      <c r="Q73" s="48"/>
      <c r="R73" s="50"/>
      <c r="S73" s="119"/>
      <c r="T73" s="55"/>
      <c r="U73" s="45"/>
      <c r="V73" s="45"/>
      <c r="W73" s="45"/>
      <c r="X73" s="92"/>
      <c r="Y73" s="92"/>
      <c r="Z73" s="92"/>
      <c r="AA73" s="115"/>
      <c r="AB73" s="74" t="str">
        <f>IF($AA73="","",VLOOKUP($AA73,試算索引!$B:$G,2,FALSE))</f>
        <v/>
      </c>
      <c r="AC73" s="74" t="str">
        <f>IF($AA73="","",VLOOKUP($AA73,試算索引!$B:$G,3,FALSE))</f>
        <v/>
      </c>
      <c r="AD73" s="74" t="str">
        <f>IF($AA73="","",VLOOKUP($AA73,試算索引!$B:$G,4,FALSE))</f>
        <v/>
      </c>
      <c r="AE73" s="74" t="str">
        <f>IF($AA73="","",VLOOKUP($AA73,試算索引!$B:$G,5,FALSE))</f>
        <v/>
      </c>
      <c r="AF73" s="74" t="str">
        <f>IF($AA73="","",VLOOKUP($AA73,試算索引!$B:$G,6,FALSE))</f>
        <v/>
      </c>
      <c r="AG73" s="74"/>
      <c r="AH73" s="74"/>
      <c r="AI73" s="74"/>
      <c r="AJ73" s="74"/>
      <c r="AK73" s="61"/>
      <c r="AL73" s="61"/>
      <c r="AM73" s="61"/>
      <c r="AN73" s="61"/>
      <c r="AO73" s="49"/>
      <c r="AP73" s="49"/>
      <c r="AQ73" s="49"/>
      <c r="AR73" s="49"/>
      <c r="AS73" s="49"/>
      <c r="AT73" s="49"/>
      <c r="AU73" s="49"/>
      <c r="AV73" s="49"/>
      <c r="AW73" s="40"/>
    </row>
    <row r="74" spans="1:49" ht="22.5" customHeight="1">
      <c r="A74" s="44">
        <v>1</v>
      </c>
      <c r="B74" s="45">
        <v>20070002</v>
      </c>
      <c r="C74" s="46">
        <v>20130153</v>
      </c>
      <c r="D74" s="45" t="s">
        <v>334</v>
      </c>
      <c r="E74" s="95">
        <v>20104000</v>
      </c>
      <c r="F74" s="92"/>
      <c r="G74" s="48">
        <v>1</v>
      </c>
      <c r="H74" s="48"/>
      <c r="I74" s="49"/>
      <c r="J74" s="48">
        <v>1</v>
      </c>
      <c r="K74" s="48">
        <v>0</v>
      </c>
      <c r="L74" s="48"/>
      <c r="M74" s="50">
        <v>30403060</v>
      </c>
      <c r="N74" s="119"/>
      <c r="O74" s="119">
        <v>20</v>
      </c>
      <c r="P74" s="123">
        <v>30600102</v>
      </c>
      <c r="Q74" s="48"/>
      <c r="R74" s="50"/>
      <c r="S74" s="119"/>
      <c r="T74" s="55"/>
      <c r="U74" s="45"/>
      <c r="V74" s="45"/>
      <c r="W74" s="45"/>
      <c r="X74" s="92"/>
      <c r="Y74" s="92"/>
      <c r="Z74" s="92"/>
      <c r="AA74" s="115"/>
      <c r="AB74" s="74" t="str">
        <f>IF($AA74="","",VLOOKUP($AA74,試算索引!$B:$G,2,FALSE))</f>
        <v/>
      </c>
      <c r="AC74" s="74" t="str">
        <f>IF($AA74="","",VLOOKUP($AA74,試算索引!$B:$G,3,FALSE))</f>
        <v/>
      </c>
      <c r="AD74" s="74" t="str">
        <f>IF($AA74="","",VLOOKUP($AA74,試算索引!$B:$G,4,FALSE))</f>
        <v/>
      </c>
      <c r="AE74" s="74" t="str">
        <f>IF($AA74="","",VLOOKUP($AA74,試算索引!$B:$G,5,FALSE))</f>
        <v/>
      </c>
      <c r="AF74" s="74" t="str">
        <f>IF($AA74="","",VLOOKUP($AA74,試算索引!$B:$G,6,FALSE))</f>
        <v/>
      </c>
      <c r="AG74" s="74"/>
      <c r="AH74" s="74"/>
      <c r="AI74" s="74"/>
      <c r="AJ74" s="74"/>
      <c r="AK74" s="61"/>
      <c r="AL74" s="61"/>
      <c r="AM74" s="61"/>
      <c r="AN74" s="61"/>
      <c r="AO74" s="49"/>
      <c r="AP74" s="49"/>
      <c r="AQ74" s="49"/>
      <c r="AR74" s="49"/>
      <c r="AS74" s="49"/>
      <c r="AT74" s="49"/>
      <c r="AU74" s="49"/>
      <c r="AV74" s="49"/>
      <c r="AW74" s="40"/>
    </row>
    <row r="75" spans="1:49" ht="23.1" customHeight="1">
      <c r="A75" s="44">
        <v>1</v>
      </c>
      <c r="B75" s="45">
        <v>20070003</v>
      </c>
      <c r="C75" s="46">
        <v>20130154</v>
      </c>
      <c r="D75" s="45" t="s">
        <v>335</v>
      </c>
      <c r="E75" s="95">
        <v>20104000</v>
      </c>
      <c r="F75" s="92"/>
      <c r="G75" s="48">
        <v>1</v>
      </c>
      <c r="H75" s="48"/>
      <c r="I75" s="49"/>
      <c r="J75" s="48">
        <v>1</v>
      </c>
      <c r="K75" s="48">
        <v>0</v>
      </c>
      <c r="L75" s="48"/>
      <c r="M75" s="50">
        <v>30403060</v>
      </c>
      <c r="N75" s="119"/>
      <c r="O75" s="119">
        <v>30</v>
      </c>
      <c r="P75" s="123">
        <v>30600103</v>
      </c>
      <c r="Q75" s="50"/>
      <c r="R75" s="50"/>
      <c r="S75" s="119"/>
      <c r="T75" s="51"/>
      <c r="U75" s="45"/>
      <c r="V75" s="45"/>
      <c r="W75" s="45"/>
      <c r="X75" s="92"/>
      <c r="Y75" s="92"/>
      <c r="Z75" s="92"/>
      <c r="AA75" s="115"/>
      <c r="AB75" s="74" t="str">
        <f>IF($AA75="","",VLOOKUP($AA75,試算索引!$B:$G,2,FALSE))</f>
        <v/>
      </c>
      <c r="AC75" s="74" t="str">
        <f>IF($AA75="","",VLOOKUP($AA75,試算索引!$B:$G,3,FALSE))</f>
        <v/>
      </c>
      <c r="AD75" s="74" t="str">
        <f>IF($AA75="","",VLOOKUP($AA75,試算索引!$B:$G,4,FALSE))</f>
        <v/>
      </c>
      <c r="AE75" s="74" t="str">
        <f>IF($AA75="","",VLOOKUP($AA75,試算索引!$B:$G,5,FALSE))</f>
        <v/>
      </c>
      <c r="AF75" s="74" t="str">
        <f>IF($AA75="","",VLOOKUP($AA75,試算索引!$B:$G,6,FALSE))</f>
        <v/>
      </c>
      <c r="AG75" s="74"/>
      <c r="AH75" s="74"/>
      <c r="AI75" s="74"/>
      <c r="AJ75" s="74"/>
      <c r="AK75" s="61"/>
      <c r="AL75" s="61"/>
      <c r="AM75" s="61"/>
      <c r="AN75" s="61"/>
      <c r="AO75" s="49"/>
      <c r="AP75" s="49"/>
      <c r="AQ75" s="49"/>
      <c r="AR75" s="49"/>
      <c r="AS75" s="49"/>
      <c r="AT75" s="49"/>
      <c r="AU75" s="49"/>
      <c r="AV75" s="49"/>
      <c r="AW75" s="40"/>
    </row>
    <row r="76" spans="1:49" ht="23.1" customHeight="1">
      <c r="A76" s="44">
        <v>0</v>
      </c>
      <c r="B76" s="45">
        <v>20070004</v>
      </c>
      <c r="C76" s="51">
        <v>10000014</v>
      </c>
      <c r="D76" s="45" t="s">
        <v>318</v>
      </c>
      <c r="E76" s="95">
        <v>20104001</v>
      </c>
      <c r="F76" s="92"/>
      <c r="G76" s="48">
        <v>1</v>
      </c>
      <c r="H76" s="48"/>
      <c r="I76" s="49"/>
      <c r="J76" s="48">
        <v>1</v>
      </c>
      <c r="K76" s="48">
        <v>0</v>
      </c>
      <c r="L76" s="48"/>
      <c r="M76" s="50"/>
      <c r="N76" s="119"/>
      <c r="O76" s="119"/>
      <c r="P76" s="123"/>
      <c r="Q76" s="50"/>
      <c r="R76" s="50"/>
      <c r="S76" s="119"/>
      <c r="T76" s="51"/>
      <c r="U76" s="45"/>
      <c r="V76" s="45"/>
      <c r="W76" s="45"/>
      <c r="X76" s="92"/>
      <c r="Y76" s="92"/>
      <c r="Z76" s="92"/>
      <c r="AA76" s="115"/>
      <c r="AB76" s="74" t="str">
        <f>IF($AA76="","",VLOOKUP($AA76,試算索引!$B:$G,2,FALSE))</f>
        <v/>
      </c>
      <c r="AC76" s="74" t="str">
        <f>IF($AA76="","",VLOOKUP($AA76,試算索引!$B:$G,3,FALSE))</f>
        <v/>
      </c>
      <c r="AD76" s="74" t="str">
        <f>IF($AA76="","",VLOOKUP($AA76,試算索引!$B:$G,4,FALSE))</f>
        <v/>
      </c>
      <c r="AE76" s="74" t="str">
        <f>IF($AA76="","",VLOOKUP($AA76,試算索引!$B:$G,5,FALSE))</f>
        <v/>
      </c>
      <c r="AF76" s="74" t="str">
        <f>IF($AA76="","",VLOOKUP($AA76,試算索引!$B:$G,6,FALSE))</f>
        <v/>
      </c>
      <c r="AG76" s="74"/>
      <c r="AH76" s="74"/>
      <c r="AI76" s="74"/>
      <c r="AJ76" s="74"/>
      <c r="AK76" s="61"/>
      <c r="AL76" s="61"/>
      <c r="AM76" s="61"/>
      <c r="AN76" s="61"/>
      <c r="AO76" s="49"/>
      <c r="AP76" s="49"/>
      <c r="AQ76" s="49"/>
      <c r="AR76" s="49"/>
      <c r="AS76" s="49"/>
      <c r="AT76" s="49"/>
      <c r="AU76" s="49"/>
      <c r="AV76" s="49"/>
      <c r="AW76" s="40"/>
    </row>
    <row r="77" spans="1:49" ht="23.1" customHeight="1">
      <c r="A77" s="44">
        <v>0</v>
      </c>
      <c r="B77" s="45">
        <v>20070005</v>
      </c>
      <c r="C77" s="51">
        <v>10000015</v>
      </c>
      <c r="D77" s="45" t="s">
        <v>319</v>
      </c>
      <c r="E77" s="95">
        <v>20104001</v>
      </c>
      <c r="F77" s="92"/>
      <c r="G77" s="48">
        <v>1</v>
      </c>
      <c r="H77" s="48"/>
      <c r="I77" s="49"/>
      <c r="J77" s="48">
        <v>1</v>
      </c>
      <c r="K77" s="48">
        <v>0</v>
      </c>
      <c r="L77" s="48"/>
      <c r="M77" s="50">
        <v>30403060</v>
      </c>
      <c r="N77" s="119"/>
      <c r="O77" s="119">
        <v>10</v>
      </c>
      <c r="P77" s="123"/>
      <c r="Q77" s="50"/>
      <c r="R77" s="50"/>
      <c r="S77" s="119"/>
      <c r="T77" s="51"/>
      <c r="U77" s="45"/>
      <c r="V77" s="45"/>
      <c r="W77" s="45"/>
      <c r="X77" s="92"/>
      <c r="Y77" s="92"/>
      <c r="Z77" s="92"/>
      <c r="AA77" s="115"/>
      <c r="AB77" s="74" t="str">
        <f>IF($AA77="","",VLOOKUP($AA77,試算索引!$B:$G,2,FALSE))</f>
        <v/>
      </c>
      <c r="AC77" s="74" t="str">
        <f>IF($AA77="","",VLOOKUP($AA77,試算索引!$B:$G,3,FALSE))</f>
        <v/>
      </c>
      <c r="AD77" s="74" t="str">
        <f>IF($AA77="","",VLOOKUP($AA77,試算索引!$B:$G,4,FALSE))</f>
        <v/>
      </c>
      <c r="AE77" s="74" t="str">
        <f>IF($AA77="","",VLOOKUP($AA77,試算索引!$B:$G,5,FALSE))</f>
        <v/>
      </c>
      <c r="AF77" s="74" t="str">
        <f>IF($AA77="","",VLOOKUP($AA77,試算索引!$B:$G,6,FALSE))</f>
        <v/>
      </c>
      <c r="AG77" s="74"/>
      <c r="AH77" s="74"/>
      <c r="AI77" s="74"/>
      <c r="AJ77" s="74"/>
      <c r="AK77" s="61"/>
      <c r="AL77" s="61"/>
      <c r="AM77" s="61"/>
      <c r="AN77" s="61"/>
      <c r="AO77" s="49"/>
      <c r="AP77" s="49"/>
      <c r="AQ77" s="49"/>
      <c r="AR77" s="49"/>
      <c r="AS77" s="49"/>
      <c r="AT77" s="49"/>
      <c r="AU77" s="49"/>
      <c r="AV77" s="49"/>
      <c r="AW77" s="40"/>
    </row>
    <row r="78" spans="1:49" ht="23.1" customHeight="1">
      <c r="A78" s="44">
        <v>0</v>
      </c>
      <c r="B78" s="45">
        <v>20070006</v>
      </c>
      <c r="C78" s="51">
        <v>10000016</v>
      </c>
      <c r="D78" s="45" t="s">
        <v>320</v>
      </c>
      <c r="E78" s="95">
        <v>20104001</v>
      </c>
      <c r="F78" s="92"/>
      <c r="G78" s="48">
        <v>1</v>
      </c>
      <c r="H78" s="48"/>
      <c r="I78" s="49"/>
      <c r="J78" s="48">
        <v>1</v>
      </c>
      <c r="K78" s="48">
        <v>0</v>
      </c>
      <c r="L78" s="48"/>
      <c r="M78" s="50">
        <v>30403060</v>
      </c>
      <c r="N78" s="119"/>
      <c r="O78" s="119">
        <v>20</v>
      </c>
      <c r="P78" s="123"/>
      <c r="Q78" s="50"/>
      <c r="R78" s="50"/>
      <c r="S78" s="119"/>
      <c r="T78" s="51"/>
      <c r="U78" s="45"/>
      <c r="V78" s="45"/>
      <c r="W78" s="45"/>
      <c r="X78" s="92"/>
      <c r="Y78" s="92"/>
      <c r="Z78" s="92"/>
      <c r="AA78" s="115"/>
      <c r="AB78" s="74" t="str">
        <f>IF($AA78="","",VLOOKUP($AA78,試算索引!$B:$G,2,FALSE))</f>
        <v/>
      </c>
      <c r="AC78" s="74" t="str">
        <f>IF($AA78="","",VLOOKUP($AA78,試算索引!$B:$G,3,FALSE))</f>
        <v/>
      </c>
      <c r="AD78" s="74" t="str">
        <f>IF($AA78="","",VLOOKUP($AA78,試算索引!$B:$G,4,FALSE))</f>
        <v/>
      </c>
      <c r="AE78" s="74" t="str">
        <f>IF($AA78="","",VLOOKUP($AA78,試算索引!$B:$G,5,FALSE))</f>
        <v/>
      </c>
      <c r="AF78" s="74" t="str">
        <f>IF($AA78="","",VLOOKUP($AA78,試算索引!$B:$G,6,FALSE))</f>
        <v/>
      </c>
      <c r="AG78" s="74"/>
      <c r="AH78" s="74"/>
      <c r="AI78" s="74"/>
      <c r="AJ78" s="74"/>
      <c r="AK78" s="61"/>
      <c r="AL78" s="61"/>
      <c r="AM78" s="61"/>
      <c r="AN78" s="61"/>
      <c r="AO78" s="49"/>
      <c r="AP78" s="49"/>
      <c r="AQ78" s="49"/>
      <c r="AR78" s="49"/>
      <c r="AS78" s="49"/>
      <c r="AT78" s="49"/>
      <c r="AU78" s="49"/>
      <c r="AV78" s="49"/>
      <c r="AW78" s="40"/>
    </row>
    <row r="79" spans="1:49" ht="23.1" customHeight="1">
      <c r="A79" s="44">
        <v>0</v>
      </c>
      <c r="B79" s="45">
        <v>20070007</v>
      </c>
      <c r="C79" s="51">
        <v>10000017</v>
      </c>
      <c r="D79" s="45" t="s">
        <v>321</v>
      </c>
      <c r="E79" s="95">
        <v>20104001</v>
      </c>
      <c r="F79" s="92"/>
      <c r="G79" s="48">
        <v>1</v>
      </c>
      <c r="H79" s="48"/>
      <c r="I79" s="49"/>
      <c r="J79" s="48">
        <v>1</v>
      </c>
      <c r="K79" s="48">
        <v>0</v>
      </c>
      <c r="L79" s="48"/>
      <c r="M79" s="50">
        <v>30403060</v>
      </c>
      <c r="N79" s="119"/>
      <c r="O79" s="119">
        <v>30</v>
      </c>
      <c r="P79" s="123"/>
      <c r="Q79" s="50"/>
      <c r="R79" s="50"/>
      <c r="S79" s="119"/>
      <c r="T79" s="51"/>
      <c r="U79" s="45"/>
      <c r="V79" s="45"/>
      <c r="W79" s="45"/>
      <c r="X79" s="92"/>
      <c r="Y79" s="92"/>
      <c r="Z79" s="92"/>
      <c r="AA79" s="115"/>
      <c r="AB79" s="74" t="str">
        <f>IF($AA79="","",VLOOKUP($AA79,試算索引!$B:$G,2,FALSE))</f>
        <v/>
      </c>
      <c r="AC79" s="74" t="str">
        <f>IF($AA79="","",VLOOKUP($AA79,試算索引!$B:$G,3,FALSE))</f>
        <v/>
      </c>
      <c r="AD79" s="74" t="str">
        <f>IF($AA79="","",VLOOKUP($AA79,試算索引!$B:$G,4,FALSE))</f>
        <v/>
      </c>
      <c r="AE79" s="74" t="str">
        <f>IF($AA79="","",VLOOKUP($AA79,試算索引!$B:$G,5,FALSE))</f>
        <v/>
      </c>
      <c r="AF79" s="74" t="str">
        <f>IF($AA79="","",VLOOKUP($AA79,試算索引!$B:$G,6,FALSE))</f>
        <v/>
      </c>
      <c r="AG79" s="74"/>
      <c r="AH79" s="74"/>
      <c r="AI79" s="74"/>
      <c r="AJ79" s="74"/>
      <c r="AK79" s="61"/>
      <c r="AL79" s="61"/>
      <c r="AM79" s="61"/>
      <c r="AN79" s="61"/>
      <c r="AO79" s="49"/>
      <c r="AP79" s="49"/>
      <c r="AQ79" s="49"/>
      <c r="AR79" s="49"/>
      <c r="AS79" s="49"/>
      <c r="AT79" s="49"/>
      <c r="AU79" s="49"/>
      <c r="AV79" s="49"/>
      <c r="AW79" s="40"/>
    </row>
    <row r="80" spans="1:49" ht="23.1" customHeight="1">
      <c r="A80" s="44">
        <v>1</v>
      </c>
      <c r="B80" s="45">
        <v>20070008</v>
      </c>
      <c r="C80" s="46">
        <v>20130111</v>
      </c>
      <c r="D80" s="45" t="s">
        <v>328</v>
      </c>
      <c r="E80" s="95">
        <v>20104002</v>
      </c>
      <c r="F80" s="92"/>
      <c r="G80" s="48">
        <v>1</v>
      </c>
      <c r="H80" s="48"/>
      <c r="I80" s="49"/>
      <c r="J80" s="48">
        <v>1</v>
      </c>
      <c r="K80" s="48">
        <v>0</v>
      </c>
      <c r="L80" s="48"/>
      <c r="M80" s="50"/>
      <c r="N80" s="119"/>
      <c r="O80" s="119"/>
      <c r="P80" s="123"/>
      <c r="Q80" s="50"/>
      <c r="R80" s="50"/>
      <c r="S80" s="119"/>
      <c r="T80" s="51"/>
      <c r="U80" s="45"/>
      <c r="V80" s="45"/>
      <c r="W80" s="45"/>
      <c r="X80" s="92"/>
      <c r="Y80" s="92"/>
      <c r="Z80" s="92"/>
      <c r="AA80" s="115"/>
      <c r="AB80" s="74" t="str">
        <f>IF($AA80="","",VLOOKUP($AA80,試算索引!$B:$G,2,FALSE))</f>
        <v/>
      </c>
      <c r="AC80" s="74" t="str">
        <f>IF($AA80="","",VLOOKUP($AA80,試算索引!$B:$G,3,FALSE))</f>
        <v/>
      </c>
      <c r="AD80" s="74" t="str">
        <f>IF($AA80="","",VLOOKUP($AA80,試算索引!$B:$G,4,FALSE))</f>
        <v/>
      </c>
      <c r="AE80" s="74" t="str">
        <f>IF($AA80="","",VLOOKUP($AA80,試算索引!$B:$G,5,FALSE))</f>
        <v/>
      </c>
      <c r="AF80" s="74" t="str">
        <f>IF($AA80="","",VLOOKUP($AA80,試算索引!$B:$G,6,FALSE))</f>
        <v/>
      </c>
      <c r="AG80" s="74"/>
      <c r="AH80" s="74"/>
      <c r="AI80" s="74"/>
      <c r="AJ80" s="74"/>
      <c r="AK80" s="61"/>
      <c r="AL80" s="61"/>
      <c r="AM80" s="61"/>
      <c r="AN80" s="61"/>
      <c r="AO80" s="49"/>
      <c r="AP80" s="49"/>
      <c r="AQ80" s="49"/>
      <c r="AR80" s="49"/>
      <c r="AS80" s="49"/>
      <c r="AT80" s="49"/>
      <c r="AU80" s="49"/>
      <c r="AV80" s="49"/>
      <c r="AW80" s="40"/>
    </row>
    <row r="81" spans="1:49" ht="23.1" customHeight="1">
      <c r="A81" s="44">
        <v>1</v>
      </c>
      <c r="B81" s="45">
        <v>20070009</v>
      </c>
      <c r="C81" s="46">
        <v>20130112</v>
      </c>
      <c r="D81" s="45" t="s">
        <v>329</v>
      </c>
      <c r="E81" s="95">
        <v>20104002</v>
      </c>
      <c r="F81" s="92"/>
      <c r="G81" s="48">
        <v>1</v>
      </c>
      <c r="H81" s="48"/>
      <c r="I81" s="49"/>
      <c r="J81" s="48">
        <v>1</v>
      </c>
      <c r="K81" s="48">
        <v>0</v>
      </c>
      <c r="L81" s="48"/>
      <c r="M81" s="50">
        <v>30403060</v>
      </c>
      <c r="N81" s="119"/>
      <c r="O81" s="119">
        <v>10</v>
      </c>
      <c r="P81" s="123">
        <v>30600104</v>
      </c>
      <c r="Q81" s="50"/>
      <c r="R81" s="50"/>
      <c r="S81" s="119"/>
      <c r="T81" s="51"/>
      <c r="U81" s="45"/>
      <c r="V81" s="45"/>
      <c r="W81" s="45"/>
      <c r="X81" s="92"/>
      <c r="Y81" s="92"/>
      <c r="Z81" s="92"/>
      <c r="AA81" s="115"/>
      <c r="AB81" s="74" t="str">
        <f>IF($AA81="","",VLOOKUP($AA81,試算索引!$B:$G,2,FALSE))</f>
        <v/>
      </c>
      <c r="AC81" s="74" t="str">
        <f>IF($AA81="","",VLOOKUP($AA81,試算索引!$B:$G,3,FALSE))</f>
        <v/>
      </c>
      <c r="AD81" s="74" t="str">
        <f>IF($AA81="","",VLOOKUP($AA81,試算索引!$B:$G,4,FALSE))</f>
        <v/>
      </c>
      <c r="AE81" s="74" t="str">
        <f>IF($AA81="","",VLOOKUP($AA81,試算索引!$B:$G,5,FALSE))</f>
        <v/>
      </c>
      <c r="AF81" s="74" t="str">
        <f>IF($AA81="","",VLOOKUP($AA81,試算索引!$B:$G,6,FALSE))</f>
        <v/>
      </c>
      <c r="AG81" s="74"/>
      <c r="AH81" s="74"/>
      <c r="AI81" s="74"/>
      <c r="AJ81" s="74"/>
      <c r="AK81" s="61"/>
      <c r="AL81" s="61"/>
      <c r="AM81" s="61"/>
      <c r="AN81" s="61"/>
      <c r="AO81" s="49"/>
      <c r="AP81" s="49"/>
      <c r="AQ81" s="49"/>
      <c r="AR81" s="49"/>
      <c r="AS81" s="49"/>
      <c r="AT81" s="49"/>
      <c r="AU81" s="49"/>
      <c r="AV81" s="49"/>
      <c r="AW81" s="40"/>
    </row>
    <row r="82" spans="1:49" ht="23.1" customHeight="1">
      <c r="A82" s="44">
        <v>1</v>
      </c>
      <c r="B82" s="45">
        <v>20070010</v>
      </c>
      <c r="C82" s="46">
        <v>20130113</v>
      </c>
      <c r="D82" s="45" t="s">
        <v>330</v>
      </c>
      <c r="E82" s="95">
        <v>20104002</v>
      </c>
      <c r="F82" s="92"/>
      <c r="G82" s="48">
        <v>1</v>
      </c>
      <c r="H82" s="48"/>
      <c r="I82" s="49"/>
      <c r="J82" s="48">
        <v>1</v>
      </c>
      <c r="K82" s="48">
        <v>0</v>
      </c>
      <c r="L82" s="48"/>
      <c r="M82" s="50">
        <v>30403060</v>
      </c>
      <c r="N82" s="119"/>
      <c r="O82" s="119">
        <v>20</v>
      </c>
      <c r="P82" s="123">
        <v>30600105</v>
      </c>
      <c r="Q82" s="50"/>
      <c r="R82" s="50"/>
      <c r="S82" s="119"/>
      <c r="T82" s="51"/>
      <c r="U82" s="45"/>
      <c r="V82" s="45"/>
      <c r="W82" s="45"/>
      <c r="X82" s="92"/>
      <c r="Y82" s="92"/>
      <c r="Z82" s="92"/>
      <c r="AA82" s="115"/>
      <c r="AB82" s="74" t="str">
        <f>IF($AA82="","",VLOOKUP($AA82,試算索引!$B:$G,2,FALSE))</f>
        <v/>
      </c>
      <c r="AC82" s="74" t="str">
        <f>IF($AA82="","",VLOOKUP($AA82,試算索引!$B:$G,3,FALSE))</f>
        <v/>
      </c>
      <c r="AD82" s="74" t="str">
        <f>IF($AA82="","",VLOOKUP($AA82,試算索引!$B:$G,4,FALSE))</f>
        <v/>
      </c>
      <c r="AE82" s="74" t="str">
        <f>IF($AA82="","",VLOOKUP($AA82,試算索引!$B:$G,5,FALSE))</f>
        <v/>
      </c>
      <c r="AF82" s="74" t="str">
        <f>IF($AA82="","",VLOOKUP($AA82,試算索引!$B:$G,6,FALSE))</f>
        <v/>
      </c>
      <c r="AG82" s="74"/>
      <c r="AH82" s="74"/>
      <c r="AI82" s="74"/>
      <c r="AJ82" s="74"/>
      <c r="AK82" s="61"/>
      <c r="AL82" s="61"/>
      <c r="AM82" s="61"/>
      <c r="AN82" s="61"/>
      <c r="AO82" s="49"/>
      <c r="AP82" s="49"/>
      <c r="AQ82" s="49"/>
      <c r="AR82" s="49"/>
      <c r="AS82" s="49"/>
      <c r="AT82" s="49"/>
      <c r="AU82" s="49"/>
      <c r="AV82" s="49"/>
      <c r="AW82" s="40"/>
    </row>
    <row r="83" spans="1:49" ht="23.1" customHeight="1">
      <c r="A83" s="44">
        <v>1</v>
      </c>
      <c r="B83" s="45">
        <v>20070011</v>
      </c>
      <c r="C83" s="46">
        <v>20130114</v>
      </c>
      <c r="D83" s="45" t="s">
        <v>331</v>
      </c>
      <c r="E83" s="95">
        <v>20104002</v>
      </c>
      <c r="F83" s="92"/>
      <c r="G83" s="48">
        <v>1</v>
      </c>
      <c r="H83" s="48"/>
      <c r="I83" s="49"/>
      <c r="J83" s="48">
        <v>1</v>
      </c>
      <c r="K83" s="48">
        <v>0</v>
      </c>
      <c r="L83" s="48"/>
      <c r="M83" s="50">
        <v>30403060</v>
      </c>
      <c r="N83" s="119"/>
      <c r="O83" s="119">
        <v>30</v>
      </c>
      <c r="P83" s="123">
        <v>30600106</v>
      </c>
      <c r="Q83" s="50"/>
      <c r="R83" s="50"/>
      <c r="S83" s="119"/>
      <c r="T83" s="51"/>
      <c r="U83" s="45"/>
      <c r="V83" s="45"/>
      <c r="W83" s="45"/>
      <c r="X83" s="92"/>
      <c r="Y83" s="92"/>
      <c r="Z83" s="92"/>
      <c r="AA83" s="115"/>
      <c r="AB83" s="74" t="str">
        <f>IF($AA83="","",VLOOKUP($AA83,試算索引!$B:$G,2,FALSE))</f>
        <v/>
      </c>
      <c r="AC83" s="74" t="str">
        <f>IF($AA83="","",VLOOKUP($AA83,試算索引!$B:$G,3,FALSE))</f>
        <v/>
      </c>
      <c r="AD83" s="74" t="str">
        <f>IF($AA83="","",VLOOKUP($AA83,試算索引!$B:$G,4,FALSE))</f>
        <v/>
      </c>
      <c r="AE83" s="74" t="str">
        <f>IF($AA83="","",VLOOKUP($AA83,試算索引!$B:$G,5,FALSE))</f>
        <v/>
      </c>
      <c r="AF83" s="74" t="str">
        <f>IF($AA83="","",VLOOKUP($AA83,試算索引!$B:$G,6,FALSE))</f>
        <v/>
      </c>
      <c r="AG83" s="74"/>
      <c r="AH83" s="74"/>
      <c r="AI83" s="74"/>
      <c r="AJ83" s="74"/>
      <c r="AK83" s="61"/>
      <c r="AL83" s="61"/>
      <c r="AM83" s="61"/>
      <c r="AN83" s="61"/>
      <c r="AO83" s="49"/>
      <c r="AP83" s="49"/>
      <c r="AQ83" s="49"/>
      <c r="AR83" s="49"/>
      <c r="AS83" s="49"/>
      <c r="AT83" s="49"/>
      <c r="AU83" s="49"/>
      <c r="AV83" s="49"/>
      <c r="AW83" s="40"/>
    </row>
    <row r="84" spans="1:49" ht="22.5" customHeight="1">
      <c r="A84" s="78">
        <v>0</v>
      </c>
      <c r="B84" s="97" t="s">
        <v>274</v>
      </c>
      <c r="C84" s="80"/>
      <c r="D84" s="79"/>
      <c r="E84" s="96"/>
      <c r="F84" s="93"/>
      <c r="G84" s="81"/>
      <c r="H84" s="81"/>
      <c r="I84" s="82"/>
      <c r="J84" s="81"/>
      <c r="K84" s="81"/>
      <c r="L84" s="81"/>
      <c r="M84" s="122"/>
      <c r="N84" s="121"/>
      <c r="O84" s="121"/>
      <c r="P84" s="121"/>
      <c r="Q84" s="83"/>
      <c r="R84" s="83"/>
      <c r="S84" s="83"/>
      <c r="T84" s="84"/>
      <c r="U84" s="79"/>
      <c r="V84" s="79"/>
      <c r="W84" s="79"/>
      <c r="X84" s="79"/>
      <c r="Y84" s="79"/>
      <c r="Z84" s="79"/>
      <c r="AA84" s="116"/>
      <c r="AB84" s="86" t="str">
        <f>IF($AA84="","",VLOOKUP($AA84,試算索引!$B:$G,2,FALSE))</f>
        <v/>
      </c>
      <c r="AC84" s="86" t="str">
        <f>IF($AA84="","",VLOOKUP($AA84,試算索引!$B:$G,3,FALSE))</f>
        <v/>
      </c>
      <c r="AD84" s="86" t="str">
        <f>IF($AA84="","",VLOOKUP($AA84,試算索引!$B:$G,4,FALSE))</f>
        <v/>
      </c>
      <c r="AE84" s="86" t="str">
        <f>IF($AA84="","",VLOOKUP($AA84,試算索引!$B:$G,5,FALSE))</f>
        <v/>
      </c>
      <c r="AF84" s="86" t="str">
        <f>IF($AA84="","",VLOOKUP($AA84,試算索引!$B:$G,6,FALSE))</f>
        <v/>
      </c>
      <c r="AG84" s="86"/>
      <c r="AH84" s="86"/>
      <c r="AI84" s="86"/>
      <c r="AJ84" s="86"/>
      <c r="AK84" s="87"/>
      <c r="AL84" s="87"/>
      <c r="AM84" s="87"/>
      <c r="AN84" s="87"/>
      <c r="AO84" s="82"/>
      <c r="AP84" s="82"/>
      <c r="AQ84" s="82"/>
      <c r="AR84" s="82"/>
      <c r="AS84" s="82"/>
      <c r="AT84" s="82"/>
      <c r="AU84" s="82"/>
      <c r="AV84" s="82"/>
      <c r="AW84" s="40"/>
    </row>
    <row r="85" spans="1:49" ht="23.1" customHeight="1">
      <c r="A85" s="44">
        <v>1</v>
      </c>
      <c r="B85" s="45">
        <v>20080000</v>
      </c>
      <c r="C85" s="55">
        <v>20110003</v>
      </c>
      <c r="D85" s="45"/>
      <c r="E85" s="95"/>
      <c r="F85" s="95" t="s">
        <v>322</v>
      </c>
      <c r="G85" s="48">
        <v>2</v>
      </c>
      <c r="H85" s="48">
        <v>1</v>
      </c>
      <c r="I85" s="49"/>
      <c r="J85" s="48">
        <v>1</v>
      </c>
      <c r="K85" s="48">
        <v>0</v>
      </c>
      <c r="L85" s="48"/>
      <c r="M85" s="119"/>
      <c r="N85" s="119"/>
      <c r="O85" s="119"/>
      <c r="P85" s="120"/>
      <c r="Q85" s="50">
        <v>30600005</v>
      </c>
      <c r="R85" s="50">
        <v>30600004</v>
      </c>
      <c r="S85" s="50">
        <v>30600003</v>
      </c>
      <c r="T85" s="55"/>
      <c r="U85" s="55"/>
      <c r="V85" s="45"/>
      <c r="W85" s="45"/>
      <c r="X85" s="92">
        <f t="shared" ref="X85:X86" si="28">INT(Y85*0.9)</f>
        <v>7200</v>
      </c>
      <c r="Y85" s="92">
        <v>8000</v>
      </c>
      <c r="Z85" s="92">
        <v>10000</v>
      </c>
      <c r="AA85" s="92" t="s">
        <v>302</v>
      </c>
      <c r="AB85" s="92">
        <f>IF($AA85="","",VLOOKUP($AA85,試算索引!$B:$G,2,FALSE))</f>
        <v>10</v>
      </c>
      <c r="AC85" s="92">
        <f>IF($AA85="","",VLOOKUP($AA85,試算索引!$B:$G,3,FALSE))</f>
        <v>150</v>
      </c>
      <c r="AD85" s="92">
        <f>IF($AA85="","",VLOOKUP($AA85,試算索引!$B:$G,4,FALSE))</f>
        <v>300</v>
      </c>
      <c r="AE85" s="92">
        <f>IF($AA85="","",VLOOKUP($AA85,試算索引!$B:$G,5,FALSE))</f>
        <v>20</v>
      </c>
      <c r="AF85" s="92">
        <f>IF($AA85="","",VLOOKUP($AA85,試算索引!$B:$G,6,FALSE))</f>
        <v>20</v>
      </c>
      <c r="AG85" s="92" t="str">
        <f t="shared" ref="AG85" si="29">LEFT(AO85,4)</f>
        <v>3002</v>
      </c>
      <c r="AH85" s="92" t="str">
        <f t="shared" ref="AH85" si="30">LEFT(AP85,4)</f>
        <v>3003</v>
      </c>
      <c r="AI85" s="92" t="str">
        <f t="shared" ref="AI85" si="31">LEFT(AS85,4)</f>
        <v>3007</v>
      </c>
      <c r="AJ85" s="92" t="str">
        <f t="shared" ref="AJ85" si="32">LEFT(AT85,4)</f>
        <v>3005</v>
      </c>
      <c r="AK85" s="92"/>
      <c r="AL85" s="92"/>
      <c r="AM85" s="92"/>
      <c r="AN85" s="92"/>
      <c r="AO85" s="92">
        <v>30020120</v>
      </c>
      <c r="AP85" s="92">
        <v>30030230</v>
      </c>
      <c r="AQ85" s="92"/>
      <c r="AR85" s="92"/>
      <c r="AS85" s="92">
        <v>30070170</v>
      </c>
      <c r="AT85" s="92">
        <v>30050010</v>
      </c>
      <c r="AU85" s="92"/>
      <c r="AV85" s="92"/>
      <c r="AW85" s="40"/>
    </row>
    <row r="86" spans="1:49" ht="23.1" customHeight="1">
      <c r="A86" s="44">
        <v>1</v>
      </c>
      <c r="B86" s="45">
        <v>20080001</v>
      </c>
      <c r="C86" s="55">
        <v>20110003</v>
      </c>
      <c r="D86" s="45"/>
      <c r="E86" s="95"/>
      <c r="F86" s="95" t="s">
        <v>323</v>
      </c>
      <c r="G86" s="48">
        <v>2</v>
      </c>
      <c r="H86" s="48">
        <v>1</v>
      </c>
      <c r="I86" s="49"/>
      <c r="J86" s="48">
        <v>1</v>
      </c>
      <c r="K86" s="48">
        <v>0</v>
      </c>
      <c r="L86" s="48"/>
      <c r="M86" s="119"/>
      <c r="N86" s="119"/>
      <c r="O86" s="119"/>
      <c r="P86" s="120"/>
      <c r="Q86" s="50">
        <v>30600005</v>
      </c>
      <c r="R86" s="50">
        <v>30600004</v>
      </c>
      <c r="S86" s="50">
        <v>30600003</v>
      </c>
      <c r="T86" s="55"/>
      <c r="U86" s="55"/>
      <c r="V86" s="45"/>
      <c r="W86" s="45"/>
      <c r="X86" s="92">
        <f t="shared" si="28"/>
        <v>7290</v>
      </c>
      <c r="Y86" s="92">
        <v>8100</v>
      </c>
      <c r="Z86" s="92">
        <v>11000</v>
      </c>
      <c r="AA86" s="92" t="s">
        <v>313</v>
      </c>
      <c r="AB86" s="92">
        <f>IF($AA86="","",VLOOKUP($AA86,試算索引!$B:$G,2,FALSE))</f>
        <v>20</v>
      </c>
      <c r="AC86" s="92">
        <f>IF($AA86="","",VLOOKUP($AA86,試算索引!$B:$G,3,FALSE))</f>
        <v>10</v>
      </c>
      <c r="AD86" s="92">
        <f>IF($AA86="","",VLOOKUP($AA86,試算索引!$B:$G,4,FALSE))</f>
        <v>150</v>
      </c>
      <c r="AE86" s="92">
        <f>IF($AA86="","",VLOOKUP($AA86,試算索引!$B:$G,5,FALSE))</f>
        <v>20</v>
      </c>
      <c r="AF86" s="92">
        <f>IF($AA86="","",VLOOKUP($AA86,試算索引!$B:$G,6,FALSE))</f>
        <v>300</v>
      </c>
      <c r="AG86" s="92" t="str">
        <f>LEFT(AO86,4)</f>
        <v>3002</v>
      </c>
      <c r="AH86" s="92" t="str">
        <f>LEFT(AP86,4)</f>
        <v>3004</v>
      </c>
      <c r="AI86" s="92" t="str">
        <f>LEFT(AS86,4)</f>
        <v>3007</v>
      </c>
      <c r="AJ86" s="92" t="str">
        <f>LEFT(AT86,4)</f>
        <v>3005</v>
      </c>
      <c r="AK86" s="92"/>
      <c r="AL86" s="92"/>
      <c r="AM86" s="92"/>
      <c r="AN86" s="92"/>
      <c r="AO86" s="92">
        <v>30020200</v>
      </c>
      <c r="AP86" s="92">
        <v>30040090</v>
      </c>
      <c r="AQ86" s="92">
        <v>30030220</v>
      </c>
      <c r="AR86" s="92"/>
      <c r="AS86" s="92">
        <v>30070170</v>
      </c>
      <c r="AT86" s="92">
        <v>30050030</v>
      </c>
      <c r="AU86" s="92"/>
      <c r="AV86" s="92"/>
      <c r="AW86" s="40"/>
    </row>
    <row r="87" spans="1:49" ht="22.5" customHeight="1">
      <c r="A87" s="44">
        <v>1</v>
      </c>
      <c r="B87" s="45">
        <v>20080002</v>
      </c>
      <c r="C87" s="55">
        <v>20110003</v>
      </c>
      <c r="D87" s="45"/>
      <c r="E87" s="95"/>
      <c r="F87" s="95" t="s">
        <v>324</v>
      </c>
      <c r="G87" s="48">
        <v>2</v>
      </c>
      <c r="H87" s="48">
        <v>1</v>
      </c>
      <c r="I87" s="49"/>
      <c r="J87" s="48">
        <v>1</v>
      </c>
      <c r="K87" s="48">
        <v>0</v>
      </c>
      <c r="L87" s="48"/>
      <c r="M87" s="119"/>
      <c r="N87" s="119"/>
      <c r="O87" s="119"/>
      <c r="P87" s="120"/>
      <c r="Q87" s="50">
        <v>30600005</v>
      </c>
      <c r="R87" s="50">
        <v>30600004</v>
      </c>
      <c r="S87" s="50">
        <v>30600003</v>
      </c>
      <c r="T87" s="55"/>
      <c r="U87" s="55"/>
      <c r="V87" s="45"/>
      <c r="W87" s="45"/>
      <c r="X87" s="92">
        <f>INT(Y87*0.9)</f>
        <v>9000</v>
      </c>
      <c r="Y87" s="92">
        <v>10000</v>
      </c>
      <c r="Z87" s="92">
        <v>15000</v>
      </c>
      <c r="AA87" s="92" t="s">
        <v>303</v>
      </c>
      <c r="AB87" s="92">
        <f>IF($AA87="","",VLOOKUP($AA87,試算索引!$B:$G,2,FALSE))</f>
        <v>30</v>
      </c>
      <c r="AC87" s="92">
        <f>IF($AA87="","",VLOOKUP($AA87,試算索引!$B:$G,3,FALSE))</f>
        <v>30</v>
      </c>
      <c r="AD87" s="92">
        <f>IF($AA87="","",VLOOKUP($AA87,試算索引!$B:$G,4,FALSE))</f>
        <v>380</v>
      </c>
      <c r="AE87" s="92">
        <f>IF($AA87="","",VLOOKUP($AA87,試算索引!$B:$G,5,FALSE))</f>
        <v>30</v>
      </c>
      <c r="AF87" s="92">
        <f>IF($AA87="","",VLOOKUP($AA87,試算索引!$B:$G,6,FALSE))</f>
        <v>30</v>
      </c>
      <c r="AG87" s="92" t="str">
        <f>LEFT(AO87,4)</f>
        <v>3001</v>
      </c>
      <c r="AH87" s="92" t="str">
        <f>LEFT(AP87,4)</f>
        <v>3005</v>
      </c>
      <c r="AI87" s="92" t="str">
        <f>LEFT(AS87,4)</f>
        <v>3021</v>
      </c>
      <c r="AJ87" s="92" t="str">
        <f>LEFT(AT87,4)</f>
        <v>3000</v>
      </c>
      <c r="AK87" s="92">
        <v>31720022</v>
      </c>
      <c r="AL87" s="92">
        <v>4</v>
      </c>
      <c r="AM87" s="92"/>
      <c r="AN87" s="92"/>
      <c r="AO87" s="92">
        <v>30010020</v>
      </c>
      <c r="AP87" s="92">
        <v>30050030</v>
      </c>
      <c r="AQ87" s="92"/>
      <c r="AR87" s="92"/>
      <c r="AS87" s="92">
        <v>30210010</v>
      </c>
      <c r="AT87" s="92">
        <v>30000040</v>
      </c>
      <c r="AU87" s="92"/>
      <c r="AV87" s="92"/>
      <c r="AW87" s="40"/>
    </row>
    <row r="88" spans="1:49" ht="23.1" customHeight="1">
      <c r="A88" s="44">
        <v>1</v>
      </c>
      <c r="B88" s="45">
        <v>20080003</v>
      </c>
      <c r="C88" s="55">
        <v>20110003</v>
      </c>
      <c r="D88" s="45"/>
      <c r="E88" s="95"/>
      <c r="F88" s="95" t="s">
        <v>324</v>
      </c>
      <c r="G88" s="48">
        <v>2</v>
      </c>
      <c r="H88" s="48">
        <v>1</v>
      </c>
      <c r="I88" s="49"/>
      <c r="J88" s="48">
        <v>1</v>
      </c>
      <c r="K88" s="48">
        <v>0</v>
      </c>
      <c r="L88" s="48"/>
      <c r="M88" s="119"/>
      <c r="N88" s="119"/>
      <c r="O88" s="119"/>
      <c r="P88" s="120"/>
      <c r="Q88" s="50">
        <v>30600005</v>
      </c>
      <c r="R88" s="50">
        <v>30600004</v>
      </c>
      <c r="S88" s="50">
        <v>30600003</v>
      </c>
      <c r="T88" s="55"/>
      <c r="U88" s="55"/>
      <c r="V88" s="45"/>
      <c r="W88" s="45"/>
      <c r="X88" s="92">
        <f t="shared" ref="X88:X93" si="33">INT(Y88*0.9)</f>
        <v>8010</v>
      </c>
      <c r="Y88" s="92">
        <v>8900</v>
      </c>
      <c r="Z88" s="92">
        <v>14000</v>
      </c>
      <c r="AA88" s="92" t="s">
        <v>303</v>
      </c>
      <c r="AB88" s="92">
        <f>IF($AA88="","",VLOOKUP($AA88,試算索引!$B:$G,2,FALSE))</f>
        <v>30</v>
      </c>
      <c r="AC88" s="92">
        <f>IF($AA88="","",VLOOKUP($AA88,試算索引!$B:$G,3,FALSE))</f>
        <v>30</v>
      </c>
      <c r="AD88" s="92">
        <f>IF($AA88="","",VLOOKUP($AA88,試算索引!$B:$G,4,FALSE))</f>
        <v>380</v>
      </c>
      <c r="AE88" s="92">
        <f>IF($AA88="","",VLOOKUP($AA88,試算索引!$B:$G,5,FALSE))</f>
        <v>30</v>
      </c>
      <c r="AF88" s="92">
        <f>IF($AA88="","",VLOOKUP($AA88,試算索引!$B:$G,6,FALSE))</f>
        <v>30</v>
      </c>
      <c r="AG88" s="92" t="str">
        <f t="shared" ref="AG88" si="34">LEFT(AO88,4)</f>
        <v>3002</v>
      </c>
      <c r="AH88" s="92" t="str">
        <f t="shared" ref="AH88" si="35">LEFT(AP88,4)</f>
        <v>3003</v>
      </c>
      <c r="AI88" s="92" t="str">
        <f t="shared" ref="AI88" si="36">LEFT(AS88,4)</f>
        <v>3000</v>
      </c>
      <c r="AJ88" s="92" t="str">
        <f t="shared" ref="AJ88" si="37">LEFT(AT88,4)</f>
        <v>3005</v>
      </c>
      <c r="AK88" s="92">
        <v>31720000</v>
      </c>
      <c r="AL88" s="92">
        <v>3</v>
      </c>
      <c r="AM88" s="92"/>
      <c r="AN88" s="92"/>
      <c r="AO88" s="92">
        <v>30020010</v>
      </c>
      <c r="AP88" s="92">
        <v>30030010</v>
      </c>
      <c r="AQ88" s="92"/>
      <c r="AR88" s="92"/>
      <c r="AS88" s="92">
        <v>30000010</v>
      </c>
      <c r="AT88" s="92">
        <v>30050000</v>
      </c>
      <c r="AU88" s="92"/>
      <c r="AV88" s="92"/>
      <c r="AW88" s="40"/>
    </row>
    <row r="89" spans="1:49" ht="23.1" customHeight="1">
      <c r="A89" s="44">
        <v>1</v>
      </c>
      <c r="B89" s="45">
        <v>20080004</v>
      </c>
      <c r="C89" s="55">
        <v>20110003</v>
      </c>
      <c r="D89" s="45"/>
      <c r="E89" s="95"/>
      <c r="F89" s="95" t="s">
        <v>324</v>
      </c>
      <c r="G89" s="48">
        <v>2</v>
      </c>
      <c r="H89" s="48">
        <v>1</v>
      </c>
      <c r="I89" s="49"/>
      <c r="J89" s="48">
        <v>1</v>
      </c>
      <c r="K89" s="48">
        <v>0</v>
      </c>
      <c r="L89" s="48"/>
      <c r="M89" s="119"/>
      <c r="N89" s="119"/>
      <c r="O89" s="119"/>
      <c r="P89" s="120"/>
      <c r="Q89" s="50">
        <v>30600005</v>
      </c>
      <c r="R89" s="50">
        <v>30600004</v>
      </c>
      <c r="S89" s="50">
        <v>30600003</v>
      </c>
      <c r="T89" s="55"/>
      <c r="U89" s="55"/>
      <c r="V89" s="45"/>
      <c r="W89" s="45"/>
      <c r="X89" s="92">
        <f t="shared" si="33"/>
        <v>8910</v>
      </c>
      <c r="Y89" s="92">
        <v>9900</v>
      </c>
      <c r="Z89" s="92">
        <v>12000</v>
      </c>
      <c r="AA89" s="92" t="s">
        <v>300</v>
      </c>
      <c r="AB89" s="92">
        <f>IF($AA89="","",VLOOKUP($AA89,試算索引!$B:$G,2,FALSE))</f>
        <v>20</v>
      </c>
      <c r="AC89" s="92">
        <f>IF($AA89="","",VLOOKUP($AA89,試算索引!$B:$G,3,FALSE))</f>
        <v>300</v>
      </c>
      <c r="AD89" s="92">
        <f>IF($AA89="","",VLOOKUP($AA89,試算索引!$B:$G,4,FALSE))</f>
        <v>20</v>
      </c>
      <c r="AE89" s="92">
        <f>IF($AA89="","",VLOOKUP($AA89,試算索引!$B:$G,5,FALSE))</f>
        <v>10</v>
      </c>
      <c r="AF89" s="92">
        <f>IF($AA89="","",VLOOKUP($AA89,試算索引!$B:$G,6,FALSE))</f>
        <v>150</v>
      </c>
      <c r="AG89" s="92" t="str">
        <f>LEFT(AO89,4)</f>
        <v>3001</v>
      </c>
      <c r="AH89" s="92" t="str">
        <f>LEFT(AP89,4)</f>
        <v>3005</v>
      </c>
      <c r="AI89" s="92" t="str">
        <f>LEFT(AS89,4)</f>
        <v>3000</v>
      </c>
      <c r="AJ89" s="92" t="str">
        <f>LEFT(AT89,4)</f>
        <v>3007</v>
      </c>
      <c r="AK89" s="92">
        <v>31720012</v>
      </c>
      <c r="AL89" s="92">
        <v>1</v>
      </c>
      <c r="AM89" s="92"/>
      <c r="AN89" s="92"/>
      <c r="AO89" s="92">
        <v>30010230</v>
      </c>
      <c r="AP89" s="92">
        <v>30050010</v>
      </c>
      <c r="AQ89" s="92"/>
      <c r="AR89" s="92"/>
      <c r="AS89" s="92">
        <v>30000030</v>
      </c>
      <c r="AT89" s="92">
        <v>30070000</v>
      </c>
      <c r="AU89" s="92"/>
      <c r="AV89" s="92"/>
      <c r="AW89" s="40"/>
    </row>
    <row r="90" spans="1:49" ht="23.1" customHeight="1">
      <c r="A90" s="44">
        <v>1</v>
      </c>
      <c r="B90" s="45">
        <v>20080005</v>
      </c>
      <c r="C90" s="55">
        <v>20110003</v>
      </c>
      <c r="D90" s="45"/>
      <c r="E90" s="95"/>
      <c r="F90" s="95" t="s">
        <v>324</v>
      </c>
      <c r="G90" s="48">
        <v>2</v>
      </c>
      <c r="H90" s="48">
        <v>1</v>
      </c>
      <c r="I90" s="49"/>
      <c r="J90" s="48">
        <v>1</v>
      </c>
      <c r="K90" s="48">
        <v>0</v>
      </c>
      <c r="L90" s="48"/>
      <c r="M90" s="119"/>
      <c r="N90" s="119"/>
      <c r="O90" s="119"/>
      <c r="P90" s="120"/>
      <c r="Q90" s="50">
        <v>30600005</v>
      </c>
      <c r="R90" s="50">
        <v>30600004</v>
      </c>
      <c r="S90" s="50">
        <v>30600003</v>
      </c>
      <c r="T90" s="55"/>
      <c r="U90" s="55"/>
      <c r="V90" s="45"/>
      <c r="W90" s="45"/>
      <c r="X90" s="92">
        <f t="shared" si="33"/>
        <v>8730</v>
      </c>
      <c r="Y90" s="92">
        <v>9700</v>
      </c>
      <c r="Z90" s="92">
        <v>11300</v>
      </c>
      <c r="AA90" s="92" t="s">
        <v>299</v>
      </c>
      <c r="AB90" s="92">
        <f>IF($AA90="","",VLOOKUP($AA90,試算索引!$B:$G,2,FALSE))</f>
        <v>20</v>
      </c>
      <c r="AC90" s="92">
        <f>IF($AA90="","",VLOOKUP($AA90,試算索引!$B:$G,3,FALSE))</f>
        <v>300</v>
      </c>
      <c r="AD90" s="92">
        <f>IF($AA90="","",VLOOKUP($AA90,試算索引!$B:$G,4,FALSE))</f>
        <v>10</v>
      </c>
      <c r="AE90" s="92">
        <f>IF($AA90="","",VLOOKUP($AA90,試算索引!$B:$G,5,FALSE))</f>
        <v>150</v>
      </c>
      <c r="AF90" s="92">
        <f>IF($AA90="","",VLOOKUP($AA90,試算索引!$B:$G,6,FALSE))</f>
        <v>20</v>
      </c>
      <c r="AG90" s="92" t="str">
        <f t="shared" ref="AG90:AG94" si="38">LEFT(AO90,4)</f>
        <v>3001</v>
      </c>
      <c r="AH90" s="92" t="str">
        <f t="shared" ref="AH90:AH94" si="39">LEFT(AP90,4)</f>
        <v>3004</v>
      </c>
      <c r="AI90" s="92" t="str">
        <f t="shared" ref="AI90:AI94" si="40">LEFT(AS90,4)</f>
        <v>3000</v>
      </c>
      <c r="AJ90" s="92" t="str">
        <f t="shared" ref="AJ90:AJ94" si="41">LEFT(AT90,4)</f>
        <v>3005</v>
      </c>
      <c r="AK90" s="92">
        <v>31720012</v>
      </c>
      <c r="AL90" s="92">
        <v>2</v>
      </c>
      <c r="AM90" s="92"/>
      <c r="AN90" s="92"/>
      <c r="AO90" s="92">
        <v>30010230</v>
      </c>
      <c r="AP90" s="92">
        <v>30040180</v>
      </c>
      <c r="AQ90" s="92"/>
      <c r="AR90" s="92"/>
      <c r="AS90" s="92">
        <v>30000030</v>
      </c>
      <c r="AT90" s="92">
        <v>30050041</v>
      </c>
      <c r="AU90" s="92"/>
      <c r="AV90" s="92"/>
      <c r="AW90" s="40"/>
    </row>
    <row r="91" spans="1:49" ht="23.1" customHeight="1">
      <c r="A91" s="44">
        <v>1</v>
      </c>
      <c r="B91" s="45">
        <v>20080006</v>
      </c>
      <c r="C91" s="55">
        <v>20110003</v>
      </c>
      <c r="D91" s="45"/>
      <c r="E91" s="95"/>
      <c r="F91" s="95" t="s">
        <v>324</v>
      </c>
      <c r="G91" s="48">
        <v>2</v>
      </c>
      <c r="H91" s="48">
        <v>1</v>
      </c>
      <c r="I91" s="49"/>
      <c r="J91" s="48">
        <v>1</v>
      </c>
      <c r="K91" s="48">
        <v>0</v>
      </c>
      <c r="L91" s="48"/>
      <c r="M91" s="119"/>
      <c r="N91" s="119"/>
      <c r="O91" s="119"/>
      <c r="P91" s="120"/>
      <c r="Q91" s="50">
        <v>30600005</v>
      </c>
      <c r="R91" s="50">
        <v>30600004</v>
      </c>
      <c r="S91" s="50">
        <v>30600003</v>
      </c>
      <c r="T91" s="55"/>
      <c r="U91" s="55"/>
      <c r="V91" s="45"/>
      <c r="W91" s="45"/>
      <c r="X91" s="92">
        <f t="shared" si="33"/>
        <v>18000</v>
      </c>
      <c r="Y91" s="92">
        <v>20000</v>
      </c>
      <c r="Z91" s="92">
        <v>26000</v>
      </c>
      <c r="AA91" s="92" t="s">
        <v>297</v>
      </c>
      <c r="AB91" s="92">
        <f>IF($AA91="","",VLOOKUP($AA91,試算索引!$B:$G,2,FALSE))</f>
        <v>30</v>
      </c>
      <c r="AC91" s="92">
        <f>IF($AA91="","",VLOOKUP($AA91,試算索引!$B:$G,3,FALSE))</f>
        <v>380</v>
      </c>
      <c r="AD91" s="92">
        <f>IF($AA91="","",VLOOKUP($AA91,試算索引!$B:$G,4,FALSE))</f>
        <v>30</v>
      </c>
      <c r="AE91" s="92">
        <f>IF($AA91="","",VLOOKUP($AA91,試算索引!$B:$G,5,FALSE))</f>
        <v>30</v>
      </c>
      <c r="AF91" s="92">
        <f>IF($AA91="","",VLOOKUP($AA91,試算索引!$B:$G,6,FALSE))</f>
        <v>30</v>
      </c>
      <c r="AG91" s="92" t="str">
        <f t="shared" si="38"/>
        <v>3001</v>
      </c>
      <c r="AH91" s="92" t="str">
        <f t="shared" si="39"/>
        <v>3005</v>
      </c>
      <c r="AI91" s="92" t="str">
        <f t="shared" si="40"/>
        <v>3019</v>
      </c>
      <c r="AJ91" s="92" t="str">
        <f t="shared" si="41"/>
        <v>3000</v>
      </c>
      <c r="AK91" s="92">
        <v>31720002</v>
      </c>
      <c r="AL91" s="92">
        <v>2</v>
      </c>
      <c r="AM91" s="92"/>
      <c r="AN91" s="92"/>
      <c r="AO91" s="92">
        <v>30010240</v>
      </c>
      <c r="AP91" s="92">
        <v>30050070</v>
      </c>
      <c r="AQ91" s="92"/>
      <c r="AR91" s="92"/>
      <c r="AS91" s="92">
        <v>30190001</v>
      </c>
      <c r="AT91" s="92">
        <v>30000040</v>
      </c>
      <c r="AU91" s="92"/>
      <c r="AV91" s="92"/>
      <c r="AW91" s="40"/>
    </row>
    <row r="92" spans="1:49" ht="23.1" customHeight="1">
      <c r="A92" s="44">
        <v>1</v>
      </c>
      <c r="B92" s="45">
        <v>20080007</v>
      </c>
      <c r="C92" s="55">
        <v>20110003</v>
      </c>
      <c r="D92" s="45"/>
      <c r="E92" s="95"/>
      <c r="F92" s="95" t="s">
        <v>324</v>
      </c>
      <c r="G92" s="48">
        <v>2</v>
      </c>
      <c r="H92" s="48">
        <v>1</v>
      </c>
      <c r="I92" s="49"/>
      <c r="J92" s="48">
        <v>1</v>
      </c>
      <c r="K92" s="48">
        <v>0</v>
      </c>
      <c r="L92" s="48"/>
      <c r="M92" s="119"/>
      <c r="N92" s="119"/>
      <c r="O92" s="119"/>
      <c r="P92" s="120"/>
      <c r="Q92" s="50">
        <v>30600005</v>
      </c>
      <c r="R92" s="50">
        <v>30600004</v>
      </c>
      <c r="S92" s="50">
        <v>30600003</v>
      </c>
      <c r="T92" s="55"/>
      <c r="U92" s="55"/>
      <c r="V92" s="45"/>
      <c r="W92" s="45"/>
      <c r="X92" s="92">
        <f t="shared" si="33"/>
        <v>6300</v>
      </c>
      <c r="Y92" s="92">
        <v>7000</v>
      </c>
      <c r="Z92" s="92">
        <v>11000</v>
      </c>
      <c r="AA92" s="92" t="s">
        <v>314</v>
      </c>
      <c r="AB92" s="92">
        <f>IF($AA92="","",VLOOKUP($AA92,試算索引!$B:$G,2,FALSE))</f>
        <v>20</v>
      </c>
      <c r="AC92" s="92">
        <f>IF($AA92="","",VLOOKUP($AA92,試算索引!$B:$G,3,FALSE))</f>
        <v>20</v>
      </c>
      <c r="AD92" s="92">
        <f>IF($AA92="","",VLOOKUP($AA92,試算索引!$B:$G,4,FALSE))</f>
        <v>10</v>
      </c>
      <c r="AE92" s="92">
        <f>IF($AA92="","",VLOOKUP($AA92,試算索引!$B:$G,5,FALSE))</f>
        <v>150</v>
      </c>
      <c r="AF92" s="92">
        <f>IF($AA92="","",VLOOKUP($AA92,試算索引!$B:$G,6,FALSE))</f>
        <v>300</v>
      </c>
      <c r="AG92" s="92" t="str">
        <f t="shared" si="38"/>
        <v>3002</v>
      </c>
      <c r="AH92" s="92" t="str">
        <f t="shared" si="39"/>
        <v>3000</v>
      </c>
      <c r="AI92" s="92" t="str">
        <f t="shared" si="40"/>
        <v>3003</v>
      </c>
      <c r="AJ92" s="92" t="str">
        <f t="shared" si="41"/>
        <v>3005</v>
      </c>
      <c r="AK92" s="92">
        <v>31720001</v>
      </c>
      <c r="AL92" s="92">
        <v>3</v>
      </c>
      <c r="AM92" s="92"/>
      <c r="AN92" s="92"/>
      <c r="AO92" s="92">
        <v>30020260</v>
      </c>
      <c r="AP92" s="92">
        <v>30000240</v>
      </c>
      <c r="AQ92" s="92"/>
      <c r="AR92" s="92"/>
      <c r="AS92" s="92">
        <v>30030020</v>
      </c>
      <c r="AT92" s="92">
        <v>30050390</v>
      </c>
      <c r="AU92" s="92"/>
      <c r="AV92" s="92"/>
      <c r="AW92" s="40"/>
    </row>
    <row r="93" spans="1:49" ht="23.1" customHeight="1">
      <c r="A93" s="44">
        <v>1</v>
      </c>
      <c r="B93" s="45">
        <v>20080008</v>
      </c>
      <c r="C93" s="55">
        <v>20110003</v>
      </c>
      <c r="D93" s="45"/>
      <c r="E93" s="95"/>
      <c r="F93" s="95" t="s">
        <v>324</v>
      </c>
      <c r="G93" s="48">
        <v>2</v>
      </c>
      <c r="H93" s="48">
        <v>1</v>
      </c>
      <c r="I93" s="49"/>
      <c r="J93" s="48">
        <v>1</v>
      </c>
      <c r="K93" s="48">
        <v>0</v>
      </c>
      <c r="L93" s="48"/>
      <c r="M93" s="119"/>
      <c r="N93" s="119"/>
      <c r="O93" s="119"/>
      <c r="P93" s="120"/>
      <c r="Q93" s="50">
        <v>30600005</v>
      </c>
      <c r="R93" s="50">
        <v>30600004</v>
      </c>
      <c r="S93" s="50">
        <v>30600003</v>
      </c>
      <c r="T93" s="55"/>
      <c r="U93" s="55"/>
      <c r="V93" s="45"/>
      <c r="W93" s="45"/>
      <c r="X93" s="92">
        <f t="shared" si="33"/>
        <v>6300</v>
      </c>
      <c r="Y93" s="92">
        <v>7000</v>
      </c>
      <c r="Z93" s="92">
        <v>10000</v>
      </c>
      <c r="AA93" s="92" t="s">
        <v>311</v>
      </c>
      <c r="AB93" s="92">
        <f>IF($AA93="","",VLOOKUP($AA93,試算索引!$B:$G,2,FALSE))</f>
        <v>150</v>
      </c>
      <c r="AC93" s="92">
        <f>IF($AA93="","",VLOOKUP($AA93,試算索引!$B:$G,3,FALSE))</f>
        <v>20</v>
      </c>
      <c r="AD93" s="92">
        <f>IF($AA93="","",VLOOKUP($AA93,試算索引!$B:$G,4,FALSE))</f>
        <v>20</v>
      </c>
      <c r="AE93" s="92">
        <f>IF($AA93="","",VLOOKUP($AA93,試算索引!$B:$G,5,FALSE))</f>
        <v>10</v>
      </c>
      <c r="AF93" s="92">
        <f>IF($AA93="","",VLOOKUP($AA93,試算索引!$B:$G,6,FALSE))</f>
        <v>300</v>
      </c>
      <c r="AG93" s="92" t="str">
        <f t="shared" si="38"/>
        <v>3002</v>
      </c>
      <c r="AH93" s="92" t="str">
        <f t="shared" si="39"/>
        <v>3004</v>
      </c>
      <c r="AI93" s="92" t="str">
        <f t="shared" si="40"/>
        <v>3000</v>
      </c>
      <c r="AJ93" s="92" t="str">
        <f t="shared" si="41"/>
        <v>3005</v>
      </c>
      <c r="AK93" s="92"/>
      <c r="AL93" s="92"/>
      <c r="AM93" s="92"/>
      <c r="AN93" s="92"/>
      <c r="AO93" s="92">
        <v>30020200</v>
      </c>
      <c r="AP93" s="92">
        <v>30040170</v>
      </c>
      <c r="AQ93" s="92">
        <v>30030020</v>
      </c>
      <c r="AR93" s="92"/>
      <c r="AS93" s="92">
        <v>30000030</v>
      </c>
      <c r="AT93" s="92">
        <v>30050390</v>
      </c>
      <c r="AU93" s="92"/>
      <c r="AV93" s="92"/>
      <c r="AW93" s="40"/>
    </row>
    <row r="94" spans="1:49" ht="23.1" customHeight="1">
      <c r="A94" s="44">
        <v>1</v>
      </c>
      <c r="B94" s="45">
        <v>20080009</v>
      </c>
      <c r="C94" s="55">
        <v>20110003</v>
      </c>
      <c r="D94" s="45"/>
      <c r="E94" s="95"/>
      <c r="F94" s="95" t="s">
        <v>324</v>
      </c>
      <c r="G94" s="48">
        <v>2</v>
      </c>
      <c r="H94" s="48">
        <v>1</v>
      </c>
      <c r="I94" s="49"/>
      <c r="J94" s="48">
        <v>1</v>
      </c>
      <c r="K94" s="48">
        <v>0</v>
      </c>
      <c r="L94" s="48"/>
      <c r="M94" s="119"/>
      <c r="N94" s="119"/>
      <c r="O94" s="119"/>
      <c r="P94" s="120"/>
      <c r="Q94" s="50">
        <v>30600005</v>
      </c>
      <c r="R94" s="50">
        <v>30600004</v>
      </c>
      <c r="S94" s="50">
        <v>30600003</v>
      </c>
      <c r="T94" s="55"/>
      <c r="U94" s="55"/>
      <c r="V94" s="45"/>
      <c r="W94" s="45"/>
      <c r="X94" s="126">
        <f t="shared" ref="X94" si="42">Y94*0.9</f>
        <v>5400</v>
      </c>
      <c r="Y94" s="126">
        <v>6000</v>
      </c>
      <c r="Z94" s="126">
        <v>16000</v>
      </c>
      <c r="AA94" s="92" t="s">
        <v>303</v>
      </c>
      <c r="AB94" s="92">
        <f>IF($AA94="","",VLOOKUP($AA94,試算索引!$B:$G,2,FALSE))</f>
        <v>30</v>
      </c>
      <c r="AC94" s="92">
        <f>IF($AA94="","",VLOOKUP($AA94,試算索引!$B:$G,3,FALSE))</f>
        <v>30</v>
      </c>
      <c r="AD94" s="92">
        <f>IF($AA94="","",VLOOKUP($AA94,試算索引!$B:$G,4,FALSE))</f>
        <v>380</v>
      </c>
      <c r="AE94" s="92">
        <f>IF($AA94="","",VLOOKUP($AA94,試算索引!$B:$G,5,FALSE))</f>
        <v>30</v>
      </c>
      <c r="AF94" s="92">
        <f>IF($AA94="","",VLOOKUP($AA94,試算索引!$B:$G,6,FALSE))</f>
        <v>30</v>
      </c>
      <c r="AG94" s="92" t="str">
        <f t="shared" si="38"/>
        <v>3002</v>
      </c>
      <c r="AH94" s="92" t="str">
        <f t="shared" si="39"/>
        <v>3003</v>
      </c>
      <c r="AI94" s="92" t="str">
        <f t="shared" si="40"/>
        <v>3012</v>
      </c>
      <c r="AJ94" s="92" t="str">
        <f t="shared" si="41"/>
        <v>3019</v>
      </c>
      <c r="AK94" s="92">
        <v>31720011</v>
      </c>
      <c r="AL94" s="92">
        <v>3</v>
      </c>
      <c r="AM94" s="92"/>
      <c r="AN94" s="92"/>
      <c r="AO94" s="124">
        <v>30020010</v>
      </c>
      <c r="AP94" s="124">
        <v>30030220</v>
      </c>
      <c r="AQ94" s="124">
        <v>30050000</v>
      </c>
      <c r="AR94" s="124"/>
      <c r="AS94" s="124">
        <v>30120100</v>
      </c>
      <c r="AT94" s="124">
        <v>30190060</v>
      </c>
      <c r="AU94" s="124"/>
      <c r="AV94" s="124"/>
      <c r="AW94" s="40"/>
    </row>
    <row r="95" spans="1:49" ht="23.1" customHeight="1">
      <c r="A95" s="44">
        <v>0</v>
      </c>
      <c r="B95" s="45">
        <v>20080010</v>
      </c>
      <c r="C95" s="55">
        <v>20110003</v>
      </c>
      <c r="D95" s="45"/>
      <c r="E95" s="95"/>
      <c r="F95" s="95" t="s">
        <v>325</v>
      </c>
      <c r="G95" s="48">
        <v>2</v>
      </c>
      <c r="H95" s="48">
        <v>1</v>
      </c>
      <c r="I95" s="49"/>
      <c r="J95" s="48">
        <v>1</v>
      </c>
      <c r="K95" s="48">
        <v>0</v>
      </c>
      <c r="L95" s="48"/>
      <c r="M95" s="119"/>
      <c r="N95" s="119"/>
      <c r="O95" s="119"/>
      <c r="P95" s="120"/>
      <c r="Q95" s="50">
        <v>30600005</v>
      </c>
      <c r="R95" s="50">
        <v>30600004</v>
      </c>
      <c r="S95" s="50">
        <v>30600003</v>
      </c>
      <c r="T95" s="55"/>
      <c r="U95" s="55"/>
      <c r="V95" s="45"/>
      <c r="W95" s="45"/>
      <c r="X95" s="92">
        <v>7200</v>
      </c>
      <c r="Y95" s="92">
        <v>8000</v>
      </c>
      <c r="Z95" s="92">
        <v>10000</v>
      </c>
      <c r="AA95" s="92" t="s">
        <v>303</v>
      </c>
      <c r="AB95" s="92">
        <f>IF($AA95="","",VLOOKUP($AA95,[1]試算索引!$B:$G,2,FALSE))</f>
        <v>30</v>
      </c>
      <c r="AC95" s="92">
        <f>IF($AA95="","",VLOOKUP($AA95,[1]試算索引!$B:$G,3,FALSE))</f>
        <v>30</v>
      </c>
      <c r="AD95" s="92">
        <f>IF($AA95="","",VLOOKUP($AA95,[1]試算索引!$B:$G,4,FALSE))</f>
        <v>380</v>
      </c>
      <c r="AE95" s="92">
        <f>IF($AA95="","",VLOOKUP($AA95,[1]試算索引!$B:$G,5,FALSE))</f>
        <v>30</v>
      </c>
      <c r="AF95" s="92">
        <f>IF($AA95="","",VLOOKUP($AA95,[1]試算索引!$B:$G,6,FALSE))</f>
        <v>30</v>
      </c>
      <c r="AG95" s="92" t="str">
        <f t="shared" ref="AG95:AH104" si="43">LEFT(AO95,4)</f>
        <v>3002</v>
      </c>
      <c r="AH95" s="92" t="str">
        <f t="shared" si="43"/>
        <v>3003</v>
      </c>
      <c r="AI95" s="92" t="str">
        <f t="shared" ref="AI95:AJ104" si="44">LEFT(AS95,4)</f>
        <v>3000</v>
      </c>
      <c r="AJ95" s="92" t="str">
        <f t="shared" si="44"/>
        <v>3005</v>
      </c>
      <c r="AK95" s="92"/>
      <c r="AL95" s="92"/>
      <c r="AM95" s="92"/>
      <c r="AN95" s="92"/>
      <c r="AO95" s="92">
        <v>30020190</v>
      </c>
      <c r="AP95" s="92">
        <v>30030200</v>
      </c>
      <c r="AQ95" s="92"/>
      <c r="AR95" s="92"/>
      <c r="AS95" s="92">
        <v>30000010</v>
      </c>
      <c r="AT95" s="92">
        <v>30050380</v>
      </c>
      <c r="AU95" s="92"/>
      <c r="AV95" s="92"/>
      <c r="AW95" s="40"/>
    </row>
    <row r="96" spans="1:49" ht="23.1" customHeight="1">
      <c r="A96" s="44">
        <v>0</v>
      </c>
      <c r="B96" s="45">
        <v>20080011</v>
      </c>
      <c r="C96" s="55">
        <v>20110003</v>
      </c>
      <c r="D96" s="45"/>
      <c r="E96" s="95"/>
      <c r="F96" s="95" t="s">
        <v>325</v>
      </c>
      <c r="G96" s="48">
        <v>2</v>
      </c>
      <c r="H96" s="48">
        <v>1</v>
      </c>
      <c r="I96" s="49"/>
      <c r="J96" s="48">
        <v>1</v>
      </c>
      <c r="K96" s="48">
        <v>0</v>
      </c>
      <c r="L96" s="48"/>
      <c r="M96" s="119"/>
      <c r="N96" s="119"/>
      <c r="O96" s="119"/>
      <c r="P96" s="119"/>
      <c r="Q96" s="50">
        <v>30600005</v>
      </c>
      <c r="R96" s="50">
        <v>30600004</v>
      </c>
      <c r="S96" s="50">
        <v>30600003</v>
      </c>
      <c r="T96" s="55"/>
      <c r="U96" s="55"/>
      <c r="V96" s="45"/>
      <c r="W96" s="45"/>
      <c r="X96" s="92">
        <v>7200</v>
      </c>
      <c r="Y96" s="92">
        <v>8000</v>
      </c>
      <c r="Z96" s="92">
        <v>10000</v>
      </c>
      <c r="AA96" s="92" t="s">
        <v>315</v>
      </c>
      <c r="AB96" s="92">
        <f>IF($AA96="","",VLOOKUP($AA96,[1]試算索引!$B:$G,2,FALSE))</f>
        <v>30</v>
      </c>
      <c r="AC96" s="92">
        <f>IF($AA96="","",VLOOKUP($AA96,[1]試算索引!$B:$G,3,FALSE))</f>
        <v>30</v>
      </c>
      <c r="AD96" s="92">
        <f>IF($AA96="","",VLOOKUP($AA96,[1]試算索引!$B:$G,4,FALSE))</f>
        <v>30</v>
      </c>
      <c r="AE96" s="92">
        <f>IF($AA96="","",VLOOKUP($AA96,[1]試算索引!$B:$G,5,FALSE))</f>
        <v>30</v>
      </c>
      <c r="AF96" s="92">
        <f>IF($AA96="","",VLOOKUP($AA96,[1]試算索引!$B:$G,6,FALSE))</f>
        <v>380</v>
      </c>
      <c r="AG96" s="92" t="str">
        <f t="shared" si="43"/>
        <v>3002</v>
      </c>
      <c r="AH96" s="92" t="str">
        <f t="shared" si="43"/>
        <v>3003</v>
      </c>
      <c r="AI96" s="92" t="str">
        <f t="shared" si="44"/>
        <v>3005</v>
      </c>
      <c r="AJ96" s="92" t="str">
        <f t="shared" si="44"/>
        <v>3004</v>
      </c>
      <c r="AK96" s="92">
        <v>31720020</v>
      </c>
      <c r="AL96" s="92">
        <v>4</v>
      </c>
      <c r="AM96" s="92"/>
      <c r="AN96" s="92"/>
      <c r="AO96" s="92">
        <v>30020020</v>
      </c>
      <c r="AP96" s="92">
        <v>30030020</v>
      </c>
      <c r="AQ96" s="92"/>
      <c r="AR96" s="92"/>
      <c r="AS96" s="92">
        <v>30050020</v>
      </c>
      <c r="AT96" s="92">
        <v>30040010</v>
      </c>
      <c r="AU96" s="92"/>
      <c r="AV96" s="92"/>
      <c r="AW96" s="40"/>
    </row>
    <row r="97" spans="1:49" ht="23.1" customHeight="1">
      <c r="A97" s="44">
        <v>0</v>
      </c>
      <c r="B97" s="45">
        <v>20080012</v>
      </c>
      <c r="C97" s="55">
        <v>20110003</v>
      </c>
      <c r="D97" s="45"/>
      <c r="E97" s="95"/>
      <c r="F97" s="95" t="s">
        <v>326</v>
      </c>
      <c r="G97" s="48">
        <v>2</v>
      </c>
      <c r="H97" s="48">
        <v>1</v>
      </c>
      <c r="I97" s="49"/>
      <c r="J97" s="48">
        <v>1</v>
      </c>
      <c r="K97" s="48">
        <v>0</v>
      </c>
      <c r="L97" s="48"/>
      <c r="M97" s="119"/>
      <c r="N97" s="119"/>
      <c r="O97" s="119"/>
      <c r="P97" s="120"/>
      <c r="Q97" s="50">
        <v>30600005</v>
      </c>
      <c r="R97" s="50">
        <v>30600004</v>
      </c>
      <c r="S97" s="50">
        <v>30600003</v>
      </c>
      <c r="T97" s="55"/>
      <c r="U97" s="55"/>
      <c r="V97" s="45"/>
      <c r="W97" s="45"/>
      <c r="X97" s="92">
        <v>7200</v>
      </c>
      <c r="Y97" s="92">
        <v>8000</v>
      </c>
      <c r="Z97" s="92">
        <v>10000</v>
      </c>
      <c r="AA97" s="92" t="s">
        <v>291</v>
      </c>
      <c r="AB97" s="92">
        <f>IF($AA97="","",VLOOKUP($AA97,[1]試算索引!$B:$G,2,FALSE))</f>
        <v>380</v>
      </c>
      <c r="AC97" s="92">
        <f>IF($AA97="","",VLOOKUP($AA97,[1]試算索引!$B:$G,3,FALSE))</f>
        <v>30</v>
      </c>
      <c r="AD97" s="92">
        <f>IF($AA97="","",VLOOKUP($AA97,[1]試算索引!$B:$G,4,FALSE))</f>
        <v>30</v>
      </c>
      <c r="AE97" s="92">
        <f>IF($AA97="","",VLOOKUP($AA97,[1]試算索引!$B:$G,5,FALSE))</f>
        <v>30</v>
      </c>
      <c r="AF97" s="92">
        <f>IF($AA97="","",VLOOKUP($AA97,[1]試算索引!$B:$G,6,FALSE))</f>
        <v>30</v>
      </c>
      <c r="AG97" s="92" t="str">
        <f t="shared" si="43"/>
        <v>3001</v>
      </c>
      <c r="AH97" s="92" t="str">
        <f t="shared" si="43"/>
        <v>3005</v>
      </c>
      <c r="AI97" s="92" t="str">
        <f t="shared" si="44"/>
        <v>3019</v>
      </c>
      <c r="AJ97" s="92" t="str">
        <f t="shared" si="44"/>
        <v>3007</v>
      </c>
      <c r="AK97" s="92"/>
      <c r="AL97" s="92"/>
      <c r="AM97" s="92"/>
      <c r="AN97" s="92"/>
      <c r="AO97" s="92">
        <v>30010010</v>
      </c>
      <c r="AP97" s="92">
        <v>30050010</v>
      </c>
      <c r="AQ97" s="92"/>
      <c r="AR97" s="92"/>
      <c r="AS97" s="92">
        <v>30190000</v>
      </c>
      <c r="AT97" s="92">
        <v>30070000</v>
      </c>
      <c r="AU97" s="92"/>
      <c r="AV97" s="92"/>
      <c r="AW97" s="40"/>
    </row>
    <row r="98" spans="1:49" ht="23.1" customHeight="1">
      <c r="A98" s="44">
        <v>0</v>
      </c>
      <c r="B98" s="45">
        <v>20080013</v>
      </c>
      <c r="C98" s="55">
        <v>20110003</v>
      </c>
      <c r="D98" s="45"/>
      <c r="E98" s="95"/>
      <c r="F98" s="95" t="s">
        <v>326</v>
      </c>
      <c r="G98" s="48">
        <v>2</v>
      </c>
      <c r="H98" s="48">
        <v>1</v>
      </c>
      <c r="I98" s="49"/>
      <c r="J98" s="48">
        <v>1</v>
      </c>
      <c r="K98" s="48">
        <v>0</v>
      </c>
      <c r="L98" s="48"/>
      <c r="M98" s="119"/>
      <c r="N98" s="119"/>
      <c r="O98" s="119"/>
      <c r="P98" s="119"/>
      <c r="Q98" s="50">
        <v>30600005</v>
      </c>
      <c r="R98" s="50">
        <v>30600004</v>
      </c>
      <c r="S98" s="50">
        <v>30600003</v>
      </c>
      <c r="T98" s="55"/>
      <c r="U98" s="55"/>
      <c r="V98" s="45"/>
      <c r="W98" s="45"/>
      <c r="X98" s="92">
        <v>7200</v>
      </c>
      <c r="Y98" s="92">
        <v>8000</v>
      </c>
      <c r="Z98" s="92">
        <v>10000</v>
      </c>
      <c r="AA98" s="92" t="s">
        <v>303</v>
      </c>
      <c r="AB98" s="92">
        <f>IF($AA98="","",VLOOKUP($AA98,[1]試算索引!$B:$G,2,FALSE))</f>
        <v>30</v>
      </c>
      <c r="AC98" s="92">
        <f>IF($AA98="","",VLOOKUP($AA98,[1]試算索引!$B:$G,3,FALSE))</f>
        <v>30</v>
      </c>
      <c r="AD98" s="92">
        <f>IF($AA98="","",VLOOKUP($AA98,[1]試算索引!$B:$G,4,FALSE))</f>
        <v>380</v>
      </c>
      <c r="AE98" s="92">
        <f>IF($AA98="","",VLOOKUP($AA98,[1]試算索引!$B:$G,5,FALSE))</f>
        <v>30</v>
      </c>
      <c r="AF98" s="92">
        <f>IF($AA98="","",VLOOKUP($AA98,[1]試算索引!$B:$G,6,FALSE))</f>
        <v>30</v>
      </c>
      <c r="AG98" s="92" t="str">
        <f t="shared" si="43"/>
        <v>3002</v>
      </c>
      <c r="AH98" s="92" t="str">
        <f t="shared" si="43"/>
        <v>3003</v>
      </c>
      <c r="AI98" s="92" t="str">
        <f t="shared" si="44"/>
        <v>3000</v>
      </c>
      <c r="AJ98" s="92" t="str">
        <f t="shared" si="44"/>
        <v>3005</v>
      </c>
      <c r="AK98" s="92"/>
      <c r="AL98" s="92"/>
      <c r="AM98" s="92"/>
      <c r="AN98" s="92"/>
      <c r="AO98" s="92">
        <v>30020190</v>
      </c>
      <c r="AP98" s="92">
        <v>30030200</v>
      </c>
      <c r="AQ98" s="92"/>
      <c r="AR98" s="92"/>
      <c r="AS98" s="92">
        <v>30000010</v>
      </c>
      <c r="AT98" s="92">
        <v>30050380</v>
      </c>
      <c r="AU98" s="92"/>
      <c r="AV98" s="92"/>
      <c r="AW98" s="40"/>
    </row>
    <row r="99" spans="1:49" ht="23.1" customHeight="1">
      <c r="A99" s="44">
        <v>0</v>
      </c>
      <c r="B99" s="45">
        <v>20080014</v>
      </c>
      <c r="C99" s="55">
        <v>20110003</v>
      </c>
      <c r="D99" s="45"/>
      <c r="E99" s="95"/>
      <c r="F99" s="95" t="s">
        <v>326</v>
      </c>
      <c r="G99" s="48">
        <v>2</v>
      </c>
      <c r="H99" s="48">
        <v>1</v>
      </c>
      <c r="I99" s="49"/>
      <c r="J99" s="48">
        <v>1</v>
      </c>
      <c r="K99" s="48">
        <v>0</v>
      </c>
      <c r="L99" s="48"/>
      <c r="M99" s="119"/>
      <c r="N99" s="119"/>
      <c r="O99" s="119"/>
      <c r="P99" s="120"/>
      <c r="Q99" s="50">
        <v>30600005</v>
      </c>
      <c r="R99" s="50">
        <v>30600004</v>
      </c>
      <c r="S99" s="50">
        <v>30600003</v>
      </c>
      <c r="T99" s="55"/>
      <c r="U99" s="55"/>
      <c r="V99" s="45"/>
      <c r="W99" s="45"/>
      <c r="X99" s="92">
        <v>7200</v>
      </c>
      <c r="Y99" s="92">
        <v>8000</v>
      </c>
      <c r="Z99" s="92">
        <v>10000</v>
      </c>
      <c r="AA99" s="92" t="s">
        <v>315</v>
      </c>
      <c r="AB99" s="92">
        <f>IF($AA99="","",VLOOKUP($AA99,[1]試算索引!$B:$G,2,FALSE))</f>
        <v>30</v>
      </c>
      <c r="AC99" s="92">
        <f>IF($AA99="","",VLOOKUP($AA99,[1]試算索引!$B:$G,3,FALSE))</f>
        <v>30</v>
      </c>
      <c r="AD99" s="92">
        <f>IF($AA99="","",VLOOKUP($AA99,[1]試算索引!$B:$G,4,FALSE))</f>
        <v>30</v>
      </c>
      <c r="AE99" s="92">
        <f>IF($AA99="","",VLOOKUP($AA99,[1]試算索引!$B:$G,5,FALSE))</f>
        <v>30</v>
      </c>
      <c r="AF99" s="92">
        <f>IF($AA99="","",VLOOKUP($AA99,[1]試算索引!$B:$G,6,FALSE))</f>
        <v>380</v>
      </c>
      <c r="AG99" s="92" t="str">
        <f t="shared" si="43"/>
        <v>3002</v>
      </c>
      <c r="AH99" s="92" t="str">
        <f t="shared" si="43"/>
        <v>3003</v>
      </c>
      <c r="AI99" s="92" t="str">
        <f t="shared" si="44"/>
        <v>3005</v>
      </c>
      <c r="AJ99" s="92" t="str">
        <f t="shared" si="44"/>
        <v>3004</v>
      </c>
      <c r="AK99" s="92">
        <v>31720020</v>
      </c>
      <c r="AL99" s="92">
        <v>4</v>
      </c>
      <c r="AM99" s="92"/>
      <c r="AN99" s="92"/>
      <c r="AO99" s="92">
        <v>30020020</v>
      </c>
      <c r="AP99" s="92">
        <v>30030020</v>
      </c>
      <c r="AQ99" s="92"/>
      <c r="AR99" s="92"/>
      <c r="AS99" s="92">
        <v>30050020</v>
      </c>
      <c r="AT99" s="92">
        <v>30040010</v>
      </c>
      <c r="AU99" s="92"/>
      <c r="AV99" s="92"/>
      <c r="AW99" s="40"/>
    </row>
    <row r="100" spans="1:49" ht="23.1" customHeight="1">
      <c r="A100" s="44">
        <v>0</v>
      </c>
      <c r="B100" s="45">
        <v>20080015</v>
      </c>
      <c r="C100" s="55">
        <v>20110003</v>
      </c>
      <c r="D100" s="45"/>
      <c r="E100" s="95"/>
      <c r="F100" s="95" t="s">
        <v>326</v>
      </c>
      <c r="G100" s="48">
        <v>2</v>
      </c>
      <c r="H100" s="48">
        <v>1</v>
      </c>
      <c r="I100" s="49"/>
      <c r="J100" s="48">
        <v>1</v>
      </c>
      <c r="K100" s="48">
        <v>0</v>
      </c>
      <c r="L100" s="48"/>
      <c r="M100" s="119"/>
      <c r="N100" s="119"/>
      <c r="O100" s="119"/>
      <c r="P100" s="119"/>
      <c r="Q100" s="50">
        <v>30600005</v>
      </c>
      <c r="R100" s="50">
        <v>30600004</v>
      </c>
      <c r="S100" s="50">
        <v>30600003</v>
      </c>
      <c r="T100" s="55"/>
      <c r="U100" s="55"/>
      <c r="V100" s="45"/>
      <c r="W100" s="45"/>
      <c r="X100" s="92">
        <v>7200</v>
      </c>
      <c r="Y100" s="92">
        <v>8000</v>
      </c>
      <c r="Z100" s="92">
        <v>10000</v>
      </c>
      <c r="AA100" s="92" t="s">
        <v>291</v>
      </c>
      <c r="AB100" s="92">
        <f>IF($AA100="","",VLOOKUP($AA100,[1]試算索引!$B:$G,2,FALSE))</f>
        <v>380</v>
      </c>
      <c r="AC100" s="92">
        <f>IF($AA100="","",VLOOKUP($AA100,[1]試算索引!$B:$G,3,FALSE))</f>
        <v>30</v>
      </c>
      <c r="AD100" s="92">
        <f>IF($AA100="","",VLOOKUP($AA100,[1]試算索引!$B:$G,4,FALSE))</f>
        <v>30</v>
      </c>
      <c r="AE100" s="92">
        <f>IF($AA100="","",VLOOKUP($AA100,[1]試算索引!$B:$G,5,FALSE))</f>
        <v>30</v>
      </c>
      <c r="AF100" s="92">
        <f>IF($AA100="","",VLOOKUP($AA100,[1]試算索引!$B:$G,6,FALSE))</f>
        <v>30</v>
      </c>
      <c r="AG100" s="92" t="str">
        <f t="shared" si="43"/>
        <v>3001</v>
      </c>
      <c r="AH100" s="92" t="str">
        <f t="shared" si="43"/>
        <v>3005</v>
      </c>
      <c r="AI100" s="92" t="str">
        <f t="shared" si="44"/>
        <v>3019</v>
      </c>
      <c r="AJ100" s="92" t="str">
        <f t="shared" si="44"/>
        <v>3007</v>
      </c>
      <c r="AK100" s="92"/>
      <c r="AL100" s="92"/>
      <c r="AM100" s="92"/>
      <c r="AN100" s="92"/>
      <c r="AO100" s="92">
        <v>30010010</v>
      </c>
      <c r="AP100" s="92">
        <v>30050010</v>
      </c>
      <c r="AQ100" s="92"/>
      <c r="AR100" s="92"/>
      <c r="AS100" s="92">
        <v>30190000</v>
      </c>
      <c r="AT100" s="92">
        <v>30070000</v>
      </c>
      <c r="AU100" s="92"/>
      <c r="AV100" s="92"/>
      <c r="AW100" s="40"/>
    </row>
    <row r="101" spans="1:49" ht="23.1" customHeight="1">
      <c r="A101" s="44">
        <v>0</v>
      </c>
      <c r="B101" s="45">
        <v>20080016</v>
      </c>
      <c r="C101" s="55">
        <v>20110003</v>
      </c>
      <c r="D101" s="45"/>
      <c r="E101" s="95"/>
      <c r="F101" s="95" t="s">
        <v>326</v>
      </c>
      <c r="G101" s="48">
        <v>2</v>
      </c>
      <c r="H101" s="48">
        <v>1</v>
      </c>
      <c r="I101" s="49"/>
      <c r="J101" s="48">
        <v>1</v>
      </c>
      <c r="K101" s="48">
        <v>0</v>
      </c>
      <c r="L101" s="48"/>
      <c r="M101" s="119"/>
      <c r="N101" s="119"/>
      <c r="O101" s="119"/>
      <c r="P101" s="120"/>
      <c r="Q101" s="50">
        <v>30600005</v>
      </c>
      <c r="R101" s="50">
        <v>30600004</v>
      </c>
      <c r="S101" s="50">
        <v>30600003</v>
      </c>
      <c r="T101" s="55"/>
      <c r="U101" s="55"/>
      <c r="V101" s="45"/>
      <c r="W101" s="45"/>
      <c r="X101" s="92">
        <v>7200</v>
      </c>
      <c r="Y101" s="92">
        <v>8000</v>
      </c>
      <c r="Z101" s="92">
        <v>10000</v>
      </c>
      <c r="AA101" s="92" t="s">
        <v>303</v>
      </c>
      <c r="AB101" s="92">
        <f>IF($AA101="","",VLOOKUP($AA101,[1]試算索引!$B:$G,2,FALSE))</f>
        <v>30</v>
      </c>
      <c r="AC101" s="92">
        <f>IF($AA101="","",VLOOKUP($AA101,[1]試算索引!$B:$G,3,FALSE))</f>
        <v>30</v>
      </c>
      <c r="AD101" s="92">
        <f>IF($AA101="","",VLOOKUP($AA101,[1]試算索引!$B:$G,4,FALSE))</f>
        <v>380</v>
      </c>
      <c r="AE101" s="92">
        <f>IF($AA101="","",VLOOKUP($AA101,[1]試算索引!$B:$G,5,FALSE))</f>
        <v>30</v>
      </c>
      <c r="AF101" s="92">
        <f>IF($AA101="","",VLOOKUP($AA101,[1]試算索引!$B:$G,6,FALSE))</f>
        <v>30</v>
      </c>
      <c r="AG101" s="92" t="str">
        <f t="shared" si="43"/>
        <v>3002</v>
      </c>
      <c r="AH101" s="92" t="str">
        <f t="shared" si="43"/>
        <v>3003</v>
      </c>
      <c r="AI101" s="92" t="str">
        <f t="shared" si="44"/>
        <v>3000</v>
      </c>
      <c r="AJ101" s="92" t="str">
        <f t="shared" si="44"/>
        <v>3005</v>
      </c>
      <c r="AK101" s="92"/>
      <c r="AL101" s="92"/>
      <c r="AM101" s="92"/>
      <c r="AN101" s="92"/>
      <c r="AO101" s="92">
        <v>30020190</v>
      </c>
      <c r="AP101" s="92">
        <v>30030200</v>
      </c>
      <c r="AQ101" s="92"/>
      <c r="AR101" s="92"/>
      <c r="AS101" s="92">
        <v>30000010</v>
      </c>
      <c r="AT101" s="92">
        <v>30050380</v>
      </c>
      <c r="AU101" s="92"/>
      <c r="AV101" s="92"/>
      <c r="AW101" s="40"/>
    </row>
    <row r="102" spans="1:49" ht="23.1" customHeight="1">
      <c r="A102" s="44">
        <v>0</v>
      </c>
      <c r="B102" s="45">
        <v>20080017</v>
      </c>
      <c r="C102" s="55">
        <v>20110003</v>
      </c>
      <c r="D102" s="45"/>
      <c r="E102" s="95"/>
      <c r="F102" s="95" t="s">
        <v>326</v>
      </c>
      <c r="G102" s="48">
        <v>2</v>
      </c>
      <c r="H102" s="48">
        <v>1</v>
      </c>
      <c r="I102" s="49"/>
      <c r="J102" s="48">
        <v>1</v>
      </c>
      <c r="K102" s="48">
        <v>0</v>
      </c>
      <c r="L102" s="48"/>
      <c r="M102" s="119"/>
      <c r="N102" s="119"/>
      <c r="O102" s="119"/>
      <c r="P102" s="119"/>
      <c r="Q102" s="50">
        <v>30600005</v>
      </c>
      <c r="R102" s="50">
        <v>30600004</v>
      </c>
      <c r="S102" s="50">
        <v>30600003</v>
      </c>
      <c r="T102" s="55"/>
      <c r="U102" s="55"/>
      <c r="V102" s="45"/>
      <c r="W102" s="45"/>
      <c r="X102" s="92">
        <v>7200</v>
      </c>
      <c r="Y102" s="92">
        <v>8000</v>
      </c>
      <c r="Z102" s="92">
        <v>10000</v>
      </c>
      <c r="AA102" s="92" t="s">
        <v>315</v>
      </c>
      <c r="AB102" s="92">
        <f>IF($AA102="","",VLOOKUP($AA102,[1]試算索引!$B:$G,2,FALSE))</f>
        <v>30</v>
      </c>
      <c r="AC102" s="92">
        <f>IF($AA102="","",VLOOKUP($AA102,[1]試算索引!$B:$G,3,FALSE))</f>
        <v>30</v>
      </c>
      <c r="AD102" s="92">
        <f>IF($AA102="","",VLOOKUP($AA102,[1]試算索引!$B:$G,4,FALSE))</f>
        <v>30</v>
      </c>
      <c r="AE102" s="92">
        <f>IF($AA102="","",VLOOKUP($AA102,[1]試算索引!$B:$G,5,FALSE))</f>
        <v>30</v>
      </c>
      <c r="AF102" s="92">
        <f>IF($AA102="","",VLOOKUP($AA102,[1]試算索引!$B:$G,6,FALSE))</f>
        <v>380</v>
      </c>
      <c r="AG102" s="92" t="str">
        <f t="shared" si="43"/>
        <v>3002</v>
      </c>
      <c r="AH102" s="92" t="str">
        <f t="shared" si="43"/>
        <v>3003</v>
      </c>
      <c r="AI102" s="92" t="str">
        <f t="shared" si="44"/>
        <v>3005</v>
      </c>
      <c r="AJ102" s="92" t="str">
        <f t="shared" si="44"/>
        <v>3004</v>
      </c>
      <c r="AK102" s="92">
        <v>31720020</v>
      </c>
      <c r="AL102" s="92">
        <v>4</v>
      </c>
      <c r="AM102" s="92"/>
      <c r="AN102" s="92"/>
      <c r="AO102" s="92">
        <v>30020020</v>
      </c>
      <c r="AP102" s="92">
        <v>30030020</v>
      </c>
      <c r="AQ102" s="92"/>
      <c r="AR102" s="92"/>
      <c r="AS102" s="92">
        <v>30050020</v>
      </c>
      <c r="AT102" s="92">
        <v>30040010</v>
      </c>
      <c r="AU102" s="92"/>
      <c r="AV102" s="92"/>
      <c r="AW102" s="40"/>
    </row>
    <row r="103" spans="1:49" ht="23.1" customHeight="1">
      <c r="A103" s="44">
        <v>0</v>
      </c>
      <c r="B103" s="45">
        <v>20080018</v>
      </c>
      <c r="C103" s="55">
        <v>20110003</v>
      </c>
      <c r="D103" s="45"/>
      <c r="E103" s="95"/>
      <c r="F103" s="95" t="s">
        <v>326</v>
      </c>
      <c r="G103" s="48">
        <v>2</v>
      </c>
      <c r="H103" s="48">
        <v>1</v>
      </c>
      <c r="I103" s="49"/>
      <c r="J103" s="48">
        <v>1</v>
      </c>
      <c r="K103" s="48">
        <v>0</v>
      </c>
      <c r="L103" s="48"/>
      <c r="M103" s="119"/>
      <c r="N103" s="119"/>
      <c r="O103" s="119"/>
      <c r="P103" s="120"/>
      <c r="Q103" s="50">
        <v>30600005</v>
      </c>
      <c r="R103" s="50">
        <v>30600004</v>
      </c>
      <c r="S103" s="50">
        <v>30600003</v>
      </c>
      <c r="T103" s="55"/>
      <c r="U103" s="55"/>
      <c r="V103" s="45"/>
      <c r="W103" s="45"/>
      <c r="X103" s="92">
        <v>7200</v>
      </c>
      <c r="Y103" s="92">
        <v>8000</v>
      </c>
      <c r="Z103" s="92">
        <v>10000</v>
      </c>
      <c r="AA103" s="92" t="s">
        <v>291</v>
      </c>
      <c r="AB103" s="92">
        <f>IF($AA103="","",VLOOKUP($AA103,[1]試算索引!$B:$G,2,FALSE))</f>
        <v>380</v>
      </c>
      <c r="AC103" s="92">
        <f>IF($AA103="","",VLOOKUP($AA103,[1]試算索引!$B:$G,3,FALSE))</f>
        <v>30</v>
      </c>
      <c r="AD103" s="92">
        <f>IF($AA103="","",VLOOKUP($AA103,[1]試算索引!$B:$G,4,FALSE))</f>
        <v>30</v>
      </c>
      <c r="AE103" s="92">
        <f>IF($AA103="","",VLOOKUP($AA103,[1]試算索引!$B:$G,5,FALSE))</f>
        <v>30</v>
      </c>
      <c r="AF103" s="92">
        <f>IF($AA103="","",VLOOKUP($AA103,[1]試算索引!$B:$G,6,FALSE))</f>
        <v>30</v>
      </c>
      <c r="AG103" s="92" t="str">
        <f t="shared" si="43"/>
        <v>3001</v>
      </c>
      <c r="AH103" s="92" t="str">
        <f t="shared" si="43"/>
        <v>3005</v>
      </c>
      <c r="AI103" s="92" t="str">
        <f t="shared" si="44"/>
        <v>3019</v>
      </c>
      <c r="AJ103" s="92" t="str">
        <f t="shared" si="44"/>
        <v>3007</v>
      </c>
      <c r="AK103" s="92"/>
      <c r="AL103" s="92"/>
      <c r="AM103" s="92"/>
      <c r="AN103" s="92"/>
      <c r="AO103" s="92">
        <v>30010010</v>
      </c>
      <c r="AP103" s="92">
        <v>30050010</v>
      </c>
      <c r="AQ103" s="92"/>
      <c r="AR103" s="92"/>
      <c r="AS103" s="92">
        <v>30190000</v>
      </c>
      <c r="AT103" s="92">
        <v>30070000</v>
      </c>
      <c r="AU103" s="92"/>
      <c r="AV103" s="92"/>
      <c r="AW103" s="40"/>
    </row>
    <row r="104" spans="1:49" ht="23.1" customHeight="1">
      <c r="A104" s="44">
        <v>0</v>
      </c>
      <c r="B104" s="45">
        <v>20080019</v>
      </c>
      <c r="C104" s="55">
        <v>20110003</v>
      </c>
      <c r="D104" s="45"/>
      <c r="E104" s="95"/>
      <c r="F104" s="95" t="s">
        <v>326</v>
      </c>
      <c r="G104" s="48">
        <v>2</v>
      </c>
      <c r="H104" s="48">
        <v>1</v>
      </c>
      <c r="I104" s="49"/>
      <c r="J104" s="48">
        <v>1</v>
      </c>
      <c r="K104" s="48">
        <v>0</v>
      </c>
      <c r="L104" s="48"/>
      <c r="M104" s="119"/>
      <c r="N104" s="119"/>
      <c r="O104" s="119"/>
      <c r="P104" s="119"/>
      <c r="Q104" s="50">
        <v>30600005</v>
      </c>
      <c r="R104" s="50">
        <v>30600004</v>
      </c>
      <c r="S104" s="50">
        <v>30600003</v>
      </c>
      <c r="T104" s="55"/>
      <c r="U104" s="55"/>
      <c r="V104" s="45"/>
      <c r="W104" s="45"/>
      <c r="X104" s="92">
        <v>7200</v>
      </c>
      <c r="Y104" s="92">
        <v>8000</v>
      </c>
      <c r="Z104" s="92">
        <v>10000</v>
      </c>
      <c r="AA104" s="92" t="s">
        <v>303</v>
      </c>
      <c r="AB104" s="92">
        <f>IF($AA104="","",VLOOKUP($AA104,[1]試算索引!$B:$G,2,FALSE))</f>
        <v>30</v>
      </c>
      <c r="AC104" s="92">
        <f>IF($AA104="","",VLOOKUP($AA104,[1]試算索引!$B:$G,3,FALSE))</f>
        <v>30</v>
      </c>
      <c r="AD104" s="92">
        <f>IF($AA104="","",VLOOKUP($AA104,[1]試算索引!$B:$G,4,FALSE))</f>
        <v>380</v>
      </c>
      <c r="AE104" s="92">
        <f>IF($AA104="","",VLOOKUP($AA104,[1]試算索引!$B:$G,5,FALSE))</f>
        <v>30</v>
      </c>
      <c r="AF104" s="92">
        <f>IF($AA104="","",VLOOKUP($AA104,[1]試算索引!$B:$G,6,FALSE))</f>
        <v>30</v>
      </c>
      <c r="AG104" s="92" t="str">
        <f t="shared" si="43"/>
        <v>3002</v>
      </c>
      <c r="AH104" s="92" t="str">
        <f t="shared" si="43"/>
        <v>3003</v>
      </c>
      <c r="AI104" s="92" t="str">
        <f t="shared" si="44"/>
        <v>3000</v>
      </c>
      <c r="AJ104" s="92" t="str">
        <f t="shared" si="44"/>
        <v>3005</v>
      </c>
      <c r="AK104" s="92"/>
      <c r="AL104" s="92"/>
      <c r="AM104" s="92"/>
      <c r="AN104" s="92"/>
      <c r="AO104" s="92">
        <v>30020190</v>
      </c>
      <c r="AP104" s="92">
        <v>30030200</v>
      </c>
      <c r="AQ104" s="92"/>
      <c r="AR104" s="92"/>
      <c r="AS104" s="92">
        <v>30000010</v>
      </c>
      <c r="AT104" s="92">
        <v>30050380</v>
      </c>
      <c r="AU104" s="92"/>
      <c r="AV104" s="92"/>
      <c r="AW104" s="40"/>
    </row>
    <row r="105" spans="1:49" ht="22.5" customHeight="1">
      <c r="A105" s="78">
        <v>0</v>
      </c>
      <c r="B105" s="97" t="s">
        <v>273</v>
      </c>
      <c r="C105" s="80"/>
      <c r="D105" s="79"/>
      <c r="E105" s="96"/>
      <c r="F105" s="93"/>
      <c r="G105" s="81"/>
      <c r="H105" s="81"/>
      <c r="I105" s="82"/>
      <c r="J105" s="81"/>
      <c r="K105" s="81"/>
      <c r="L105" s="81"/>
      <c r="M105" s="122"/>
      <c r="N105" s="121"/>
      <c r="O105" s="121"/>
      <c r="P105" s="121"/>
      <c r="Q105" s="83"/>
      <c r="R105" s="83"/>
      <c r="S105" s="83"/>
      <c r="T105" s="84"/>
      <c r="U105" s="79"/>
      <c r="V105" s="79"/>
      <c r="W105" s="79"/>
      <c r="X105" s="85"/>
      <c r="Y105" s="81"/>
      <c r="Z105" s="81"/>
      <c r="AA105" s="116"/>
      <c r="AB105" s="86" t="str">
        <f>IF($AA105="","",VLOOKUP($AA105,試算索引!$B:$G,2,FALSE))</f>
        <v/>
      </c>
      <c r="AC105" s="86" t="str">
        <f>IF($AA105="","",VLOOKUP($AA105,試算索引!$B:$G,3,FALSE))</f>
        <v/>
      </c>
      <c r="AD105" s="86" t="str">
        <f>IF($AA105="","",VLOOKUP($AA105,試算索引!$B:$G,4,FALSE))</f>
        <v/>
      </c>
      <c r="AE105" s="86" t="str">
        <f>IF($AA105="","",VLOOKUP($AA105,試算索引!$B:$G,5,FALSE))</f>
        <v/>
      </c>
      <c r="AF105" s="86" t="str">
        <f>IF($AA105="","",VLOOKUP($AA105,試算索引!$B:$G,6,FALSE))</f>
        <v/>
      </c>
      <c r="AG105" s="86"/>
      <c r="AH105" s="86"/>
      <c r="AI105" s="86"/>
      <c r="AJ105" s="86"/>
      <c r="AK105" s="87"/>
      <c r="AL105" s="87"/>
      <c r="AM105" s="87"/>
      <c r="AN105" s="87"/>
      <c r="AO105" s="82"/>
      <c r="AP105" s="82"/>
      <c r="AQ105" s="82"/>
      <c r="AR105" s="82"/>
      <c r="AS105" s="82"/>
      <c r="AT105" s="82"/>
      <c r="AU105" s="82"/>
      <c r="AV105" s="82"/>
      <c r="AW105" s="40"/>
    </row>
    <row r="106" spans="1:49" ht="23.1" customHeight="1">
      <c r="A106" s="44">
        <v>0</v>
      </c>
      <c r="B106" s="45">
        <v>20060101</v>
      </c>
      <c r="C106" s="46">
        <v>20200005</v>
      </c>
      <c r="D106" s="47" t="s">
        <v>190</v>
      </c>
      <c r="E106" s="95">
        <v>20103002</v>
      </c>
      <c r="F106" s="92" t="s">
        <v>202</v>
      </c>
      <c r="G106" s="48">
        <v>2</v>
      </c>
      <c r="H106" s="48">
        <v>1</v>
      </c>
      <c r="I106" s="49"/>
      <c r="J106" s="48"/>
      <c r="K106" s="48"/>
      <c r="L106" s="48"/>
      <c r="M106" s="119"/>
      <c r="N106" s="119"/>
      <c r="O106" s="119"/>
      <c r="P106" s="119"/>
      <c r="Q106" s="50"/>
      <c r="R106" s="50"/>
      <c r="S106" s="50"/>
      <c r="T106" s="51"/>
      <c r="U106" s="45"/>
      <c r="V106" s="45"/>
      <c r="W106" s="45"/>
      <c r="X106" s="73"/>
      <c r="Y106" s="48"/>
      <c r="Z106" s="48"/>
      <c r="AA106" s="115"/>
      <c r="AB106" s="74" t="str">
        <f>IF($AA106="","",VLOOKUP($AA106,試算索引!$B:$G,2,FALSE))</f>
        <v/>
      </c>
      <c r="AC106" s="74" t="str">
        <f>IF($AA106="","",VLOOKUP($AA106,試算索引!$B:$G,3,FALSE))</f>
        <v/>
      </c>
      <c r="AD106" s="74" t="str">
        <f>IF($AA106="","",VLOOKUP($AA106,試算索引!$B:$G,4,FALSE))</f>
        <v/>
      </c>
      <c r="AE106" s="74" t="str">
        <f>IF($AA106="","",VLOOKUP($AA106,試算索引!$B:$G,5,FALSE))</f>
        <v/>
      </c>
      <c r="AF106" s="74" t="str">
        <f>IF($AA106="","",VLOOKUP($AA106,試算索引!$B:$G,6,FALSE))</f>
        <v/>
      </c>
      <c r="AG106" s="74"/>
      <c r="AH106" s="74"/>
      <c r="AI106" s="74"/>
      <c r="AJ106" s="74"/>
      <c r="AK106" s="61"/>
      <c r="AL106" s="61"/>
      <c r="AM106" s="61"/>
      <c r="AN106" s="61"/>
      <c r="AO106" s="49"/>
      <c r="AP106" s="49"/>
      <c r="AQ106" s="49"/>
      <c r="AR106" s="49"/>
      <c r="AS106" s="49"/>
      <c r="AT106" s="49"/>
      <c r="AU106" s="49"/>
      <c r="AV106" s="49"/>
      <c r="AW106" s="40"/>
    </row>
    <row r="107" spans="1:49" ht="23.1" customHeight="1">
      <c r="A107" s="44">
        <v>0</v>
      </c>
      <c r="B107" s="45">
        <v>20060102</v>
      </c>
      <c r="C107" s="46">
        <v>20200006</v>
      </c>
      <c r="D107" s="47" t="s">
        <v>191</v>
      </c>
      <c r="E107" s="95">
        <v>20103002</v>
      </c>
      <c r="F107" s="92" t="s">
        <v>202</v>
      </c>
      <c r="G107" s="48">
        <v>2</v>
      </c>
      <c r="H107" s="48">
        <v>1</v>
      </c>
      <c r="I107" s="49"/>
      <c r="J107" s="48"/>
      <c r="K107" s="48"/>
      <c r="L107" s="48"/>
      <c r="M107" s="119"/>
      <c r="N107" s="119"/>
      <c r="O107" s="119"/>
      <c r="P107" s="119"/>
      <c r="Q107" s="50"/>
      <c r="R107" s="50"/>
      <c r="S107" s="50"/>
      <c r="T107" s="51"/>
      <c r="U107" s="45"/>
      <c r="V107" s="45"/>
      <c r="W107" s="45"/>
      <c r="X107" s="73"/>
      <c r="Y107" s="48"/>
      <c r="Z107" s="48"/>
      <c r="AA107" s="115"/>
      <c r="AB107" s="74" t="str">
        <f>IF($AA107="","",VLOOKUP($AA107,試算索引!$B:$G,2,FALSE))</f>
        <v/>
      </c>
      <c r="AC107" s="74" t="str">
        <f>IF($AA107="","",VLOOKUP($AA107,試算索引!$B:$G,3,FALSE))</f>
        <v/>
      </c>
      <c r="AD107" s="74" t="str">
        <f>IF($AA107="","",VLOOKUP($AA107,試算索引!$B:$G,4,FALSE))</f>
        <v/>
      </c>
      <c r="AE107" s="74" t="str">
        <f>IF($AA107="","",VLOOKUP($AA107,試算索引!$B:$G,5,FALSE))</f>
        <v/>
      </c>
      <c r="AF107" s="74" t="str">
        <f>IF($AA107="","",VLOOKUP($AA107,試算索引!$B:$G,6,FALSE))</f>
        <v/>
      </c>
      <c r="AG107" s="74"/>
      <c r="AH107" s="74"/>
      <c r="AI107" s="74"/>
      <c r="AJ107" s="74"/>
      <c r="AK107" s="61"/>
      <c r="AL107" s="61"/>
      <c r="AM107" s="61"/>
      <c r="AN107" s="61"/>
      <c r="AO107" s="49"/>
      <c r="AP107" s="49"/>
      <c r="AQ107" s="49"/>
      <c r="AR107" s="49"/>
      <c r="AS107" s="49"/>
      <c r="AT107" s="49"/>
      <c r="AU107" s="49"/>
      <c r="AV107" s="49"/>
      <c r="AW107" s="40"/>
    </row>
    <row r="108" spans="1:49" ht="23.1" customHeight="1">
      <c r="A108" s="44">
        <v>0</v>
      </c>
      <c r="B108" s="45">
        <v>20060103</v>
      </c>
      <c r="C108" s="46">
        <v>20200007</v>
      </c>
      <c r="D108" s="47" t="s">
        <v>192</v>
      </c>
      <c r="E108" s="95">
        <v>20103002</v>
      </c>
      <c r="F108" s="92" t="s">
        <v>202</v>
      </c>
      <c r="G108" s="48">
        <v>2</v>
      </c>
      <c r="H108" s="48">
        <v>1</v>
      </c>
      <c r="I108" s="49"/>
      <c r="J108" s="48"/>
      <c r="K108" s="48"/>
      <c r="L108" s="48"/>
      <c r="M108" s="119"/>
      <c r="N108" s="119"/>
      <c r="O108" s="119"/>
      <c r="P108" s="119"/>
      <c r="Q108" s="50"/>
      <c r="R108" s="50"/>
      <c r="S108" s="50"/>
      <c r="T108" s="51"/>
      <c r="U108" s="45"/>
      <c r="V108" s="45"/>
      <c r="W108" s="45"/>
      <c r="X108" s="73"/>
      <c r="Y108" s="48"/>
      <c r="Z108" s="48"/>
      <c r="AA108" s="115"/>
      <c r="AB108" s="74" t="str">
        <f>IF($AA108="","",VLOOKUP($AA108,試算索引!$B:$G,2,FALSE))</f>
        <v/>
      </c>
      <c r="AC108" s="74" t="str">
        <f>IF($AA108="","",VLOOKUP($AA108,試算索引!$B:$G,3,FALSE))</f>
        <v/>
      </c>
      <c r="AD108" s="74" t="str">
        <f>IF($AA108="","",VLOOKUP($AA108,試算索引!$B:$G,4,FALSE))</f>
        <v/>
      </c>
      <c r="AE108" s="74" t="str">
        <f>IF($AA108="","",VLOOKUP($AA108,試算索引!$B:$G,5,FALSE))</f>
        <v/>
      </c>
      <c r="AF108" s="74" t="str">
        <f>IF($AA108="","",VLOOKUP($AA108,試算索引!$B:$G,6,FALSE))</f>
        <v/>
      </c>
      <c r="AG108" s="74"/>
      <c r="AH108" s="74"/>
      <c r="AI108" s="74"/>
      <c r="AJ108" s="74"/>
      <c r="AK108" s="61"/>
      <c r="AL108" s="61"/>
      <c r="AM108" s="61"/>
      <c r="AN108" s="61"/>
      <c r="AO108" s="49"/>
      <c r="AP108" s="49"/>
      <c r="AQ108" s="49"/>
      <c r="AR108" s="49"/>
      <c r="AS108" s="49"/>
      <c r="AT108" s="49"/>
      <c r="AU108" s="49"/>
      <c r="AV108" s="49"/>
      <c r="AW108" s="40"/>
    </row>
    <row r="109" spans="1:49" ht="23.1" customHeight="1">
      <c r="A109" s="44">
        <v>0</v>
      </c>
      <c r="B109" s="45">
        <v>20060104</v>
      </c>
      <c r="C109" s="46">
        <v>20200008</v>
      </c>
      <c r="D109" s="47" t="s">
        <v>193</v>
      </c>
      <c r="E109" s="95">
        <v>20103002</v>
      </c>
      <c r="F109" s="92" t="s">
        <v>202</v>
      </c>
      <c r="G109" s="48">
        <v>2</v>
      </c>
      <c r="H109" s="48">
        <v>1</v>
      </c>
      <c r="I109" s="49"/>
      <c r="J109" s="48"/>
      <c r="K109" s="48"/>
      <c r="L109" s="48"/>
      <c r="M109" s="119"/>
      <c r="N109" s="119"/>
      <c r="O109" s="119"/>
      <c r="P109" s="119"/>
      <c r="Q109" s="50"/>
      <c r="R109" s="50"/>
      <c r="S109" s="50"/>
      <c r="T109" s="51"/>
      <c r="U109" s="45"/>
      <c r="V109" s="45"/>
      <c r="W109" s="45"/>
      <c r="X109" s="73"/>
      <c r="Y109" s="48"/>
      <c r="Z109" s="48"/>
      <c r="AA109" s="115"/>
      <c r="AB109" s="74" t="str">
        <f>IF($AA109="","",VLOOKUP($AA109,試算索引!$B:$G,2,FALSE))</f>
        <v/>
      </c>
      <c r="AC109" s="74" t="str">
        <f>IF($AA109="","",VLOOKUP($AA109,試算索引!$B:$G,3,FALSE))</f>
        <v/>
      </c>
      <c r="AD109" s="74" t="str">
        <f>IF($AA109="","",VLOOKUP($AA109,試算索引!$B:$G,4,FALSE))</f>
        <v/>
      </c>
      <c r="AE109" s="74" t="str">
        <f>IF($AA109="","",VLOOKUP($AA109,試算索引!$B:$G,5,FALSE))</f>
        <v/>
      </c>
      <c r="AF109" s="74" t="str">
        <f>IF($AA109="","",VLOOKUP($AA109,試算索引!$B:$G,6,FALSE))</f>
        <v/>
      </c>
      <c r="AG109" s="74"/>
      <c r="AH109" s="74"/>
      <c r="AI109" s="74"/>
      <c r="AJ109" s="74"/>
      <c r="AK109" s="61"/>
      <c r="AL109" s="61"/>
      <c r="AM109" s="61"/>
      <c r="AN109" s="61"/>
      <c r="AO109" s="49"/>
      <c r="AP109" s="49"/>
      <c r="AQ109" s="49"/>
      <c r="AR109" s="49"/>
      <c r="AS109" s="49"/>
      <c r="AT109" s="49"/>
      <c r="AU109" s="49"/>
      <c r="AV109" s="49"/>
      <c r="AW109" s="40"/>
    </row>
    <row r="110" spans="1:49" ht="23.1" customHeight="1">
      <c r="A110" s="44">
        <v>0</v>
      </c>
      <c r="B110" s="45">
        <v>20060105</v>
      </c>
      <c r="C110" s="46">
        <v>20200009</v>
      </c>
      <c r="D110" s="47" t="s">
        <v>194</v>
      </c>
      <c r="E110" s="95">
        <v>20103002</v>
      </c>
      <c r="F110" s="92" t="s">
        <v>202</v>
      </c>
      <c r="G110" s="48">
        <v>2</v>
      </c>
      <c r="H110" s="48">
        <v>1</v>
      </c>
      <c r="I110" s="49"/>
      <c r="J110" s="48"/>
      <c r="K110" s="48"/>
      <c r="L110" s="48"/>
      <c r="M110" s="119"/>
      <c r="N110" s="119"/>
      <c r="O110" s="119"/>
      <c r="P110" s="119"/>
      <c r="Q110" s="50"/>
      <c r="R110" s="50"/>
      <c r="S110" s="50"/>
      <c r="T110" s="51"/>
      <c r="U110" s="45"/>
      <c r="V110" s="45"/>
      <c r="W110" s="45"/>
      <c r="X110" s="73"/>
      <c r="Y110" s="48"/>
      <c r="Z110" s="48"/>
      <c r="AA110" s="115"/>
      <c r="AB110" s="74" t="str">
        <f>IF($AA110="","",VLOOKUP($AA110,試算索引!$B:$G,2,FALSE))</f>
        <v/>
      </c>
      <c r="AC110" s="74" t="str">
        <f>IF($AA110="","",VLOOKUP($AA110,試算索引!$B:$G,3,FALSE))</f>
        <v/>
      </c>
      <c r="AD110" s="74" t="str">
        <f>IF($AA110="","",VLOOKUP($AA110,試算索引!$B:$G,4,FALSE))</f>
        <v/>
      </c>
      <c r="AE110" s="74" t="str">
        <f>IF($AA110="","",VLOOKUP($AA110,試算索引!$B:$G,5,FALSE))</f>
        <v/>
      </c>
      <c r="AF110" s="74" t="str">
        <f>IF($AA110="","",VLOOKUP($AA110,試算索引!$B:$G,6,FALSE))</f>
        <v/>
      </c>
      <c r="AG110" s="74"/>
      <c r="AH110" s="74"/>
      <c r="AI110" s="74"/>
      <c r="AJ110" s="74"/>
      <c r="AK110" s="61"/>
      <c r="AL110" s="61"/>
      <c r="AM110" s="61"/>
      <c r="AN110" s="61"/>
      <c r="AO110" s="49"/>
      <c r="AP110" s="49"/>
      <c r="AQ110" s="49"/>
      <c r="AR110" s="49"/>
      <c r="AS110" s="49"/>
      <c r="AT110" s="49"/>
      <c r="AU110" s="49"/>
      <c r="AV110" s="49"/>
      <c r="AW110" s="40"/>
    </row>
    <row r="111" spans="1:49" ht="23.1" customHeight="1">
      <c r="A111" s="44">
        <v>0</v>
      </c>
      <c r="B111" s="45">
        <v>20060106</v>
      </c>
      <c r="C111" s="46">
        <v>20200010</v>
      </c>
      <c r="D111" s="47" t="s">
        <v>195</v>
      </c>
      <c r="E111" s="95">
        <v>20103002</v>
      </c>
      <c r="F111" s="92" t="s">
        <v>202</v>
      </c>
      <c r="G111" s="48">
        <v>2</v>
      </c>
      <c r="H111" s="48">
        <v>1</v>
      </c>
      <c r="I111" s="49"/>
      <c r="J111" s="48"/>
      <c r="K111" s="48"/>
      <c r="L111" s="48"/>
      <c r="M111" s="119"/>
      <c r="N111" s="119"/>
      <c r="O111" s="119"/>
      <c r="P111" s="119"/>
      <c r="Q111" s="50"/>
      <c r="R111" s="50"/>
      <c r="S111" s="50"/>
      <c r="T111" s="51"/>
      <c r="U111" s="45"/>
      <c r="V111" s="45"/>
      <c r="W111" s="45"/>
      <c r="X111" s="73"/>
      <c r="Y111" s="48"/>
      <c r="Z111" s="48"/>
      <c r="AA111" s="115"/>
      <c r="AB111" s="74" t="str">
        <f>IF($AA111="","",VLOOKUP($AA111,試算索引!$B:$G,2,FALSE))</f>
        <v/>
      </c>
      <c r="AC111" s="74" t="str">
        <f>IF($AA111="","",VLOOKUP($AA111,試算索引!$B:$G,3,FALSE))</f>
        <v/>
      </c>
      <c r="AD111" s="74" t="str">
        <f>IF($AA111="","",VLOOKUP($AA111,試算索引!$B:$G,4,FALSE))</f>
        <v/>
      </c>
      <c r="AE111" s="74" t="str">
        <f>IF($AA111="","",VLOOKUP($AA111,試算索引!$B:$G,5,FALSE))</f>
        <v/>
      </c>
      <c r="AF111" s="74" t="str">
        <f>IF($AA111="","",VLOOKUP($AA111,試算索引!$B:$G,6,FALSE))</f>
        <v/>
      </c>
      <c r="AG111" s="74"/>
      <c r="AH111" s="74"/>
      <c r="AI111" s="74"/>
      <c r="AJ111" s="74"/>
      <c r="AK111" s="61"/>
      <c r="AL111" s="61"/>
      <c r="AM111" s="61"/>
      <c r="AN111" s="61"/>
      <c r="AO111" s="49"/>
      <c r="AP111" s="49"/>
      <c r="AQ111" s="49"/>
      <c r="AR111" s="49"/>
      <c r="AS111" s="49"/>
      <c r="AT111" s="49"/>
      <c r="AU111" s="49"/>
      <c r="AV111" s="49"/>
      <c r="AW111" s="40"/>
    </row>
    <row r="112" spans="1:49" ht="23.1" customHeight="1">
      <c r="A112" s="44">
        <v>0</v>
      </c>
      <c r="B112" s="45">
        <v>20060107</v>
      </c>
      <c r="C112" s="46">
        <v>20200011</v>
      </c>
      <c r="D112" s="47" t="s">
        <v>196</v>
      </c>
      <c r="E112" s="95">
        <v>20103002</v>
      </c>
      <c r="F112" s="92" t="s">
        <v>202</v>
      </c>
      <c r="G112" s="48">
        <v>2</v>
      </c>
      <c r="H112" s="48">
        <v>1</v>
      </c>
      <c r="I112" s="49"/>
      <c r="J112" s="48"/>
      <c r="K112" s="48"/>
      <c r="L112" s="48"/>
      <c r="M112" s="119"/>
      <c r="N112" s="119"/>
      <c r="O112" s="119"/>
      <c r="P112" s="119"/>
      <c r="Q112" s="50"/>
      <c r="R112" s="50"/>
      <c r="S112" s="50"/>
      <c r="T112" s="51"/>
      <c r="U112" s="45"/>
      <c r="V112" s="45"/>
      <c r="W112" s="45"/>
      <c r="X112" s="73"/>
      <c r="Y112" s="48"/>
      <c r="Z112" s="48"/>
      <c r="AA112" s="115"/>
      <c r="AB112" s="74" t="str">
        <f>IF($AA112="","",VLOOKUP($AA112,試算索引!$B:$G,2,FALSE))</f>
        <v/>
      </c>
      <c r="AC112" s="74" t="str">
        <f>IF($AA112="","",VLOOKUP($AA112,試算索引!$B:$G,3,FALSE))</f>
        <v/>
      </c>
      <c r="AD112" s="74" t="str">
        <f>IF($AA112="","",VLOOKUP($AA112,試算索引!$B:$G,4,FALSE))</f>
        <v/>
      </c>
      <c r="AE112" s="74" t="str">
        <f>IF($AA112="","",VLOOKUP($AA112,試算索引!$B:$G,5,FALSE))</f>
        <v/>
      </c>
      <c r="AF112" s="74" t="str">
        <f>IF($AA112="","",VLOOKUP($AA112,試算索引!$B:$G,6,FALSE))</f>
        <v/>
      </c>
      <c r="AG112" s="74"/>
      <c r="AH112" s="74"/>
      <c r="AI112" s="74"/>
      <c r="AJ112" s="74"/>
      <c r="AK112" s="61"/>
      <c r="AL112" s="61"/>
      <c r="AM112" s="61"/>
      <c r="AN112" s="61"/>
      <c r="AO112" s="49"/>
      <c r="AP112" s="49"/>
      <c r="AQ112" s="49"/>
      <c r="AR112" s="49"/>
      <c r="AS112" s="49"/>
      <c r="AT112" s="49"/>
      <c r="AU112" s="49"/>
      <c r="AV112" s="49"/>
      <c r="AW112" s="40"/>
    </row>
    <row r="113" spans="1:49" ht="23.1" customHeight="1">
      <c r="A113" s="44">
        <v>0</v>
      </c>
      <c r="B113" s="45">
        <v>20060108</v>
      </c>
      <c r="C113" s="46">
        <v>20200012</v>
      </c>
      <c r="D113" s="47" t="s">
        <v>197</v>
      </c>
      <c r="E113" s="95">
        <v>20103002</v>
      </c>
      <c r="F113" s="92" t="s">
        <v>202</v>
      </c>
      <c r="G113" s="48">
        <v>2</v>
      </c>
      <c r="H113" s="48">
        <v>1</v>
      </c>
      <c r="I113" s="49"/>
      <c r="J113" s="48"/>
      <c r="K113" s="48"/>
      <c r="L113" s="48"/>
      <c r="M113" s="119"/>
      <c r="N113" s="119"/>
      <c r="O113" s="119"/>
      <c r="P113" s="119"/>
      <c r="Q113" s="50"/>
      <c r="R113" s="50"/>
      <c r="S113" s="50"/>
      <c r="T113" s="51"/>
      <c r="U113" s="45"/>
      <c r="V113" s="45"/>
      <c r="W113" s="45"/>
      <c r="X113" s="73"/>
      <c r="Y113" s="48"/>
      <c r="Z113" s="48"/>
      <c r="AA113" s="115"/>
      <c r="AB113" s="74" t="str">
        <f>IF($AA113="","",VLOOKUP($AA113,試算索引!$B:$G,2,FALSE))</f>
        <v/>
      </c>
      <c r="AC113" s="74" t="str">
        <f>IF($AA113="","",VLOOKUP($AA113,試算索引!$B:$G,3,FALSE))</f>
        <v/>
      </c>
      <c r="AD113" s="74" t="str">
        <f>IF($AA113="","",VLOOKUP($AA113,試算索引!$B:$G,4,FALSE))</f>
        <v/>
      </c>
      <c r="AE113" s="74" t="str">
        <f>IF($AA113="","",VLOOKUP($AA113,試算索引!$B:$G,5,FALSE))</f>
        <v/>
      </c>
      <c r="AF113" s="74" t="str">
        <f>IF($AA113="","",VLOOKUP($AA113,試算索引!$B:$G,6,FALSE))</f>
        <v/>
      </c>
      <c r="AG113" s="74"/>
      <c r="AH113" s="74"/>
      <c r="AI113" s="74"/>
      <c r="AJ113" s="74"/>
      <c r="AK113" s="61"/>
      <c r="AL113" s="61"/>
      <c r="AM113" s="61"/>
      <c r="AN113" s="61"/>
      <c r="AO113" s="49"/>
      <c r="AP113" s="49"/>
      <c r="AQ113" s="49"/>
      <c r="AR113" s="49"/>
      <c r="AS113" s="49"/>
      <c r="AT113" s="49"/>
      <c r="AU113" s="49"/>
      <c r="AV113" s="49"/>
      <c r="AW113" s="40"/>
    </row>
    <row r="114" spans="1:49" ht="23.1" customHeight="1">
      <c r="A114" s="44">
        <v>0</v>
      </c>
      <c r="B114" s="45">
        <v>20060109</v>
      </c>
      <c r="C114" s="46">
        <v>20200013</v>
      </c>
      <c r="D114" s="47" t="s">
        <v>198</v>
      </c>
      <c r="E114" s="95">
        <v>20103002</v>
      </c>
      <c r="F114" s="92" t="s">
        <v>202</v>
      </c>
      <c r="G114" s="48">
        <v>2</v>
      </c>
      <c r="H114" s="48">
        <v>1</v>
      </c>
      <c r="I114" s="49"/>
      <c r="J114" s="48"/>
      <c r="K114" s="48"/>
      <c r="L114" s="48"/>
      <c r="M114" s="119"/>
      <c r="N114" s="119"/>
      <c r="O114" s="119"/>
      <c r="P114" s="119"/>
      <c r="Q114" s="50"/>
      <c r="R114" s="50"/>
      <c r="S114" s="50"/>
      <c r="T114" s="51"/>
      <c r="U114" s="45"/>
      <c r="V114" s="45"/>
      <c r="W114" s="45"/>
      <c r="X114" s="73"/>
      <c r="Y114" s="48"/>
      <c r="Z114" s="48"/>
      <c r="AA114" s="115"/>
      <c r="AB114" s="74" t="str">
        <f>IF($AA114="","",VLOOKUP($AA114,試算索引!$B:$G,2,FALSE))</f>
        <v/>
      </c>
      <c r="AC114" s="74" t="str">
        <f>IF($AA114="","",VLOOKUP($AA114,試算索引!$B:$G,3,FALSE))</f>
        <v/>
      </c>
      <c r="AD114" s="74" t="str">
        <f>IF($AA114="","",VLOOKUP($AA114,試算索引!$B:$G,4,FALSE))</f>
        <v/>
      </c>
      <c r="AE114" s="74" t="str">
        <f>IF($AA114="","",VLOOKUP($AA114,試算索引!$B:$G,5,FALSE))</f>
        <v/>
      </c>
      <c r="AF114" s="74" t="str">
        <f>IF($AA114="","",VLOOKUP($AA114,試算索引!$B:$G,6,FALSE))</f>
        <v/>
      </c>
      <c r="AG114" s="74"/>
      <c r="AH114" s="74"/>
      <c r="AI114" s="74"/>
      <c r="AJ114" s="74"/>
      <c r="AK114" s="61"/>
      <c r="AL114" s="61"/>
      <c r="AM114" s="61"/>
      <c r="AN114" s="61"/>
      <c r="AO114" s="49"/>
      <c r="AP114" s="49"/>
      <c r="AQ114" s="49"/>
      <c r="AR114" s="49"/>
      <c r="AS114" s="49"/>
      <c r="AT114" s="49"/>
      <c r="AU114" s="49"/>
      <c r="AV114" s="49"/>
      <c r="AW114" s="40"/>
    </row>
    <row r="115" spans="1:49" ht="23.1" customHeight="1">
      <c r="A115" s="44">
        <v>0</v>
      </c>
      <c r="B115" s="45">
        <v>20060110</v>
      </c>
      <c r="C115" s="46">
        <v>20200014</v>
      </c>
      <c r="D115" s="47" t="s">
        <v>199</v>
      </c>
      <c r="E115" s="95">
        <v>20103002</v>
      </c>
      <c r="F115" s="92" t="s">
        <v>202</v>
      </c>
      <c r="G115" s="48">
        <v>2</v>
      </c>
      <c r="H115" s="48">
        <v>1</v>
      </c>
      <c r="I115" s="49"/>
      <c r="J115" s="48"/>
      <c r="K115" s="48"/>
      <c r="L115" s="48"/>
      <c r="M115" s="119"/>
      <c r="N115" s="119"/>
      <c r="O115" s="119"/>
      <c r="P115" s="119"/>
      <c r="Q115" s="50"/>
      <c r="R115" s="50"/>
      <c r="S115" s="50"/>
      <c r="T115" s="51"/>
      <c r="U115" s="45"/>
      <c r="V115" s="45"/>
      <c r="W115" s="45"/>
      <c r="X115" s="73"/>
      <c r="Y115" s="48"/>
      <c r="Z115" s="48"/>
      <c r="AA115" s="115"/>
      <c r="AB115" s="74" t="str">
        <f>IF($AA115="","",VLOOKUP($AA115,試算索引!$B:$G,2,FALSE))</f>
        <v/>
      </c>
      <c r="AC115" s="74" t="str">
        <f>IF($AA115="","",VLOOKUP($AA115,試算索引!$B:$G,3,FALSE))</f>
        <v/>
      </c>
      <c r="AD115" s="74" t="str">
        <f>IF($AA115="","",VLOOKUP($AA115,試算索引!$B:$G,4,FALSE))</f>
        <v/>
      </c>
      <c r="AE115" s="74" t="str">
        <f>IF($AA115="","",VLOOKUP($AA115,試算索引!$B:$G,5,FALSE))</f>
        <v/>
      </c>
      <c r="AF115" s="74" t="str">
        <f>IF($AA115="","",VLOOKUP($AA115,試算索引!$B:$G,6,FALSE))</f>
        <v/>
      </c>
      <c r="AG115" s="74"/>
      <c r="AH115" s="74"/>
      <c r="AI115" s="74"/>
      <c r="AJ115" s="74"/>
      <c r="AK115" s="61"/>
      <c r="AL115" s="61"/>
      <c r="AM115" s="61"/>
      <c r="AN115" s="61"/>
      <c r="AO115" s="49"/>
      <c r="AP115" s="49"/>
      <c r="AQ115" s="49"/>
      <c r="AR115" s="49"/>
      <c r="AS115" s="49"/>
      <c r="AT115" s="49"/>
      <c r="AU115" s="49"/>
      <c r="AV115" s="49"/>
      <c r="AW115" s="40"/>
    </row>
    <row r="116" spans="1:49" ht="23.1" customHeight="1">
      <c r="A116" s="44">
        <v>0</v>
      </c>
      <c r="B116" s="45">
        <v>20060111</v>
      </c>
      <c r="C116" s="46">
        <v>20200015</v>
      </c>
      <c r="D116" s="47" t="s">
        <v>200</v>
      </c>
      <c r="E116" s="95">
        <v>20103002</v>
      </c>
      <c r="F116" s="92" t="s">
        <v>202</v>
      </c>
      <c r="G116" s="48">
        <v>2</v>
      </c>
      <c r="H116" s="48">
        <v>1</v>
      </c>
      <c r="I116" s="49"/>
      <c r="J116" s="48"/>
      <c r="K116" s="48"/>
      <c r="L116" s="48"/>
      <c r="M116" s="119"/>
      <c r="N116" s="119"/>
      <c r="O116" s="119"/>
      <c r="P116" s="119"/>
      <c r="Q116" s="50"/>
      <c r="R116" s="50"/>
      <c r="S116" s="50"/>
      <c r="T116" s="51"/>
      <c r="U116" s="45"/>
      <c r="V116" s="45"/>
      <c r="W116" s="45"/>
      <c r="X116" s="73"/>
      <c r="Y116" s="48"/>
      <c r="Z116" s="48"/>
      <c r="AA116" s="115"/>
      <c r="AB116" s="74" t="str">
        <f>IF($AA116="","",VLOOKUP($AA116,試算索引!$B:$G,2,FALSE))</f>
        <v/>
      </c>
      <c r="AC116" s="74" t="str">
        <f>IF($AA116="","",VLOOKUP($AA116,試算索引!$B:$G,3,FALSE))</f>
        <v/>
      </c>
      <c r="AD116" s="74" t="str">
        <f>IF($AA116="","",VLOOKUP($AA116,試算索引!$B:$G,4,FALSE))</f>
        <v/>
      </c>
      <c r="AE116" s="74" t="str">
        <f>IF($AA116="","",VLOOKUP($AA116,試算索引!$B:$G,5,FALSE))</f>
        <v/>
      </c>
      <c r="AF116" s="74" t="str">
        <f>IF($AA116="","",VLOOKUP($AA116,試算索引!$B:$G,6,FALSE))</f>
        <v/>
      </c>
      <c r="AG116" s="74"/>
      <c r="AH116" s="74"/>
      <c r="AI116" s="74"/>
      <c r="AJ116" s="74"/>
      <c r="AK116" s="61"/>
      <c r="AL116" s="61"/>
      <c r="AM116" s="61"/>
      <c r="AN116" s="61"/>
      <c r="AO116" s="49"/>
      <c r="AP116" s="49"/>
      <c r="AQ116" s="49"/>
      <c r="AR116" s="49"/>
      <c r="AS116" s="49"/>
      <c r="AT116" s="49"/>
      <c r="AU116" s="49"/>
      <c r="AV116" s="49"/>
      <c r="AW116" s="40"/>
    </row>
    <row r="117" spans="1:49" ht="22.5" customHeight="1">
      <c r="A117" s="44">
        <v>0</v>
      </c>
      <c r="B117" s="45">
        <v>20060112</v>
      </c>
      <c r="C117" s="46">
        <v>20200016</v>
      </c>
      <c r="D117" s="47" t="s">
        <v>201</v>
      </c>
      <c r="E117" s="95">
        <v>20103002</v>
      </c>
      <c r="F117" s="92" t="s">
        <v>202</v>
      </c>
      <c r="G117" s="48">
        <v>2</v>
      </c>
      <c r="H117" s="48">
        <v>1</v>
      </c>
      <c r="I117" s="49"/>
      <c r="J117" s="48"/>
      <c r="K117" s="48"/>
      <c r="L117" s="48"/>
      <c r="M117" s="119"/>
      <c r="N117" s="119"/>
      <c r="O117" s="119"/>
      <c r="P117" s="119"/>
      <c r="Q117" s="50"/>
      <c r="R117" s="50"/>
      <c r="S117" s="50"/>
      <c r="T117" s="51"/>
      <c r="U117" s="45"/>
      <c r="V117" s="45"/>
      <c r="W117" s="45"/>
      <c r="X117" s="73"/>
      <c r="Y117" s="48"/>
      <c r="Z117" s="48"/>
      <c r="AA117" s="115"/>
      <c r="AB117" s="74" t="str">
        <f>IF($AA117="","",VLOOKUP($AA117,試算索引!$B:$G,2,FALSE))</f>
        <v/>
      </c>
      <c r="AC117" s="74" t="str">
        <f>IF($AA117="","",VLOOKUP($AA117,試算索引!$B:$G,3,FALSE))</f>
        <v/>
      </c>
      <c r="AD117" s="74" t="str">
        <f>IF($AA117="","",VLOOKUP($AA117,試算索引!$B:$G,4,FALSE))</f>
        <v/>
      </c>
      <c r="AE117" s="74" t="str">
        <f>IF($AA117="","",VLOOKUP($AA117,試算索引!$B:$G,5,FALSE))</f>
        <v/>
      </c>
      <c r="AF117" s="74" t="str">
        <f>IF($AA117="","",VLOOKUP($AA117,試算索引!$B:$G,6,FALSE))</f>
        <v/>
      </c>
      <c r="AG117" s="74"/>
      <c r="AH117" s="74"/>
      <c r="AI117" s="74"/>
      <c r="AJ117" s="74"/>
      <c r="AK117" s="61"/>
      <c r="AL117" s="61"/>
      <c r="AM117" s="61"/>
      <c r="AN117" s="61"/>
      <c r="AO117" s="49"/>
      <c r="AP117" s="49"/>
      <c r="AQ117" s="49"/>
      <c r="AR117" s="49"/>
      <c r="AS117" s="49"/>
      <c r="AT117" s="49"/>
      <c r="AU117" s="49"/>
      <c r="AV117" s="49"/>
      <c r="AW117" s="40"/>
    </row>
    <row r="118" spans="1:49" ht="23.1" customHeight="1">
      <c r="A118" s="44">
        <v>0</v>
      </c>
      <c r="B118" s="45">
        <v>20060199</v>
      </c>
      <c r="C118" s="46">
        <v>20200002</v>
      </c>
      <c r="D118" s="45" t="s">
        <v>215</v>
      </c>
      <c r="E118" s="95">
        <v>20103001</v>
      </c>
      <c r="F118" s="92" t="s">
        <v>189</v>
      </c>
      <c r="G118" s="48">
        <v>1</v>
      </c>
      <c r="H118" s="48"/>
      <c r="I118" s="49"/>
      <c r="J118" s="48"/>
      <c r="K118" s="48"/>
      <c r="L118" s="48"/>
      <c r="M118" s="119">
        <v>30500001</v>
      </c>
      <c r="N118" s="119" t="s">
        <v>187</v>
      </c>
      <c r="O118" s="119">
        <v>5</v>
      </c>
      <c r="P118" s="119">
        <f t="shared" ref="P118" si="45">IF(G118=1,30600000,0)</f>
        <v>30600000</v>
      </c>
      <c r="Q118" s="50"/>
      <c r="R118" s="50"/>
      <c r="S118" s="50"/>
      <c r="T118" s="51">
        <v>20210000</v>
      </c>
      <c r="U118" s="45"/>
      <c r="V118" s="45"/>
      <c r="W118" s="45"/>
      <c r="X118" s="73"/>
      <c r="Y118" s="48"/>
      <c r="Z118" s="48"/>
      <c r="AA118" s="115"/>
      <c r="AB118" s="74" t="str">
        <f>IF($AA118="","",VLOOKUP($AA118,試算索引!$B:$G,2,FALSE))</f>
        <v/>
      </c>
      <c r="AC118" s="74" t="str">
        <f>IF($AA118="","",VLOOKUP($AA118,試算索引!$B:$G,3,FALSE))</f>
        <v/>
      </c>
      <c r="AD118" s="74" t="str">
        <f>IF($AA118="","",VLOOKUP($AA118,試算索引!$B:$G,4,FALSE))</f>
        <v/>
      </c>
      <c r="AE118" s="74" t="str">
        <f>IF($AA118="","",VLOOKUP($AA118,試算索引!$B:$G,5,FALSE))</f>
        <v/>
      </c>
      <c r="AF118" s="74" t="str">
        <f>IF($AA118="","",VLOOKUP($AA118,試算索引!$B:$G,6,FALSE))</f>
        <v/>
      </c>
      <c r="AG118" s="74"/>
      <c r="AH118" s="74"/>
      <c r="AI118" s="74"/>
      <c r="AJ118" s="74"/>
      <c r="AK118" s="61"/>
      <c r="AL118" s="61"/>
      <c r="AM118" s="61"/>
      <c r="AN118" s="61"/>
      <c r="AO118" s="49"/>
      <c r="AP118" s="49"/>
      <c r="AQ118" s="49"/>
      <c r="AR118" s="49"/>
      <c r="AS118" s="49"/>
      <c r="AT118" s="49"/>
      <c r="AU118" s="49"/>
      <c r="AV118" s="49"/>
      <c r="AW118" s="40"/>
    </row>
    <row r="119" spans="1:49" ht="23.1" customHeight="1">
      <c r="A119" s="44">
        <v>0</v>
      </c>
      <c r="B119" s="45">
        <v>20060198</v>
      </c>
      <c r="C119" s="46">
        <v>20200002</v>
      </c>
      <c r="D119" s="45" t="s">
        <v>188</v>
      </c>
      <c r="E119" s="95">
        <v>20103001</v>
      </c>
      <c r="F119" s="92" t="s">
        <v>189</v>
      </c>
      <c r="G119" s="48">
        <v>2</v>
      </c>
      <c r="H119" s="48">
        <v>1</v>
      </c>
      <c r="I119" s="49"/>
      <c r="J119" s="48"/>
      <c r="K119" s="48"/>
      <c r="L119" s="48"/>
      <c r="M119" s="119">
        <v>30500001</v>
      </c>
      <c r="N119" s="119" t="s">
        <v>187</v>
      </c>
      <c r="O119" s="119">
        <v>5</v>
      </c>
      <c r="P119" s="119"/>
      <c r="Q119" s="50"/>
      <c r="R119" s="50"/>
      <c r="S119" s="50"/>
      <c r="T119" s="51">
        <v>20210000</v>
      </c>
      <c r="U119" s="45"/>
      <c r="V119" s="45"/>
      <c r="W119" s="45"/>
      <c r="X119" s="73"/>
      <c r="Y119" s="48"/>
      <c r="Z119" s="48"/>
      <c r="AA119" s="115"/>
      <c r="AB119" s="74" t="str">
        <f>IF($AA119="","",VLOOKUP($AA119,試算索引!$B:$G,2,FALSE))</f>
        <v/>
      </c>
      <c r="AC119" s="74" t="str">
        <f>IF($AA119="","",VLOOKUP($AA119,試算索引!$B:$G,3,FALSE))</f>
        <v/>
      </c>
      <c r="AD119" s="74" t="str">
        <f>IF($AA119="","",VLOOKUP($AA119,試算索引!$B:$G,4,FALSE))</f>
        <v/>
      </c>
      <c r="AE119" s="74" t="str">
        <f>IF($AA119="","",VLOOKUP($AA119,試算索引!$B:$G,5,FALSE))</f>
        <v/>
      </c>
      <c r="AF119" s="74" t="str">
        <f>IF($AA119="","",VLOOKUP($AA119,試算索引!$B:$G,6,FALSE))</f>
        <v/>
      </c>
      <c r="AG119" s="74"/>
      <c r="AH119" s="74"/>
      <c r="AI119" s="74"/>
      <c r="AJ119" s="74"/>
      <c r="AK119" s="61"/>
      <c r="AL119" s="61"/>
      <c r="AM119" s="61"/>
      <c r="AN119" s="61"/>
      <c r="AO119" s="49"/>
      <c r="AP119" s="49"/>
      <c r="AQ119" s="49"/>
      <c r="AR119" s="49"/>
      <c r="AS119" s="49"/>
      <c r="AT119" s="49"/>
      <c r="AU119" s="49"/>
      <c r="AV119" s="49"/>
      <c r="AW119" s="40"/>
    </row>
    <row r="120" spans="1:49">
      <c r="A120" s="52" t="s">
        <v>155</v>
      </c>
      <c r="D120" s="53"/>
      <c r="E120" s="53"/>
      <c r="H120" s="53"/>
    </row>
  </sheetData>
  <phoneticPr fontId="1" type="noConversion"/>
  <dataValidations count="1">
    <dataValidation type="list" allowBlank="1" showInputMessage="1" showErrorMessage="1" sqref="AA5:AA70 AA72:AA119">
      <formula1>關卡風格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8" sqref="C18"/>
    </sheetView>
  </sheetViews>
  <sheetFormatPr defaultColWidth="7" defaultRowHeight="21.75"/>
  <cols>
    <col min="1" max="1" width="15.875" style="3" customWidth="1"/>
    <col min="2" max="2" width="12.125" style="3" customWidth="1"/>
    <col min="3" max="3" width="67.25" style="3" customWidth="1"/>
    <col min="4" max="16384" width="7" style="3"/>
  </cols>
  <sheetData>
    <row r="1" spans="1:3">
      <c r="A1" s="10" t="s">
        <v>0</v>
      </c>
      <c r="B1" s="10" t="s">
        <v>1</v>
      </c>
      <c r="C1" s="10" t="s">
        <v>2</v>
      </c>
    </row>
    <row r="2" spans="1:3">
      <c r="A2" s="11">
        <v>43381</v>
      </c>
      <c r="B2" s="8" t="s">
        <v>3</v>
      </c>
      <c r="C2" s="8" t="s">
        <v>4</v>
      </c>
    </row>
    <row r="3" spans="1:3">
      <c r="A3" s="11">
        <v>43388</v>
      </c>
      <c r="B3" s="8" t="s">
        <v>85</v>
      </c>
      <c r="C3" s="8" t="s">
        <v>139</v>
      </c>
    </row>
    <row r="4" spans="1:3">
      <c r="A4" s="11">
        <v>43390</v>
      </c>
      <c r="B4" s="8" t="s">
        <v>85</v>
      </c>
      <c r="C4" s="8" t="s">
        <v>140</v>
      </c>
    </row>
    <row r="5" spans="1:3">
      <c r="A5" s="11">
        <v>43392</v>
      </c>
      <c r="B5" s="8" t="s">
        <v>141</v>
      </c>
      <c r="C5" s="8" t="s">
        <v>142</v>
      </c>
    </row>
    <row r="6" spans="1:3" ht="43.5">
      <c r="A6" s="11">
        <v>43397</v>
      </c>
      <c r="B6" s="8" t="s">
        <v>146</v>
      </c>
      <c r="C6" s="28" t="s">
        <v>147</v>
      </c>
    </row>
    <row r="7" spans="1:3">
      <c r="A7" s="11">
        <v>43404</v>
      </c>
      <c r="B7" s="8" t="s">
        <v>141</v>
      </c>
      <c r="C7" s="8" t="s">
        <v>169</v>
      </c>
    </row>
    <row r="8" spans="1:3">
      <c r="A8" s="11">
        <v>43405</v>
      </c>
      <c r="B8" s="8" t="s">
        <v>85</v>
      </c>
      <c r="C8" s="28" t="s">
        <v>170</v>
      </c>
    </row>
    <row r="9" spans="1:3">
      <c r="A9" s="11">
        <v>43410</v>
      </c>
      <c r="B9" s="8" t="s">
        <v>171</v>
      </c>
      <c r="C9" s="8" t="s">
        <v>172</v>
      </c>
    </row>
    <row r="10" spans="1:3">
      <c r="A10" s="11">
        <v>43411</v>
      </c>
      <c r="B10" s="8" t="s">
        <v>171</v>
      </c>
      <c r="C10" s="28" t="s">
        <v>173</v>
      </c>
    </row>
    <row r="11" spans="1:3">
      <c r="A11" s="11">
        <v>43446</v>
      </c>
      <c r="B11" s="8" t="s">
        <v>171</v>
      </c>
      <c r="C11" s="28" t="s">
        <v>180</v>
      </c>
    </row>
    <row r="12" spans="1:3">
      <c r="A12" s="11">
        <v>43451</v>
      </c>
      <c r="B12" s="8" t="s">
        <v>3</v>
      </c>
      <c r="C12" s="28" t="s">
        <v>204</v>
      </c>
    </row>
    <row r="13" spans="1:3">
      <c r="A13" s="11">
        <v>43456</v>
      </c>
      <c r="B13" s="8" t="s">
        <v>3</v>
      </c>
      <c r="C13" s="28" t="s">
        <v>207</v>
      </c>
    </row>
    <row r="14" spans="1:3">
      <c r="A14" s="11">
        <v>43493</v>
      </c>
      <c r="B14" s="8" t="s">
        <v>3</v>
      </c>
      <c r="C14" s="28" t="s">
        <v>228</v>
      </c>
    </row>
    <row r="15" spans="1:3">
      <c r="A15" s="11">
        <v>43507</v>
      </c>
      <c r="B15" s="8" t="s">
        <v>237</v>
      </c>
      <c r="C15" s="28" t="s">
        <v>238</v>
      </c>
    </row>
    <row r="16" spans="1:3">
      <c r="A16" s="11">
        <v>43552</v>
      </c>
      <c r="B16" s="8" t="s">
        <v>3</v>
      </c>
      <c r="C16" s="28" t="s">
        <v>280</v>
      </c>
    </row>
    <row r="17" spans="1:3">
      <c r="A17" s="11">
        <v>43612</v>
      </c>
      <c r="B17" s="8" t="s">
        <v>237</v>
      </c>
      <c r="C17" s="28" t="s">
        <v>327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7" workbookViewId="0">
      <selection activeCell="B40" sqref="B40"/>
    </sheetView>
  </sheetViews>
  <sheetFormatPr defaultColWidth="7" defaultRowHeight="21.75"/>
  <cols>
    <col min="1" max="1" width="0.875" style="3" customWidth="1"/>
    <col min="2" max="2" width="11.625" style="3" customWidth="1"/>
    <col min="3" max="3" width="0.375" style="3" customWidth="1"/>
    <col min="4" max="4" width="69.375" style="3" customWidth="1"/>
    <col min="5" max="5" width="13.125" style="3" customWidth="1"/>
    <col min="6" max="6" width="0.875" style="3" customWidth="1"/>
    <col min="7" max="16384" width="7" style="3"/>
  </cols>
  <sheetData>
    <row r="1" spans="1:6" ht="5.0999999999999996" customHeight="1" thickBot="1">
      <c r="A1" s="127"/>
      <c r="B1" s="127"/>
      <c r="C1" s="127"/>
      <c r="D1" s="128"/>
      <c r="E1" s="12"/>
      <c r="F1" s="129"/>
    </row>
    <row r="2" spans="1:6" ht="22.5" thickBot="1">
      <c r="A2" s="13"/>
      <c r="B2" s="14" t="s">
        <v>5</v>
      </c>
      <c r="C2" s="15"/>
      <c r="D2" s="16" t="s">
        <v>6</v>
      </c>
      <c r="E2" s="2" t="s">
        <v>7</v>
      </c>
      <c r="F2" s="128"/>
    </row>
    <row r="3" spans="1:6">
      <c r="A3" s="17"/>
      <c r="B3" s="4" t="s">
        <v>8</v>
      </c>
      <c r="C3" s="18"/>
      <c r="D3" s="19" t="s">
        <v>9</v>
      </c>
      <c r="E3" s="6"/>
      <c r="F3" s="129"/>
    </row>
    <row r="4" spans="1:6">
      <c r="A4" s="17"/>
      <c r="B4" s="5" t="s">
        <v>10</v>
      </c>
      <c r="C4" s="18"/>
      <c r="D4" s="20" t="s">
        <v>11</v>
      </c>
      <c r="E4" s="6"/>
      <c r="F4" s="129"/>
    </row>
    <row r="5" spans="1:6" ht="22.5" thickBot="1">
      <c r="A5" s="17"/>
      <c r="B5" s="1"/>
      <c r="C5" s="18"/>
      <c r="D5" s="7" t="s">
        <v>12</v>
      </c>
      <c r="E5" s="6"/>
      <c r="F5" s="129"/>
    </row>
    <row r="6" spans="1:6">
      <c r="A6" s="17"/>
      <c r="B6" s="4">
        <v>1</v>
      </c>
      <c r="C6" s="21"/>
      <c r="D6" s="22" t="s">
        <v>13</v>
      </c>
      <c r="E6" s="6"/>
      <c r="F6" s="129"/>
    </row>
    <row r="7" spans="1:6">
      <c r="A7" s="17"/>
      <c r="B7" s="23">
        <v>0</v>
      </c>
      <c r="C7" s="21"/>
      <c r="D7" s="24" t="s">
        <v>14</v>
      </c>
      <c r="E7" s="6"/>
      <c r="F7" s="129"/>
    </row>
    <row r="8" spans="1:6">
      <c r="A8" s="128"/>
      <c r="B8" s="22">
        <v>1</v>
      </c>
      <c r="C8" s="21"/>
      <c r="D8" s="22" t="s">
        <v>15</v>
      </c>
      <c r="E8" s="6"/>
      <c r="F8" s="129"/>
    </row>
    <row r="9" spans="1:6">
      <c r="A9" s="128"/>
      <c r="B9" s="9" t="s">
        <v>7</v>
      </c>
      <c r="C9" s="22"/>
      <c r="D9" s="6"/>
      <c r="E9" s="6"/>
      <c r="F9" s="129"/>
    </row>
    <row r="10" spans="1:6" ht="5.0999999999999996" customHeight="1">
      <c r="A10" s="131"/>
      <c r="B10" s="132"/>
      <c r="C10" s="132"/>
      <c r="D10" s="133"/>
      <c r="E10" s="25"/>
      <c r="F10" s="130"/>
    </row>
    <row r="11" spans="1:6">
      <c r="A11" s="18"/>
      <c r="E11" s="18"/>
      <c r="F11" s="18"/>
    </row>
    <row r="12" spans="1:6">
      <c r="A12" s="18"/>
      <c r="B12" s="3" t="s">
        <v>16</v>
      </c>
      <c r="E12" s="18"/>
      <c r="F12" s="18"/>
    </row>
    <row r="13" spans="1:6">
      <c r="A13" s="18"/>
      <c r="C13" s="3" t="s">
        <v>17</v>
      </c>
      <c r="E13" s="18"/>
      <c r="F13" s="18"/>
    </row>
    <row r="14" spans="1:6">
      <c r="C14" s="3" t="s">
        <v>18</v>
      </c>
    </row>
    <row r="15" spans="1:6">
      <c r="C15" s="3" t="s">
        <v>19</v>
      </c>
    </row>
    <row r="16" spans="1:6">
      <c r="C16" s="3" t="s">
        <v>20</v>
      </c>
    </row>
    <row r="17" spans="2:3">
      <c r="C17" s="3" t="s">
        <v>21</v>
      </c>
    </row>
    <row r="19" spans="2:3">
      <c r="B19" s="3" t="s">
        <v>22</v>
      </c>
    </row>
    <row r="20" spans="2:3">
      <c r="C20" s="3" t="s">
        <v>23</v>
      </c>
    </row>
    <row r="21" spans="2:3">
      <c r="C21" s="3" t="s">
        <v>24</v>
      </c>
    </row>
    <row r="23" spans="2:3">
      <c r="B23" s="3" t="s">
        <v>25</v>
      </c>
    </row>
    <row r="25" spans="2:3">
      <c r="B25" s="3" t="s">
        <v>26</v>
      </c>
    </row>
    <row r="26" spans="2:3">
      <c r="C26" s="3" t="s">
        <v>27</v>
      </c>
    </row>
    <row r="28" spans="2:3">
      <c r="B28" s="3" t="s">
        <v>28</v>
      </c>
    </row>
    <row r="30" spans="2:3">
      <c r="B30" s="3" t="s">
        <v>29</v>
      </c>
    </row>
    <row r="32" spans="2:3">
      <c r="B32" s="3" t="s">
        <v>30</v>
      </c>
    </row>
    <row r="34" spans="2:2">
      <c r="B34" s="3" t="s">
        <v>31</v>
      </c>
    </row>
    <row r="36" spans="2:2">
      <c r="B36" s="26" t="s">
        <v>32</v>
      </c>
    </row>
    <row r="37" spans="2:2">
      <c r="B37" s="26"/>
    </row>
    <row r="38" spans="2:2">
      <c r="B38" s="26" t="s">
        <v>33</v>
      </c>
    </row>
  </sheetData>
  <mergeCells count="4">
    <mergeCell ref="A1:D1"/>
    <mergeCell ref="F1:F10"/>
    <mergeCell ref="A8:A9"/>
    <mergeCell ref="A10:D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81" zoomScaleNormal="8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ColWidth="7" defaultRowHeight="21.75"/>
  <cols>
    <col min="1" max="1" width="19.125" style="3" customWidth="1"/>
    <col min="2" max="2" width="13.875" style="3" customWidth="1"/>
    <col min="3" max="3" width="48.125" style="3" customWidth="1"/>
    <col min="4" max="4" width="33.375" style="3" customWidth="1"/>
    <col min="5" max="6" width="36.875" style="3" customWidth="1"/>
    <col min="7" max="16384" width="7" style="3"/>
  </cols>
  <sheetData>
    <row r="1" spans="1:4">
      <c r="A1" s="10" t="s">
        <v>34</v>
      </c>
      <c r="B1" s="10" t="s">
        <v>35</v>
      </c>
      <c r="C1" s="10" t="s">
        <v>36</v>
      </c>
      <c r="D1" s="10" t="s">
        <v>37</v>
      </c>
    </row>
    <row r="2" spans="1:4">
      <c r="A2" s="8" t="s">
        <v>38</v>
      </c>
      <c r="B2" s="8" t="s">
        <v>39</v>
      </c>
      <c r="C2" s="8" t="s">
        <v>40</v>
      </c>
      <c r="D2" s="27" t="s">
        <v>41</v>
      </c>
    </row>
    <row r="3" spans="1:4">
      <c r="A3" s="8"/>
      <c r="B3" s="8" t="s">
        <v>39</v>
      </c>
      <c r="C3" s="8" t="s">
        <v>42</v>
      </c>
      <c r="D3" s="27" t="s">
        <v>43</v>
      </c>
    </row>
    <row r="4" spans="1:4">
      <c r="A4" s="8"/>
      <c r="B4" s="8" t="s">
        <v>39</v>
      </c>
      <c r="C4" s="8" t="s">
        <v>44</v>
      </c>
      <c r="D4" s="27" t="s">
        <v>45</v>
      </c>
    </row>
    <row r="5" spans="1:4">
      <c r="A5" s="8"/>
      <c r="B5" s="8" t="s">
        <v>39</v>
      </c>
      <c r="C5" s="8" t="s">
        <v>46</v>
      </c>
      <c r="D5" s="27" t="s">
        <v>47</v>
      </c>
    </row>
    <row r="6" spans="1:4">
      <c r="A6" s="8"/>
      <c r="B6" s="8" t="s">
        <v>39</v>
      </c>
      <c r="C6" s="8" t="s">
        <v>48</v>
      </c>
      <c r="D6" s="27" t="s">
        <v>49</v>
      </c>
    </row>
    <row r="7" spans="1:4">
      <c r="A7" s="8"/>
      <c r="B7" s="8" t="s">
        <v>39</v>
      </c>
      <c r="C7" s="8" t="s">
        <v>50</v>
      </c>
      <c r="D7" s="27" t="s">
        <v>51</v>
      </c>
    </row>
    <row r="8" spans="1:4">
      <c r="A8" s="8"/>
      <c r="B8" s="8" t="s">
        <v>39</v>
      </c>
      <c r="C8" s="8" t="s">
        <v>52</v>
      </c>
      <c r="D8" s="27" t="s">
        <v>53</v>
      </c>
    </row>
    <row r="9" spans="1:4">
      <c r="A9" s="8"/>
      <c r="B9" s="8" t="s">
        <v>39</v>
      </c>
      <c r="C9" s="8" t="s">
        <v>54</v>
      </c>
      <c r="D9" s="27" t="s">
        <v>55</v>
      </c>
    </row>
    <row r="10" spans="1:4">
      <c r="A10" s="8" t="s">
        <v>56</v>
      </c>
      <c r="B10" s="8" t="s">
        <v>39</v>
      </c>
      <c r="C10" s="8" t="s">
        <v>57</v>
      </c>
      <c r="D10" s="8"/>
    </row>
    <row r="12" spans="1:4">
      <c r="A12" s="10" t="s">
        <v>58</v>
      </c>
      <c r="B12" s="10" t="s">
        <v>35</v>
      </c>
      <c r="C12" s="10" t="s">
        <v>36</v>
      </c>
      <c r="D12" s="10" t="s">
        <v>59</v>
      </c>
    </row>
    <row r="13" spans="1:4">
      <c r="A13" s="8" t="s">
        <v>60</v>
      </c>
      <c r="B13" s="8" t="s">
        <v>61</v>
      </c>
      <c r="C13" s="8" t="s">
        <v>62</v>
      </c>
      <c r="D13" s="27" t="s">
        <v>63</v>
      </c>
    </row>
    <row r="14" spans="1:4">
      <c r="A14" s="8" t="s">
        <v>64</v>
      </c>
      <c r="B14" s="8" t="s">
        <v>61</v>
      </c>
      <c r="C14" s="8" t="s">
        <v>65</v>
      </c>
      <c r="D14" s="27" t="s">
        <v>66</v>
      </c>
    </row>
    <row r="15" spans="1:4">
      <c r="A15" s="8" t="s">
        <v>67</v>
      </c>
      <c r="B15" s="8" t="s">
        <v>61</v>
      </c>
      <c r="C15" s="8" t="s">
        <v>68</v>
      </c>
      <c r="D15" s="27" t="s">
        <v>43</v>
      </c>
    </row>
    <row r="16" spans="1:4">
      <c r="A16" s="8" t="s">
        <v>69</v>
      </c>
      <c r="B16" s="8" t="s">
        <v>61</v>
      </c>
      <c r="C16" s="8" t="s">
        <v>70</v>
      </c>
      <c r="D16" s="27" t="s">
        <v>45</v>
      </c>
    </row>
    <row r="17" spans="1:4">
      <c r="A17" s="8" t="s">
        <v>71</v>
      </c>
      <c r="B17" s="8" t="s">
        <v>61</v>
      </c>
      <c r="C17" s="8" t="s">
        <v>72</v>
      </c>
      <c r="D17" s="27" t="s">
        <v>73</v>
      </c>
    </row>
    <row r="18" spans="1:4">
      <c r="A18" s="8" t="s">
        <v>74</v>
      </c>
      <c r="B18" s="8" t="s">
        <v>61</v>
      </c>
      <c r="C18" s="8" t="s">
        <v>75</v>
      </c>
      <c r="D18" s="27" t="s">
        <v>76</v>
      </c>
    </row>
    <row r="19" spans="1:4">
      <c r="A19" s="8" t="s">
        <v>77</v>
      </c>
      <c r="B19" s="8" t="s">
        <v>61</v>
      </c>
      <c r="C19" s="8" t="s">
        <v>78</v>
      </c>
      <c r="D19" s="27" t="s">
        <v>79</v>
      </c>
    </row>
    <row r="20" spans="1:4">
      <c r="A20" s="8" t="s">
        <v>80</v>
      </c>
      <c r="B20" s="8" t="s">
        <v>61</v>
      </c>
      <c r="C20" s="8" t="s">
        <v>81</v>
      </c>
      <c r="D20" s="27" t="s">
        <v>82</v>
      </c>
    </row>
    <row r="22" spans="1:4">
      <c r="A22" s="10" t="s">
        <v>83</v>
      </c>
      <c r="B22" s="10" t="s">
        <v>35</v>
      </c>
      <c r="C22" s="10" t="s">
        <v>36</v>
      </c>
      <c r="D22" s="10" t="s">
        <v>59</v>
      </c>
    </row>
    <row r="23" spans="1:4">
      <c r="A23" s="8" t="s">
        <v>84</v>
      </c>
      <c r="B23" s="8" t="s">
        <v>85</v>
      </c>
      <c r="C23" s="8" t="s">
        <v>86</v>
      </c>
      <c r="D23" s="27" t="s">
        <v>47</v>
      </c>
    </row>
    <row r="24" spans="1:4">
      <c r="A24" s="8" t="s">
        <v>87</v>
      </c>
      <c r="B24" s="8" t="s">
        <v>85</v>
      </c>
      <c r="C24" s="8" t="s">
        <v>88</v>
      </c>
      <c r="D24" s="27" t="s">
        <v>89</v>
      </c>
    </row>
    <row r="25" spans="1:4">
      <c r="A25" s="8" t="s">
        <v>90</v>
      </c>
      <c r="B25" s="8" t="s">
        <v>85</v>
      </c>
      <c r="C25" s="8" t="s">
        <v>91</v>
      </c>
      <c r="D25" s="27" t="s">
        <v>92</v>
      </c>
    </row>
    <row r="26" spans="1:4">
      <c r="A26" s="28" t="s">
        <v>93</v>
      </c>
      <c r="B26" s="8" t="s">
        <v>85</v>
      </c>
      <c r="C26" s="8" t="s">
        <v>94</v>
      </c>
      <c r="D26" s="27" t="s">
        <v>95</v>
      </c>
    </row>
    <row r="27" spans="1:4">
      <c r="A27" s="8" t="s">
        <v>96</v>
      </c>
      <c r="B27" s="8" t="s">
        <v>85</v>
      </c>
      <c r="C27" s="8" t="s">
        <v>97</v>
      </c>
      <c r="D27" s="27" t="s">
        <v>98</v>
      </c>
    </row>
    <row r="28" spans="1:4">
      <c r="A28" s="8" t="s">
        <v>99</v>
      </c>
      <c r="B28" s="8" t="s">
        <v>85</v>
      </c>
      <c r="C28" s="8" t="s">
        <v>100</v>
      </c>
      <c r="D28" s="27" t="s">
        <v>101</v>
      </c>
    </row>
    <row r="29" spans="1:4">
      <c r="A29" s="8" t="s">
        <v>102</v>
      </c>
      <c r="B29" s="8" t="s">
        <v>85</v>
      </c>
      <c r="C29" s="8" t="s">
        <v>103</v>
      </c>
      <c r="D29" s="8"/>
    </row>
    <row r="31" spans="1:4">
      <c r="A31" s="10" t="s">
        <v>104</v>
      </c>
      <c r="B31" s="10" t="s">
        <v>35</v>
      </c>
      <c r="C31" s="10" t="s">
        <v>36</v>
      </c>
      <c r="D31" s="10" t="s">
        <v>59</v>
      </c>
    </row>
    <row r="32" spans="1:4">
      <c r="A32" s="8" t="s">
        <v>105</v>
      </c>
      <c r="B32" s="8" t="s">
        <v>106</v>
      </c>
      <c r="C32" s="8" t="s">
        <v>107</v>
      </c>
      <c r="D32" s="27" t="s">
        <v>108</v>
      </c>
    </row>
    <row r="33" spans="1:4">
      <c r="A33" s="8" t="s">
        <v>109</v>
      </c>
      <c r="B33" s="8" t="s">
        <v>106</v>
      </c>
      <c r="C33" s="8" t="s">
        <v>110</v>
      </c>
      <c r="D33" s="27" t="s">
        <v>111</v>
      </c>
    </row>
    <row r="34" spans="1:4">
      <c r="A34" s="8" t="s">
        <v>112</v>
      </c>
      <c r="B34" s="8" t="s">
        <v>106</v>
      </c>
      <c r="C34" s="8" t="s">
        <v>113</v>
      </c>
      <c r="D34" s="27" t="s">
        <v>114</v>
      </c>
    </row>
    <row r="35" spans="1:4">
      <c r="A35" s="8" t="s">
        <v>115</v>
      </c>
      <c r="B35" s="8" t="s">
        <v>106</v>
      </c>
      <c r="C35" s="8" t="s">
        <v>116</v>
      </c>
      <c r="D35" s="27" t="s">
        <v>117</v>
      </c>
    </row>
    <row r="36" spans="1:4">
      <c r="A36" s="8" t="s">
        <v>118</v>
      </c>
      <c r="B36" s="8" t="s">
        <v>106</v>
      </c>
      <c r="C36" s="8" t="s">
        <v>119</v>
      </c>
      <c r="D36" s="27" t="s">
        <v>120</v>
      </c>
    </row>
    <row r="37" spans="1:4">
      <c r="A37" s="8" t="s">
        <v>121</v>
      </c>
      <c r="B37" s="8" t="s">
        <v>106</v>
      </c>
      <c r="C37" s="8" t="s">
        <v>122</v>
      </c>
      <c r="D37" s="27" t="s">
        <v>123</v>
      </c>
    </row>
    <row r="38" spans="1:4">
      <c r="A38" s="8" t="s">
        <v>124</v>
      </c>
      <c r="B38" s="8" t="s">
        <v>106</v>
      </c>
      <c r="C38" s="8" t="s">
        <v>125</v>
      </c>
      <c r="D38" s="27" t="s">
        <v>126</v>
      </c>
    </row>
    <row r="39" spans="1:4">
      <c r="A39" s="8" t="s">
        <v>127</v>
      </c>
      <c r="B39" s="8" t="s">
        <v>106</v>
      </c>
      <c r="C39" s="8" t="s">
        <v>128</v>
      </c>
      <c r="D39" s="27" t="s">
        <v>129</v>
      </c>
    </row>
    <row r="40" spans="1:4">
      <c r="A40" s="8" t="s">
        <v>130</v>
      </c>
      <c r="B40" s="8" t="s">
        <v>106</v>
      </c>
      <c r="C40" s="8" t="s">
        <v>131</v>
      </c>
      <c r="D40" s="27" t="s">
        <v>132</v>
      </c>
    </row>
    <row r="41" spans="1:4">
      <c r="A41" s="8" t="s">
        <v>133</v>
      </c>
      <c r="B41" s="8" t="s">
        <v>106</v>
      </c>
      <c r="C41" s="8" t="s">
        <v>134</v>
      </c>
      <c r="D41" s="27" t="s">
        <v>135</v>
      </c>
    </row>
    <row r="42" spans="1:4">
      <c r="A42" s="8" t="s">
        <v>136</v>
      </c>
      <c r="B42" s="8" t="s">
        <v>106</v>
      </c>
      <c r="C42" s="8" t="s">
        <v>137</v>
      </c>
      <c r="D42" s="27" t="s">
        <v>138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>
      <selection activeCell="B3" sqref="B3:B27"/>
    </sheetView>
  </sheetViews>
  <sheetFormatPr defaultRowHeight="16.5"/>
  <cols>
    <col min="1" max="1" width="9" style="98"/>
    <col min="2" max="2" width="9.5" style="98" bestFit="1" customWidth="1"/>
    <col min="3" max="7" width="5.5" style="98" bestFit="1" customWidth="1"/>
    <col min="8" max="16384" width="9" style="98"/>
  </cols>
  <sheetData>
    <row r="1" spans="2:7" ht="17.25" thickBot="1"/>
    <row r="2" spans="2:7">
      <c r="B2" s="101"/>
      <c r="C2" s="102" t="s">
        <v>286</v>
      </c>
      <c r="D2" s="102" t="s">
        <v>287</v>
      </c>
      <c r="E2" s="102" t="s">
        <v>288</v>
      </c>
      <c r="F2" s="102" t="s">
        <v>289</v>
      </c>
      <c r="G2" s="103" t="s">
        <v>290</v>
      </c>
    </row>
    <row r="3" spans="2:7">
      <c r="B3" s="104" t="s">
        <v>291</v>
      </c>
      <c r="C3" s="100">
        <v>380</v>
      </c>
      <c r="D3" s="100">
        <v>30</v>
      </c>
      <c r="E3" s="100">
        <v>30</v>
      </c>
      <c r="F3" s="100">
        <v>30</v>
      </c>
      <c r="G3" s="105">
        <v>30</v>
      </c>
    </row>
    <row r="4" spans="2:7">
      <c r="B4" s="104" t="s">
        <v>292</v>
      </c>
      <c r="C4" s="100">
        <v>300</v>
      </c>
      <c r="D4" s="100">
        <v>150</v>
      </c>
      <c r="E4" s="100">
        <v>20</v>
      </c>
      <c r="F4" s="100">
        <v>20</v>
      </c>
      <c r="G4" s="105">
        <v>10</v>
      </c>
    </row>
    <row r="5" spans="2:7">
      <c r="B5" s="104" t="s">
        <v>293</v>
      </c>
      <c r="C5" s="100">
        <v>300</v>
      </c>
      <c r="D5" s="100">
        <v>10</v>
      </c>
      <c r="E5" s="100">
        <v>150</v>
      </c>
      <c r="F5" s="100">
        <v>20</v>
      </c>
      <c r="G5" s="105">
        <v>20</v>
      </c>
    </row>
    <row r="6" spans="2:7">
      <c r="B6" s="104" t="s">
        <v>294</v>
      </c>
      <c r="C6" s="100">
        <v>300</v>
      </c>
      <c r="D6" s="100">
        <v>20</v>
      </c>
      <c r="E6" s="100">
        <v>10</v>
      </c>
      <c r="F6" s="100">
        <v>150</v>
      </c>
      <c r="G6" s="105">
        <v>20</v>
      </c>
    </row>
    <row r="7" spans="2:7">
      <c r="B7" s="104" t="s">
        <v>295</v>
      </c>
      <c r="C7" s="100">
        <v>300</v>
      </c>
      <c r="D7" s="100">
        <v>20</v>
      </c>
      <c r="E7" s="100">
        <v>20</v>
      </c>
      <c r="F7" s="100">
        <v>10</v>
      </c>
      <c r="G7" s="105">
        <v>150</v>
      </c>
    </row>
    <row r="8" spans="2:7">
      <c r="B8" s="106" t="s">
        <v>296</v>
      </c>
      <c r="C8" s="99">
        <v>150</v>
      </c>
      <c r="D8" s="99">
        <v>300</v>
      </c>
      <c r="E8" s="99">
        <v>20</v>
      </c>
      <c r="F8" s="99">
        <v>20</v>
      </c>
      <c r="G8" s="107">
        <v>10</v>
      </c>
    </row>
    <row r="9" spans="2:7">
      <c r="B9" s="106" t="s">
        <v>297</v>
      </c>
      <c r="C9" s="99">
        <v>30</v>
      </c>
      <c r="D9" s="99">
        <v>380</v>
      </c>
      <c r="E9" s="99">
        <v>30</v>
      </c>
      <c r="F9" s="99">
        <v>30</v>
      </c>
      <c r="G9" s="107">
        <v>30</v>
      </c>
    </row>
    <row r="10" spans="2:7">
      <c r="B10" s="106" t="s">
        <v>298</v>
      </c>
      <c r="C10" s="99">
        <v>10</v>
      </c>
      <c r="D10" s="99">
        <v>300</v>
      </c>
      <c r="E10" s="99">
        <v>150</v>
      </c>
      <c r="F10" s="99">
        <v>20</v>
      </c>
      <c r="G10" s="107">
        <v>20</v>
      </c>
    </row>
    <row r="11" spans="2:7">
      <c r="B11" s="106" t="s">
        <v>299</v>
      </c>
      <c r="C11" s="99">
        <v>20</v>
      </c>
      <c r="D11" s="99">
        <v>300</v>
      </c>
      <c r="E11" s="99">
        <v>10</v>
      </c>
      <c r="F11" s="99">
        <v>150</v>
      </c>
      <c r="G11" s="107">
        <v>20</v>
      </c>
    </row>
    <row r="12" spans="2:7">
      <c r="B12" s="106" t="s">
        <v>300</v>
      </c>
      <c r="C12" s="99">
        <v>20</v>
      </c>
      <c r="D12" s="99">
        <v>300</v>
      </c>
      <c r="E12" s="99">
        <v>20</v>
      </c>
      <c r="F12" s="99">
        <v>10</v>
      </c>
      <c r="G12" s="107">
        <v>150</v>
      </c>
    </row>
    <row r="13" spans="2:7">
      <c r="B13" s="104" t="s">
        <v>301</v>
      </c>
      <c r="C13" s="100">
        <v>150</v>
      </c>
      <c r="D13" s="100">
        <v>20</v>
      </c>
      <c r="E13" s="100">
        <v>300</v>
      </c>
      <c r="F13" s="100">
        <v>20</v>
      </c>
      <c r="G13" s="105">
        <v>10</v>
      </c>
    </row>
    <row r="14" spans="2:7">
      <c r="B14" s="104" t="s">
        <v>302</v>
      </c>
      <c r="C14" s="100">
        <v>10</v>
      </c>
      <c r="D14" s="100">
        <v>150</v>
      </c>
      <c r="E14" s="100">
        <v>300</v>
      </c>
      <c r="F14" s="100">
        <v>20</v>
      </c>
      <c r="G14" s="105">
        <v>20</v>
      </c>
    </row>
    <row r="15" spans="2:7">
      <c r="B15" s="104" t="s">
        <v>303</v>
      </c>
      <c r="C15" s="100">
        <v>30</v>
      </c>
      <c r="D15" s="100">
        <v>30</v>
      </c>
      <c r="E15" s="100">
        <v>380</v>
      </c>
      <c r="F15" s="100">
        <v>30</v>
      </c>
      <c r="G15" s="105">
        <v>30</v>
      </c>
    </row>
    <row r="16" spans="2:7">
      <c r="B16" s="104" t="s">
        <v>304</v>
      </c>
      <c r="C16" s="100">
        <v>20</v>
      </c>
      <c r="D16" s="100">
        <v>10</v>
      </c>
      <c r="E16" s="100">
        <v>300</v>
      </c>
      <c r="F16" s="100">
        <v>150</v>
      </c>
      <c r="G16" s="105">
        <v>20</v>
      </c>
    </row>
    <row r="17" spans="2:7">
      <c r="B17" s="104" t="s">
        <v>305</v>
      </c>
      <c r="C17" s="100">
        <v>20</v>
      </c>
      <c r="D17" s="100">
        <v>20</v>
      </c>
      <c r="E17" s="100">
        <v>300</v>
      </c>
      <c r="F17" s="100">
        <v>10</v>
      </c>
      <c r="G17" s="105">
        <v>150</v>
      </c>
    </row>
    <row r="18" spans="2:7">
      <c r="B18" s="106" t="s">
        <v>306</v>
      </c>
      <c r="C18" s="99">
        <v>150</v>
      </c>
      <c r="D18" s="99">
        <v>20</v>
      </c>
      <c r="E18" s="99">
        <v>10</v>
      </c>
      <c r="F18" s="99">
        <v>300</v>
      </c>
      <c r="G18" s="107">
        <v>20</v>
      </c>
    </row>
    <row r="19" spans="2:7">
      <c r="B19" s="106" t="s">
        <v>307</v>
      </c>
      <c r="C19" s="99">
        <v>20</v>
      </c>
      <c r="D19" s="99">
        <v>150</v>
      </c>
      <c r="E19" s="99">
        <v>20</v>
      </c>
      <c r="F19" s="99">
        <v>300</v>
      </c>
      <c r="G19" s="107">
        <v>10</v>
      </c>
    </row>
    <row r="20" spans="2:7">
      <c r="B20" s="106" t="s">
        <v>308</v>
      </c>
      <c r="C20" s="99">
        <v>20</v>
      </c>
      <c r="D20" s="99">
        <v>10</v>
      </c>
      <c r="E20" s="99">
        <v>150</v>
      </c>
      <c r="F20" s="99">
        <v>300</v>
      </c>
      <c r="G20" s="107">
        <v>20</v>
      </c>
    </row>
    <row r="21" spans="2:7">
      <c r="B21" s="106" t="s">
        <v>309</v>
      </c>
      <c r="C21" s="99">
        <v>30</v>
      </c>
      <c r="D21" s="99">
        <v>30</v>
      </c>
      <c r="E21" s="99">
        <v>30</v>
      </c>
      <c r="F21" s="99">
        <v>380</v>
      </c>
      <c r="G21" s="107">
        <v>30</v>
      </c>
    </row>
    <row r="22" spans="2:7">
      <c r="B22" s="106" t="s">
        <v>310</v>
      </c>
      <c r="C22" s="99">
        <v>10</v>
      </c>
      <c r="D22" s="99">
        <v>20</v>
      </c>
      <c r="E22" s="99">
        <v>20</v>
      </c>
      <c r="F22" s="99">
        <v>300</v>
      </c>
      <c r="G22" s="107">
        <v>150</v>
      </c>
    </row>
    <row r="23" spans="2:7">
      <c r="B23" s="104" t="s">
        <v>311</v>
      </c>
      <c r="C23" s="100">
        <v>150</v>
      </c>
      <c r="D23" s="100">
        <v>20</v>
      </c>
      <c r="E23" s="100">
        <v>20</v>
      </c>
      <c r="F23" s="100">
        <v>10</v>
      </c>
      <c r="G23" s="105">
        <v>300</v>
      </c>
    </row>
    <row r="24" spans="2:7">
      <c r="B24" s="104" t="s">
        <v>312</v>
      </c>
      <c r="C24" s="100">
        <v>10</v>
      </c>
      <c r="D24" s="100">
        <v>150</v>
      </c>
      <c r="E24" s="100">
        <v>20</v>
      </c>
      <c r="F24" s="100">
        <v>20</v>
      </c>
      <c r="G24" s="105">
        <v>300</v>
      </c>
    </row>
    <row r="25" spans="2:7">
      <c r="B25" s="104" t="s">
        <v>313</v>
      </c>
      <c r="C25" s="100">
        <v>20</v>
      </c>
      <c r="D25" s="100">
        <v>10</v>
      </c>
      <c r="E25" s="100">
        <v>150</v>
      </c>
      <c r="F25" s="100">
        <v>20</v>
      </c>
      <c r="G25" s="105">
        <v>300</v>
      </c>
    </row>
    <row r="26" spans="2:7">
      <c r="B26" s="104" t="s">
        <v>314</v>
      </c>
      <c r="C26" s="100">
        <v>20</v>
      </c>
      <c r="D26" s="100">
        <v>20</v>
      </c>
      <c r="E26" s="100">
        <v>10</v>
      </c>
      <c r="F26" s="100">
        <v>150</v>
      </c>
      <c r="G26" s="105">
        <v>300</v>
      </c>
    </row>
    <row r="27" spans="2:7" ht="17.25" thickBot="1">
      <c r="B27" s="108" t="s">
        <v>315</v>
      </c>
      <c r="C27" s="109">
        <v>30</v>
      </c>
      <c r="D27" s="109">
        <v>30</v>
      </c>
      <c r="E27" s="109">
        <v>30</v>
      </c>
      <c r="F27" s="109">
        <v>30</v>
      </c>
      <c r="G27" s="110">
        <v>380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1</vt:i4>
      </vt:variant>
    </vt:vector>
  </HeadingPairs>
  <TitlesOfParts>
    <vt:vector size="6" baseType="lpstr">
      <vt:lpstr>程式讀取頁</vt:lpstr>
      <vt:lpstr>更新歷程-必保留此頁</vt:lpstr>
      <vt:lpstr>表格製作提醒-必保留此頁</vt:lpstr>
      <vt:lpstr>對應名稱與負責人</vt:lpstr>
      <vt:lpstr>試算索引</vt:lpstr>
      <vt:lpstr>關卡風格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2018-10-01T03:23:06Z</dcterms:created>
  <dcterms:modified xsi:type="dcterms:W3CDTF">2019-05-28T06:15:57Z</dcterms:modified>
</cp:coreProperties>
</file>