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885" tabRatio="821" firstSheet="2" activeTab="12"/>
  </bookViews>
  <sheets>
    <sheet name="歷程" sheetId="18" r:id="rId1"/>
    <sheet name="大綱" sheetId="1" state="hidden" r:id="rId2"/>
    <sheet name="序章(C版）" sheetId="26" r:id="rId3"/>
    <sheet name="1-1我的生日禮物呢" sheetId="19" r:id="rId4"/>
    <sheet name="1-2亞瑟好嚴格" sheetId="22" r:id="rId5"/>
    <sheet name="1-3換裝" sheetId="12" r:id="rId6"/>
    <sheet name="1-4騎士來訪" sheetId="28" r:id="rId7"/>
    <sheet name="1-5偵查失蹤案" sheetId="21" r:id="rId8"/>
    <sheet name="1-6換裝" sheetId="13" r:id="rId9"/>
    <sheet name="1-7舞蹈教室的邂逅" sheetId="2" r:id="rId10"/>
    <sheet name="1-8不速之客" sheetId="16" r:id="rId11"/>
    <sheet name="1-9換裝" sheetId="14" r:id="rId12"/>
    <sheet name="1-10暗夜驚魂" sheetId="17" r:id="rId13"/>
    <sheet name="代號" sheetId="6" r:id="rId14"/>
  </sheets>
  <definedNames>
    <definedName name="_xlnm._FilterDatabase" localSheetId="12" hidden="1">'1-10暗夜驚魂'!$B$5:$Q$61</definedName>
    <definedName name="_xlnm._FilterDatabase" localSheetId="3" hidden="1">'1-1我的生日禮物呢'!$B$5:$Q$58</definedName>
    <definedName name="_xlnm._FilterDatabase" localSheetId="4" hidden="1">'1-2亞瑟好嚴格'!$B$5:$Q$56</definedName>
    <definedName name="_xlnm._FilterDatabase" localSheetId="6" hidden="1">'1-4騎士來訪'!$B$5:$Q$50</definedName>
    <definedName name="_xlnm._FilterDatabase" localSheetId="7" hidden="1">'1-5偵查失蹤案'!$B$5:$Q$60</definedName>
    <definedName name="_xlnm._FilterDatabase" localSheetId="9" hidden="1">'1-7舞蹈教室的邂逅'!$B$5:$Q$67</definedName>
    <definedName name="_xlnm._FilterDatabase" localSheetId="10" hidden="1">'1-8不速之客'!$B$5:$Q$43</definedName>
    <definedName name="_xlnm._FilterDatabase" localSheetId="2" hidden="1">'序章(C版）'!$B$5:$P$44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5" i="2" l="1"/>
  <c r="C63" i="2"/>
  <c r="N55" i="2"/>
  <c r="N52" i="2"/>
  <c r="C62" i="2"/>
  <c r="C61" i="2"/>
  <c r="N54" i="2"/>
  <c r="N51" i="2"/>
  <c r="C66" i="2"/>
  <c r="C64" i="2"/>
  <c r="N49" i="21"/>
  <c r="N46" i="21"/>
  <c r="N48" i="21"/>
  <c r="N45" i="21"/>
  <c r="N45" i="22"/>
  <c r="N47" i="22"/>
  <c r="N11" i="19"/>
  <c r="C56" i="17"/>
  <c r="C54" i="17"/>
  <c r="C53" i="17"/>
  <c r="C52" i="17"/>
  <c r="C51" i="17"/>
  <c r="C50" i="17"/>
  <c r="C49" i="17"/>
  <c r="C47" i="17"/>
  <c r="C46" i="17"/>
  <c r="C45" i="17"/>
  <c r="C44" i="17"/>
  <c r="C43" i="17"/>
  <c r="C42" i="17"/>
  <c r="C41" i="17"/>
  <c r="C40" i="17"/>
  <c r="C37" i="17"/>
  <c r="C36" i="17"/>
  <c r="C35" i="17"/>
  <c r="C33" i="17"/>
  <c r="C32" i="17"/>
  <c r="C30" i="17"/>
  <c r="C24" i="17"/>
  <c r="C19" i="17"/>
  <c r="C18" i="17"/>
  <c r="C12" i="17"/>
  <c r="C11" i="17"/>
  <c r="C10" i="17"/>
  <c r="C8" i="17"/>
  <c r="O8" i="17" s="1"/>
  <c r="C43" i="16"/>
  <c r="C42" i="16"/>
  <c r="C40" i="16"/>
  <c r="C36" i="16"/>
  <c r="C35" i="16"/>
  <c r="C34" i="16"/>
  <c r="C33" i="16"/>
  <c r="C32" i="16"/>
  <c r="C31" i="16"/>
  <c r="C27" i="16"/>
  <c r="C26" i="16"/>
  <c r="C25" i="16"/>
  <c r="C24" i="16"/>
  <c r="C23" i="16"/>
  <c r="C22" i="16"/>
  <c r="C21" i="16"/>
  <c r="C19" i="16"/>
  <c r="C18" i="16"/>
  <c r="C17" i="16"/>
  <c r="C16" i="16"/>
  <c r="C15" i="16"/>
  <c r="C14" i="16"/>
  <c r="C13" i="16"/>
  <c r="C12" i="16"/>
  <c r="C11" i="16"/>
  <c r="C10" i="16"/>
  <c r="C9" i="16"/>
  <c r="C8" i="16"/>
  <c r="C7" i="16"/>
  <c r="C60" i="2"/>
  <c r="C58" i="2"/>
  <c r="C57" i="2"/>
  <c r="C55" i="2"/>
  <c r="C54" i="2"/>
  <c r="C52" i="2"/>
  <c r="C51" i="2"/>
  <c r="C49" i="2"/>
  <c r="C48" i="2"/>
  <c r="C46" i="2"/>
  <c r="C45" i="2"/>
  <c r="C43" i="2"/>
  <c r="C42" i="2"/>
  <c r="C40" i="2"/>
  <c r="C38" i="2"/>
  <c r="C37" i="2"/>
  <c r="C34" i="2"/>
  <c r="C23" i="2"/>
  <c r="C22" i="2"/>
  <c r="C21" i="2"/>
  <c r="C20" i="2"/>
  <c r="C19" i="2"/>
  <c r="C18" i="2"/>
  <c r="C17" i="2"/>
  <c r="C15" i="2"/>
  <c r="C12" i="2"/>
  <c r="C11" i="2"/>
  <c r="C10" i="2"/>
  <c r="C9" i="2"/>
  <c r="C8" i="2"/>
  <c r="O8" i="2" s="1"/>
  <c r="C52" i="21"/>
  <c r="C54" i="21"/>
  <c r="C55" i="21"/>
  <c r="C56" i="21"/>
  <c r="C57" i="21"/>
  <c r="C58" i="21"/>
  <c r="C51" i="21"/>
  <c r="C49" i="21"/>
  <c r="C48" i="21"/>
  <c r="C46" i="21"/>
  <c r="C45" i="21"/>
  <c r="C43" i="21"/>
  <c r="C42" i="21"/>
  <c r="C40" i="21"/>
  <c r="C39" i="21"/>
  <c r="C38" i="21"/>
  <c r="C36" i="21"/>
  <c r="C35" i="21"/>
  <c r="C34" i="21"/>
  <c r="C33" i="21"/>
  <c r="C31" i="21"/>
  <c r="C30" i="21"/>
  <c r="C28" i="21"/>
  <c r="C27" i="21"/>
  <c r="C26" i="21"/>
  <c r="C23" i="21"/>
  <c r="C22" i="21"/>
  <c r="C21" i="21"/>
  <c r="C19" i="21"/>
  <c r="C18" i="21"/>
  <c r="C17" i="21"/>
  <c r="C16" i="21"/>
  <c r="C15" i="21"/>
  <c r="C14" i="21"/>
  <c r="C13" i="21"/>
  <c r="C12" i="21"/>
  <c r="C11" i="21"/>
  <c r="C10" i="21"/>
  <c r="C9" i="21"/>
  <c r="C7" i="28"/>
  <c r="C8" i="28"/>
  <c r="O8" i="28" s="1"/>
  <c r="C9" i="28"/>
  <c r="C10" i="28"/>
  <c r="C11" i="28"/>
  <c r="C12" i="28"/>
  <c r="C14" i="28"/>
  <c r="C15" i="28"/>
  <c r="C16" i="28"/>
  <c r="C17" i="28"/>
  <c r="C20" i="28"/>
  <c r="C25" i="28"/>
  <c r="C27" i="28"/>
  <c r="C31" i="28"/>
  <c r="C32" i="28"/>
  <c r="C33" i="28"/>
  <c r="C34" i="28"/>
  <c r="C36" i="28"/>
  <c r="C37" i="28"/>
  <c r="C38" i="28"/>
  <c r="C39" i="28"/>
  <c r="C40" i="28"/>
  <c r="C41" i="28"/>
  <c r="C43" i="28"/>
  <c r="C44" i="28"/>
  <c r="C45" i="28"/>
  <c r="C46" i="28"/>
  <c r="C47" i="28"/>
  <c r="C48" i="28"/>
  <c r="C50" i="28"/>
  <c r="C8" i="22"/>
  <c r="O8" i="22" s="1"/>
  <c r="C9" i="22"/>
  <c r="C10" i="22"/>
  <c r="C12" i="22"/>
  <c r="C13" i="22"/>
  <c r="C14" i="22"/>
  <c r="C16" i="22"/>
  <c r="C17" i="22"/>
  <c r="C18" i="22"/>
  <c r="C19" i="22"/>
  <c r="C20" i="22"/>
  <c r="C21" i="22"/>
  <c r="C23" i="22"/>
  <c r="C25" i="22"/>
  <c r="C26" i="22"/>
  <c r="C27" i="22"/>
  <c r="C28" i="22"/>
  <c r="C29" i="22"/>
  <c r="C30" i="22"/>
  <c r="C31" i="22"/>
  <c r="C32" i="22"/>
  <c r="C33" i="22"/>
  <c r="C34" i="22"/>
  <c r="C35" i="22"/>
  <c r="C36" i="22"/>
  <c r="C37" i="22"/>
  <c r="C39" i="22"/>
  <c r="C40" i="22"/>
  <c r="C41" i="22"/>
  <c r="C45" i="22"/>
  <c r="C46" i="22"/>
  <c r="C47" i="22"/>
  <c r="C48" i="22"/>
  <c r="C51" i="22"/>
  <c r="C52" i="22"/>
  <c r="C53" i="22"/>
  <c r="C55" i="22"/>
  <c r="C56" i="22"/>
  <c r="O20" i="2" l="1"/>
  <c r="O38" i="2"/>
  <c r="O40" i="2"/>
  <c r="O42" i="17"/>
  <c r="O54" i="17"/>
  <c r="O18" i="17"/>
  <c r="O44" i="17"/>
  <c r="O56" i="17"/>
  <c r="O50" i="17"/>
  <c r="O60" i="17"/>
  <c r="O24" i="17"/>
  <c r="O40" i="17"/>
  <c r="O52" i="17"/>
  <c r="O49" i="17"/>
  <c r="O10" i="17"/>
  <c r="O53" i="17"/>
  <c r="O51" i="17"/>
  <c r="O17" i="17"/>
  <c r="O46" i="17"/>
  <c r="O30" i="17"/>
  <c r="O43" i="17"/>
  <c r="O32" i="17"/>
  <c r="O36" i="17"/>
  <c r="O47" i="17"/>
  <c r="O41" i="17"/>
  <c r="O19" i="17"/>
  <c r="O37" i="17"/>
  <c r="O35" i="17"/>
  <c r="O45" i="17"/>
  <c r="O33" i="17"/>
  <c r="O12" i="17"/>
  <c r="O11" i="17"/>
  <c r="O26" i="16"/>
  <c r="O7" i="16"/>
  <c r="O11" i="16"/>
  <c r="O27" i="16"/>
  <c r="O33" i="16"/>
  <c r="O30" i="16"/>
  <c r="O16" i="16"/>
  <c r="O25" i="16"/>
  <c r="O31" i="16"/>
  <c r="O43" i="16"/>
  <c r="O23" i="16"/>
  <c r="O10" i="16"/>
  <c r="O18" i="16"/>
  <c r="O19" i="16"/>
  <c r="O21" i="16"/>
  <c r="O36" i="16"/>
  <c r="O14" i="16"/>
  <c r="O40" i="16"/>
  <c r="O32" i="16"/>
  <c r="O15" i="16"/>
  <c r="O12" i="16"/>
  <c r="O29" i="16"/>
  <c r="O34" i="16"/>
  <c r="O9" i="16"/>
  <c r="O13" i="16"/>
  <c r="O17" i="16"/>
  <c r="O35" i="16"/>
  <c r="O24" i="16"/>
  <c r="O42" i="16"/>
  <c r="O11" i="2"/>
  <c r="O15" i="2"/>
  <c r="O63" i="2"/>
  <c r="O60" i="2"/>
  <c r="O34" i="2"/>
  <c r="O18" i="2"/>
  <c r="O37" i="2"/>
  <c r="O65" i="2"/>
  <c r="O49" i="2"/>
  <c r="O61" i="2"/>
  <c r="O59" i="2"/>
  <c r="O62" i="2"/>
  <c r="O43" i="2"/>
  <c r="O55" i="2"/>
  <c r="O42" i="2"/>
  <c r="O21" i="2"/>
  <c r="O52" i="2"/>
  <c r="O46" i="2"/>
  <c r="O48" i="2"/>
  <c r="O45" i="2"/>
  <c r="O57" i="2"/>
  <c r="O58" i="2"/>
  <c r="O36" i="2"/>
  <c r="O54" i="2"/>
  <c r="O64" i="2"/>
  <c r="O51" i="2"/>
  <c r="O66" i="2"/>
  <c r="O35" i="2"/>
  <c r="O39" i="2"/>
  <c r="O33" i="2"/>
  <c r="O10" i="2"/>
  <c r="O22" i="2"/>
  <c r="O19" i="2"/>
  <c r="O23" i="2"/>
  <c r="O12" i="2"/>
  <c r="O9" i="2"/>
  <c r="O17" i="2"/>
  <c r="O46" i="21"/>
  <c r="O17" i="21"/>
  <c r="O12" i="21"/>
  <c r="O49" i="21"/>
  <c r="O34" i="21"/>
  <c r="O26" i="21"/>
  <c r="O43" i="21"/>
  <c r="O11" i="21"/>
  <c r="O15" i="21"/>
  <c r="O19" i="21"/>
  <c r="O27" i="21"/>
  <c r="O36" i="21"/>
  <c r="O56" i="21"/>
  <c r="O42" i="21"/>
  <c r="O14" i="21"/>
  <c r="O22" i="21"/>
  <c r="O35" i="21"/>
  <c r="O39" i="21"/>
  <c r="O51" i="21"/>
  <c r="O57" i="21"/>
  <c r="O23" i="21"/>
  <c r="O48" i="21"/>
  <c r="O52" i="21"/>
  <c r="O28" i="21"/>
  <c r="O54" i="21"/>
  <c r="O16" i="21"/>
  <c r="O33" i="21"/>
  <c r="O55" i="21"/>
  <c r="O31" i="21"/>
  <c r="O40" i="21"/>
  <c r="O13" i="21"/>
  <c r="O21" i="21"/>
  <c r="O58" i="21"/>
  <c r="O18" i="21"/>
  <c r="O30" i="21"/>
  <c r="O38" i="21"/>
  <c r="O45" i="21"/>
  <c r="O9" i="21"/>
  <c r="O32" i="21"/>
  <c r="O40" i="28"/>
  <c r="O31" i="28"/>
  <c r="O9" i="28"/>
  <c r="O12" i="28"/>
  <c r="O33" i="28"/>
  <c r="O20" i="28"/>
  <c r="O37" i="28"/>
  <c r="O32" i="28"/>
  <c r="O10" i="28"/>
  <c r="O7" i="28"/>
  <c r="O48" i="28"/>
  <c r="O15" i="28"/>
  <c r="O39" i="28"/>
  <c r="O34" i="28"/>
  <c r="O45" i="28"/>
  <c r="O35" i="28"/>
  <c r="O36" i="28"/>
  <c r="O11" i="28"/>
  <c r="O47" i="28"/>
  <c r="O43" i="28"/>
  <c r="O41" i="28"/>
  <c r="O50" i="28"/>
  <c r="O38" i="28"/>
  <c r="O30" i="28"/>
  <c r="O28" i="28"/>
  <c r="O26" i="28"/>
  <c r="O46" i="28"/>
  <c r="O29" i="28"/>
  <c r="O14" i="28"/>
  <c r="O25" i="28"/>
  <c r="O17" i="28"/>
  <c r="O13" i="28"/>
  <c r="O44" i="28"/>
  <c r="O24" i="28"/>
  <c r="O16" i="28"/>
  <c r="O41" i="22"/>
  <c r="O32" i="22"/>
  <c r="O28" i="22"/>
  <c r="O55" i="22"/>
  <c r="O52" i="22"/>
  <c r="O46" i="22"/>
  <c r="O39" i="22"/>
  <c r="O34" i="22"/>
  <c r="O51" i="22"/>
  <c r="O45" i="22"/>
  <c r="O29" i="22"/>
  <c r="O9" i="22"/>
  <c r="O47" i="22"/>
  <c r="O53" i="22"/>
  <c r="O40" i="22"/>
  <c r="O35" i="22"/>
  <c r="O27" i="22"/>
  <c r="O44" i="22"/>
  <c r="O56" i="22"/>
  <c r="O36" i="22"/>
  <c r="O31" i="22"/>
  <c r="O48" i="22"/>
  <c r="O10" i="22"/>
  <c r="O21" i="22"/>
  <c r="O17" i="22"/>
  <c r="O18" i="22"/>
  <c r="O13" i="22"/>
  <c r="O23" i="22"/>
  <c r="O30" i="22"/>
  <c r="O26" i="22"/>
  <c r="O20" i="22"/>
  <c r="O16" i="22"/>
  <c r="O37" i="22"/>
  <c r="O33" i="22"/>
  <c r="O25" i="22"/>
  <c r="O14" i="22"/>
  <c r="O12" i="22"/>
  <c r="O19" i="22"/>
  <c r="O8" i="16"/>
  <c r="O22" i="16"/>
  <c r="O10" i="21"/>
  <c r="O27" i="28"/>
  <c r="C14" i="19" l="1"/>
  <c r="C15" i="19"/>
  <c r="C17" i="19"/>
  <c r="C18" i="19"/>
  <c r="C19" i="19"/>
  <c r="C20" i="19"/>
  <c r="C21" i="19"/>
  <c r="C22" i="19"/>
  <c r="C23" i="19"/>
  <c r="C24" i="19"/>
  <c r="C25" i="19"/>
  <c r="C26" i="19"/>
  <c r="C27" i="19"/>
  <c r="C29" i="19"/>
  <c r="C30" i="19"/>
  <c r="C32" i="19"/>
  <c r="C33" i="19"/>
  <c r="C37" i="19"/>
  <c r="C38" i="19"/>
  <c r="C41" i="19"/>
  <c r="C44" i="19"/>
  <c r="C45" i="19"/>
  <c r="C48" i="19"/>
  <c r="C54" i="19"/>
  <c r="C58" i="19"/>
  <c r="C11" i="19"/>
  <c r="C10" i="19"/>
  <c r="C9" i="19"/>
  <c r="C17" i="26"/>
  <c r="C18" i="26"/>
  <c r="C19" i="26"/>
  <c r="C21" i="26"/>
  <c r="C22" i="26"/>
  <c r="C23" i="26"/>
  <c r="C24" i="26"/>
  <c r="C25" i="26"/>
  <c r="C27" i="26"/>
  <c r="C28" i="26"/>
  <c r="C29" i="26"/>
  <c r="C30" i="26"/>
  <c r="C31" i="26"/>
  <c r="C32" i="26"/>
  <c r="C33" i="26"/>
  <c r="C34" i="26"/>
  <c r="C42" i="26"/>
  <c r="C43" i="26"/>
  <c r="C44" i="26"/>
  <c r="C9" i="26"/>
  <c r="C10" i="26"/>
  <c r="C11" i="26"/>
  <c r="C12" i="26"/>
  <c r="C13" i="26"/>
  <c r="C14" i="26"/>
  <c r="C15" i="26"/>
  <c r="C16" i="26"/>
  <c r="C8" i="26"/>
  <c r="O8" i="26" s="1"/>
  <c r="N50" i="28"/>
  <c r="N49" i="28"/>
  <c r="N48" i="28"/>
  <c r="N47" i="28"/>
  <c r="N46" i="28"/>
  <c r="N45" i="28"/>
  <c r="N44" i="28"/>
  <c r="N43" i="28"/>
  <c r="N41" i="28"/>
  <c r="N40" i="28"/>
  <c r="N39" i="28"/>
  <c r="N38" i="28"/>
  <c r="N37" i="28"/>
  <c r="N36" i="28"/>
  <c r="N35" i="28"/>
  <c r="N34" i="28"/>
  <c r="N33" i="28"/>
  <c r="N32" i="28"/>
  <c r="N31" i="28"/>
  <c r="N30" i="28"/>
  <c r="N29" i="28"/>
  <c r="N28" i="28"/>
  <c r="N27" i="28"/>
  <c r="N26" i="28"/>
  <c r="N25" i="28"/>
  <c r="N24" i="28"/>
  <c r="N22" i="28"/>
  <c r="N21" i="28"/>
  <c r="N20" i="28"/>
  <c r="N19" i="28"/>
  <c r="N18" i="28"/>
  <c r="N17" i="28"/>
  <c r="N16" i="28"/>
  <c r="N15" i="28"/>
  <c r="N14" i="28"/>
  <c r="N13" i="28"/>
  <c r="N12" i="28"/>
  <c r="N11" i="28"/>
  <c r="N10" i="28"/>
  <c r="N9" i="28"/>
  <c r="N8" i="28"/>
  <c r="N7" i="28"/>
  <c r="O45" i="19" l="1"/>
  <c r="O37" i="19"/>
  <c r="O29" i="19"/>
  <c r="O58" i="19"/>
  <c r="O44" i="19"/>
  <c r="O33" i="19"/>
  <c r="O54" i="19"/>
  <c r="O32" i="19"/>
  <c r="O48" i="19"/>
  <c r="O38" i="19"/>
  <c r="O30" i="19"/>
  <c r="O11" i="19"/>
  <c r="O10" i="19"/>
  <c r="O16" i="26"/>
  <c r="O33" i="26"/>
  <c r="O29" i="26"/>
  <c r="O24" i="26"/>
  <c r="O10" i="26"/>
  <c r="O27" i="26"/>
  <c r="O17" i="26"/>
  <c r="O13" i="26"/>
  <c r="O9" i="26"/>
  <c r="O21" i="26"/>
  <c r="O53" i="19"/>
  <c r="O26" i="19"/>
  <c r="O22" i="19"/>
  <c r="O18" i="19"/>
  <c r="O41" i="19"/>
  <c r="O27" i="19"/>
  <c r="O23" i="19"/>
  <c r="O19" i="19"/>
  <c r="O14" i="19"/>
  <c r="O16" i="19"/>
  <c r="O25" i="19"/>
  <c r="O21" i="19"/>
  <c r="O17" i="19"/>
  <c r="O9" i="19"/>
  <c r="O57" i="19"/>
  <c r="O55" i="19"/>
  <c r="O24" i="19"/>
  <c r="O20" i="19"/>
  <c r="O15" i="19"/>
  <c r="O18" i="26"/>
  <c r="O14" i="26"/>
  <c r="O31" i="26"/>
  <c r="O19" i="26"/>
  <c r="O42" i="26"/>
  <c r="O12" i="26"/>
  <c r="O15" i="26"/>
  <c r="O11" i="26"/>
  <c r="O43" i="26"/>
  <c r="O28" i="26"/>
  <c r="O22" i="26"/>
  <c r="O34" i="26"/>
  <c r="O30" i="26"/>
  <c r="O25" i="26"/>
  <c r="O44" i="26"/>
  <c r="O23" i="26"/>
  <c r="O32" i="26"/>
  <c r="N3" i="28"/>
  <c r="N2" i="28"/>
  <c r="N67" i="2" l="1"/>
  <c r="N16" i="19" l="1"/>
  <c r="N15" i="19"/>
  <c r="N51" i="21" l="1"/>
  <c r="N9" i="17"/>
  <c r="N38" i="17"/>
  <c r="N37" i="17"/>
  <c r="N36" i="17"/>
  <c r="N35" i="17"/>
  <c r="N31" i="2"/>
  <c r="N38" i="22"/>
  <c r="N35" i="22"/>
  <c r="N17" i="22"/>
  <c r="N38" i="26"/>
  <c r="N43" i="26"/>
  <c r="N37" i="26"/>
  <c r="N34" i="22" l="1"/>
  <c r="N9" i="22" l="1"/>
  <c r="N10" i="22"/>
  <c r="N11" i="22"/>
  <c r="N12" i="22"/>
  <c r="N13" i="22"/>
  <c r="N14" i="22"/>
  <c r="N16" i="22"/>
  <c r="N18" i="22"/>
  <c r="N19" i="22"/>
  <c r="N20" i="22"/>
  <c r="N21" i="22"/>
  <c r="N23" i="22"/>
  <c r="N25" i="22"/>
  <c r="N26" i="22"/>
  <c r="N27" i="22"/>
  <c r="N28" i="22"/>
  <c r="N29" i="22"/>
  <c r="N30" i="22"/>
  <c r="N31" i="22"/>
  <c r="N32" i="22"/>
  <c r="N33" i="22"/>
  <c r="N36" i="22"/>
  <c r="N37" i="22"/>
  <c r="N39" i="22"/>
  <c r="N40" i="22"/>
  <c r="N41" i="22"/>
  <c r="N43" i="22"/>
  <c r="N44" i="22"/>
  <c r="N46" i="22"/>
  <c r="N48" i="22"/>
  <c r="N49" i="22"/>
  <c r="N51" i="22"/>
  <c r="N52" i="22"/>
  <c r="N53" i="22"/>
  <c r="N55" i="22"/>
  <c r="N56" i="22"/>
  <c r="N8" i="22" l="1"/>
  <c r="N57" i="19"/>
  <c r="N58" i="19"/>
  <c r="N56" i="19"/>
  <c r="N55" i="19"/>
  <c r="N54" i="19"/>
  <c r="N53" i="19"/>
  <c r="N48" i="19"/>
  <c r="N11" i="16"/>
  <c r="N10" i="16"/>
  <c r="N44" i="2"/>
  <c r="N41" i="2"/>
  <c r="N40" i="2"/>
  <c r="N39" i="2"/>
  <c r="N38" i="2"/>
  <c r="N37" i="2"/>
  <c r="N36" i="2"/>
  <c r="N9" i="2"/>
  <c r="N10" i="2"/>
  <c r="N11" i="2"/>
  <c r="N12" i="2"/>
  <c r="N8" i="2"/>
  <c r="N13" i="2"/>
  <c r="N15" i="2"/>
  <c r="N18" i="2"/>
  <c r="N19" i="2"/>
  <c r="N20" i="2"/>
  <c r="N21" i="2"/>
  <c r="N22" i="2"/>
  <c r="N23" i="2"/>
  <c r="N17" i="2"/>
  <c r="N25" i="2"/>
  <c r="N28" i="2"/>
  <c r="N30" i="2"/>
  <c r="N35" i="2"/>
  <c r="N55" i="21"/>
  <c r="N52" i="21"/>
  <c r="N37" i="21"/>
  <c r="N38" i="21"/>
  <c r="N39" i="21"/>
  <c r="N40" i="21"/>
  <c r="N41" i="21"/>
  <c r="N42" i="21"/>
  <c r="N43" i="21"/>
  <c r="N54" i="21"/>
  <c r="N56" i="21"/>
  <c r="N57" i="21"/>
  <c r="N58" i="21"/>
  <c r="N59" i="21"/>
  <c r="N60" i="21"/>
  <c r="N36" i="21"/>
  <c r="N35" i="21"/>
  <c r="N34" i="21"/>
  <c r="N33" i="21"/>
  <c r="N32" i="21"/>
  <c r="N31" i="21"/>
  <c r="N30" i="21"/>
  <c r="N29" i="21"/>
  <c r="N28" i="21"/>
  <c r="N27" i="21"/>
  <c r="N26" i="21"/>
  <c r="N25" i="21"/>
  <c r="N15" i="21"/>
  <c r="N16" i="21"/>
  <c r="N17" i="21"/>
  <c r="N18" i="21"/>
  <c r="N19" i="21"/>
  <c r="N20" i="21"/>
  <c r="N21" i="21"/>
  <c r="N22" i="21"/>
  <c r="N23" i="21"/>
  <c r="N24" i="21"/>
  <c r="N14" i="21" l="1"/>
  <c r="N45" i="19" l="1"/>
  <c r="N44" i="19"/>
  <c r="N27" i="19"/>
  <c r="N26" i="19"/>
  <c r="N25" i="19"/>
  <c r="N24" i="19"/>
  <c r="N22" i="19"/>
  <c r="N23" i="19"/>
  <c r="N10" i="19"/>
  <c r="N34" i="26"/>
  <c r="N41" i="19"/>
  <c r="N21" i="19"/>
  <c r="N20" i="19"/>
  <c r="N19" i="19"/>
  <c r="N18" i="19"/>
  <c r="N17" i="19"/>
  <c r="N14" i="19"/>
  <c r="N9" i="19"/>
  <c r="N31" i="26" l="1"/>
  <c r="N28" i="26"/>
  <c r="N33" i="26"/>
  <c r="N44" i="26"/>
  <c r="N21" i="26"/>
  <c r="N13" i="26"/>
  <c r="N10" i="26"/>
  <c r="N12" i="26"/>
  <c r="N11" i="26"/>
  <c r="N42" i="26"/>
  <c r="N16" i="26"/>
  <c r="N32" i="26" l="1"/>
  <c r="N30" i="26"/>
  <c r="N18" i="26"/>
  <c r="N17" i="26"/>
  <c r="N15" i="26"/>
  <c r="N14" i="26"/>
  <c r="N29" i="26"/>
  <c r="N27" i="26"/>
  <c r="N8" i="26"/>
  <c r="N25" i="26"/>
  <c r="N24" i="26"/>
  <c r="N23" i="26"/>
  <c r="N22" i="26"/>
  <c r="N19" i="26"/>
  <c r="N9" i="26"/>
  <c r="N38" i="19" l="1"/>
  <c r="N30" i="19"/>
  <c r="N29" i="19"/>
  <c r="N2" i="26" l="1"/>
  <c r="N3" i="26"/>
  <c r="N43" i="17" l="1"/>
  <c r="N44" i="17" l="1"/>
  <c r="N42" i="17"/>
  <c r="N41" i="17"/>
  <c r="N8" i="17"/>
  <c r="N43" i="16"/>
  <c r="N41" i="16"/>
  <c r="N35" i="16"/>
  <c r="N34" i="16"/>
  <c r="N31" i="16"/>
  <c r="N27" i="16"/>
  <c r="N26" i="16"/>
  <c r="N19" i="16"/>
  <c r="N18" i="16"/>
  <c r="N17" i="16"/>
  <c r="N16" i="16"/>
  <c r="N15" i="16"/>
  <c r="N14" i="16"/>
  <c r="N13" i="16"/>
  <c r="N12" i="16"/>
  <c r="N60" i="17" l="1"/>
  <c r="N59" i="17"/>
  <c r="N57" i="17"/>
  <c r="N55" i="17"/>
  <c r="N56" i="17"/>
  <c r="N54" i="17"/>
  <c r="N53" i="17"/>
  <c r="N52" i="17"/>
  <c r="N50" i="17"/>
  <c r="N49" i="17"/>
  <c r="N46" i="17"/>
  <c r="N19" i="17"/>
  <c r="N22" i="17"/>
  <c r="N29" i="17" l="1"/>
  <c r="N28" i="17"/>
  <c r="N21" i="17"/>
  <c r="N25" i="17"/>
  <c r="N23" i="17"/>
  <c r="N33" i="17"/>
  <c r="N17" i="17"/>
  <c r="N14" i="17"/>
  <c r="N42" i="16"/>
  <c r="N40" i="16"/>
  <c r="N39" i="16"/>
  <c r="N37" i="16"/>
  <c r="N36" i="16"/>
  <c r="N33" i="16"/>
  <c r="N32" i="16"/>
  <c r="N30" i="16"/>
  <c r="N29" i="16"/>
  <c r="N25" i="16"/>
  <c r="N24" i="16"/>
  <c r="N9" i="16"/>
  <c r="N8" i="16"/>
  <c r="N7" i="16"/>
  <c r="N12" i="21" l="1"/>
  <c r="N13" i="21" l="1"/>
  <c r="N11" i="21"/>
  <c r="N10" i="21"/>
  <c r="N9" i="21"/>
  <c r="N8" i="21"/>
  <c r="N7" i="21"/>
  <c r="N3" i="22" l="1"/>
  <c r="N2" i="22"/>
  <c r="N21" i="16" l="1"/>
  <c r="N22" i="16"/>
  <c r="N23" i="16"/>
  <c r="N3" i="21" l="1"/>
  <c r="N2" i="21"/>
  <c r="N32" i="19" l="1"/>
  <c r="N33" i="19"/>
  <c r="N37" i="19"/>
  <c r="N3" i="19" l="1"/>
  <c r="N2" i="19"/>
  <c r="N60" i="2" l="1"/>
  <c r="N59" i="2" l="1"/>
  <c r="N49" i="2"/>
  <c r="N48" i="2"/>
  <c r="N47" i="2"/>
  <c r="N11" i="17" l="1"/>
  <c r="N12" i="17"/>
  <c r="N13" i="17"/>
  <c r="N18" i="17"/>
  <c r="N20" i="17"/>
  <c r="N24" i="17"/>
  <c r="N30" i="17"/>
  <c r="N32" i="17"/>
  <c r="N34" i="17"/>
  <c r="N40" i="17"/>
  <c r="N45" i="17"/>
  <c r="N47" i="17"/>
  <c r="N51" i="17"/>
  <c r="N10" i="17"/>
  <c r="N7" i="17"/>
  <c r="N66" i="2"/>
  <c r="N65" i="2"/>
  <c r="N64" i="2"/>
  <c r="N45" i="2"/>
  <c r="N33" i="2"/>
  <c r="N63" i="2"/>
  <c r="N62" i="2"/>
  <c r="N61" i="2"/>
  <c r="N58" i="2"/>
  <c r="N57" i="2"/>
  <c r="N46" i="2"/>
  <c r="N43" i="2"/>
  <c r="N42" i="2"/>
  <c r="N34" i="2"/>
  <c r="N3" i="17" l="1"/>
  <c r="N2" i="17"/>
  <c r="N3" i="16"/>
  <c r="N2" i="16"/>
  <c r="N2" i="2" l="1"/>
  <c r="N3" i="2"/>
</calcChain>
</file>

<file path=xl/sharedStrings.xml><?xml version="1.0" encoding="utf-8"?>
<sst xmlns="http://schemas.openxmlformats.org/spreadsheetml/2006/main" count="1538" uniqueCount="865">
  <si>
    <t>場次</t>
  </si>
  <si>
    <t>時間：</t>
  </si>
  <si>
    <t>場景</t>
  </si>
  <si>
    <t>人物</t>
  </si>
  <si>
    <t>主題</t>
    <phoneticPr fontId="6" type="noConversion"/>
  </si>
  <si>
    <t>音樂ID</t>
    <phoneticPr fontId="6" type="noConversion"/>
  </si>
  <si>
    <t>人物ID</t>
    <phoneticPr fontId="6" type="noConversion"/>
  </si>
  <si>
    <t>說明</t>
    <phoneticPr fontId="6" type="noConversion"/>
  </si>
  <si>
    <t>角色動態/emoji/對話/△描述</t>
    <phoneticPr fontId="6" type="noConversion"/>
  </si>
  <si>
    <t>背景</t>
    <phoneticPr fontId="6" type="noConversion"/>
  </si>
  <si>
    <t>音樂</t>
    <phoneticPr fontId="6" type="noConversion"/>
  </si>
  <si>
    <t>音效</t>
    <phoneticPr fontId="6" type="noConversion"/>
  </si>
  <si>
    <t>背景ID</t>
    <phoneticPr fontId="6" type="noConversion"/>
  </si>
  <si>
    <t>奇米</t>
    <phoneticPr fontId="6" type="noConversion"/>
  </si>
  <si>
    <t>編號</t>
    <phoneticPr fontId="6" type="noConversion"/>
  </si>
  <si>
    <t>表情名稱</t>
    <phoneticPr fontId="6" type="noConversion"/>
  </si>
  <si>
    <t>表情檔名</t>
    <phoneticPr fontId="6" type="noConversion"/>
  </si>
  <si>
    <t>無表情</t>
    <phoneticPr fontId="6" type="noConversion"/>
  </si>
  <si>
    <t>喜</t>
    <phoneticPr fontId="6" type="noConversion"/>
  </si>
  <si>
    <t>怒</t>
    <phoneticPr fontId="6" type="noConversion"/>
  </si>
  <si>
    <r>
      <t>a</t>
    </r>
    <r>
      <rPr>
        <sz val="12"/>
        <color theme="1"/>
        <rFont val="微軟正黑體"/>
        <family val="2"/>
        <charset val="136"/>
      </rPr>
      <t>ngry</t>
    </r>
    <phoneticPr fontId="6" type="noConversion"/>
  </si>
  <si>
    <t>哀</t>
    <phoneticPr fontId="6" type="noConversion"/>
  </si>
  <si>
    <r>
      <t>s</t>
    </r>
    <r>
      <rPr>
        <sz val="12"/>
        <color theme="1"/>
        <rFont val="微軟正黑體"/>
        <family val="2"/>
        <charset val="136"/>
      </rPr>
      <t>ad</t>
    </r>
    <phoneticPr fontId="6" type="noConversion"/>
  </si>
  <si>
    <t>樂</t>
    <phoneticPr fontId="6" type="noConversion"/>
  </si>
  <si>
    <r>
      <t>h</t>
    </r>
    <r>
      <rPr>
        <sz val="12"/>
        <color theme="1"/>
        <rFont val="微軟正黑體"/>
        <family val="2"/>
        <charset val="136"/>
      </rPr>
      <t>appy</t>
    </r>
    <phoneticPr fontId="6" type="noConversion"/>
  </si>
  <si>
    <t>驚</t>
    <phoneticPr fontId="6" type="noConversion"/>
  </si>
  <si>
    <r>
      <t>s</t>
    </r>
    <r>
      <rPr>
        <sz val="12"/>
        <color theme="1"/>
        <rFont val="微軟正黑體"/>
        <family val="2"/>
        <charset val="136"/>
      </rPr>
      <t>hock</t>
    </r>
    <phoneticPr fontId="6" type="noConversion"/>
  </si>
  <si>
    <t>羞</t>
    <phoneticPr fontId="6" type="noConversion"/>
  </si>
  <si>
    <r>
      <t>s</t>
    </r>
    <r>
      <rPr>
        <sz val="12"/>
        <color theme="1"/>
        <rFont val="微軟正黑體"/>
        <family val="2"/>
        <charset val="136"/>
      </rPr>
      <t>hy</t>
    </r>
    <phoneticPr fontId="6" type="noConversion"/>
  </si>
  <si>
    <t>編號</t>
    <phoneticPr fontId="6" type="noConversion"/>
  </si>
  <si>
    <t>表情名稱</t>
    <phoneticPr fontId="6" type="noConversion"/>
  </si>
  <si>
    <t>表情檔名</t>
    <phoneticPr fontId="6" type="noConversion"/>
  </si>
  <si>
    <t>驚嘆號</t>
    <phoneticPr fontId="6" type="noConversion"/>
  </si>
  <si>
    <t>emo_exclamation</t>
  </si>
  <si>
    <t>問號</t>
    <phoneticPr fontId="6" type="noConversion"/>
  </si>
  <si>
    <t>emo_question</t>
  </si>
  <si>
    <t>愉悅</t>
    <phoneticPr fontId="6" type="noConversion"/>
  </si>
  <si>
    <t>emo_munote</t>
  </si>
  <si>
    <t>愛心</t>
    <phoneticPr fontId="6" type="noConversion"/>
  </si>
  <si>
    <t>emo_heart</t>
  </si>
  <si>
    <t>害羞</t>
    <phoneticPr fontId="6" type="noConversion"/>
  </si>
  <si>
    <t>emo_shy</t>
  </si>
  <si>
    <t>生氣</t>
    <phoneticPr fontId="6" type="noConversion"/>
  </si>
  <si>
    <t>emo_angry</t>
  </si>
  <si>
    <t>無言</t>
    <phoneticPr fontId="6" type="noConversion"/>
  </si>
  <si>
    <t>emo_speechless</t>
  </si>
  <si>
    <t>懊惱</t>
    <phoneticPr fontId="6" type="noConversion"/>
  </si>
  <si>
    <t>emo_fretful</t>
  </si>
  <si>
    <t>嘆氣</t>
    <phoneticPr fontId="6" type="noConversion"/>
  </si>
  <si>
    <t>emo_sigh</t>
  </si>
  <si>
    <t>注意</t>
    <phoneticPr fontId="6" type="noConversion"/>
  </si>
  <si>
    <t>emo_attention</t>
  </si>
  <si>
    <t>奸笑</t>
    <phoneticPr fontId="6" type="noConversion"/>
  </si>
  <si>
    <t>emo_evil</t>
  </si>
  <si>
    <t>汗顏</t>
    <phoneticPr fontId="6" type="noConversion"/>
  </si>
  <si>
    <t>emo_sweat</t>
  </si>
  <si>
    <t>表情總覽</t>
    <phoneticPr fontId="6" type="noConversion"/>
  </si>
  <si>
    <t>Emoji總覽</t>
    <phoneticPr fontId="6" type="noConversion"/>
  </si>
  <si>
    <t>旁白</t>
  </si>
  <si>
    <t>名稱</t>
    <phoneticPr fontId="6" type="noConversion"/>
  </si>
  <si>
    <t>奇米</t>
  </si>
  <si>
    <t>巴特婁‧瓦爾迦斯</t>
  </si>
  <si>
    <t>霍伯特‧海爾</t>
  </si>
  <si>
    <t>娜塔莉‧埃文斯</t>
  </si>
  <si>
    <t>亞瑟‧伊文</t>
  </si>
  <si>
    <r>
      <t>s</t>
    </r>
    <r>
      <rPr>
        <sz val="12"/>
        <color theme="1"/>
        <rFont val="微軟正黑體"/>
        <family val="2"/>
        <charset val="136"/>
      </rPr>
      <t>mile</t>
    </r>
    <phoneticPr fontId="6" type="noConversion"/>
  </si>
  <si>
    <t>ControlNPC(10209002,FadeIn,M);</t>
    <phoneticPr fontId="6" type="noConversion"/>
  </si>
  <si>
    <t>常用指令</t>
    <phoneticPr fontId="6" type="noConversion"/>
  </si>
  <si>
    <t>字數</t>
    <phoneticPr fontId="6" type="noConversion"/>
  </si>
  <si>
    <t>關卡編號：</t>
    <phoneticPr fontId="6" type="noConversion"/>
  </si>
  <si>
    <r>
      <t>i</t>
    </r>
    <r>
      <rPr>
        <sz val="12"/>
        <color theme="1"/>
        <rFont val="微軟正黑體"/>
        <family val="2"/>
        <charset val="136"/>
      </rPr>
      <t>dle</t>
    </r>
    <phoneticPr fontId="6" type="noConversion"/>
  </si>
  <si>
    <t>ChangeBG(100010);</t>
    <phoneticPr fontId="6" type="noConversion"/>
  </si>
  <si>
    <t>日</t>
  </si>
  <si>
    <t>霍伯特的書房</t>
  </si>
  <si>
    <t>奇米、研究員A</t>
    <phoneticPr fontId="6" type="noConversion"/>
  </si>
  <si>
    <t>發現霍伯特不在家。</t>
  </si>
  <si>
    <t>1-1</t>
    <phoneticPr fontId="6" type="noConversion"/>
  </si>
  <si>
    <t>1-3</t>
    <phoneticPr fontId="6" type="noConversion"/>
  </si>
  <si>
    <t>奇米到霍伯特研究室中翻找資料，想查閱是否有關於黑衣人的線索，</t>
    <phoneticPr fontId="6" type="noConversion"/>
  </si>
  <si>
    <t>卻一無所獲，放在書櫃上方的箱子突然掉了下來，</t>
    <phoneticPr fontId="6" type="noConversion"/>
  </si>
  <si>
    <t>奇米將鳥類生物鬆綁，沒想到這生物竟然還會說話，不等奇米問話，</t>
    <phoneticPr fontId="6" type="noConversion"/>
  </si>
  <si>
    <t>他急著先開口，喊的是媽媽的名字，告訴她霍伯特被雪沃茲氏族的人帶走了</t>
    <phoneticPr fontId="6" type="noConversion"/>
  </si>
  <si>
    <t>，要趕快去救他，講完就逕自從窗戶飛走。</t>
  </si>
  <si>
    <t>詢問了研究院內的同仁，他們說清晨時來了一位神祕的黑衣人，</t>
    <phoneticPr fontId="6" type="noConversion"/>
  </si>
  <si>
    <t>和霍伯特說完話之後，兩人就一同離開，什麼也沒交代。</t>
    <phoneticPr fontId="6" type="noConversion"/>
  </si>
  <si>
    <t>根據研究員描述的黑衣人特徵，奇米想起幼年時那位接近媽媽的黑衣人。</t>
    <phoneticPr fontId="6" type="noConversion"/>
  </si>
  <si>
    <t>滾出來的是一隻鳥類生物，僅約兩個手掌大小，但整隻被卡在一個盒子裡</t>
    <phoneticPr fontId="6" type="noConversion"/>
  </si>
  <si>
    <t>，一直在掙扎著，模樣有點滑稽好笑。</t>
  </si>
  <si>
    <t>奇米順著鳥類生物飛走的方向追趕，來到一處種滿各色玫瑰花的花園廣場，</t>
    <phoneticPr fontId="6" type="noConversion"/>
  </si>
  <si>
    <t>北方王國花園廣場</t>
  </si>
  <si>
    <t>奇米、亞瑟、巴特婁</t>
  </si>
  <si>
    <t>1-9</t>
    <phoneticPr fontId="6" type="noConversion"/>
  </si>
  <si>
    <t>1-10</t>
    <phoneticPr fontId="6" type="noConversion"/>
  </si>
  <si>
    <t>1-7</t>
    <phoneticPr fontId="6" type="noConversion"/>
  </si>
  <si>
    <t>奇米、亞瑟</t>
  </si>
  <si>
    <t>1-5</t>
    <phoneticPr fontId="6" type="noConversion"/>
  </si>
  <si>
    <t>1-4</t>
    <phoneticPr fontId="6" type="noConversion"/>
  </si>
  <si>
    <t>https://www.toodoo.com/db/color.html</t>
    <phoneticPr fontId="6" type="noConversion"/>
  </si>
  <si>
    <t>色碼表</t>
    <phoneticPr fontId="6" type="noConversion"/>
  </si>
  <si>
    <t>20000101</t>
  </si>
  <si>
    <t>奇米</t>
    <phoneticPr fontId="6" type="noConversion"/>
  </si>
  <si>
    <t>音樂</t>
    <phoneticPr fontId="6" type="noConversion"/>
  </si>
  <si>
    <t>日</t>
    <phoneticPr fontId="6" type="noConversion"/>
  </si>
  <si>
    <t>亞瑟</t>
    <phoneticPr fontId="6" type="noConversion"/>
  </si>
  <si>
    <t>旁白</t>
    <phoneticPr fontId="6" type="noConversion"/>
  </si>
  <si>
    <t>動畫</t>
    <phoneticPr fontId="6" type="noConversion"/>
  </si>
  <si>
    <t>plus</t>
    <phoneticPr fontId="6" type="noConversion"/>
  </si>
  <si>
    <t>CG圖1</t>
    <phoneticPr fontId="6" type="noConversion"/>
  </si>
  <si>
    <t>1-2</t>
    <phoneticPr fontId="6" type="noConversion"/>
  </si>
  <si>
    <t>換裝</t>
    <phoneticPr fontId="6" type="noConversion"/>
  </si>
  <si>
    <t>條件</t>
    <phoneticPr fontId="6" type="noConversion"/>
  </si>
  <si>
    <t>服裝</t>
    <phoneticPr fontId="6" type="noConversion"/>
  </si>
  <si>
    <t>標籤</t>
    <phoneticPr fontId="6" type="noConversion"/>
  </si>
  <si>
    <t>部位</t>
    <phoneticPr fontId="6" type="noConversion"/>
  </si>
  <si>
    <t>1-6</t>
    <phoneticPr fontId="6" type="noConversion"/>
  </si>
  <si>
    <t>亞瑟出現</t>
    <phoneticPr fontId="6" type="noConversion"/>
  </si>
  <si>
    <t>Sequence Command</t>
  </si>
  <si>
    <t>選項1</t>
    <phoneticPr fontId="6" type="noConversion"/>
  </si>
  <si>
    <t>選項後接續</t>
    <phoneticPr fontId="6" type="noConversion"/>
  </si>
  <si>
    <t>上面選項選擇不同對話演出後，回到下列的內容</t>
    <phoneticPr fontId="6" type="noConversion"/>
  </si>
  <si>
    <t>第一章</t>
    <phoneticPr fontId="6" type="noConversion"/>
  </si>
  <si>
    <t>王國聯姻</t>
    <phoneticPr fontId="6" type="noConversion"/>
  </si>
  <si>
    <t>藝術研究院大廳</t>
    <phoneticPr fontId="6" type="noConversion"/>
  </si>
  <si>
    <t>奇米、霍伯特</t>
    <phoneticPr fontId="6" type="noConversion"/>
  </si>
  <si>
    <t xml:space="preserve">北方王國和西方共和國即將舉行政治聯姻，在大典前忙碌籌備慶典。
藝術館教授霍伯特受邀前往參與盛宴，並準備在當天展示的藝術品，各國所屬的國家代表藝術館均會在當天以藝品展現自身國家的藝術地位。
奇米受到霍伯特的委託前往藝廊街添購修補藝術品的材料。
</t>
    <phoneticPr fontId="6" type="noConversion"/>
  </si>
  <si>
    <t>花園商店廣場</t>
    <phoneticPr fontId="6" type="noConversion"/>
  </si>
  <si>
    <t>尚、海斗、洛斯</t>
    <phoneticPr fontId="6" type="noConversion"/>
  </si>
  <si>
    <t xml:space="preserve">在路上遇到尚、海斗以及洛斯。
尚的貓咪吉莉叼著小魚乾衝撞過來，奇米被嚇到而將採買的材料散落一地，
隨之追過來的人是海斗，邊說抱歉邊幫忙撿起掉落的物品。
奇米正在撿拾物品時，一輛奔馳的馬車就要撞上奇米，在危及之際海斗迅速地將奇米抱到街道另一側。
</t>
    <phoneticPr fontId="6" type="noConversion"/>
  </si>
  <si>
    <t>氣氛輕鬆的古典樂</t>
    <phoneticPr fontId="6" type="noConversion"/>
  </si>
  <si>
    <t>ChangeBG(100002);</t>
    <phoneticPr fontId="6" type="noConversion"/>
  </si>
  <si>
    <t>PlayBGM(200001);</t>
    <phoneticPr fontId="6" type="noConversion"/>
  </si>
  <si>
    <t>1-8</t>
    <phoneticPr fontId="6" type="noConversion"/>
  </si>
  <si>
    <t>關卡編號：</t>
    <phoneticPr fontId="6" type="noConversion"/>
  </si>
  <si>
    <t>20000103</t>
    <phoneticPr fontId="6" type="noConversion"/>
  </si>
  <si>
    <t>編號</t>
    <phoneticPr fontId="6" type="noConversion"/>
  </si>
  <si>
    <t>名稱</t>
    <phoneticPr fontId="6" type="noConversion"/>
  </si>
  <si>
    <t>人物ID</t>
    <phoneticPr fontId="6" type="noConversion"/>
  </si>
  <si>
    <t>角色動態/emoji/對話/△描述</t>
    <phoneticPr fontId="6" type="noConversion"/>
  </si>
  <si>
    <t>字數</t>
    <phoneticPr fontId="6" type="noConversion"/>
  </si>
  <si>
    <t>說明</t>
    <phoneticPr fontId="6" type="noConversion"/>
  </si>
  <si>
    <t>背景</t>
    <phoneticPr fontId="6" type="noConversion"/>
  </si>
  <si>
    <t>ChangeBG(100011);</t>
    <phoneticPr fontId="6" type="noConversion"/>
  </si>
  <si>
    <t>背景ID</t>
    <phoneticPr fontId="6" type="noConversion"/>
  </si>
  <si>
    <t>音樂</t>
    <phoneticPr fontId="6" type="noConversion"/>
  </si>
  <si>
    <t>必穿</t>
    <phoneticPr fontId="6" type="noConversion"/>
  </si>
  <si>
    <t>禁穿</t>
    <phoneticPr fontId="6" type="noConversion"/>
  </si>
  <si>
    <t>巴特婁摟住奇米（CG須收入圖鑑）</t>
    <phoneticPr fontId="6" type="noConversion"/>
  </si>
  <si>
    <t>奇米扮裝後打算穿越貴婦群找到亞瑟和巴特婁，卻被貴婦群以為是新來的可愛侍衛而纏住奇米，</t>
    <phoneticPr fontId="6" type="noConversion"/>
  </si>
  <si>
    <t>巴特婁適時解危，並識破奇米為女生，</t>
    <phoneticPr fontId="6" type="noConversion"/>
  </si>
  <si>
    <t>亞瑟表示巴特婁就是他門要找的人，要奇米快拿出筆記本收服巴特婁，但筆記本沒什麼反應</t>
    <phoneticPr fontId="6" type="noConversion"/>
  </si>
  <si>
    <t>巴特婁一頭霧水，但覺得很有趣，故意提出約會，打算看看奇米和亞瑟葫蘆裡賣什麼藥，</t>
    <phoneticPr fontId="6" type="noConversion"/>
  </si>
  <si>
    <t>奇米被突如其來的邀約嚇到差點跌倒，巴特婁趕緊摟住奇米……</t>
    <phoneticPr fontId="6" type="noConversion"/>
  </si>
  <si>
    <t>換裝關卡</t>
    <phoneticPr fontId="6" type="noConversion"/>
  </si>
  <si>
    <t>廣場中央站著被一群貴婦包圍的帥氣侍衛（騎士）—巴特婁登場。</t>
    <phoneticPr fontId="6" type="noConversion"/>
  </si>
  <si>
    <t>亞瑟的回憶（懷絲家的嬰兒）</t>
    <phoneticPr fontId="6" type="noConversion"/>
  </si>
  <si>
    <t>亞瑟也飛在其左右，奇米想越過人群找亞瑟，</t>
    <phoneticPr fontId="6" type="noConversion"/>
  </si>
  <si>
    <t>卻被巴特婁後援會（貴婦群）誤以為奇米想找機會接近巴特婁所以阻擋，</t>
    <phoneticPr fontId="6" type="noConversion"/>
  </si>
  <si>
    <t>奇米想到扮裝成侍衛，好穿越過她們。</t>
    <phoneticPr fontId="6" type="noConversion"/>
  </si>
  <si>
    <t>扮成侍衛</t>
    <phoneticPr fontId="6" type="noConversion"/>
  </si>
  <si>
    <t>巴特婁後援會</t>
    <phoneticPr fontId="6" type="noConversion"/>
  </si>
  <si>
    <t>適合行動的衣服</t>
    <phoneticPr fontId="6" type="noConversion"/>
  </si>
  <si>
    <t>出門採購的衣服</t>
    <phoneticPr fontId="6" type="noConversion"/>
  </si>
  <si>
    <t>埃文斯夫人</t>
  </si>
  <si>
    <t>花園商店廣場、芭蕾舞練習室</t>
    <phoneticPr fontId="6" type="noConversion"/>
  </si>
  <si>
    <t>芭蕾舞練習室</t>
  </si>
  <si>
    <t>掌聲、喝彩聲</t>
    <phoneticPr fontId="6" type="noConversion"/>
  </si>
  <si>
    <t>娜塔莉</t>
    <phoneticPr fontId="6" type="noConversion"/>
  </si>
  <si>
    <t>埃文斯夫人</t>
    <phoneticPr fontId="6" type="noConversion"/>
  </si>
  <si>
    <t>BGM</t>
    <phoneticPr fontId="6" type="noConversion"/>
  </si>
  <si>
    <t>PlayBGM();</t>
    <phoneticPr fontId="6" type="noConversion"/>
  </si>
  <si>
    <t>ChangeBG();</t>
    <phoneticPr fontId="6" type="noConversion"/>
  </si>
  <si>
    <t>奇米</t>
    <phoneticPr fontId="6" type="noConversion"/>
  </si>
  <si>
    <t>埃文斯夫人</t>
    <phoneticPr fontId="6" type="noConversion"/>
  </si>
  <si>
    <t>公主和娜塔莉為好友</t>
    <phoneticPr fontId="6" type="noConversion"/>
  </si>
  <si>
    <t>唉，妳這孩子真固執。</t>
    <phoneticPr fontId="6" type="noConversion"/>
  </si>
  <si>
    <t>娜塔莉……</t>
    <phoneticPr fontId="6" type="noConversion"/>
  </si>
  <si>
    <t>暗示巴特婁與公主的故事</t>
    <phoneticPr fontId="6" type="noConversion"/>
  </si>
  <si>
    <t>建檔日期</t>
    <phoneticPr fontId="22" type="noConversion"/>
  </si>
  <si>
    <t>內容</t>
    <phoneticPr fontId="22" type="noConversion"/>
  </si>
  <si>
    <t>人員</t>
    <phoneticPr fontId="22" type="noConversion"/>
  </si>
  <si>
    <t>1-1～1-10初版對白完成</t>
    <phoneticPr fontId="6" type="noConversion"/>
  </si>
  <si>
    <t>啾</t>
    <phoneticPr fontId="6" type="noConversion"/>
  </si>
  <si>
    <t>1.調整1-3海斗洛斯內容
2.調整1-10巴特婁「和我約會」那句</t>
    <phoneticPr fontId="6" type="noConversion"/>
  </si>
  <si>
    <t>選項2</t>
    <phoneticPr fontId="6" type="noConversion"/>
  </si>
  <si>
    <t>選項3</t>
    <phoneticPr fontId="6" type="noConversion"/>
  </si>
  <si>
    <r>
      <t>加娜塔莉好感度</t>
    </r>
    <r>
      <rPr>
        <sz val="11"/>
        <color rgb="FFFF0000"/>
        <rFont val="新細明體"/>
        <family val="1"/>
        <charset val="136"/>
        <scheme val="minor"/>
      </rPr>
      <t>少</t>
    </r>
    <phoneticPr fontId="6" type="noConversion"/>
  </si>
  <si>
    <r>
      <t>加娜塔莉好感度</t>
    </r>
    <r>
      <rPr>
        <sz val="11"/>
        <color rgb="FFFF0000"/>
        <rFont val="新細明體"/>
        <family val="1"/>
        <charset val="136"/>
        <scheme val="minor"/>
      </rPr>
      <t>一般</t>
    </r>
    <phoneticPr fontId="6" type="noConversion"/>
  </si>
  <si>
    <t>休息是為了走更長遠的路</t>
    <phoneticPr fontId="6" type="noConversion"/>
  </si>
  <si>
    <t>成功需要99分的努力</t>
    <phoneticPr fontId="6" type="noConversion"/>
  </si>
  <si>
    <t>娜塔莉</t>
    <phoneticPr fontId="6" type="noConversion"/>
  </si>
  <si>
    <t>偶而偷懶有益身心健康</t>
    <phoneticPr fontId="6" type="noConversion"/>
  </si>
  <si>
    <t>1.增加娜塔莉提前出場（1-3）
2.原本1-3拆為1-4、1-5
3.將謬思統一為繆思
4.重新順一下對話
5.1-3、1-4、1-12加上選項</t>
    <phoneticPr fontId="6" type="noConversion"/>
  </si>
  <si>
    <t>進入徵選教室，一位美麗少女以端正優雅的舞姿掠過眼前。</t>
    <phoneticPr fontId="6" type="noConversion"/>
  </si>
  <si>
    <t>傻孩子，求好心切更要顧及身體啊！</t>
    <phoneticPr fontId="6" type="noConversion"/>
  </si>
  <si>
    <t>當年我就是練習過度傷了腳踝，只好退下舞台轉任教學職，前車之鑑啊！</t>
    <phoneticPr fontId="6" type="noConversion"/>
  </si>
  <si>
    <t>必須由我來詮釋「騎士與玫瑰」，才不會辜負公主的心意！</t>
    <phoneticPr fontId="6" type="noConversion"/>
  </si>
  <si>
    <t>這是北方王國的古老傳說，描述公主與騎士相戀，卻因身份懸殊而無法在一起。</t>
    <phoneticPr fontId="6" type="noConversion"/>
  </si>
  <si>
    <t>小CG</t>
    <phoneticPr fontId="6" type="noConversion"/>
  </si>
  <si>
    <t>俏皮活潑的音樂</t>
    <phoneticPr fontId="6" type="noConversion"/>
  </si>
  <si>
    <t>emily</t>
    <phoneticPr fontId="6" type="noConversion"/>
  </si>
  <si>
    <t>調整1-1、1-3語氣</t>
    <phoneticPr fontId="6" type="noConversion"/>
  </si>
  <si>
    <t>啾</t>
    <phoneticPr fontId="6" type="noConversion"/>
  </si>
  <si>
    <t>1-7的霍伯特叔叔改為叔叔。
1-8將亞瑟出現時機往前挪並把1-9前段劇情挪些過來
1-9調整被挪移的劇情使其合理</t>
    <phoneticPr fontId="6" type="noConversion"/>
  </si>
  <si>
    <t>德瑞克</t>
    <phoneticPr fontId="6" type="noConversion"/>
  </si>
  <si>
    <t>亞瑟指導奇米換上漂亮衣服，這邊可以帶換裝教學。</t>
    <phoneticPr fontId="6" type="noConversion"/>
  </si>
  <si>
    <t>德瑞克</t>
  </si>
  <si>
    <t>葛麗葉</t>
  </si>
  <si>
    <t>蘭廷</t>
  </si>
  <si>
    <t>小妹妹</t>
  </si>
  <si>
    <t>侍者</t>
  </si>
  <si>
    <t>公主</t>
  </si>
  <si>
    <t>店員</t>
  </si>
  <si>
    <t>侍衛</t>
  </si>
  <si>
    <t>貴婦A</t>
  </si>
  <si>
    <t>貴婦B</t>
  </si>
  <si>
    <t>貴婦C</t>
  </si>
  <si>
    <t>哇！妳早點這樣穿，我們藝術館人潮一定絡繹不絕。</t>
    <phoneticPr fontId="6" type="noConversion"/>
  </si>
  <si>
    <t>好看嗎？</t>
    <phoneticPr fontId="6" type="noConversion"/>
  </si>
  <si>
    <t>好看好看！</t>
    <phoneticPr fontId="6" type="noConversion"/>
  </si>
  <si>
    <t>不過妳什麼時候多了跟班呀？</t>
  </si>
  <si>
    <t>亞瑟是……我的新寵物。</t>
    <phoneticPr fontId="6" type="noConversion"/>
  </si>
  <si>
    <t>旁白</t>
    <phoneticPr fontId="6" type="noConversion"/>
  </si>
  <si>
    <t>哼！</t>
    <phoneticPr fontId="6" type="noConversion"/>
  </si>
  <si>
    <t>氣呼呼的亞瑟展開翅膀，扭頭就從敞開的窗子負氣飛了出去。</t>
    <phoneticPr fontId="6" type="noConversion"/>
  </si>
  <si>
    <t>啊！亞瑟～你要去哪？</t>
    <phoneticPr fontId="6" type="noConversion"/>
  </si>
  <si>
    <t>？？？（巴特婁）</t>
    <phoneticPr fontId="6" type="noConversion"/>
  </si>
  <si>
    <t>衣服為創角直接給的內容</t>
    <phoneticPr fontId="6" type="noConversion"/>
  </si>
  <si>
    <t>巴特婁</t>
    <phoneticPr fontId="6" type="noConversion"/>
  </si>
  <si>
    <t>引導前往商店購買適合上街的裝扮</t>
    <phoneticPr fontId="6" type="noConversion"/>
  </si>
  <si>
    <t>全內容調整
1.將使命感和氏族背景稍微隱藏，後面才出現。
2.氣氛調整輕鬆一點。
3.亞瑟出現時機往前提。
4.巴特婁提前出現。
5.給奇米一個日常身份-藝術館代理館長，增加生活感內容。</t>
    <phoneticPr fontId="6" type="noConversion"/>
  </si>
  <si>
    <t>小CG</t>
    <phoneticPr fontId="6" type="noConversion"/>
  </si>
  <si>
    <t>畫架上放著未完成的油畫，畫的是奇米的自畫像。</t>
    <phoneticPr fontId="6" type="noConversion"/>
  </si>
  <si>
    <t>特效</t>
    <phoneticPr fontId="6" type="noConversion"/>
  </si>
  <si>
    <t>奇米朝自畫像施了一道魔法。七彩特效粒子往自畫像上灑去。</t>
    <phoneticPr fontId="6" type="noConversion"/>
  </si>
  <si>
    <t>音效</t>
    <phoneticPr fontId="6" type="noConversion"/>
  </si>
  <si>
    <t>魔法音效</t>
    <phoneticPr fontId="6" type="noConversion"/>
  </si>
  <si>
    <t>奇米的自畫像俏皮的眨了眨眼睛。</t>
    <phoneticPr fontId="6" type="noConversion"/>
  </si>
  <si>
    <t>嘻，真好玩！</t>
    <phoneticPr fontId="6" type="noConversion"/>
  </si>
  <si>
    <t>如果可以展出多好啊～可惜霍伯特不讓我使用魔法。</t>
    <phoneticPr fontId="6" type="noConversion"/>
  </si>
  <si>
    <t>句數</t>
    <phoneticPr fontId="6" type="noConversion"/>
  </si>
  <si>
    <t>字數</t>
    <phoneticPr fontId="6" type="noConversion"/>
  </si>
  <si>
    <t>1.為求版面舒適度，字數盡量不超過40字，超過就換下一句。
2.每節句數不大於50句</t>
    <phoneticPr fontId="6" type="noConversion"/>
  </si>
  <si>
    <t>自畫像CG移除</t>
    <phoneticPr fontId="6" type="noConversion"/>
  </si>
  <si>
    <t>移除CG</t>
    <phoneticPr fontId="6" type="noConversion"/>
  </si>
  <si>
    <t>唔……抱歉。</t>
    <phoneticPr fontId="6" type="noConversion"/>
  </si>
  <si>
    <t>牠叫亞瑟嗎？咕咕，亞瑟來～給你東西吃。</t>
    <phoneticPr fontId="6" type="noConversion"/>
  </si>
  <si>
    <t>關卡-換裝（侍衛裝-兩件即可）</t>
    <phoneticPr fontId="27" type="noConversion"/>
  </si>
  <si>
    <t>20000108</t>
    <phoneticPr fontId="6" type="noConversion"/>
  </si>
  <si>
    <t>20000107</t>
    <phoneticPr fontId="6" type="noConversion"/>
  </si>
  <si>
    <t>20000110</t>
    <phoneticPr fontId="6" type="noConversion"/>
  </si>
  <si>
    <t>巴特婁‧瓦爾迦斯</t>
    <phoneticPr fontId="6" type="noConversion"/>
  </si>
  <si>
    <t>娜塔莉‧埃文斯</t>
    <phoneticPr fontId="6" type="noConversion"/>
  </si>
  <si>
    <t>霍伯特‧海爾</t>
    <phoneticPr fontId="6" type="noConversion"/>
  </si>
  <si>
    <t>洛斯‧佛德里克</t>
    <phoneticPr fontId="6" type="noConversion"/>
  </si>
  <si>
    <t>滝崎連恩</t>
    <phoneticPr fontId="6" type="noConversion"/>
  </si>
  <si>
    <t>大倉海斗</t>
    <phoneticPr fontId="6" type="noConversion"/>
  </si>
  <si>
    <t>尚</t>
    <phoneticPr fontId="6" type="noConversion"/>
  </si>
  <si>
    <t>黑衣人</t>
    <phoneticPr fontId="6" type="noConversion"/>
  </si>
  <si>
    <t>0-1</t>
    <phoneticPr fontId="6" type="noConversion"/>
  </si>
  <si>
    <t>旁白</t>
    <phoneticPr fontId="6" type="noConversion"/>
  </si>
  <si>
    <t>霍伯特</t>
    <phoneticPr fontId="6" type="noConversion"/>
  </si>
  <si>
    <t>大CG</t>
    <phoneticPr fontId="6" type="noConversion"/>
  </si>
  <si>
    <t>進入取名功能（簽在繆思筆記本的封面上）</t>
    <phoneticPr fontId="6" type="noConversion"/>
  </si>
  <si>
    <t>1-2</t>
    <phoneticPr fontId="6" type="noConversion"/>
  </si>
  <si>
    <t>關卡編號：</t>
    <phoneticPr fontId="6" type="noConversion"/>
  </si>
  <si>
    <t>編號</t>
    <phoneticPr fontId="6" type="noConversion"/>
  </si>
  <si>
    <t>名稱</t>
    <phoneticPr fontId="6" type="noConversion"/>
  </si>
  <si>
    <t>日</t>
    <phoneticPr fontId="6" type="noConversion"/>
  </si>
  <si>
    <t>亞瑟</t>
    <phoneticPr fontId="6" type="noConversion"/>
  </si>
  <si>
    <t>1.為求版面舒適度，字數盡量不超過40字，超過就換下一句。
2.每節句數不大於50句</t>
    <phoneticPr fontId="6" type="noConversion"/>
  </si>
  <si>
    <t>人物ID</t>
    <phoneticPr fontId="6" type="noConversion"/>
  </si>
  <si>
    <t>角色動態/emoji/對話/△描述</t>
    <phoneticPr fontId="6" type="noConversion"/>
  </si>
  <si>
    <t>字數</t>
    <phoneticPr fontId="6" type="noConversion"/>
  </si>
  <si>
    <t>說明</t>
    <phoneticPr fontId="6" type="noConversion"/>
  </si>
  <si>
    <t>背景ID</t>
    <phoneticPr fontId="6" type="noConversion"/>
  </si>
  <si>
    <t>動作</t>
    <phoneticPr fontId="6" type="noConversion"/>
  </si>
  <si>
    <t>ControlNPC(10209001,FadeIn,M);</t>
    <phoneticPr fontId="6" type="noConversion"/>
  </si>
  <si>
    <t>轉場</t>
    <phoneticPr fontId="6" type="noConversion"/>
  </si>
  <si>
    <t>巴特婁挪了挪窗簾，仔細的觀察街道以及周圍建築。</t>
    <phoneticPr fontId="6" type="noConversion"/>
  </si>
  <si>
    <t>陽光灑在他的金髮和認真的神情上，耀眼燦爛。</t>
    <phoneticPr fontId="6" type="noConversion"/>
  </si>
  <si>
    <t>失蹤案！？</t>
    <phoneticPr fontId="6" type="noConversion"/>
  </si>
  <si>
    <t>某個富家少爺在接下龐大家業的前一天忽然不見人影，至今已經三天了。</t>
    <phoneticPr fontId="6" type="noConversion"/>
  </si>
  <si>
    <t>偵查失蹤案</t>
    <phoneticPr fontId="6" type="noConversion"/>
  </si>
  <si>
    <t>藝術館附近，是這位少爺最後被目擊到的地點。</t>
    <phoneticPr fontId="6" type="noConversion"/>
  </si>
  <si>
    <t>巴特婁</t>
    <phoneticPr fontId="6" type="noConversion"/>
  </si>
  <si>
    <t>天啊～願繆思女神保佑他。</t>
    <phoneticPr fontId="6" type="noConversion"/>
  </si>
  <si>
    <t>我們能幫上什麼忙嗎？</t>
    <phoneticPr fontId="6" type="noConversion"/>
  </si>
  <si>
    <t>旁白</t>
    <phoneticPr fontId="6" type="noConversion"/>
  </si>
  <si>
    <t>館長辦公室、藝術館大廳</t>
    <phoneticPr fontId="6" type="noConversion"/>
  </si>
  <si>
    <t>亞瑟</t>
    <phoneticPr fontId="6" type="noConversion"/>
  </si>
  <si>
    <t>接待員</t>
    <phoneticPr fontId="6" type="noConversion"/>
  </si>
  <si>
    <t>我被接待員急急推入舞蹈教室內，而亞瑟卻被擋在門外，生氣的直跳腳。</t>
    <phoneticPr fontId="6" type="noConversion"/>
  </si>
  <si>
    <t>別磨蹭了，進去看看！咕……</t>
    <phoneticPr fontId="6" type="noConversion"/>
  </si>
  <si>
    <t>啊啊，對不起。妳的舞姿好美喔，評審一定會選妳的！</t>
    <phoneticPr fontId="6" type="noConversion"/>
  </si>
  <si>
    <t>埃文斯夫人，我想增加練習的時間和強度。一小時……不、每天再多兩小時。</t>
    <phoneticPr fontId="6" type="noConversion"/>
  </si>
  <si>
    <t>適度的休息也是舞者必須的練習。這位小姐，妳也幫忙勸勸她吧。</t>
    <phoneticPr fontId="6" type="noConversion"/>
  </si>
  <si>
    <t>騎士只能在公主的婚禮上贈以大量玫瑰以表祝福，而公主也以書回贈，是段令人遺憾的愛情故事。</t>
    <phoneticPr fontId="6" type="noConversion"/>
  </si>
  <si>
    <t>因為身份而不能在一起的兩人……這故事雖然遺憾卻很美。</t>
    <phoneticPr fontId="6" type="noConversion"/>
  </si>
  <si>
    <t>插入娜塔莉登場動畫或CG</t>
    <phoneticPr fontId="6" type="noConversion"/>
  </si>
  <si>
    <t>埃文斯夫人</t>
    <phoneticPr fontId="6" type="noConversion"/>
  </si>
  <si>
    <t>啊——我光顧著欣賞美麗的舞姿，卻把這件事給忘了。</t>
    <phoneticPr fontId="6" type="noConversion"/>
  </si>
  <si>
    <t>亞瑟</t>
    <phoneticPr fontId="6" type="noConversion"/>
  </si>
  <si>
    <t>花園商店廣場、藝術館大廳</t>
    <phoneticPr fontId="6" type="noConversion"/>
  </si>
  <si>
    <t>報告代理館長，今日參觀人數—1人。而且還是來借廁所順便參觀的……</t>
    <phoneticPr fontId="6" type="noConversion"/>
  </si>
  <si>
    <t>如果不快點找到能吸引人潮的藝術品，我們就真的要關門大吉啦！</t>
    <phoneticPr fontId="6" type="noConversion"/>
  </si>
  <si>
    <t>旁白</t>
    <phoneticPr fontId="6" type="noConversion"/>
  </si>
  <si>
    <t>「哐噹——」</t>
    <phoneticPr fontId="6" type="noConversion"/>
  </si>
  <si>
    <t>音效</t>
    <phoneticPr fontId="6" type="noConversion"/>
  </si>
  <si>
    <t>金屬物品掉落的聲音</t>
    <phoneticPr fontId="6" type="noConversion"/>
  </si>
  <si>
    <t>忽然間，走廊傳來奇怪的聲響。</t>
    <phoneticPr fontId="6" type="noConversion"/>
  </si>
  <si>
    <t>奇米</t>
    <phoneticPr fontId="6" type="noConversion"/>
  </si>
  <si>
    <t>亞瑟</t>
    <phoneticPr fontId="6" type="noConversion"/>
  </si>
  <si>
    <t>背景</t>
    <phoneticPr fontId="6" type="noConversion"/>
  </si>
  <si>
    <t>旁白</t>
    <phoneticPr fontId="6" type="noConversion"/>
  </si>
  <si>
    <t>以為小偷會被我的氣勢嚇得逃走，沒想到他卻摔下手中藝術品，逐步逼近我。</t>
    <phoneticPr fontId="6" type="noConversion"/>
  </si>
  <si>
    <t>[PLAYER]！小心！</t>
    <phoneticPr fontId="6" type="noConversion"/>
  </si>
  <si>
    <t>旁白</t>
    <phoneticPr fontId="6" type="noConversion"/>
  </si>
  <si>
    <t>被重摔的藝術品撞擊地面，發出「哐噹」的聲響。</t>
    <phoneticPr fontId="6" type="noConversion"/>
  </si>
  <si>
    <t>小偷忽然抽出腰際的匕首，往我的方向衝了過來。</t>
    <phoneticPr fontId="6" type="noConversion"/>
  </si>
  <si>
    <t>亮晃晃的匕首在月色照耀下閃著冷冽的光，我忍不住閉上雙眼。</t>
    <phoneticPr fontId="6" type="noConversion"/>
  </si>
  <si>
    <t>忽然間——</t>
    <phoneticPr fontId="6" type="noConversion"/>
  </si>
  <si>
    <t>最近的小偷都不把王國騎士團放在眼裡嗎？</t>
    <phoneticPr fontId="6" type="noConversion"/>
  </si>
  <si>
    <t>我偷偷睜開雙眼，迎上的是熟悉的騎士團裝束和一臉擔心的他。</t>
    <phoneticPr fontId="6" type="noConversion"/>
  </si>
  <si>
    <t>小偷</t>
    <phoneticPr fontId="6" type="noConversion"/>
  </si>
  <si>
    <t>沒受傷吧？</t>
    <phoneticPr fontId="6" type="noConversion"/>
  </si>
  <si>
    <t>奇米</t>
    <phoneticPr fontId="6" type="noConversion"/>
  </si>
  <si>
    <t>一個身影破窗而入，擋在正打算行兇的小偷和我之間。</t>
    <phoneticPr fontId="6" type="noConversion"/>
  </si>
  <si>
    <t>藝術館外街道（夜）</t>
  </si>
  <si>
    <t>藝術館大廳（夜）</t>
    <phoneticPr fontId="6" type="noConversion"/>
  </si>
  <si>
    <t>夜</t>
    <phoneticPr fontId="6" type="noConversion"/>
  </si>
  <si>
    <t>謝謝。你為什麼會知道我遇上麻煩了呢？</t>
    <phoneticPr fontId="6" type="noConversion"/>
  </si>
  <si>
    <t>亞瑟！你終於醒了！還敢說是我的守護精靈～</t>
    <phoneticPr fontId="6" type="noConversion"/>
  </si>
  <si>
    <t>發生什麼事了？</t>
    <phoneticPr fontId="6" type="noConversion"/>
  </si>
  <si>
    <t>是誰？我要向他傳達我最深的感謝。</t>
    <phoneticPr fontId="6" type="noConversion"/>
  </si>
  <si>
    <t>你被嚇暈啦，幸好有人救了我。</t>
    <phoneticPr fontId="6" type="noConversion"/>
  </si>
  <si>
    <t>嗯……是個英勇的騎士。</t>
    <phoneticPr fontId="6" type="noConversion"/>
  </si>
  <si>
    <t>藝術館走廊（夜）、藝術館外街道（夜）</t>
    <phoneticPr fontId="6" type="noConversion"/>
  </si>
  <si>
    <t>旁白</t>
    <phoneticPr fontId="6" type="noConversion"/>
  </si>
  <si>
    <t>忽然間，我感受到一股視線盯著我看，我連忙轉頭尋找視線的來源。</t>
    <phoneticPr fontId="6" type="noConversion"/>
  </si>
  <si>
    <t>？？？（尚）</t>
    <phoneticPr fontId="6" type="noConversion"/>
  </si>
  <si>
    <t>就是她嗎？</t>
    <phoneticPr fontId="6" type="noConversion"/>
  </si>
  <si>
    <t>最近沒什麼客人，如果那位少爺進來參觀，我們一定會發現。</t>
    <phoneticPr fontId="6" type="noConversion"/>
  </si>
  <si>
    <t>不好意思，寵物不能入內喔。</t>
    <phoneticPr fontId="6" type="noConversion"/>
  </si>
  <si>
    <t>歡迎～妳要報名徵選嗎？</t>
    <phoneticPr fontId="6" type="noConversion"/>
  </si>
  <si>
    <t>咕……果然不能相信妳。下次我一定要一起去。</t>
    <phoneticPr fontId="6" type="noConversion"/>
  </si>
  <si>
    <t>這很簡單！只要……嗯……就是……</t>
    <phoneticPr fontId="6" type="noConversion"/>
  </si>
  <si>
    <t>嗯？</t>
    <phoneticPr fontId="6" type="noConversion"/>
  </si>
  <si>
    <t>又來了……其實你已經忘了吧？</t>
    <phoneticPr fontId="6" type="noConversion"/>
  </si>
  <si>
    <t>等妳遇到就會知道啦！</t>
    <phoneticPr fontId="6" type="noConversion"/>
  </si>
  <si>
    <t>這種事要靠心領神會的。</t>
    <phoneticPr fontId="6" type="noConversion"/>
  </si>
  <si>
    <t>你明明就忘了吧！</t>
    <phoneticPr fontId="6" type="noConversion"/>
  </si>
  <si>
    <t>哎呀！既然沒收穫就先回家吧。</t>
    <phoneticPr fontId="6" type="noConversion"/>
  </si>
  <si>
    <t>想不到已經這麼晚了。</t>
    <phoneticPr fontId="6" type="noConversion"/>
  </si>
  <si>
    <t>唔……這麼慘嗎？</t>
    <phoneticPr fontId="6" type="noConversion"/>
  </si>
  <si>
    <t>我知道啦～我會努力找的……</t>
    <phoneticPr fontId="6" type="noConversion"/>
  </si>
  <si>
    <t>那我走啦！別忘了鎖門，最近不太平靜。</t>
    <phoneticPr fontId="6" type="noConversion"/>
  </si>
  <si>
    <t>放心放心。</t>
    <phoneticPr fontId="6" type="noConversion"/>
  </si>
  <si>
    <t>花園商店廣場（黃昏）</t>
    <phoneticPr fontId="6" type="noConversion"/>
  </si>
  <si>
    <t>奇米房間（夜）</t>
    <phoneticPr fontId="6" type="noConversion"/>
  </si>
  <si>
    <t>咕……？</t>
    <phoneticPr fontId="6" type="noConversion"/>
  </si>
  <si>
    <t>那裡聚集了許多藝術創作者，我小時候和霍伯特去過，也許會有什麼新發現。</t>
    <phoneticPr fontId="6" type="noConversion"/>
  </si>
  <si>
    <t>對了，畫家村！亞瑟，明天陪我去一趟吧。</t>
    <phoneticPr fontId="6" type="noConversion"/>
  </si>
  <si>
    <t>畫家村哪～聽起來的確像是藝品之靈會出沒的地點。</t>
    <phoneticPr fontId="6" type="noConversion"/>
  </si>
  <si>
    <t>我正要前往走廊查看，卻被亞瑟制止。</t>
    <phoneticPr fontId="6" type="noConversion"/>
  </si>
  <si>
    <t>等等，也許是小偷，咕……</t>
    <phoneticPr fontId="6" type="noConversion"/>
  </si>
  <si>
    <t>妳終於開竅了耶，不錯！</t>
    <phoneticPr fontId="6" type="noConversion"/>
  </si>
  <si>
    <t>小偷？不會吧，怎麼辦～</t>
    <phoneticPr fontId="6" type="noConversion"/>
  </si>
  <si>
    <t>換穿侍衛裝，嚇走小偷</t>
    <phoneticPr fontId="6" type="noConversion"/>
  </si>
  <si>
    <t>唔……好緊張。</t>
    <phoneticPr fontId="6" type="noConversion"/>
  </si>
  <si>
    <t>看見燭台被破壞，我一時氣憤難當，竟忘了防備。</t>
    <phoneticPr fontId="6" type="noConversion"/>
  </si>
  <si>
    <t>那又怎樣？不過是個燭台，妳還是擔心自己吧！</t>
    <phoneticPr fontId="6" type="noConversion"/>
  </si>
  <si>
    <t>巴特婁護住奇米CG示意圖</t>
    <phoneticPr fontId="6" type="noConversion"/>
  </si>
  <si>
    <t>暗夜驚魂</t>
    <phoneticPr fontId="6" type="noConversion"/>
  </si>
  <si>
    <t>咦？？是隻貓咪……</t>
    <phoneticPr fontId="6" type="noConversion"/>
  </si>
  <si>
    <t>沙黃色毛皮的貓咪看到我，卻一溜煙的逃走。</t>
    <phoneticPr fontId="6" type="noConversion"/>
  </si>
  <si>
    <t>一名穿著白斗篷的男子輕撫著有著沙黃色毛皮的貓，輕聲的問。</t>
    <phoneticPr fontId="6" type="noConversion"/>
  </si>
  <si>
    <t>是德瑞克嗎？又忘了帶東西回去了？</t>
    <phoneticPr fontId="6" type="noConversion"/>
  </si>
  <si>
    <t>序章名稱</t>
    <phoneticPr fontId="6" type="noConversion"/>
  </si>
  <si>
    <t>第一章名稱</t>
    <phoneticPr fontId="6" type="noConversion"/>
  </si>
  <si>
    <t>繆思筆記本（不須打開）從書頁間發出微光。</t>
    <phoneticPr fontId="6" type="noConversion"/>
  </si>
  <si>
    <t>「繆思女神啊，請傾聽我的心願，注入靈感～」</t>
    <phoneticPr fontId="6" type="noConversion"/>
  </si>
  <si>
    <t>日</t>
    <phoneticPr fontId="6" type="noConversion"/>
  </si>
  <si>
    <t>音樂</t>
    <phoneticPr fontId="6" type="noConversion"/>
  </si>
  <si>
    <t>不行不行，穿這樣是不會被藝品之靈認可的。</t>
    <phoneticPr fontId="6" type="noConversion"/>
  </si>
  <si>
    <t>霍伯特告訴奇米他有事需要到外地出差，何時回來不一定</t>
    <phoneticPr fontId="6" type="noConversion"/>
  </si>
  <si>
    <t>可能會錯過她的16歲生日，</t>
    <phoneticPr fontId="6" type="noConversion"/>
  </si>
  <si>
    <t>所以他先把禮物準備好，</t>
    <phoneticPr fontId="6" type="noConversion"/>
  </si>
  <si>
    <t>等到生日那天，奇米才能打開禮物盒</t>
    <phoneticPr fontId="6" type="noConversion"/>
  </si>
  <si>
    <t>輕鬆古典樂</t>
    <phoneticPr fontId="6" type="noConversion"/>
  </si>
  <si>
    <t>奇米</t>
    <phoneticPr fontId="6" type="noConversion"/>
  </si>
  <si>
    <t>抱歉，恐怕我要錯過妳的16歲生日了。</t>
    <phoneticPr fontId="6" type="noConversion"/>
  </si>
  <si>
    <t>畢竟是出差嘛，沒有關係的。</t>
    <phoneticPr fontId="6" type="noConversion"/>
  </si>
  <si>
    <t>哇！我可以拆開看嗎？</t>
    <phoneticPr fontId="6" type="noConversion"/>
  </si>
  <si>
    <t>霍伯特</t>
    <phoneticPr fontId="6" type="noConversion"/>
  </si>
  <si>
    <t>精緻的禮物盒</t>
    <phoneticPr fontId="6" type="noConversion"/>
  </si>
  <si>
    <t>另外，這本筆記本也該交給妳了。</t>
    <phoneticPr fontId="6" type="noConversion"/>
  </si>
  <si>
    <t>好想看看是什麼～</t>
    <phoneticPr fontId="6" type="noConversion"/>
  </si>
  <si>
    <t>我出差的時候，妳就是這間「繆思藝術館」的代理館長。</t>
    <phoneticPr fontId="6" type="noConversion"/>
  </si>
  <si>
    <t>這是……？？</t>
    <phoneticPr fontId="6" type="noConversion"/>
  </si>
  <si>
    <t>是的，館長！</t>
    <phoneticPr fontId="6" type="noConversion"/>
  </si>
  <si>
    <t>我對藝術館很熟悉，導覽也沒問題唷！</t>
    <phoneticPr fontId="6" type="noConversion"/>
  </si>
  <si>
    <t>不過……我今年還會有生日禮物嗎？</t>
    <phoneticPr fontId="6" type="noConversion"/>
  </si>
  <si>
    <t>……代理館長還要寫工作日誌？</t>
    <phoneticPr fontId="6" type="noConversion"/>
  </si>
  <si>
    <t>呵，不是工作日誌。是更重要的事。</t>
    <phoneticPr fontId="6" type="noConversion"/>
  </si>
  <si>
    <t>不過……那個「藝術高峰會」是討論什麼呢？</t>
    <phoneticPr fontId="6" type="noConversion"/>
  </si>
  <si>
    <t>最近關心藝術的人越來越少，比起科學有嚴重失衡的現象，所以才有了這個會議。</t>
    <phoneticPr fontId="6" type="noConversion"/>
  </si>
  <si>
    <t>各位藝術大老會聚集一起討論對策，我也必須參加。</t>
    <phoneticPr fontId="6" type="noConversion"/>
  </si>
  <si>
    <t>喏，我不會忘記妳的禮物。</t>
    <phoneticPr fontId="6" type="noConversion"/>
  </si>
  <si>
    <t>16歲生日當天，才能打開來看。</t>
    <phoneticPr fontId="6" type="noConversion"/>
  </si>
  <si>
    <t>這是《繆思筆記本》。</t>
    <phoneticPr fontId="6" type="noConversion"/>
  </si>
  <si>
    <t>妳會遇到許多特殊的人事物，而這本筆記本可以輔助妳。</t>
    <phoneticPr fontId="6" type="noConversion"/>
  </si>
  <si>
    <t>還要等到生日呀……</t>
    <phoneticPr fontId="6" type="noConversion"/>
  </si>
  <si>
    <t>轉場</t>
    <phoneticPr fontId="6" type="noConversion"/>
  </si>
  <si>
    <t>鬧鐘響</t>
    <phoneticPr fontId="6" type="noConversion"/>
  </si>
  <si>
    <t>妳就住在藝術館樓上，還能遲到啊？</t>
    <phoneticPr fontId="6" type="noConversion"/>
  </si>
  <si>
    <t>我要和霍伯特說，自從他去出差妳就鬆懈了。</t>
    <phoneticPr fontId="6" type="noConversion"/>
  </si>
  <si>
    <t>不可以～他會罰我抄藝術史十遍！</t>
    <phoneticPr fontId="6" type="noConversion"/>
  </si>
  <si>
    <t>不過遲到也沒什麼關係，反正最近都沒有客人。</t>
    <phoneticPr fontId="6" type="noConversion"/>
  </si>
  <si>
    <t>再這樣下去，藝術館遲早會倒閉。</t>
    <phoneticPr fontId="6" type="noConversion"/>
  </si>
  <si>
    <t>妳這個代理館長快想想辦法吧！</t>
    <phoneticPr fontId="6" type="noConversion"/>
  </si>
  <si>
    <t>啊！快遲到了！</t>
    <phoneticPr fontId="6" type="noConversion"/>
  </si>
  <si>
    <t>背景</t>
    <phoneticPr fontId="6" type="noConversion"/>
  </si>
  <si>
    <t>唔……我才不會搗亂呢！</t>
    <phoneticPr fontId="6" type="noConversion"/>
  </si>
  <si>
    <t>但是今天是我生日，他應該會放我一馬吧？</t>
    <phoneticPr fontId="6" type="noConversion"/>
  </si>
  <si>
    <t>等到生日那天，妳就會了解。</t>
    <phoneticPr fontId="6" type="noConversion"/>
  </si>
  <si>
    <t>呃……是！不過……</t>
    <phoneticPr fontId="6" type="noConversion"/>
  </si>
  <si>
    <t>霍伯特是不是有交待你今天要給我……什麼東西？</t>
    <phoneticPr fontId="6" type="noConversion"/>
  </si>
  <si>
    <t>什麼東西？</t>
    <phoneticPr fontId="6" type="noConversion"/>
  </si>
  <si>
    <t>生日禮物呀？今天我生日呢！</t>
    <phoneticPr fontId="6" type="noConversion"/>
  </si>
  <si>
    <t>哈，這麼著急啊？</t>
    <phoneticPr fontId="6" type="noConversion"/>
  </si>
  <si>
    <t>生日快樂～快到倉庫去看看吧。</t>
    <phoneticPr fontId="6" type="noConversion"/>
  </si>
  <si>
    <t>啊！這不是我的自畫像嗎……上次畫到一半，都忘記了。</t>
    <phoneticPr fontId="6" type="noConversion"/>
  </si>
  <si>
    <t>生日禮物盒</t>
    <phoneticPr fontId="6" type="noConversion"/>
  </si>
  <si>
    <t>館長辦公室、藝術館外街道</t>
    <phoneticPr fontId="6" type="noConversion"/>
  </si>
  <si>
    <t>特效</t>
    <phoneticPr fontId="6" type="noConversion"/>
  </si>
  <si>
    <t>特殊spine</t>
    <phoneticPr fontId="6" type="noConversion"/>
  </si>
  <si>
    <t>尚未破殼的亞瑟蛋不斷搖晃，接著迸開殼的畫面。</t>
    <phoneticPr fontId="6" type="noConversion"/>
  </si>
  <si>
    <t>生日禮物打開</t>
    <phoneticPr fontId="6" type="noConversion"/>
  </si>
  <si>
    <t>生日禮物放在哪裡呢？啊！找到了！</t>
    <phoneticPr fontId="6" type="noConversion"/>
  </si>
  <si>
    <t>這是……？</t>
    <phoneticPr fontId="6" type="noConversion"/>
  </si>
  <si>
    <t>PlayBGM(BGM_id);</t>
  </si>
  <si>
    <t>動作</t>
    <phoneticPr fontId="6" type="noConversion"/>
  </si>
  <si>
    <t>亞瑟出現</t>
    <phoneticPr fontId="6" type="noConversion"/>
  </si>
  <si>
    <t>ControlNPC(10209001,FadeIn,M);</t>
    <phoneticPr fontId="6" type="noConversion"/>
  </si>
  <si>
    <t>音效</t>
    <phoneticPr fontId="6" type="noConversion"/>
  </si>
  <si>
    <t>拍打翅膀的聲音</t>
    <phoneticPr fontId="6" type="noConversion"/>
  </si>
  <si>
    <t>PlaySE(302004);</t>
    <phoneticPr fontId="6" type="noConversion"/>
  </si>
  <si>
    <t>？？？（亞瑟）</t>
    <phoneticPr fontId="6" type="noConversion"/>
  </si>
  <si>
    <t>初次見面，我是守護精靈亞瑟！</t>
    <phoneticPr fontId="6" type="noConversion"/>
  </si>
  <si>
    <t>咦？！霍伯特送我一隻……貓頭鷹？</t>
    <phoneticPr fontId="6" type="noConversion"/>
  </si>
  <si>
    <t>旁白</t>
    <phoneticPr fontId="6" type="noConversion"/>
  </si>
  <si>
    <t>自稱亞瑟的小鳥兒撲著翅膀，眨著大眼睛盯著我看。</t>
    <phoneticPr fontId="6" type="noConversion"/>
  </si>
  <si>
    <t>剛剛飛出去的，是妳的寵物？</t>
    <phoneticPr fontId="6" type="noConversion"/>
  </si>
  <si>
    <t>大概……是吧？你是來參觀的客人嗎？請讓我為您導覽。</t>
    <phoneticPr fontId="6" type="noConversion"/>
  </si>
  <si>
    <t>我真希望可以如此。但是很抱歉，必須讓妳失望了。</t>
    <phoneticPr fontId="6" type="noConversion"/>
  </si>
  <si>
    <t>請容許我自我介紹，在下是王國騎士團副團長—巴特婁。</t>
    <phoneticPr fontId="6" type="noConversion"/>
  </si>
  <si>
    <t>德瑞克</t>
    <phoneticPr fontId="6" type="noConversion"/>
  </si>
  <si>
    <t>巴特婁？副團長！天啊！</t>
    <phoneticPr fontId="6" type="noConversion"/>
  </si>
  <si>
    <t>在下並非遊客，而是為公事而來。</t>
    <phoneticPr fontId="6" type="noConversion"/>
  </si>
  <si>
    <t>請讓我跟你握手！想不到能親眼見到騎士團有史以來最年輕的天才副團長，太榮幸了。</t>
    <phoneticPr fontId="6" type="noConversion"/>
  </si>
  <si>
    <t>巴特婁</t>
  </si>
  <si>
    <t>巴特婁</t>
    <phoneticPr fontId="6" type="noConversion"/>
  </si>
  <si>
    <t>旁白</t>
    <phoneticPr fontId="6" type="noConversion"/>
  </si>
  <si>
    <t>呃……我就不用了啦。</t>
    <phoneticPr fontId="6" type="noConversion"/>
  </si>
  <si>
    <t>請問館長是哪位呢？我有要事要請教他。</t>
    <phoneticPr fontId="6" type="noConversion"/>
  </si>
  <si>
    <t>奇米</t>
    <phoneticPr fontId="6" type="noConversion"/>
  </si>
  <si>
    <t>……嗯，咦？什麼？</t>
    <phoneticPr fontId="6" type="noConversion"/>
  </si>
  <si>
    <t>巴特婁</t>
    <phoneticPr fontId="6" type="noConversion"/>
  </si>
  <si>
    <t>[PLAYER]小姐想必是在擔心飛走的寵物吧？放心，在下問幾個問題就離開。</t>
    <phoneticPr fontId="6" type="noConversion"/>
  </si>
  <si>
    <t>藝術館、館長辦公室</t>
    <phoneticPr fontId="6" type="noConversion"/>
  </si>
  <si>
    <t>很奇怪嗎？</t>
    <phoneticPr fontId="6" type="noConversion"/>
  </si>
  <si>
    <t>如果是富家小姐身上，倒不覺得奇怪。只是有傳聞指出藝術館生意不佳……</t>
    <phoneticPr fontId="6" type="noConversion"/>
  </si>
  <si>
    <t>用這種方式迎接在下？好像太隆重了。</t>
    <phoneticPr fontId="6" type="noConversion"/>
  </si>
  <si>
    <t>想不到代理館長是這麼美麗的女孩，真希望我今天不是為了公事而來。</t>
    <phoneticPr fontId="6" type="noConversion"/>
  </si>
  <si>
    <t>[PLAYER]小姐平常就做這樣的打扮嗎？</t>
    <phoneticPr fontId="6" type="noConversion"/>
  </si>
  <si>
    <t>你的意思是……？</t>
    <phoneticPr fontId="6" type="noConversion"/>
  </si>
  <si>
    <t>巴特婁笑了笑，沒有回答。他踱步走到窗邊，似乎在觀察著街道。</t>
    <phoneticPr fontId="6" type="noConversion"/>
  </si>
  <si>
    <t>旁白</t>
    <phoneticPr fontId="6" type="noConversion"/>
  </si>
  <si>
    <t>我這次來，是為了一起失蹤案。</t>
    <phoneticPr fontId="6" type="noConversion"/>
  </si>
  <si>
    <t>妳也快來握手呀！</t>
    <phoneticPr fontId="6" type="noConversion"/>
  </si>
  <si>
    <t>別發呆呀！快問副團長為了何事大駕光臨？</t>
    <phoneticPr fontId="6" type="noConversion"/>
  </si>
  <si>
    <t>啊？不是的，只是剛好，嗯……心血來潮。</t>
    <phoneticPr fontId="6" type="noConversion"/>
  </si>
  <si>
    <t>也許他來了，只是沒能出去？</t>
    <phoneticPr fontId="6" type="noConversion"/>
  </si>
  <si>
    <t>你這麼說，是什麼意思？</t>
    <phoneticPr fontId="6" type="noConversion"/>
  </si>
  <si>
    <t>動作</t>
    <phoneticPr fontId="6" type="noConversion"/>
  </si>
  <si>
    <t>亞瑟往左上飛了出去</t>
    <phoneticPr fontId="6" type="noConversion"/>
  </si>
  <si>
    <t>綁架？</t>
    <phoneticPr fontId="6" type="noConversion"/>
  </si>
  <si>
    <t>巴特婁凝視著我，眼神變得銳利。</t>
    <phoneticPr fontId="6" type="noConversion"/>
  </si>
  <si>
    <t>對，綁架。</t>
    <phoneticPr fontId="6" type="noConversion"/>
  </si>
  <si>
    <t>而且是你們館長策劃的綁架案，為了拯救這間生意不好的藝術館。</t>
    <phoneticPr fontId="6" type="noConversion"/>
  </si>
  <si>
    <t>繼承家業的少爺失蹤，瀕臨破產的藝術館，館長又正好「出差」，很可疑不是嗎？</t>
    <phoneticPr fontId="6" type="noConversion"/>
  </si>
  <si>
    <t>那麼溫和穩重的霍伯特，竟然被這個副團長懷疑是綁架案兇手，我感到莫名的生氣。</t>
    <phoneticPr fontId="6" type="noConversion"/>
  </si>
  <si>
    <t>我迎上巴特婁的眼神，一點也不退讓。</t>
    <phoneticPr fontId="6" type="noConversion"/>
  </si>
  <si>
    <t>你們竟然懷疑他是綁架犯，我為你們的想法感到羞恥。</t>
    <phoneticPr fontId="6" type="noConversion"/>
  </si>
  <si>
    <t>巴特婁認真的看著我，忽然間唇角勾起，做了一個認輸的手勢。</t>
    <phoneticPr fontId="6" type="noConversion"/>
  </si>
  <si>
    <t>看來，是我想錯了。</t>
    <phoneticPr fontId="6" type="noConversion"/>
  </si>
  <si>
    <t>請接受在下正式的道歉。</t>
    <phoneticPr fontId="6" type="noConversion"/>
  </si>
  <si>
    <t>噢……這樣啊。</t>
    <phoneticPr fontId="6" type="noConversion"/>
  </si>
  <si>
    <t>騎士團一直在監看藝術館，在下只是來做最後的試探，排除嫌疑。</t>
    <phoneticPr fontId="6" type="noConversion"/>
  </si>
  <si>
    <t>巴特婁靠著牆看著我，銳利的眼神已經斂去，取代的是輕輕的笑意。</t>
    <phoneticPr fontId="6" type="noConversion"/>
  </si>
  <si>
    <t>選項1</t>
  </si>
  <si>
    <t>減分</t>
  </si>
  <si>
    <t>選項2</t>
  </si>
  <si>
    <t>加分</t>
  </si>
  <si>
    <t>選項3</t>
  </si>
  <si>
    <t>中立</t>
  </si>
  <si>
    <t>選項後接續</t>
  </si>
  <si>
    <t>上面選項選擇不同對話演出後，回到下列的內容</t>
  </si>
  <si>
    <t>看來是我多慮了。</t>
    <phoneticPr fontId="6" type="noConversion"/>
  </si>
  <si>
    <t>騎士團事務繁重，不能讓你費心。</t>
  </si>
  <si>
    <t>例行的巡邏就好</t>
    <phoneticPr fontId="6" type="noConversion"/>
  </si>
  <si>
    <t>在下在想，那位少爺如果不是失蹤，而是被綁架呢？</t>
    <phoneticPr fontId="6" type="noConversion"/>
  </si>
  <si>
    <t>霍伯特對藝術的愛不是你們可以了解的。</t>
    <phoneticPr fontId="6" type="noConversion"/>
  </si>
  <si>
    <t>就算經營慘淡，他也沒想過要出售藝品，更不用說做骯髒的事來拯救藝術館。</t>
    <phoneticPr fontId="6" type="noConversion"/>
  </si>
  <si>
    <t>咦？是因為排除了藝術館這個嫌疑了嗎？</t>
    <phoneticPr fontId="6" type="noConversion"/>
  </si>
  <si>
    <t>騎士團不會讓任何民眾生活在恐懼當中。</t>
    <phoneticPr fontId="6" type="noConversion"/>
  </si>
  <si>
    <t>咦？我！？</t>
    <phoneticPr fontId="6" type="noConversion"/>
  </si>
  <si>
    <t>剛剛發生的，妳忘記了嗎？</t>
    <phoneticPr fontId="6" type="noConversion"/>
  </si>
  <si>
    <t>差點忘了，還有一件案子要處理。</t>
    <phoneticPr fontId="6" type="noConversion"/>
  </si>
  <si>
    <t>這件案子，請允許在下與妳一同調查。</t>
    <phoneticPr fontId="6" type="noConversion"/>
  </si>
  <si>
    <t>是嗎？日夜的監視也是種壓力，是我疏忽了。</t>
    <phoneticPr fontId="6" type="noConversion"/>
  </si>
  <si>
    <t>但還是謝謝你的提議。</t>
    <phoneticPr fontId="6" type="noConversion"/>
  </si>
  <si>
    <t>奇米</t>
    <phoneticPr fontId="6" type="noConversion"/>
  </si>
  <si>
    <t>一位小姐的寵物走失了，也許騎士團能幫的上忙？</t>
    <phoneticPr fontId="6" type="noConversion"/>
  </si>
  <si>
    <t>我可以照顧自己</t>
    <phoneticPr fontId="6" type="noConversion"/>
  </si>
  <si>
    <t>希望不會太麻煩你。</t>
    <phoneticPr fontId="6" type="noConversion"/>
  </si>
  <si>
    <t>妳的寵物很好找呢！就在附近的芭蕾舞教室外。</t>
    <phoneticPr fontId="6" type="noConversion"/>
  </si>
  <si>
    <t>這麼快就找到了？王國騎士團真的很厲害。</t>
    <phoneticPr fontId="6" type="noConversion"/>
  </si>
  <si>
    <t>這點小事就受到稱讚，妳會寵壞他們的。</t>
    <phoneticPr fontId="6" type="noConversion"/>
  </si>
  <si>
    <t>你接下來要繼續去追查失蹤案了嗎？</t>
    <phoneticPr fontId="6" type="noConversion"/>
  </si>
  <si>
    <t>嗯，如果下次妳的寵物又飛走了，我再陪妳一起找。</t>
    <phoneticPr fontId="6" type="noConversion"/>
  </si>
  <si>
    <t>感謝巴特婁的幫忙後，我連忙趕到芭蕾舞教室。</t>
    <phoneticPr fontId="6" type="noConversion"/>
  </si>
  <si>
    <t>亞瑟</t>
  </si>
  <si>
    <t>亞瑟</t>
    <phoneticPr fontId="6" type="noConversion"/>
  </si>
  <si>
    <t>小CG</t>
  </si>
  <si>
    <t>小CG</t>
    <phoneticPr fontId="6" type="noConversion"/>
  </si>
  <si>
    <t>動作</t>
    <phoneticPr fontId="6" type="noConversion"/>
  </si>
  <si>
    <t>亞瑟飛入</t>
    <phoneticPr fontId="6" type="noConversion"/>
  </si>
  <si>
    <t>原來你在這裡呀？難道這裡有藝品之靈嗎？</t>
    <phoneticPr fontId="6" type="noConversion"/>
  </si>
  <si>
    <t>妳好慢！咕……</t>
    <phoneticPr fontId="6" type="noConversion"/>
  </si>
  <si>
    <t>咕……還不算太笨。不過我還沒發現是哪個，所以先在這裡監視。</t>
    <phoneticPr fontId="6" type="noConversion"/>
  </si>
  <si>
    <t>不好意思……妳太靠近表演區了。</t>
    <phoneticPr fontId="6" type="noConversion"/>
  </si>
  <si>
    <t>真的嗎？妳的稱讚讓我安心多了。</t>
    <phoneticPr fontId="6" type="noConversion"/>
  </si>
  <si>
    <t>妳也是來徵選的嗎？</t>
    <phoneticPr fontId="6" type="noConversion"/>
  </si>
  <si>
    <t>妳不是來徵選的？這裡只有參賽者和家屬能進來，我必須請妳出去。</t>
    <phoneticPr fontId="6" type="noConversion"/>
  </si>
  <si>
    <t>她、她是我姊姊，妳不可以趕她出去。</t>
    <phoneticPr fontId="6" type="noConversion"/>
  </si>
  <si>
    <t>不是……我是來……</t>
    <phoneticPr fontId="6" type="noConversion"/>
  </si>
  <si>
    <t>？？？（娜塔莉）</t>
    <phoneticPr fontId="6" type="noConversion"/>
  </si>
  <si>
    <t>旁白</t>
    <phoneticPr fontId="6" type="noConversion"/>
  </si>
  <si>
    <t>哦，原來是娜塔莉的姊姊，早說嘛！</t>
    <phoneticPr fontId="6" type="noConversion"/>
  </si>
  <si>
    <t>接待員離去後，我和娜塔莉相視而笑。</t>
    <phoneticPr fontId="6" type="noConversion"/>
  </si>
  <si>
    <t>[PLAYER]小姐卻有如此華貴的服飾，難道傳聞是假的？</t>
    <phoneticPr fontId="6" type="noConversion"/>
  </si>
  <si>
    <t>加娜塔莉好感度多</t>
    <phoneticPr fontId="6" type="noConversion"/>
  </si>
  <si>
    <t>聽到甄選的事，娜塔莉不再說笑，原本溫和的眼神忽然變得認真。</t>
    <phoneticPr fontId="6" type="noConversion"/>
  </si>
  <si>
    <t>為了當上主角，我不可以休息。</t>
    <phoneticPr fontId="6" type="noConversion"/>
  </si>
  <si>
    <t>不要任性！身體如果在關鍵時刻受傷，更得不償失。</t>
    <phoneticPr fontId="6" type="noConversion"/>
  </si>
  <si>
    <t>如果其他人能像姊姊這樣懂我就好了……</t>
    <phoneticPr fontId="6" type="noConversion"/>
  </si>
  <si>
    <t>可是，我沒有偷懶的權利……</t>
    <phoneticPr fontId="6" type="noConversion"/>
  </si>
  <si>
    <t>對了，「騎士與玫瑰」是怎樣的劇本啊？</t>
    <phoneticPr fontId="6" type="noConversion"/>
  </si>
  <si>
    <t>真正的愛情，不會是這樣的結局。</t>
    <phoneticPr fontId="6" type="noConversion"/>
  </si>
  <si>
    <t>除了我之外，沒有人能理解公主的心情...我必須入選。</t>
    <phoneticPr fontId="6" type="noConversion"/>
  </si>
  <si>
    <t>但是我因此認識了娜塔莉，她是個很厲害的舞者喔。</t>
    <phoneticPr fontId="6" type="noConversion"/>
  </si>
  <si>
    <t>那她是藝品之靈嗎？</t>
    <phoneticPr fontId="6" type="noConversion"/>
  </si>
  <si>
    <t>要怎樣才能知道是不是藝品之靈呢？</t>
    <phoneticPr fontId="6" type="noConversion"/>
  </si>
  <si>
    <t>生日快樂！[PLAYER]。</t>
    <phoneticPr fontId="6" type="noConversion"/>
  </si>
  <si>
    <t>唔～好悶！被封印在那麼狹小的空間真是不人道啊！</t>
    <phoneticPr fontId="6" type="noConversion"/>
  </si>
  <si>
    <t>亞瑟</t>
    <phoneticPr fontId="6" type="noConversion"/>
  </si>
  <si>
    <t>這本筆記本是妳的了，先在《繆思筆記本》上簽名吧。</t>
    <phoneticPr fontId="6" type="noConversion"/>
  </si>
  <si>
    <t>霍伯特什麼都沒告訴妳嗎？咕？</t>
    <phoneticPr fontId="6" type="noConversion"/>
  </si>
  <si>
    <t>奇米</t>
    <phoneticPr fontId="6" type="noConversion"/>
  </si>
  <si>
    <t>咦？</t>
    <phoneticPr fontId="6" type="noConversion"/>
  </si>
  <si>
    <t>你怎麼知道我的名字，還知道今天我生日……</t>
    <phoneticPr fontId="6" type="noConversion"/>
  </si>
  <si>
    <t>旁白</t>
    <phoneticPr fontId="6" type="noConversion"/>
  </si>
  <si>
    <t>亞瑟歪著頭看我，一臉疑惑。</t>
    <phoneticPr fontId="6" type="noConversion"/>
  </si>
  <si>
    <t>奇米</t>
    <phoneticPr fontId="6" type="noConversion"/>
  </si>
  <si>
    <t>他只給了我一本筆記本，還有生日禮物，就是……你。</t>
    <phoneticPr fontId="6" type="noConversion"/>
  </si>
  <si>
    <t>亞瑟</t>
    <phoneticPr fontId="6" type="noConversion"/>
  </si>
  <si>
    <t>他出差去參加「藝術高峰會」。</t>
    <phoneticPr fontId="6" type="noConversion"/>
  </si>
  <si>
    <t>看來這世界的藝術已經開始崩毀……必須加緊腳步。</t>
    <phoneticPr fontId="6" type="noConversion"/>
  </si>
  <si>
    <t>奇米</t>
    <phoneticPr fontId="6" type="noConversion"/>
  </si>
  <si>
    <t>藝術……崩毀？你在說什麼？</t>
    <phoneticPr fontId="6" type="noConversion"/>
  </si>
  <si>
    <t>你是說這個？</t>
    <phoneticPr fontId="6" type="noConversion"/>
  </si>
  <si>
    <t>讓我看看……</t>
    <phoneticPr fontId="6" type="noConversion"/>
  </si>
  <si>
    <t>繆思筆記本翻開，書頁由慢而快的翻飛。</t>
    <phoneticPr fontId="6" type="noConversion"/>
  </si>
  <si>
    <t>亞瑟</t>
    <phoneticPr fontId="6" type="noConversion"/>
  </si>
  <si>
    <t>果然，還沒有收集到任何藝品之靈……</t>
    <phoneticPr fontId="6" type="noConversion"/>
  </si>
  <si>
    <t>藝品之靈？</t>
    <phoneticPr fontId="6" type="noConversion"/>
  </si>
  <si>
    <t>藝品之靈是藝術品的靈魂，他們支撐了藝術界的存在。有他們這世界才有真善美。</t>
    <phoneticPr fontId="6" type="noConversion"/>
  </si>
  <si>
    <t>可是不知道什麼原因，藝品之靈消失了。</t>
    <phoneticPr fontId="6" type="noConversion"/>
  </si>
  <si>
    <t>妳沒感覺到不對勁嗎？咕？</t>
    <phoneticPr fontId="6" type="noConversion"/>
  </si>
  <si>
    <t>沒辦法，事到如今只能靠妳了！</t>
    <phoneticPr fontId="6" type="noConversion"/>
  </si>
  <si>
    <t>不過……靠妳是不是有點勉強呢？咕？</t>
    <phoneticPr fontId="6" type="noConversion"/>
  </si>
  <si>
    <t>藝品之靈容易被美麗的事物吸引，畢竟他們天生就是美的代表。</t>
    <phoneticPr fontId="6" type="noConversion"/>
  </si>
  <si>
    <t>而妳穿得……好普通，咕！</t>
    <phoneticPr fontId="6" type="noConversion"/>
  </si>
  <si>
    <t>牆上的鏡子映出主角的側影。主角轉頭看向鏡子，一臉疑惑的盯著自己的穿著。（圍裙和臉頰沾上一點顏料）</t>
  </si>
  <si>
    <t>我看看身上的穿著，簡單的工作服搭配一件防髒污的圍裙，上面還沾了油畫顏料。</t>
  </si>
  <si>
    <t>會嗎？就是一般的工作服嘛。</t>
  </si>
  <si>
    <t>呃～亞瑟好嚴格。</t>
    <phoneticPr fontId="6" type="noConversion"/>
  </si>
  <si>
    <t>我們先換件衣服試試吧！</t>
  </si>
  <si>
    <t>亞瑟忽然揮動一下翅膀，鏡中的我瞬間變換了造型。</t>
  </si>
  <si>
    <t>鏡子中主角的衣服換成別套。</t>
  </si>
  <si>
    <t>哇！好漂亮的衣服。亞瑟，你好厲害！</t>
  </si>
  <si>
    <t>那當然，我可是守護精靈。</t>
  </si>
  <si>
    <t>再來試試這套。</t>
  </si>
  <si>
    <t>鏡子中主角的衣服再度換成別套。</t>
  </si>
  <si>
    <t>哇！這套也好美。</t>
  </si>
  <si>
    <t>？？？（亞瑟）</t>
    <phoneticPr fontId="6" type="noConversion"/>
  </si>
  <si>
    <t>生日快樂！[PLAYER]。</t>
    <phoneticPr fontId="6" type="noConversion"/>
  </si>
  <si>
    <t>你認識我？</t>
    <phoneticPr fontId="6" type="noConversion"/>
  </si>
  <si>
    <t>靠妳找回藝品之靈呀～</t>
    <phoneticPr fontId="6" type="noConversion"/>
  </si>
  <si>
    <t>回憶（館長辦公室或黑幕）</t>
    <phoneticPr fontId="6" type="noConversion"/>
  </si>
  <si>
    <t>1.修改巴特婁形象（減少渣感？增加辦案感？）
2.修改娜塔莉形象（原本太拒人千里之外）</t>
    <phoneticPr fontId="6" type="noConversion"/>
  </si>
  <si>
    <t>小偷</t>
    <phoneticPr fontId="6" type="noConversion"/>
  </si>
  <si>
    <t>畫攤老先生</t>
    <phoneticPr fontId="6" type="noConversion"/>
  </si>
  <si>
    <t>家僕A</t>
    <phoneticPr fontId="6" type="noConversion"/>
  </si>
  <si>
    <t>家僕B</t>
    <phoneticPr fontId="6" type="noConversion"/>
  </si>
  <si>
    <t>嗯，參觀我們藝術館的人的確變少了……</t>
    <phoneticPr fontId="6" type="noConversion"/>
  </si>
  <si>
    <t>「繆思藝術館」—館長辦公室</t>
    <phoneticPr fontId="6" type="noConversion"/>
  </si>
  <si>
    <t>旁白</t>
    <phoneticPr fontId="6" type="noConversion"/>
  </si>
  <si>
    <t>下雨/刮風也可以（表現一下蕭瑟的感覺）</t>
    <phoneticPr fontId="6" type="noConversion"/>
  </si>
  <si>
    <t>背景</t>
    <phoneticPr fontId="6" type="noConversion"/>
  </si>
  <si>
    <t>黑幕</t>
    <phoneticPr fontId="6" type="noConversion"/>
  </si>
  <si>
    <t>沒有想到霍伯特的遠行，也許不如想像中單純。</t>
  </si>
  <si>
    <t>準備迎接16歲生日的我，沉浸在喜悅中。</t>
    <phoneticPr fontId="6" type="noConversion"/>
  </si>
  <si>
    <t>「藝術館倉庫」</t>
    <phoneticPr fontId="6" type="noConversion"/>
  </si>
  <si>
    <t>藝術館、藝術館倉庫</t>
    <phoneticPr fontId="6" type="noConversion"/>
  </si>
  <si>
    <t>藝術館倉庫</t>
    <phoneticPr fontId="6" type="noConversion"/>
  </si>
  <si>
    <t>那霍伯特呢？</t>
    <phoneticPr fontId="6" type="noConversion"/>
  </si>
  <si>
    <t>飛起表示驚訝</t>
    <phoneticPr fontId="6" type="noConversion"/>
  </si>
  <si>
    <t>「藝術高峰會」開始了？</t>
    <phoneticPr fontId="6" type="noConversion"/>
  </si>
  <si>
    <t>「藝術高峰會」召開之時，就是藝術毀滅之初……</t>
    <phoneticPr fontId="6" type="noConversion"/>
  </si>
  <si>
    <t>人們對藝術失去興趣，就是徵兆啊～咕。</t>
    <phoneticPr fontId="6" type="noConversion"/>
  </si>
  <si>
    <t>最近藝術館的人潮少了很多……跟藝術崩毀有關係嗎？</t>
    <phoneticPr fontId="6" type="noConversion"/>
  </si>
  <si>
    <t>旁白</t>
    <phoneticPr fontId="6" type="noConversion"/>
  </si>
  <si>
    <t>繆思筆記本不須翻開</t>
    <phoneticPr fontId="6" type="noConversion"/>
  </si>
  <si>
    <t>靠我？</t>
    <phoneticPr fontId="6" type="noConversion"/>
  </si>
  <si>
    <t>只要找回藝品之靈，藝術界就不會崩毀。</t>
    <phoneticPr fontId="6" type="noConversion"/>
  </si>
  <si>
    <t>亞瑟為難的上下打量著我。</t>
    <phoneticPr fontId="6" type="noConversion"/>
  </si>
  <si>
    <t>……普通？</t>
    <phoneticPr fontId="6" type="noConversion"/>
  </si>
  <si>
    <t>騎士來訪</t>
    <phoneticPr fontId="6" type="noConversion"/>
  </si>
  <si>
    <t>序章-</t>
    <phoneticPr fontId="6" type="noConversion"/>
  </si>
  <si>
    <t>我的生日禮物呢？</t>
    <phoneticPr fontId="6" type="noConversion"/>
  </si>
  <si>
    <t>這樣一來，找尋藝品之靈就容易多了。咕！</t>
    <phoneticPr fontId="27" type="noConversion"/>
  </si>
  <si>
    <t>哈，他一直對我咕咕叫，好像很喜歡我？</t>
    <phoneticPr fontId="6" type="noConversion"/>
  </si>
  <si>
    <t>巴特婁摟住奇米CG</t>
    <phoneticPr fontId="6" type="noConversion"/>
  </si>
  <si>
    <t>「我的房間」</t>
    <phoneticPr fontId="6" type="noConversion"/>
  </si>
  <si>
    <t>「館長辦公室」</t>
    <phoneticPr fontId="6" type="noConversion"/>
  </si>
  <si>
    <t>但這幾天在下帶領騎士團明查暗訪，都沒能找到這位少爺的蹤跡。</t>
    <phoneticPr fontId="6" type="noConversion"/>
  </si>
  <si>
    <t>嗯，妳要這樣想也可以。</t>
    <phoneticPr fontId="6" type="noConversion"/>
  </si>
  <si>
    <t>但是被綁架的可能性並不是沒有，希望妳還是要注意自身的安全。</t>
    <phoneticPr fontId="6" type="noConversion"/>
  </si>
  <si>
    <t>「繆思藝術館大廳」</t>
    <phoneticPr fontId="6" type="noConversion"/>
  </si>
  <si>
    <t>「藝術館外街道」</t>
    <phoneticPr fontId="6" type="noConversion"/>
  </si>
  <si>
    <t>原本是不需要來的，但我現在非常慶幸我有來。</t>
    <phoneticPr fontId="6" type="noConversion"/>
  </si>
  <si>
    <t>這是在下的榮幸。</t>
    <phoneticPr fontId="6" type="noConversion"/>
  </si>
  <si>
    <t>巴特婁轉身面對我，對我伸出手，做出了邀請。</t>
    <phoneticPr fontId="6" type="noConversion"/>
  </si>
  <si>
    <t>他有種不容拒絕的氣勢。等我回過神時，已將手放在他的掌心。</t>
    <phoneticPr fontId="6" type="noConversion"/>
  </si>
  <si>
    <t>「騎士與玫瑰」舞者徵選會？</t>
    <phoneticPr fontId="6" type="noConversion"/>
  </si>
  <si>
    <t>呃……我是要來……</t>
    <phoneticPr fontId="6" type="noConversion"/>
  </si>
  <si>
    <t>亞瑟往前飛好像要進去，又被推出去的樣子。（生氣符號）與上句同時動作。</t>
    <phoneticPr fontId="6" type="noConversion"/>
  </si>
  <si>
    <t>她足尖輕點，猶如精靈，超群技巧令人驚嘆不已。</t>
    <phoneticPr fontId="6" type="noConversion"/>
  </si>
  <si>
    <t>舞序一結束，全場響起如雷的掌聲。</t>
    <phoneticPr fontId="6" type="noConversion"/>
  </si>
  <si>
    <t>太驚人了，妳展現了芭蕾的「絕對美感」，這次一定能當上主角。</t>
    <phoneticPr fontId="6" type="noConversion"/>
  </si>
  <si>
    <t>如果能在舞台上，觀賞妳擔任主角演出的「騎士與玫瑰」，公主一定會非常高興。</t>
    <phoneticPr fontId="6" type="noConversion"/>
  </si>
  <si>
    <t>「街道」</t>
    <phoneticPr fontId="6" type="noConversion"/>
  </si>
  <si>
    <t>我照著亞瑟的提議裝扮成警衛。雖然不太可靠，但也沒別的辦法了。</t>
    <phoneticPr fontId="6" type="noConversion"/>
  </si>
  <si>
    <t>只見一個黑影伏在地上，懷裡還抱著館裡的藝術品。</t>
    <phoneticPr fontId="6" type="noConversion"/>
  </si>
  <si>
    <t>不，不淮動！你已經被包圍了，快放下手裡的東西，把手舉高！</t>
    <phoneticPr fontId="6" type="noConversion"/>
  </si>
  <si>
    <t>咕……咕咕咕！不錯不錯，背得蠻順口的嘛！</t>
    <phoneticPr fontId="6" type="noConversion"/>
  </si>
  <si>
    <t>小CG</t>
    <phoneticPr fontId="6" type="noConversion"/>
  </si>
  <si>
    <t>嘖，被發現了嗎？不過這警衛看起來很弱。</t>
    <phoneticPr fontId="6" type="noConversion"/>
  </si>
  <si>
    <t>啊！來不及了？！</t>
    <phoneticPr fontId="6" type="noConversion"/>
  </si>
  <si>
    <t>唔……竟然是騎士團！我明明查過巡邏路線了……</t>
    <phoneticPr fontId="6" type="noConversion"/>
  </si>
  <si>
    <t>巴特婁惡狠狠的瞪向小偷，強大的氣場逼得小偷倒退了幾步。</t>
    <phoneticPr fontId="6" type="noConversion"/>
  </si>
  <si>
    <t>你知道我可以輕易的拿下你，但這位小姐的安危才是我最在意的事。</t>
    <phoneticPr fontId="6" type="noConversion"/>
  </si>
  <si>
    <t>你應該知道該怎麼做。</t>
    <phoneticPr fontId="6" type="noConversion"/>
  </si>
  <si>
    <t>小偷</t>
    <phoneticPr fontId="6" type="noConversion"/>
  </si>
  <si>
    <t>是、是，我這就去自首。</t>
    <phoneticPr fontId="6" type="noConversion"/>
  </si>
  <si>
    <t>被嚇得腳軟的小偷，連滾帶爬，好不容易一路爬出了藝術館。</t>
    <phoneticPr fontId="6" type="noConversion"/>
  </si>
  <si>
    <t>咕……頭好暈～</t>
    <phoneticPr fontId="6" type="noConversion"/>
  </si>
  <si>
    <t>只要妳需要我，我都會在。</t>
    <phoneticPr fontId="6" type="noConversion"/>
  </si>
  <si>
    <t>我可以安排些手下在藝術館站崗，妳認為呢？</t>
    <phoneticPr fontId="6" type="noConversion"/>
  </si>
  <si>
    <t>有你們守護，我覺得很安全</t>
    <phoneticPr fontId="6" type="noConversion"/>
  </si>
  <si>
    <t>我說過，只要妳需要我，我都會在。</t>
    <phoneticPr fontId="6" type="noConversion"/>
  </si>
  <si>
    <t>真的很謝謝你。</t>
    <phoneticPr fontId="6" type="noConversion"/>
  </si>
  <si>
    <t>不過妳裝扮成這樣，是想把小偷嚇走嗎？</t>
    <phoneticPr fontId="6" type="noConversion"/>
  </si>
  <si>
    <t>「藝術館走廊」（夜）</t>
    <phoneticPr fontId="6" type="noConversion"/>
  </si>
  <si>
    <t>不，我覺得勇氣可佳！考慮加入騎士團嗎？</t>
    <phoneticPr fontId="6" type="noConversion"/>
  </si>
  <si>
    <t>願妳今夜平安。</t>
    <phoneticPr fontId="6" type="noConversion"/>
  </si>
  <si>
    <t>不過現在，我得繼續去巡邏了。</t>
    <phoneticPr fontId="6" type="noConversion"/>
  </si>
  <si>
    <t>芭蕾教室接待員</t>
    <phoneticPr fontId="6" type="noConversion"/>
  </si>
  <si>
    <t>「騎士與玫瑰」芭蕾舞舞者徵選會海報</t>
    <phoneticPr fontId="6" type="noConversion"/>
  </si>
  <si>
    <t>青銅燭台掉地上摔壞貌</t>
    <phoneticPr fontId="6" type="noConversion"/>
  </si>
  <si>
    <t>藝術館窗戶從外向內破開</t>
    <phoneticPr fontId="6" type="noConversion"/>
  </si>
  <si>
    <t>巴特婁從窗外跳進來護住奇米</t>
    <phoneticPr fontId="6" type="noConversion"/>
  </si>
  <si>
    <t>奇米</t>
    <phoneticPr fontId="6" type="noConversion"/>
  </si>
  <si>
    <t>要好好照顧藝術館，別搗亂知道嗎？</t>
    <phoneticPr fontId="6" type="noConversion"/>
  </si>
  <si>
    <t>沒時間解釋了咕，妳的《繆思筆記本》呢？</t>
    <phoneticPr fontId="6" type="noConversion"/>
  </si>
  <si>
    <t>妳還不知道，妳就是拯救藝術的關鍵……</t>
    <phoneticPr fontId="6" type="noConversion"/>
  </si>
  <si>
    <t>如果可以，我希望能在旁邊協助妳。</t>
    <phoneticPr fontId="6" type="noConversion"/>
  </si>
  <si>
    <t>只是，沒時間了。</t>
    <phoneticPr fontId="6" type="noConversion"/>
  </si>
  <si>
    <t>現在……還不行。我會交待助理收起來。</t>
    <phoneticPr fontId="6" type="noConversion"/>
  </si>
  <si>
    <t>對不起啦！</t>
    <phoneticPr fontId="6" type="noConversion"/>
  </si>
  <si>
    <r>
      <t>咕咕……</t>
    </r>
    <r>
      <rPr>
        <sz val="12"/>
        <color rgb="FFFF0000"/>
        <rFont val="微軟正黑體"/>
        <family val="2"/>
        <charset val="136"/>
      </rPr>
      <t>跟班？真沒禮貌，我可是守護精靈。</t>
    </r>
    <phoneticPr fontId="6" type="noConversion"/>
  </si>
  <si>
    <t>奇米</t>
    <phoneticPr fontId="6" type="noConversion"/>
  </si>
  <si>
    <t>舞蹈教室的邂逅</t>
    <phoneticPr fontId="6" type="noConversion"/>
  </si>
  <si>
    <t>不速之客</t>
    <phoneticPr fontId="6" type="noConversion"/>
  </si>
  <si>
    <t>……應該沒人看到吧？</t>
    <phoneticPr fontId="6" type="noConversion"/>
  </si>
  <si>
    <t>代理館長該做的事</t>
    <phoneticPr fontId="6" type="noConversion"/>
  </si>
  <si>
    <t>生日禮物……放在哪裡呢？</t>
    <phoneticPr fontId="6" type="noConversion"/>
  </si>
  <si>
    <t>不快點下樓，待會又會被德瑞克嘲笑。</t>
    <phoneticPr fontId="6" type="noConversion"/>
  </si>
  <si>
    <t>咕……咕咕咕！我才不是跟班或寵物，你們太小看我了！</t>
    <phoneticPr fontId="6" type="noConversion"/>
  </si>
  <si>
    <t>呃……呵～其實我是要去找可以吸引人潮的展覽品啦。</t>
    <phoneticPr fontId="6" type="noConversion"/>
  </si>
  <si>
    <t>呃……你想笑就笑吧。都是亞瑟出的蠢主意。</t>
    <phoneticPr fontId="6" type="noConversion"/>
  </si>
  <si>
    <t>你竟然對藝術品做這種事！</t>
    <phoneticPr fontId="6" type="noConversion"/>
  </si>
  <si>
    <t>奇米內心話</t>
  </si>
  <si>
    <t>奇米內心話</t>
    <phoneticPr fontId="6" type="noConversion"/>
  </si>
  <si>
    <t>（霍伯特最喜歡的青銅燭台竟然被摔斷了。）</t>
    <phoneticPr fontId="6" type="noConversion"/>
  </si>
  <si>
    <t>霍伯特</t>
  </si>
  <si>
    <t>（我錯了，德瑞克一找到機會就會吐槽我！連生日也不放過。）</t>
    <phoneticPr fontId="6" type="noConversion"/>
  </si>
  <si>
    <t>（連臉上也有？！是作畫時不小心抹到的嗎？）</t>
    <phoneticPr fontId="6" type="noConversion"/>
  </si>
  <si>
    <t>（顯然，德瑞克聽不懂亞瑟說的話。）</t>
    <phoneticPr fontId="6" type="noConversion"/>
  </si>
  <si>
    <t>（聽起來很厲害，不過這樣的大人物來到我們藝術館要做什麼呢？）</t>
    <phoneticPr fontId="6" type="noConversion"/>
  </si>
  <si>
    <t>（呃？這麼突然的投降？我一時之間不知道該繼續生氣還是收下道歉。）</t>
    <phoneticPr fontId="6" type="noConversion"/>
  </si>
  <si>
    <t>接待員</t>
  </si>
  <si>
    <t>娜塔莉</t>
  </si>
  <si>
    <t>（氣氛越來越僵了……我得想個話題轉換一下氣氛。）</t>
    <phoneticPr fontId="6" type="noConversion"/>
  </si>
  <si>
    <t>（雖然答應要為藝術館尋找新展品，但我一點信心也沒有。）</t>
    <phoneticPr fontId="6" type="noConversion"/>
  </si>
  <si>
    <t>（人們對古典藝術品已經不感興趣了嗎？我真的能找到受歡迎的藝術品嗎？）</t>
    <phoneticPr fontId="6" type="noConversion"/>
  </si>
  <si>
    <t>小偷</t>
  </si>
  <si>
    <t>尚</t>
  </si>
  <si>
    <t>0429新增</t>
    <phoneticPr fontId="6" type="noConversion"/>
  </si>
  <si>
    <t>我連忙衝向大門口，而大門正好被推開，我迎面撞入一名男子的懷裡。</t>
    <phoneticPr fontId="6" type="noConversion"/>
  </si>
  <si>
    <t>那一瞬間《繆思筆記本》發出了微光，卻無人知曉。</t>
    <phoneticPr fontId="6" type="noConversion"/>
  </si>
  <si>
    <t>館長出差去了，這位是我們的代理館長—[PLAYER]！</t>
    <phoneticPr fontId="6" type="noConversion"/>
  </si>
  <si>
    <t>表情</t>
    <phoneticPr fontId="6" type="noConversion"/>
  </si>
  <si>
    <t>主角表情</t>
    <phoneticPr fontId="6" type="noConversion"/>
  </si>
  <si>
    <t>一般</t>
    <phoneticPr fontId="6" type="noConversion"/>
  </si>
  <si>
    <t>生氣</t>
    <phoneticPr fontId="6" type="noConversion"/>
  </si>
  <si>
    <t>開心</t>
    <phoneticPr fontId="6" type="noConversion"/>
  </si>
  <si>
    <t>難過</t>
    <phoneticPr fontId="6" type="noConversion"/>
  </si>
  <si>
    <t>驚嚇</t>
    <phoneticPr fontId="6" type="noConversion"/>
  </si>
  <si>
    <t>害羞</t>
    <phoneticPr fontId="6" type="noConversion"/>
  </si>
  <si>
    <t>代碼</t>
    <phoneticPr fontId="6" type="noConversion"/>
  </si>
  <si>
    <t>表情</t>
    <phoneticPr fontId="6" type="noConversion"/>
  </si>
  <si>
    <t xml:space="preserve">PlayAnim(10209002,Happy); </t>
    <phoneticPr fontId="6" type="noConversion"/>
  </si>
  <si>
    <t xml:space="preserve">PlayAnim(NPC的GID,Happy); </t>
    <phoneticPr fontId="6" type="noConversion"/>
  </si>
  <si>
    <t xml:space="preserve">PlayAnim(NPC的GID,Idle); </t>
    <phoneticPr fontId="6" type="noConversion"/>
  </si>
  <si>
    <t xml:space="preserve">PlayAnim(NPC的GID,Angry); </t>
    <phoneticPr fontId="6" type="noConversion"/>
  </si>
  <si>
    <t xml:space="preserve">PlayAnim(NPC的GID,Sad); </t>
    <phoneticPr fontId="6" type="noConversion"/>
  </si>
  <si>
    <t xml:space="preserve">PlayAnim(NPC的GID,Shock); </t>
    <phoneticPr fontId="6" type="noConversion"/>
  </si>
  <si>
    <t xml:space="preserve">PlayAnim(NPC的GID,Shy); </t>
    <phoneticPr fontId="6" type="noConversion"/>
  </si>
  <si>
    <t>取名功能</t>
    <phoneticPr fontId="6" type="noConversion"/>
  </si>
  <si>
    <t>表情代碼</t>
    <phoneticPr fontId="6" type="noConversion"/>
  </si>
  <si>
    <t>voice編號</t>
    <phoneticPr fontId="6" type="noConversion"/>
  </si>
  <si>
    <t>角色姓名對照（程式不讀）</t>
  </si>
  <si>
    <t>NPC ID
流水號：10200000-10299999
角色：10201000-10201999
小怪：10202000-10202999
精英：10203000-10203999
Boss：10204000-10204999
劇情NPC：10209000-10209999</t>
  </si>
  <si>
    <t>gid</t>
  </si>
  <si>
    <t>DWORD</t>
  </si>
  <si>
    <t>CS</t>
  </si>
  <si>
    <t>海斗</t>
  </si>
  <si>
    <t>連恩</t>
  </si>
  <si>
    <t>洛斯</t>
  </si>
  <si>
    <t>流浪兒</t>
  </si>
  <si>
    <t>草地上的聖母</t>
  </si>
  <si>
    <t>歐洛戰神像</t>
  </si>
  <si>
    <t>雨神特勒洛克像</t>
  </si>
  <si>
    <t>死者之書</t>
  </si>
  <si>
    <t>巴特農神殿</t>
  </si>
  <si>
    <t>擲鐵餅者</t>
  </si>
  <si>
    <t>使神漢彌士與幼年的酒神戴奧尼西斯</t>
  </si>
  <si>
    <t>勞孔父子群像</t>
  </si>
  <si>
    <t>羅馬競技場</t>
  </si>
  <si>
    <t>有翼的獅子</t>
  </si>
  <si>
    <t>諾坦普頓夏郡教堂</t>
  </si>
  <si>
    <t>格洛斯特大教堂的燭台</t>
  </si>
  <si>
    <t>維納斯的誕生</t>
  </si>
  <si>
    <t>蒙娜麗莎</t>
  </si>
  <si>
    <t>麥可里像</t>
  </si>
  <si>
    <t>宮女</t>
  </si>
  <si>
    <t>聖女泰瑞莎的幻象</t>
  </si>
  <si>
    <t>維也納望樓</t>
  </si>
  <si>
    <t>阿拉伯幻想</t>
  </si>
  <si>
    <t>拾穗者</t>
  </si>
  <si>
    <t>人物雕刻</t>
  </si>
  <si>
    <t>兵馬俑</t>
  </si>
  <si>
    <t>馴悍記</t>
  </si>
  <si>
    <t>參孫與達莉拉</t>
  </si>
  <si>
    <t>吶喊</t>
  </si>
  <si>
    <t>大衛像全名</t>
  </si>
  <si>
    <t>歌劇魅影</t>
  </si>
  <si>
    <t>吉思夢妲</t>
  </si>
  <si>
    <t>月光下的羊欄</t>
  </si>
  <si>
    <t>星夜</t>
  </si>
  <si>
    <t>斯芬克斯獅身人面像</t>
  </si>
  <si>
    <t>楔形文字泥板</t>
  </si>
  <si>
    <t>漢摩拉比法典碑</t>
  </si>
  <si>
    <t>貝多芬命運交響曲</t>
  </si>
  <si>
    <t>貝多芬歡樂頌</t>
  </si>
  <si>
    <t>氣球狗</t>
  </si>
  <si>
    <t>創世紀</t>
  </si>
  <si>
    <t>圖坦卡門黃金面具</t>
  </si>
  <si>
    <t>水晶骷髏頭</t>
  </si>
  <si>
    <t>清明上河圖</t>
  </si>
  <si>
    <t>快雪時晴帖</t>
  </si>
  <si>
    <t>我</t>
  </si>
  <si>
    <t>迪莉婭</t>
  </si>
  <si>
    <t>黑衣人</t>
  </si>
  <si>
    <t>滝崎家僕1</t>
    <phoneticPr fontId="22" type="noConversion"/>
  </si>
  <si>
    <t>滝崎家僕2</t>
  </si>
  <si>
    <t>老先生</t>
  </si>
  <si>
    <t>NPC編號</t>
    <phoneticPr fontId="6" type="noConversion"/>
  </si>
  <si>
    <t>0001</t>
  </si>
  <si>
    <t>0101</t>
    <phoneticPr fontId="6" type="noConversion"/>
  </si>
  <si>
    <t>角色</t>
    <phoneticPr fontId="6" type="noConversion"/>
  </si>
  <si>
    <t>幾個人</t>
    <phoneticPr fontId="6" type="noConversion"/>
  </si>
  <si>
    <t>第一章全出場人物</t>
    <phoneticPr fontId="6" type="noConversion"/>
  </si>
  <si>
    <t>其他指令編號</t>
    <phoneticPr fontId="6" type="noConversion"/>
  </si>
  <si>
    <t>0102</t>
    <phoneticPr fontId="6" type="noConversion"/>
  </si>
  <si>
    <t>亞瑟好嚴格</t>
  </si>
  <si>
    <t>1.移除句子中動作的描述，如（翻找）、（左右張望），用以和心裡話區分，如需表現動作，則改以旁白說明。
2.將內心話的對白用（)括號起來表示。並將發話者改為奇米內心話，用以分辨。
3.加上主角表情編輯用指令。
4.加上voice編號、NPC編號。</t>
    <phoneticPr fontId="6" type="noConversion"/>
  </si>
  <si>
    <t>0104</t>
    <phoneticPr fontId="6" type="noConversion"/>
  </si>
  <si>
    <t>0105</t>
    <phoneticPr fontId="6" type="noConversion"/>
  </si>
  <si>
    <t>0107</t>
    <phoneticPr fontId="6" type="noConversion"/>
  </si>
  <si>
    <t>0108</t>
    <phoneticPr fontId="6" type="noConversion"/>
  </si>
  <si>
    <t>0110</t>
    <phoneticPr fontId="6" type="noConversion"/>
  </si>
  <si>
    <t>https://trello.com/c/fBcl503o 主角表情圖看這</t>
  </si>
  <si>
    <t>SetEmotion(Idle);</t>
  </si>
  <si>
    <t>SetEmotion(Idle);</t>
    <phoneticPr fontId="6" type="noConversion"/>
  </si>
  <si>
    <t>SetEmotion(Angry);</t>
  </si>
  <si>
    <t>SetEmotion(Angry);</t>
    <phoneticPr fontId="6" type="noConversion"/>
  </si>
  <si>
    <t>SetEmotion(Happy);</t>
  </si>
  <si>
    <t>SetEmotion(Happy);</t>
    <phoneticPr fontId="6" type="noConversion"/>
  </si>
  <si>
    <t>SetEmotion(Sad);</t>
  </si>
  <si>
    <t>SetEmotion(Sad);</t>
    <phoneticPr fontId="6" type="noConversion"/>
  </si>
  <si>
    <t>SetEmotion(Shock);</t>
  </si>
  <si>
    <t>SetEmotion(Shock);</t>
    <phoneticPr fontId="6" type="noConversion"/>
  </si>
  <si>
    <t>SetEmotion(Shy);</t>
  </si>
  <si>
    <t>SetEmotion(Shy);</t>
    <phoneticPr fontId="6" type="noConversion"/>
  </si>
  <si>
    <t>SetEmotion(Shock);</t>
    <phoneticPr fontId="6" type="noConversion"/>
  </si>
  <si>
    <t>SetEmotion(Idle);</t>
    <phoneticPr fontId="6" type="noConversion"/>
  </si>
  <si>
    <t>SetEmotion(Shy);</t>
    <phoneticPr fontId="6" type="noConversion"/>
  </si>
  <si>
    <t>SetEmotion(Sad);</t>
    <phoneticPr fontId="6" type="noConversion"/>
  </si>
  <si>
    <t>SetEmotion(Happy);</t>
    <phoneticPr fontId="6" type="noConversion"/>
  </si>
  <si>
    <t>SetEmotion(Happy);</t>
    <phoneticPr fontId="6" type="noConversion"/>
  </si>
  <si>
    <t>PlayAnim(10201000,Happy);</t>
    <phoneticPr fontId="6" type="noConversion"/>
  </si>
  <si>
    <t>PlayAnim(10201000,Idle);</t>
    <phoneticPr fontId="6" type="noConversion"/>
  </si>
  <si>
    <t>SetEmotion(Idle);</t>
    <phoneticPr fontId="6" type="noConversion"/>
  </si>
  <si>
    <t>SetEmotion(Shock);</t>
    <phoneticPr fontId="6" type="noConversion"/>
  </si>
  <si>
    <t>SetEmotion(Shy);</t>
    <phoneticPr fontId="6" type="noConversion"/>
  </si>
  <si>
    <t>PlayAnim(10201006,Sad);</t>
    <phoneticPr fontId="6" type="noConversion"/>
  </si>
  <si>
    <t>PlayAnim(10201006,Happy);</t>
    <phoneticPr fontId="6" type="noConversion"/>
  </si>
  <si>
    <t>PlayAnim(10201006,Idle);</t>
    <phoneticPr fontId="6" type="noConversion"/>
  </si>
  <si>
    <t>PlayAnim(10201006,Angry);</t>
    <phoneticPr fontId="6" type="noConversion"/>
  </si>
  <si>
    <t>SetEmotion(Sad);</t>
    <phoneticPr fontId="6" type="noConversion"/>
  </si>
  <si>
    <t>《繆思筆記本》彷彿感知娜塔莉的心情，微光瞬間黯淡了下來。</t>
    <phoneticPr fontId="6" type="noConversion"/>
  </si>
  <si>
    <t>[PLAYER]！怎麼樣？有發現藝品之靈嗎？</t>
    <phoneticPr fontId="6" type="noConversion"/>
  </si>
  <si>
    <t>PlayAnim(10201000,Angry);</t>
    <phoneticPr fontId="6" type="noConversion"/>
  </si>
  <si>
    <t>藝術館走廊（夜）</t>
    <phoneticPr fontId="6" type="noConversion"/>
  </si>
  <si>
    <t>米粒+</t>
    <phoneticPr fontId="6" type="noConversion"/>
  </si>
  <si>
    <t>SetEmotion(Angry);</t>
    <phoneticPr fontId="6" type="noConversion"/>
  </si>
  <si>
    <t xml:space="preserve">PlayAnim(10201000,Sad); </t>
  </si>
  <si>
    <t xml:space="preserve">PlayAnim(10201000,Idle); </t>
  </si>
  <si>
    <t xml:space="preserve">PlayAnim(10201000,Shock); </t>
  </si>
  <si>
    <t xml:space="preserve">PlayAnim(10201000,Happy); </t>
  </si>
  <si>
    <t xml:space="preserve">PlayAnim(10201000,Happy);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</si>
</sst>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微軟正黑體"/>
      <family val="2"/>
      <charset val="136"/>
    </font>
    <font>
      <sz val="12"/>
      <color rgb="FF000000"/>
      <name val="微軟正黑體"/>
      <family val="2"/>
      <charset val="136"/>
    </font>
    <font>
      <sz val="12"/>
      <color theme="1"/>
      <name val="微軟正黑體"/>
      <family val="2"/>
      <charset val="136"/>
    </font>
    <font>
      <sz val="12"/>
      <color rgb="FFFF0000"/>
      <name val="微軟正黑體"/>
      <family val="2"/>
      <charset val="136"/>
    </font>
    <font>
      <sz val="12"/>
      <name val="微軟正黑體"/>
      <family val="2"/>
      <charset val="136"/>
    </font>
    <font>
      <b/>
      <sz val="12"/>
      <name val="微軟正黑體"/>
      <family val="2"/>
      <charset val="136"/>
    </font>
    <font>
      <sz val="12"/>
      <color theme="8" tint="-0.249977111117893"/>
      <name val="微軟正黑體"/>
      <family val="2"/>
      <charset val="136"/>
    </font>
    <font>
      <sz val="12"/>
      <color rgb="FF0070C0"/>
      <name val="微軟正黑體"/>
      <family val="2"/>
      <charset val="136"/>
    </font>
    <font>
      <sz val="9"/>
      <name val="微軟正黑體"/>
      <family val="2"/>
      <charset val="136"/>
    </font>
    <font>
      <sz val="12"/>
      <color theme="0"/>
      <name val="微軟正黑體"/>
      <family val="2"/>
      <charset val="136"/>
    </font>
    <font>
      <b/>
      <sz val="12"/>
      <color rgb="FF000000"/>
      <name val="微軟正黑體"/>
      <family val="2"/>
      <charset val="136"/>
    </font>
    <font>
      <u/>
      <sz val="11"/>
      <color theme="10"/>
      <name val="新細明體"/>
      <family val="2"/>
      <scheme val="minor"/>
    </font>
    <font>
      <sz val="12"/>
      <color theme="8"/>
      <name val="微軟正黑體"/>
      <family val="2"/>
      <charset val="136"/>
    </font>
    <font>
      <sz val="10"/>
      <color rgb="FF000000"/>
      <name val="Arial"/>
      <family val="2"/>
    </font>
    <font>
      <b/>
      <sz val="12"/>
      <color theme="0"/>
      <name val="微軟正黑體"/>
      <family val="2"/>
      <charset val="136"/>
    </font>
    <font>
      <sz val="9"/>
      <name val="新細明體"/>
      <family val="2"/>
      <charset val="136"/>
      <scheme val="minor"/>
    </font>
    <font>
      <sz val="11"/>
      <color rgb="FFFF0000"/>
      <name val="新細明體"/>
      <family val="1"/>
      <charset val="136"/>
      <scheme val="minor"/>
    </font>
    <font>
      <sz val="10"/>
      <name val="微軟正黑體"/>
      <family val="2"/>
      <charset val="136"/>
    </font>
    <font>
      <sz val="12"/>
      <color theme="1"/>
      <name val="新細明體"/>
      <family val="2"/>
      <scheme val="minor"/>
    </font>
    <font>
      <sz val="12"/>
      <color rgb="FF00B050"/>
      <name val="微軟正黑體"/>
      <family val="2"/>
      <charset val="136"/>
    </font>
    <font>
      <sz val="9"/>
      <name val="細明體"/>
      <family val="3"/>
      <charset val="136"/>
    </font>
    <font>
      <sz val="10"/>
      <color theme="0" tint="-0.34998626667073579"/>
      <name val="微軟正黑體"/>
      <family val="2"/>
      <charset val="136"/>
    </font>
    <font>
      <sz val="8"/>
      <color theme="0" tint="-0.34998626667073579"/>
      <name val="微軟正黑體"/>
      <family val="2"/>
      <charset val="136"/>
    </font>
    <font>
      <sz val="12"/>
      <color theme="1"/>
      <name val="細明體"/>
      <family val="3"/>
      <charset val="136"/>
    </font>
    <font>
      <sz val="12"/>
      <name val="Microsoft JhengHei"/>
      <family val="2"/>
      <charset val="136"/>
    </font>
    <font>
      <sz val="12"/>
      <color rgb="FF2F5496"/>
      <name val="Microsoft JhengHei"/>
      <family val="2"/>
      <charset val="136"/>
    </font>
    <font>
      <sz val="12"/>
      <color rgb="FF2F5496"/>
      <name val="微軟正黑體"/>
      <family val="2"/>
      <charset val="136"/>
    </font>
    <font>
      <sz val="11"/>
      <name val="微軟正黑體"/>
      <family val="2"/>
      <charset val="136"/>
    </font>
    <font>
      <b/>
      <sz val="14"/>
      <color theme="1"/>
      <name val="新細明體"/>
      <family val="1"/>
      <charset val="136"/>
      <scheme val="minor"/>
    </font>
    <font>
      <sz val="11"/>
      <color rgb="FFFF0000"/>
      <name val="新細明體"/>
      <family val="2"/>
      <scheme val="minor"/>
    </font>
    <font>
      <sz val="12"/>
      <color theme="0"/>
      <name val="微软雅黑"/>
      <family val="2"/>
      <charset val="134"/>
    </font>
    <font>
      <sz val="12"/>
      <color rgb="FF000000"/>
      <name val="微软雅黑"/>
      <family val="2"/>
      <charset val="134"/>
    </font>
    <font>
      <sz val="15"/>
      <color rgb="FF000000"/>
      <name val="微软雅黑"/>
      <family val="2"/>
      <charset val="134"/>
    </font>
    <font>
      <sz val="10"/>
      <color theme="1"/>
      <name val="新細明體"/>
      <family val="2"/>
      <scheme val="minor"/>
    </font>
    <font>
      <sz val="10"/>
      <color theme="1"/>
      <name val="微軟正黑體"/>
      <family val="2"/>
      <charset val="136"/>
    </font>
    <font>
      <b/>
      <sz val="10"/>
      <name val="微軟正黑體"/>
      <family val="2"/>
      <charset val="136"/>
    </font>
    <font>
      <sz val="10"/>
      <color theme="8"/>
      <name val="微軟正黑體"/>
      <family val="2"/>
      <charset val="136"/>
    </font>
    <font>
      <sz val="10"/>
      <color rgb="FF0070C0"/>
      <name val="微軟正黑體"/>
      <family val="2"/>
      <charset val="136"/>
    </font>
    <font>
      <sz val="10"/>
      <color rgb="FF000000"/>
      <name val="微軟正黑體"/>
      <family val="2"/>
      <charset val="136"/>
    </font>
    <font>
      <sz val="10"/>
      <color theme="8" tint="-0.249977111117893"/>
      <name val="微軟正黑體"/>
      <family val="2"/>
      <charset val="136"/>
    </font>
    <font>
      <sz val="10"/>
      <color rgb="FFFF0000"/>
      <name val="微軟正黑體"/>
      <family val="2"/>
      <charset val="136"/>
    </font>
    <font>
      <sz val="10"/>
      <color rgb="FF4472C4"/>
      <name val="微軟正黑體"/>
      <family val="2"/>
      <charset val="136"/>
    </font>
    <font>
      <sz val="10"/>
      <color rgb="FF2F5496"/>
      <name val="微軟正黑體"/>
      <family val="2"/>
      <charset val="136"/>
    </font>
    <font>
      <sz val="12"/>
      <color theme="9"/>
      <name val="微軟正黑體"/>
      <family val="2"/>
      <charset val="136"/>
    </font>
  </fonts>
  <fills count="22">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EF2CB"/>
        <bgColor indexed="64"/>
      </patternFill>
    </fill>
    <fill>
      <patternFill patternType="solid">
        <fgColor rgb="FFFEF2CB"/>
        <bgColor rgb="FFFEF2CB"/>
      </patternFill>
    </fill>
    <fill>
      <patternFill patternType="solid">
        <fgColor rgb="FFFFFFFF"/>
        <bgColor rgb="FFFFFFFF"/>
      </patternFill>
    </fill>
    <fill>
      <patternFill patternType="solid">
        <fgColor theme="5" tint="0.79998168889431442"/>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3"/>
        <bgColor indexed="64"/>
      </patternFill>
    </fill>
  </fills>
  <borders count="16">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right/>
      <top style="thin">
        <color theme="0"/>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FFFFFF"/>
      </top>
      <bottom style="medium">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theme="0"/>
      </right>
      <top/>
      <bottom style="thin">
        <color theme="0"/>
      </bottom>
      <diagonal/>
    </border>
  </borders>
  <cellStyleXfs count="3">
    <xf numFmtId="0" fontId="0" fillId="0" borderId="0"/>
    <xf numFmtId="0" fontId="18" fillId="0" borderId="0" applyNumberFormat="0" applyFill="0" applyBorder="0" applyAlignment="0" applyProtection="0"/>
    <xf numFmtId="0" fontId="20" fillId="0" borderId="0"/>
  </cellStyleXfs>
  <cellXfs count="371">
    <xf numFmtId="0" fontId="0" fillId="0" borderId="0" xfId="0"/>
    <xf numFmtId="0" fontId="8" fillId="2" borderId="1" xfId="0" applyFont="1" applyFill="1" applyBorder="1" applyAlignment="1">
      <alignment vertical="center" wrapText="1"/>
    </xf>
    <xf numFmtId="0" fontId="11" fillId="0" borderId="1" xfId="0" applyFont="1" applyBorder="1"/>
    <xf numFmtId="0" fontId="11" fillId="4" borderId="1" xfId="0" applyFont="1" applyFill="1" applyBorder="1"/>
    <xf numFmtId="0" fontId="11" fillId="0" borderId="1" xfId="0" applyFont="1" applyBorder="1" applyAlignment="1">
      <alignment horizontal="right" vertical="center"/>
    </xf>
    <xf numFmtId="0" fontId="0" fillId="6" borderId="1" xfId="0" applyFill="1" applyBorder="1"/>
    <xf numFmtId="0" fontId="9" fillId="5" borderId="1" xfId="0" applyFont="1" applyFill="1" applyBorder="1" applyAlignment="1">
      <alignment horizontal="center" vertical="center"/>
    </xf>
    <xf numFmtId="0" fontId="9" fillId="7" borderId="1" xfId="0" applyFont="1" applyFill="1" applyBorder="1" applyAlignment="1">
      <alignment horizontal="center" vertical="center"/>
    </xf>
    <xf numFmtId="0" fontId="7" fillId="5" borderId="1" xfId="0" applyFont="1" applyFill="1" applyBorder="1" applyAlignment="1">
      <alignment horizontal="center" vertical="center"/>
    </xf>
    <xf numFmtId="0" fontId="9" fillId="5" borderId="1" xfId="0" applyFont="1" applyFill="1" applyBorder="1" applyAlignment="1">
      <alignment horizontal="center"/>
    </xf>
    <xf numFmtId="0" fontId="11" fillId="0" borderId="1" xfId="0" applyFont="1" applyBorder="1" applyAlignment="1">
      <alignment horizontal="left"/>
    </xf>
    <xf numFmtId="0" fontId="11" fillId="4" borderId="1" xfId="0" applyFont="1" applyFill="1" applyBorder="1" applyAlignment="1">
      <alignment horizontal="left"/>
    </xf>
    <xf numFmtId="0" fontId="9" fillId="7" borderId="1" xfId="0" applyFont="1" applyFill="1" applyBorder="1" applyAlignment="1">
      <alignment horizontal="left" vertical="center"/>
    </xf>
    <xf numFmtId="0" fontId="7" fillId="5" borderId="1" xfId="0" applyFont="1" applyFill="1" applyBorder="1" applyAlignment="1">
      <alignment horizontal="left" vertical="center"/>
    </xf>
    <xf numFmtId="0" fontId="0" fillId="5" borderId="1" xfId="0" applyFill="1" applyBorder="1" applyAlignment="1">
      <alignment horizontal="left"/>
    </xf>
    <xf numFmtId="0" fontId="9" fillId="5" borderId="1" xfId="0" applyFont="1" applyFill="1" applyBorder="1" applyAlignment="1">
      <alignment horizontal="left" vertical="center"/>
    </xf>
    <xf numFmtId="0" fontId="13" fillId="5" borderId="5" xfId="0" applyFont="1" applyFill="1" applyBorder="1" applyAlignment="1">
      <alignment horizontal="right" vertical="top"/>
    </xf>
    <xf numFmtId="0" fontId="13" fillId="5" borderId="3" xfId="0" applyFont="1" applyFill="1" applyBorder="1" applyAlignment="1">
      <alignment horizontal="right" vertical="top"/>
    </xf>
    <xf numFmtId="0" fontId="8" fillId="3" borderId="1" xfId="0" applyFont="1" applyFill="1" applyBorder="1" applyAlignment="1">
      <alignment vertical="center" wrapText="1"/>
    </xf>
    <xf numFmtId="0" fontId="11" fillId="5" borderId="2" xfId="0" applyFont="1" applyFill="1" applyBorder="1" applyAlignment="1">
      <alignment vertical="top"/>
    </xf>
    <xf numFmtId="0" fontId="11" fillId="5" borderId="5" xfId="0" applyFont="1" applyFill="1" applyBorder="1" applyAlignment="1">
      <alignment vertical="top"/>
    </xf>
    <xf numFmtId="0" fontId="11" fillId="5" borderId="3"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horizontal="left" vertical="top"/>
    </xf>
    <xf numFmtId="0" fontId="14" fillId="5" borderId="5" xfId="0" applyFont="1" applyFill="1" applyBorder="1" applyAlignment="1">
      <alignment vertical="top"/>
    </xf>
    <xf numFmtId="0" fontId="14" fillId="5" borderId="3" xfId="0" applyFont="1" applyFill="1" applyBorder="1" applyAlignment="1">
      <alignment vertical="top"/>
    </xf>
    <xf numFmtId="0" fontId="13" fillId="5" borderId="3" xfId="0" applyFont="1" applyFill="1" applyBorder="1" applyAlignment="1">
      <alignment vertical="top"/>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3" xfId="0" applyFont="1" applyFill="1" applyBorder="1" applyAlignment="1">
      <alignment vertical="center" wrapText="1"/>
    </xf>
    <xf numFmtId="49" fontId="8" fillId="2" borderId="1" xfId="0" applyNumberFormat="1" applyFont="1" applyFill="1" applyBorder="1" applyAlignment="1">
      <alignment vertical="center" wrapText="1"/>
    </xf>
    <xf numFmtId="49" fontId="8" fillId="3" borderId="1" xfId="0" applyNumberFormat="1" applyFont="1" applyFill="1" applyBorder="1" applyAlignment="1">
      <alignment vertical="center" wrapText="1"/>
    </xf>
    <xf numFmtId="49" fontId="8" fillId="3" borderId="2" xfId="0" applyNumberFormat="1" applyFont="1" applyFill="1" applyBorder="1" applyAlignment="1">
      <alignment vertical="center"/>
    </xf>
    <xf numFmtId="49" fontId="8" fillId="3" borderId="5" xfId="0" applyNumberFormat="1" applyFont="1" applyFill="1" applyBorder="1" applyAlignment="1">
      <alignment vertical="center" wrapText="1"/>
    </xf>
    <xf numFmtId="49" fontId="8" fillId="3" borderId="3" xfId="0" applyNumberFormat="1" applyFont="1" applyFill="1" applyBorder="1" applyAlignment="1">
      <alignment vertical="center" wrapText="1"/>
    </xf>
    <xf numFmtId="49" fontId="11" fillId="0" borderId="1" xfId="0" applyNumberFormat="1" applyFont="1" applyBorder="1" applyAlignment="1">
      <alignment vertical="center"/>
    </xf>
    <xf numFmtId="49" fontId="8" fillId="0" borderId="1" xfId="0" applyNumberFormat="1" applyFont="1" applyBorder="1" applyAlignment="1">
      <alignment vertical="center"/>
    </xf>
    <xf numFmtId="49" fontId="5" fillId="0" borderId="1" xfId="0" applyNumberFormat="1" applyFont="1" applyBorder="1" applyAlignment="1">
      <alignment vertical="center"/>
    </xf>
    <xf numFmtId="49" fontId="16" fillId="0" borderId="2" xfId="0" applyNumberFormat="1" applyFont="1" applyBorder="1"/>
    <xf numFmtId="49" fontId="17" fillId="0" borderId="1" xfId="0" applyNumberFormat="1" applyFont="1" applyBorder="1" applyAlignment="1">
      <alignment vertical="center"/>
    </xf>
    <xf numFmtId="49" fontId="5" fillId="0" borderId="1" xfId="0" applyNumberFormat="1" applyFont="1" applyBorder="1"/>
    <xf numFmtId="49" fontId="16" fillId="0" borderId="3" xfId="0" applyNumberFormat="1" applyFont="1" applyBorder="1"/>
    <xf numFmtId="49" fontId="16" fillId="0" borderId="1" xfId="0" applyNumberFormat="1" applyFont="1" applyBorder="1"/>
    <xf numFmtId="49" fontId="11" fillId="0" borderId="2" xfId="0" applyNumberFormat="1" applyFont="1" applyBorder="1"/>
    <xf numFmtId="49" fontId="11" fillId="0" borderId="1" xfId="0" applyNumberFormat="1" applyFont="1" applyBorder="1"/>
    <xf numFmtId="49" fontId="11" fillId="0" borderId="3" xfId="0" applyNumberFormat="1" applyFont="1" applyBorder="1"/>
    <xf numFmtId="49" fontId="16" fillId="0" borderId="4" xfId="0" applyNumberFormat="1" applyFont="1" applyBorder="1"/>
    <xf numFmtId="49" fontId="8" fillId="3" borderId="2" xfId="0" applyNumberFormat="1" applyFont="1" applyFill="1" applyBorder="1" applyAlignment="1">
      <alignment vertical="center" wrapText="1"/>
    </xf>
    <xf numFmtId="49" fontId="12" fillId="0" borderId="1" xfId="0" applyNumberFormat="1" applyFont="1" applyBorder="1"/>
    <xf numFmtId="49" fontId="11" fillId="2" borderId="1" xfId="0" applyNumberFormat="1" applyFont="1" applyFill="1" applyBorder="1" applyAlignment="1">
      <alignment vertical="center" wrapText="1"/>
    </xf>
    <xf numFmtId="49" fontId="11" fillId="3" borderId="1" xfId="0" applyNumberFormat="1" applyFont="1" applyFill="1" applyBorder="1" applyAlignment="1">
      <alignment vertical="center" wrapText="1"/>
    </xf>
    <xf numFmtId="49" fontId="11" fillId="3" borderId="1" xfId="0" applyNumberFormat="1" applyFont="1" applyFill="1" applyBorder="1" applyAlignment="1">
      <alignment vertical="center"/>
    </xf>
    <xf numFmtId="0" fontId="10" fillId="0" borderId="2" xfId="0" applyFont="1" applyBorder="1" applyAlignment="1"/>
    <xf numFmtId="0" fontId="10" fillId="0" borderId="3" xfId="0" applyFont="1" applyBorder="1" applyAlignment="1"/>
    <xf numFmtId="0" fontId="18" fillId="6" borderId="1" xfId="1" applyFill="1" applyBorder="1"/>
    <xf numFmtId="0" fontId="11" fillId="5" borderId="5" xfId="0" applyFont="1" applyFill="1" applyBorder="1" applyAlignment="1"/>
    <xf numFmtId="0" fontId="11" fillId="5" borderId="3" xfId="0" applyFont="1" applyFill="1" applyBorder="1" applyAlignment="1"/>
    <xf numFmtId="0" fontId="19" fillId="0" borderId="1" xfId="0" applyFont="1" applyBorder="1" applyAlignment="1">
      <alignment horizontal="right" vertical="center"/>
    </xf>
    <xf numFmtId="0" fontId="19" fillId="5" borderId="2" xfId="0" applyFont="1" applyFill="1" applyBorder="1" applyAlignment="1">
      <alignment vertical="top"/>
    </xf>
    <xf numFmtId="0" fontId="13" fillId="5" borderId="1" xfId="0" applyFont="1" applyFill="1" applyBorder="1" applyAlignment="1">
      <alignment horizontal="left"/>
    </xf>
    <xf numFmtId="0" fontId="11" fillId="5" borderId="3" xfId="0" applyFont="1" applyFill="1" applyBorder="1" applyAlignment="1">
      <alignment horizontal="right" vertical="top"/>
    </xf>
    <xf numFmtId="49" fontId="10" fillId="0" borderId="2" xfId="0" applyNumberFormat="1" applyFont="1" applyBorder="1" applyAlignment="1"/>
    <xf numFmtId="49" fontId="10" fillId="0" borderId="3" xfId="0" applyNumberFormat="1" applyFont="1" applyBorder="1" applyAlignment="1"/>
    <xf numFmtId="0" fontId="4" fillId="5" borderId="1" xfId="0" applyFont="1" applyFill="1" applyBorder="1" applyAlignment="1">
      <alignment horizontal="left" vertical="center"/>
    </xf>
    <xf numFmtId="0" fontId="14" fillId="5" borderId="2" xfId="0" applyFont="1" applyFill="1" applyBorder="1" applyAlignment="1">
      <alignment vertical="top"/>
    </xf>
    <xf numFmtId="49" fontId="8" fillId="7" borderId="2" xfId="0" applyNumberFormat="1" applyFont="1" applyFill="1" applyBorder="1" applyAlignment="1">
      <alignment vertical="center"/>
    </xf>
    <xf numFmtId="0" fontId="0" fillId="6" borderId="0" xfId="0" applyFill="1"/>
    <xf numFmtId="0" fontId="0" fillId="6" borderId="0" xfId="0" applyFill="1" applyBorder="1"/>
    <xf numFmtId="49" fontId="12" fillId="6" borderId="0" xfId="0" applyNumberFormat="1" applyFont="1" applyFill="1" applyBorder="1"/>
    <xf numFmtId="49" fontId="11" fillId="6" borderId="0" xfId="0" applyNumberFormat="1" applyFont="1" applyFill="1" applyBorder="1"/>
    <xf numFmtId="49" fontId="10" fillId="6" borderId="0" xfId="0" applyNumberFormat="1" applyFont="1" applyFill="1" applyBorder="1" applyAlignment="1"/>
    <xf numFmtId="0" fontId="0" fillId="6" borderId="8" xfId="0" applyFill="1" applyBorder="1"/>
    <xf numFmtId="49" fontId="11" fillId="2" borderId="2" xfId="0" applyNumberFormat="1" applyFont="1" applyFill="1" applyBorder="1" applyAlignment="1">
      <alignment vertical="center" wrapText="1"/>
    </xf>
    <xf numFmtId="49" fontId="11" fillId="3" borderId="4" xfId="0" applyNumberFormat="1" applyFont="1" applyFill="1" applyBorder="1" applyAlignment="1">
      <alignment vertical="center"/>
    </xf>
    <xf numFmtId="0" fontId="14" fillId="5" borderId="3" xfId="0" applyFont="1" applyFill="1" applyBorder="1" applyAlignment="1">
      <alignment horizontal="right" vertical="top"/>
    </xf>
    <xf numFmtId="0" fontId="14" fillId="5" borderId="5" xfId="0" applyFont="1" applyFill="1" applyBorder="1" applyAlignment="1">
      <alignment horizontal="right" vertical="top"/>
    </xf>
    <xf numFmtId="0" fontId="4" fillId="5" borderId="1" xfId="0" applyFont="1" applyFill="1" applyBorder="1" applyAlignment="1">
      <alignment horizontal="center" vertical="center"/>
    </xf>
    <xf numFmtId="0" fontId="4" fillId="6" borderId="1" xfId="0" applyFont="1" applyFill="1" applyBorder="1"/>
    <xf numFmtId="0" fontId="19" fillId="5" borderId="3" xfId="0" applyFont="1" applyFill="1" applyBorder="1" applyAlignment="1">
      <alignment horizontal="right" vertical="top"/>
    </xf>
    <xf numFmtId="0" fontId="11" fillId="8" borderId="1" xfId="0" applyFont="1" applyFill="1" applyBorder="1" applyAlignment="1">
      <alignment horizontal="right" vertical="center"/>
    </xf>
    <xf numFmtId="0" fontId="11" fillId="8" borderId="2" xfId="0" applyFont="1" applyFill="1" applyBorder="1" applyAlignment="1">
      <alignment vertical="top"/>
    </xf>
    <xf numFmtId="0" fontId="13" fillId="8" borderId="5" xfId="0" applyFont="1" applyFill="1" applyBorder="1" applyAlignment="1">
      <alignment vertical="top"/>
    </xf>
    <xf numFmtId="0" fontId="13" fillId="8" borderId="3" xfId="0" applyFont="1" applyFill="1" applyBorder="1" applyAlignment="1">
      <alignment vertical="top"/>
    </xf>
    <xf numFmtId="0" fontId="13" fillId="8" borderId="3" xfId="0" applyFont="1" applyFill="1" applyBorder="1" applyAlignment="1">
      <alignment horizontal="right" vertical="top"/>
    </xf>
    <xf numFmtId="0" fontId="11" fillId="8" borderId="3" xfId="0" applyFont="1" applyFill="1" applyBorder="1" applyAlignment="1">
      <alignment vertical="top"/>
    </xf>
    <xf numFmtId="49" fontId="4" fillId="0" borderId="1" xfId="0" applyNumberFormat="1" applyFont="1" applyBorder="1"/>
    <xf numFmtId="0" fontId="10" fillId="0" borderId="1" xfId="0" applyFont="1" applyBorder="1"/>
    <xf numFmtId="0" fontId="14" fillId="0" borderId="1" xfId="0" applyFont="1" applyFill="1" applyBorder="1" applyAlignment="1">
      <alignment horizontal="right"/>
    </xf>
    <xf numFmtId="0" fontId="14" fillId="0" borderId="1" xfId="0" applyFont="1" applyBorder="1" applyAlignment="1">
      <alignment horizontal="right" vertical="center"/>
    </xf>
    <xf numFmtId="0" fontId="11" fillId="4" borderId="3" xfId="0" applyFont="1" applyFill="1" applyBorder="1" applyAlignment="1">
      <alignment horizontal="left" vertical="center"/>
    </xf>
    <xf numFmtId="0" fontId="3" fillId="7" borderId="1" xfId="0" applyFont="1" applyFill="1" applyBorder="1" applyAlignment="1">
      <alignment horizontal="center" vertical="center"/>
    </xf>
    <xf numFmtId="0" fontId="3" fillId="7" borderId="1" xfId="0" applyFont="1" applyFill="1" applyBorder="1" applyAlignment="1">
      <alignment horizontal="left" vertical="center"/>
    </xf>
    <xf numFmtId="0" fontId="11" fillId="5" borderId="5" xfId="0" applyFont="1" applyFill="1" applyBorder="1" applyAlignment="1">
      <alignment horizontal="right" vertical="top"/>
    </xf>
    <xf numFmtId="0" fontId="14" fillId="5" borderId="3" xfId="0" applyFont="1" applyFill="1" applyBorder="1" applyAlignment="1">
      <alignment horizontal="right" vertical="top" wrapText="1"/>
    </xf>
    <xf numFmtId="0" fontId="19" fillId="5" borderId="5" xfId="0" applyFont="1" applyFill="1" applyBorder="1" applyAlignment="1">
      <alignment vertical="top"/>
    </xf>
    <xf numFmtId="0" fontId="19" fillId="0" borderId="2" xfId="0" applyFont="1" applyFill="1" applyBorder="1" applyAlignment="1">
      <alignment vertical="top"/>
    </xf>
    <xf numFmtId="0" fontId="11" fillId="0" borderId="1" xfId="0" applyFont="1" applyBorder="1" applyAlignment="1"/>
    <xf numFmtId="0" fontId="14" fillId="0" borderId="1" xfId="0" applyFont="1" applyBorder="1"/>
    <xf numFmtId="0" fontId="10" fillId="5" borderId="2" xfId="0" applyFont="1" applyFill="1" applyBorder="1" applyAlignment="1">
      <alignment vertical="top"/>
    </xf>
    <xf numFmtId="0" fontId="21" fillId="10" borderId="9" xfId="2" applyFont="1" applyFill="1" applyBorder="1" applyAlignment="1">
      <alignment vertical="center"/>
    </xf>
    <xf numFmtId="14" fontId="2" fillId="11" borderId="9" xfId="2" applyNumberFormat="1" applyFont="1" applyFill="1" applyBorder="1" applyAlignment="1">
      <alignment vertical="center"/>
    </xf>
    <xf numFmtId="0" fontId="2" fillId="11" borderId="9" xfId="2" applyFont="1" applyFill="1" applyBorder="1" applyAlignment="1">
      <alignment vertical="center"/>
    </xf>
    <xf numFmtId="0" fontId="2" fillId="11" borderId="9" xfId="2" applyFont="1" applyFill="1" applyBorder="1" applyAlignment="1">
      <alignment vertical="center" wrapText="1"/>
    </xf>
    <xf numFmtId="0" fontId="11" fillId="0" borderId="2" xfId="0" applyFont="1" applyBorder="1" applyAlignment="1">
      <alignment horizontal="left"/>
    </xf>
    <xf numFmtId="0" fontId="2" fillId="5" borderId="2" xfId="0" applyFont="1" applyFill="1" applyBorder="1" applyAlignment="1">
      <alignment vertical="top"/>
    </xf>
    <xf numFmtId="0" fontId="2" fillId="5" borderId="5" xfId="0" applyFont="1" applyFill="1" applyBorder="1" applyAlignment="1">
      <alignment vertical="top"/>
    </xf>
    <xf numFmtId="0" fontId="2" fillId="5" borderId="3" xfId="0" applyFont="1" applyFill="1" applyBorder="1" applyAlignment="1">
      <alignment vertical="top"/>
    </xf>
    <xf numFmtId="0" fontId="15" fillId="0" borderId="6" xfId="0" applyFont="1" applyBorder="1" applyAlignment="1">
      <alignment horizontal="center" wrapText="1"/>
    </xf>
    <xf numFmtId="0" fontId="0" fillId="5" borderId="1" xfId="0" applyFill="1" applyBorder="1" applyAlignment="1">
      <alignment horizontal="left" vertical="center"/>
    </xf>
    <xf numFmtId="0" fontId="0" fillId="6" borderId="1" xfId="0" applyFill="1" applyBorder="1" applyAlignment="1"/>
    <xf numFmtId="0" fontId="2" fillId="0" borderId="1" xfId="0" applyFont="1" applyFill="1" applyBorder="1"/>
    <xf numFmtId="0" fontId="10" fillId="0" borderId="1" xfId="0" applyFont="1" applyFill="1" applyBorder="1"/>
    <xf numFmtId="0" fontId="24" fillId="0" borderId="1" xfId="0" applyFont="1" applyBorder="1"/>
    <xf numFmtId="0" fontId="24" fillId="0" borderId="1" xfId="0" applyFont="1" applyBorder="1" applyAlignment="1">
      <alignment horizontal="left"/>
    </xf>
    <xf numFmtId="0" fontId="2" fillId="5" borderId="1" xfId="0" applyFont="1" applyFill="1" applyBorder="1" applyAlignment="1">
      <alignment horizontal="left" vertical="center"/>
    </xf>
    <xf numFmtId="0" fontId="25" fillId="5" borderId="1" xfId="0" applyFont="1" applyFill="1" applyBorder="1" applyAlignment="1">
      <alignment horizontal="left" vertical="center"/>
    </xf>
    <xf numFmtId="0" fontId="11" fillId="12" borderId="1" xfId="0" applyFont="1" applyFill="1" applyBorder="1"/>
    <xf numFmtId="0" fontId="14" fillId="0" borderId="1" xfId="0" applyFont="1" applyBorder="1" applyAlignment="1">
      <alignment horizontal="right" vertical="top"/>
    </xf>
    <xf numFmtId="0" fontId="14" fillId="0" borderId="1" xfId="0" applyFont="1" applyFill="1" applyBorder="1" applyAlignment="1">
      <alignment horizontal="left" vertical="top"/>
    </xf>
    <xf numFmtId="49" fontId="24" fillId="3" borderId="1" xfId="0" applyNumberFormat="1" applyFont="1" applyFill="1" applyBorder="1" applyAlignment="1">
      <alignment vertical="center" wrapText="1"/>
    </xf>
    <xf numFmtId="0" fontId="12" fillId="0" borderId="1" xfId="0" applyFont="1" applyBorder="1" applyAlignment="1">
      <alignment horizontal="right" vertical="top"/>
    </xf>
    <xf numFmtId="0" fontId="12" fillId="0" borderId="1" xfId="0" applyFont="1" applyBorder="1" applyAlignment="1">
      <alignment horizontal="left" vertical="top"/>
    </xf>
    <xf numFmtId="0" fontId="2" fillId="7" borderId="1" xfId="0" applyFont="1" applyFill="1" applyBorder="1" applyAlignment="1">
      <alignment horizontal="center" vertical="center"/>
    </xf>
    <xf numFmtId="0" fontId="2" fillId="7" borderId="1" xfId="0" applyFont="1" applyFill="1" applyBorder="1" applyAlignment="1">
      <alignment horizontal="left" vertical="center"/>
    </xf>
    <xf numFmtId="0" fontId="11" fillId="2" borderId="1" xfId="0" applyFont="1" applyFill="1" applyBorder="1" applyAlignment="1">
      <alignment horizontal="right" vertical="top" wrapText="1"/>
    </xf>
    <xf numFmtId="0" fontId="11" fillId="3" borderId="1" xfId="0" applyFont="1" applyFill="1" applyBorder="1" applyAlignment="1">
      <alignment horizontal="left" vertical="top" wrapText="1"/>
    </xf>
    <xf numFmtId="0" fontId="11" fillId="2" borderId="1" xfId="0" applyFont="1" applyFill="1" applyBorder="1" applyAlignment="1">
      <alignment vertical="center" wrapText="1"/>
    </xf>
    <xf numFmtId="0" fontId="2" fillId="5" borderId="1" xfId="0" applyFont="1" applyFill="1" applyBorder="1" applyAlignment="1">
      <alignment horizontal="right" vertical="center"/>
    </xf>
    <xf numFmtId="0" fontId="11" fillId="0" borderId="1" xfId="0" applyFont="1" applyBorder="1" applyAlignment="1">
      <alignment horizontal="right" vertical="top"/>
    </xf>
    <xf numFmtId="0" fontId="10" fillId="0" borderId="1" xfId="0" applyFont="1" applyBorder="1" applyAlignment="1">
      <alignment horizontal="left"/>
    </xf>
    <xf numFmtId="0" fontId="26" fillId="5" borderId="2" xfId="0" applyFont="1" applyFill="1" applyBorder="1" applyAlignment="1">
      <alignment horizontal="left" vertical="top"/>
    </xf>
    <xf numFmtId="0" fontId="13" fillId="5" borderId="3" xfId="0" applyFont="1" applyFill="1" applyBorder="1" applyAlignment="1">
      <alignment vertical="top"/>
    </xf>
    <xf numFmtId="0" fontId="11" fillId="5" borderId="2" xfId="0" applyFont="1" applyFill="1" applyBorder="1" applyAlignment="1">
      <alignment vertical="top"/>
    </xf>
    <xf numFmtId="0" fontId="11" fillId="0" borderId="1" xfId="0" applyFont="1" applyBorder="1" applyAlignment="1">
      <alignment horizontal="left" vertical="top"/>
    </xf>
    <xf numFmtId="0" fontId="11" fillId="5" borderId="2" xfId="0" applyFont="1" applyFill="1" applyBorder="1" applyAlignment="1">
      <alignment vertical="top"/>
    </xf>
    <xf numFmtId="0" fontId="11" fillId="5" borderId="5"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4" fillId="5" borderId="2" xfId="0" applyFont="1" applyFill="1" applyBorder="1" applyAlignment="1">
      <alignment vertical="top"/>
    </xf>
    <xf numFmtId="0" fontId="14" fillId="5" borderId="5" xfId="0" applyFont="1" applyFill="1" applyBorder="1" applyAlignment="1">
      <alignment vertical="top"/>
    </xf>
    <xf numFmtId="0" fontId="2" fillId="5" borderId="2" xfId="0" applyFont="1" applyFill="1" applyBorder="1" applyAlignment="1">
      <alignment vertical="top"/>
    </xf>
    <xf numFmtId="0" fontId="2" fillId="6" borderId="1" xfId="0" applyFont="1" applyFill="1" applyBorder="1"/>
    <xf numFmtId="0" fontId="11" fillId="5" borderId="2" xfId="0" applyFont="1" applyFill="1" applyBorder="1" applyAlignment="1">
      <alignment vertical="top"/>
    </xf>
    <xf numFmtId="0" fontId="11" fillId="5" borderId="5" xfId="0" applyFont="1" applyFill="1" applyBorder="1" applyAlignment="1">
      <alignment vertical="top"/>
    </xf>
    <xf numFmtId="0" fontId="13" fillId="5" borderId="3" xfId="0" applyFont="1" applyFill="1" applyBorder="1" applyAlignment="1">
      <alignment vertical="top"/>
    </xf>
    <xf numFmtId="0" fontId="14" fillId="5" borderId="5" xfId="0" applyFont="1" applyFill="1" applyBorder="1" applyAlignment="1">
      <alignment vertical="top"/>
    </xf>
    <xf numFmtId="0" fontId="4" fillId="5" borderId="1" xfId="0" applyFont="1" applyFill="1" applyBorder="1" applyAlignment="1">
      <alignment horizontal="left" vertical="top"/>
    </xf>
    <xf numFmtId="0" fontId="9" fillId="5" borderId="1" xfId="0" applyFont="1" applyFill="1" applyBorder="1" applyAlignment="1">
      <alignment horizontal="left" vertical="top"/>
    </xf>
    <xf numFmtId="0" fontId="7" fillId="5" borderId="1" xfId="0" applyFont="1" applyFill="1" applyBorder="1" applyAlignment="1">
      <alignment horizontal="left" vertical="top"/>
    </xf>
    <xf numFmtId="0" fontId="11" fillId="0" borderId="2" xfId="0" applyFont="1" applyBorder="1" applyAlignment="1">
      <alignment horizontal="right" vertical="center"/>
    </xf>
    <xf numFmtId="0" fontId="11" fillId="0" borderId="6" xfId="0" applyFont="1" applyBorder="1" applyAlignment="1">
      <alignment horizontal="left"/>
    </xf>
    <xf numFmtId="0" fontId="11" fillId="0" borderId="6" xfId="0" applyFont="1" applyBorder="1"/>
    <xf numFmtId="0" fontId="11" fillId="5" borderId="2" xfId="0" applyFont="1" applyFill="1" applyBorder="1" applyAlignment="1">
      <alignment vertical="top"/>
    </xf>
    <xf numFmtId="0" fontId="11" fillId="5" borderId="5"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4" fillId="5" borderId="5" xfId="0" applyFont="1" applyFill="1" applyBorder="1" applyAlignment="1">
      <alignment vertical="top"/>
    </xf>
    <xf numFmtId="0" fontId="13" fillId="5" borderId="1" xfId="0" applyFont="1" applyFill="1" applyBorder="1" applyAlignment="1">
      <alignment vertical="top"/>
    </xf>
    <xf numFmtId="0" fontId="10" fillId="0" borderId="1" xfId="0" applyFont="1" applyBorder="1" applyAlignment="1"/>
    <xf numFmtId="0" fontId="14" fillId="5" borderId="2" xfId="0" applyFont="1" applyFill="1" applyBorder="1" applyAlignment="1">
      <alignment horizontal="left" vertical="top"/>
    </xf>
    <xf numFmtId="0" fontId="11" fillId="3" borderId="1" xfId="0" applyFont="1" applyFill="1" applyBorder="1" applyAlignment="1">
      <alignment vertical="center" wrapText="1"/>
    </xf>
    <xf numFmtId="0" fontId="11" fillId="5" borderId="2" xfId="0" applyFont="1" applyFill="1" applyBorder="1" applyAlignment="1">
      <alignment vertical="top"/>
    </xf>
    <xf numFmtId="0" fontId="11" fillId="5" borderId="5" xfId="0" applyFont="1" applyFill="1" applyBorder="1" applyAlignment="1">
      <alignment vertical="top"/>
    </xf>
    <xf numFmtId="0" fontId="11" fillId="5" borderId="3" xfId="0" applyFont="1" applyFill="1" applyBorder="1" applyAlignment="1">
      <alignment vertical="top"/>
    </xf>
    <xf numFmtId="0" fontId="2" fillId="5" borderId="2"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4" fillId="5" borderId="2" xfId="0" applyFont="1" applyFill="1" applyBorder="1" applyAlignment="1">
      <alignment vertical="top"/>
    </xf>
    <xf numFmtId="0" fontId="14" fillId="5" borderId="5" xfId="0" applyFont="1" applyFill="1" applyBorder="1" applyAlignment="1">
      <alignment vertical="top"/>
    </xf>
    <xf numFmtId="0" fontId="14" fillId="5" borderId="3" xfId="0" applyFont="1" applyFill="1" applyBorder="1" applyAlignment="1">
      <alignment vertical="top"/>
    </xf>
    <xf numFmtId="0" fontId="11" fillId="5" borderId="2" xfId="0" applyFont="1" applyFill="1" applyBorder="1" applyAlignment="1">
      <alignment vertical="top"/>
    </xf>
    <xf numFmtId="0" fontId="11" fillId="5" borderId="5" xfId="0" applyFont="1" applyFill="1" applyBorder="1" applyAlignment="1">
      <alignment vertical="top"/>
    </xf>
    <xf numFmtId="0" fontId="11" fillId="5" borderId="3" xfId="0" applyFont="1" applyFill="1" applyBorder="1" applyAlignment="1">
      <alignment vertical="top"/>
    </xf>
    <xf numFmtId="0" fontId="11" fillId="5" borderId="2" xfId="0" applyFont="1" applyFill="1" applyBorder="1" applyAlignment="1">
      <alignment horizontal="left" vertical="top"/>
    </xf>
    <xf numFmtId="0" fontId="11" fillId="5" borderId="5" xfId="0" applyFont="1" applyFill="1" applyBorder="1" applyAlignment="1">
      <alignment horizontal="left" vertical="top"/>
    </xf>
    <xf numFmtId="0" fontId="11" fillId="5" borderId="3" xfId="0" applyFont="1" applyFill="1" applyBorder="1" applyAlignment="1">
      <alignment horizontal="lef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1" fillId="5" borderId="5" xfId="0" applyFont="1" applyFill="1" applyBorder="1" applyAlignment="1">
      <alignment horizontal="left" vertical="top" wrapText="1"/>
    </xf>
    <xf numFmtId="0" fontId="11" fillId="5" borderId="3" xfId="0" applyFont="1" applyFill="1" applyBorder="1" applyAlignment="1">
      <alignment horizontal="left" vertical="top" wrapText="1"/>
    </xf>
    <xf numFmtId="0" fontId="14" fillId="5" borderId="2" xfId="0" applyFont="1" applyFill="1" applyBorder="1" applyAlignment="1">
      <alignment vertical="top"/>
    </xf>
    <xf numFmtId="0" fontId="14" fillId="5" borderId="5" xfId="0" applyFont="1" applyFill="1" applyBorder="1" applyAlignment="1">
      <alignment vertical="top"/>
    </xf>
    <xf numFmtId="0" fontId="14" fillId="5" borderId="5" xfId="0" applyFont="1" applyFill="1" applyBorder="1" applyAlignment="1">
      <alignment vertical="top" wrapText="1"/>
    </xf>
    <xf numFmtId="0" fontId="14" fillId="5" borderId="2" xfId="0" applyFont="1" applyFill="1" applyBorder="1" applyAlignment="1">
      <alignment horizontal="left" vertical="top"/>
    </xf>
    <xf numFmtId="0" fontId="30" fillId="13" borderId="10" xfId="0" applyFont="1" applyFill="1" applyBorder="1" applyAlignment="1">
      <alignment vertical="center"/>
    </xf>
    <xf numFmtId="0" fontId="10" fillId="0" borderId="0" xfId="0" applyFont="1" applyFill="1" applyBorder="1"/>
    <xf numFmtId="0" fontId="11" fillId="0" borderId="1" xfId="0" applyFont="1" applyFill="1" applyBorder="1" applyAlignment="1">
      <alignment horizontal="right" vertical="center"/>
    </xf>
    <xf numFmtId="0" fontId="11" fillId="8" borderId="5" xfId="0" applyFont="1" applyFill="1" applyBorder="1" applyAlignment="1">
      <alignment vertical="top"/>
    </xf>
    <xf numFmtId="0" fontId="11" fillId="0" borderId="1" xfId="0" applyFont="1" applyFill="1" applyBorder="1"/>
    <xf numFmtId="0" fontId="31" fillId="14" borderId="11" xfId="0" applyFont="1" applyFill="1" applyBorder="1" applyAlignment="1">
      <alignment vertical="top"/>
    </xf>
    <xf numFmtId="0" fontId="32" fillId="14" borderId="13" xfId="0" applyFont="1" applyFill="1" applyBorder="1" applyAlignment="1">
      <alignment vertical="top"/>
    </xf>
    <xf numFmtId="0" fontId="11" fillId="5" borderId="2" xfId="0" applyFont="1" applyFill="1" applyBorder="1" applyAlignment="1">
      <alignment vertical="top"/>
    </xf>
    <xf numFmtId="0" fontId="11" fillId="5" borderId="5" xfId="0" applyFont="1" applyFill="1" applyBorder="1" applyAlignment="1">
      <alignment vertical="top"/>
    </xf>
    <xf numFmtId="0" fontId="11" fillId="5" borderId="3"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1" fillId="5" borderId="2" xfId="0" applyFont="1" applyFill="1" applyBorder="1" applyAlignment="1">
      <alignment horizontal="left" vertical="top"/>
    </xf>
    <xf numFmtId="0" fontId="11" fillId="5" borderId="5" xfId="0" applyFont="1" applyFill="1" applyBorder="1" applyAlignment="1">
      <alignment horizontal="left" vertical="top"/>
    </xf>
    <xf numFmtId="0" fontId="11" fillId="5" borderId="3" xfId="0" applyFont="1" applyFill="1" applyBorder="1" applyAlignment="1">
      <alignment horizontal="left" vertical="top"/>
    </xf>
    <xf numFmtId="0" fontId="14" fillId="5" borderId="2" xfId="0" applyFont="1" applyFill="1" applyBorder="1" applyAlignment="1">
      <alignment vertical="top"/>
    </xf>
    <xf numFmtId="0" fontId="14" fillId="5" borderId="5" xfId="0" applyFont="1" applyFill="1" applyBorder="1" applyAlignment="1">
      <alignment vertical="top"/>
    </xf>
    <xf numFmtId="0" fontId="14" fillId="5" borderId="3" xfId="0" applyFont="1" applyFill="1" applyBorder="1" applyAlignment="1">
      <alignment vertical="top"/>
    </xf>
    <xf numFmtId="0" fontId="10" fillId="0" borderId="1" xfId="0" applyFont="1" applyBorder="1" applyAlignment="1">
      <alignment horizontal="right" vertical="center"/>
    </xf>
    <xf numFmtId="0" fontId="11" fillId="14" borderId="11" xfId="0" applyFont="1" applyFill="1" applyBorder="1" applyAlignment="1">
      <alignment vertical="top"/>
    </xf>
    <xf numFmtId="0" fontId="10" fillId="5" borderId="5" xfId="0" applyFont="1" applyFill="1" applyBorder="1" applyAlignment="1">
      <alignment vertical="top"/>
    </xf>
    <xf numFmtId="0" fontId="7" fillId="6" borderId="1" xfId="0" applyFont="1" applyFill="1" applyBorder="1"/>
    <xf numFmtId="0" fontId="11" fillId="0" borderId="12" xfId="0" applyFont="1" applyBorder="1"/>
    <xf numFmtId="0" fontId="33" fillId="14" borderId="14" xfId="0" applyFont="1" applyFill="1" applyBorder="1" applyAlignment="1">
      <alignment vertical="top"/>
    </xf>
    <xf numFmtId="0" fontId="11" fillId="0" borderId="12" xfId="0" applyFont="1" applyBorder="1" applyAlignment="1">
      <alignment horizontal="left"/>
    </xf>
    <xf numFmtId="0" fontId="7" fillId="0" borderId="0" xfId="0" applyFont="1" applyAlignment="1"/>
    <xf numFmtId="0" fontId="11" fillId="0" borderId="12" xfId="0" applyFont="1" applyBorder="1" applyAlignment="1">
      <alignment horizontal="right" vertical="center"/>
    </xf>
    <xf numFmtId="0" fontId="14" fillId="14" borderId="11" xfId="0" applyFont="1" applyFill="1" applyBorder="1" applyAlignment="1">
      <alignment vertical="top"/>
    </xf>
    <xf numFmtId="0" fontId="33" fillId="14" borderId="13" xfId="0" applyFont="1" applyFill="1" applyBorder="1" applyAlignment="1">
      <alignment vertical="top"/>
    </xf>
    <xf numFmtId="0" fontId="8" fillId="14" borderId="11" xfId="0" applyFont="1" applyFill="1" applyBorder="1" applyAlignment="1">
      <alignment vertical="top"/>
    </xf>
    <xf numFmtId="0" fontId="33" fillId="0" borderId="12" xfId="0" applyFont="1" applyBorder="1" applyAlignment="1">
      <alignment horizontal="right" vertical="center"/>
    </xf>
    <xf numFmtId="0" fontId="11" fillId="5" borderId="2" xfId="0" applyFont="1" applyFill="1" applyBorder="1" applyAlignment="1">
      <alignment horizontal="left" vertical="top"/>
    </xf>
    <xf numFmtId="0" fontId="14" fillId="5" borderId="2" xfId="0" applyFont="1" applyFill="1" applyBorder="1" applyAlignment="1">
      <alignment horizontal="left" vertical="top"/>
    </xf>
    <xf numFmtId="0" fontId="11" fillId="4" borderId="3" xfId="0" applyFont="1" applyFill="1" applyBorder="1" applyAlignment="1">
      <alignment horizontal="left" vertical="center"/>
    </xf>
    <xf numFmtId="0" fontId="14" fillId="5" borderId="2" xfId="0" applyFont="1" applyFill="1" applyBorder="1" applyAlignment="1">
      <alignment horizontal="left" vertical="top"/>
    </xf>
    <xf numFmtId="0" fontId="2" fillId="5" borderId="5" xfId="0" applyFont="1" applyFill="1" applyBorder="1" applyAlignment="1">
      <alignment horizontal="left" vertical="top"/>
    </xf>
    <xf numFmtId="0" fontId="2" fillId="5" borderId="3" xfId="0" applyFont="1" applyFill="1" applyBorder="1" applyAlignment="1">
      <alignment horizontal="left" vertical="top"/>
    </xf>
    <xf numFmtId="0" fontId="11" fillId="5" borderId="0" xfId="0" applyFont="1" applyFill="1" applyBorder="1" applyAlignment="1">
      <alignment vertical="top"/>
    </xf>
    <xf numFmtId="0" fontId="35" fillId="0" borderId="0" xfId="0" applyFont="1"/>
    <xf numFmtId="0" fontId="10" fillId="5" borderId="2" xfId="0" applyFont="1" applyFill="1" applyBorder="1" applyAlignment="1">
      <alignment horizontal="left" vertical="top"/>
    </xf>
    <xf numFmtId="49" fontId="12" fillId="0" borderId="1" xfId="0" applyNumberFormat="1" applyFont="1" applyBorder="1" applyAlignment="1"/>
    <xf numFmtId="49" fontId="11" fillId="2" borderId="1" xfId="0" applyNumberFormat="1" applyFont="1" applyFill="1" applyBorder="1" applyAlignment="1">
      <alignment wrapText="1"/>
    </xf>
    <xf numFmtId="0" fontId="19" fillId="0" borderId="1" xfId="0" applyFont="1" applyBorder="1" applyAlignment="1">
      <alignment horizontal="right"/>
    </xf>
    <xf numFmtId="0" fontId="14" fillId="0" borderId="1" xfId="0" applyFont="1" applyBorder="1" applyAlignment="1">
      <alignment horizontal="right"/>
    </xf>
    <xf numFmtId="0" fontId="11" fillId="0" borderId="1" xfId="0" applyFont="1" applyBorder="1" applyAlignment="1">
      <alignment horizontal="right"/>
    </xf>
    <xf numFmtId="0" fontId="10" fillId="0" borderId="1" xfId="0" applyFont="1" applyBorder="1" applyAlignment="1">
      <alignment horizontal="right"/>
    </xf>
    <xf numFmtId="0" fontId="10" fillId="14" borderId="11" xfId="0" applyFont="1" applyFill="1" applyBorder="1" applyAlignment="1">
      <alignment vertical="top"/>
    </xf>
    <xf numFmtId="0" fontId="10" fillId="0" borderId="0" xfId="0" applyFont="1" applyBorder="1" applyAlignment="1">
      <alignment horizontal="right"/>
    </xf>
    <xf numFmtId="0" fontId="36" fillId="6" borderId="1" xfId="0" applyFont="1" applyFill="1" applyBorder="1"/>
    <xf numFmtId="0" fontId="36" fillId="6" borderId="1" xfId="0" applyFont="1" applyFill="1" applyBorder="1" applyAlignment="1">
      <alignment horizontal="right"/>
    </xf>
    <xf numFmtId="0" fontId="11" fillId="0" borderId="2" xfId="0" applyFont="1" applyBorder="1"/>
    <xf numFmtId="0" fontId="10" fillId="5" borderId="5" xfId="0" applyFont="1" applyFill="1" applyBorder="1" applyAlignment="1">
      <alignment horizontal="left" vertical="top"/>
    </xf>
    <xf numFmtId="0" fontId="10" fillId="5" borderId="3" xfId="0" applyFont="1" applyFill="1" applyBorder="1" applyAlignment="1">
      <alignment horizontal="left" vertical="top"/>
    </xf>
    <xf numFmtId="0" fontId="8" fillId="2" borderId="2" xfId="0" applyFont="1" applyFill="1" applyBorder="1" applyAlignment="1">
      <alignment vertical="center" wrapText="1"/>
    </xf>
    <xf numFmtId="0" fontId="14" fillId="0" borderId="2" xfId="0" applyFont="1" applyBorder="1" applyAlignment="1">
      <alignment horizontal="right" vertical="center"/>
    </xf>
    <xf numFmtId="0" fontId="11" fillId="0" borderId="2" xfId="0" applyFont="1" applyBorder="1" applyAlignment="1"/>
    <xf numFmtId="0" fontId="11" fillId="4" borderId="2" xfId="0" applyFont="1" applyFill="1" applyBorder="1" applyAlignment="1"/>
    <xf numFmtId="0" fontId="19" fillId="0" borderId="2" xfId="0" applyFont="1" applyBorder="1" applyAlignment="1">
      <alignment horizontal="right"/>
    </xf>
    <xf numFmtId="0" fontId="11" fillId="0" borderId="2" xfId="0" applyFont="1" applyBorder="1" applyAlignment="1">
      <alignment horizontal="right"/>
    </xf>
    <xf numFmtId="0" fontId="11" fillId="0" borderId="2" xfId="0" applyFont="1" applyBorder="1" applyAlignment="1">
      <alignment horizontal="right" vertical="top"/>
    </xf>
    <xf numFmtId="0" fontId="14" fillId="0" borderId="2" xfId="0" applyFont="1" applyBorder="1" applyAlignment="1">
      <alignment horizontal="right" vertical="top"/>
    </xf>
    <xf numFmtId="0" fontId="2" fillId="5" borderId="1" xfId="0" applyFont="1" applyFill="1" applyBorder="1" applyAlignment="1">
      <alignment horizontal="center" vertical="center"/>
    </xf>
    <xf numFmtId="0" fontId="0" fillId="5" borderId="0" xfId="0" applyFill="1"/>
    <xf numFmtId="0" fontId="28" fillId="0" borderId="15" xfId="0" applyFont="1" applyBorder="1" applyAlignment="1">
      <alignment horizontal="left" vertical="top" wrapText="1"/>
    </xf>
    <xf numFmtId="0" fontId="37" fillId="17" borderId="1" xfId="2" applyFont="1" applyFill="1" applyBorder="1" applyAlignment="1">
      <alignment wrapText="1"/>
    </xf>
    <xf numFmtId="0" fontId="37" fillId="18" borderId="1" xfId="2" applyFont="1" applyFill="1" applyBorder="1" applyAlignment="1">
      <alignment wrapText="1"/>
    </xf>
    <xf numFmtId="0" fontId="37" fillId="17" borderId="1" xfId="0" applyFont="1" applyFill="1" applyBorder="1" applyAlignment="1"/>
    <xf numFmtId="0" fontId="37" fillId="19" borderId="1" xfId="0" applyFont="1" applyFill="1" applyBorder="1" applyAlignment="1"/>
    <xf numFmtId="0" fontId="37" fillId="20" borderId="1" xfId="0" applyFont="1" applyFill="1" applyBorder="1" applyAlignment="1"/>
    <xf numFmtId="0" fontId="37" fillId="21" borderId="1" xfId="0" applyFont="1" applyFill="1" applyBorder="1" applyAlignment="1"/>
    <xf numFmtId="0" fontId="38" fillId="16" borderId="1" xfId="2" applyFont="1" applyFill="1" applyBorder="1"/>
    <xf numFmtId="0" fontId="38" fillId="9" borderId="1" xfId="2" applyFont="1" applyFill="1" applyBorder="1"/>
    <xf numFmtId="0" fontId="38" fillId="0" borderId="1" xfId="0" applyFont="1" applyBorder="1" applyAlignment="1"/>
    <xf numFmtId="0" fontId="39" fillId="0" borderId="1" xfId="0" applyFont="1" applyBorder="1" applyAlignment="1"/>
    <xf numFmtId="0" fontId="24" fillId="0" borderId="1" xfId="0" applyFont="1" applyFill="1" applyBorder="1" applyAlignment="1">
      <alignment horizontal="left" vertical="top"/>
    </xf>
    <xf numFmtId="49" fontId="12" fillId="0" borderId="6" xfId="0" applyNumberFormat="1" applyFont="1" applyFill="1" applyBorder="1" applyAlignment="1">
      <alignment horizontal="left" vertical="top"/>
    </xf>
    <xf numFmtId="0" fontId="24" fillId="5" borderId="0" xfId="0" applyFont="1" applyFill="1" applyAlignment="1">
      <alignment horizontal="left" vertical="center"/>
    </xf>
    <xf numFmtId="0" fontId="40" fillId="6" borderId="1" xfId="0" applyFont="1" applyFill="1" applyBorder="1"/>
    <xf numFmtId="0" fontId="41" fillId="5" borderId="1" xfId="0" applyFont="1" applyFill="1" applyBorder="1" applyAlignment="1">
      <alignment horizontal="center" vertical="center"/>
    </xf>
    <xf numFmtId="0" fontId="41" fillId="5" borderId="1" xfId="0" applyFont="1" applyFill="1" applyBorder="1" applyAlignment="1">
      <alignment horizontal="left" vertical="center"/>
    </xf>
    <xf numFmtId="0" fontId="41" fillId="5" borderId="1" xfId="0" applyFont="1" applyFill="1" applyBorder="1" applyAlignment="1">
      <alignment horizontal="center"/>
    </xf>
    <xf numFmtId="0" fontId="40" fillId="5" borderId="1" xfId="0" applyFont="1" applyFill="1" applyBorder="1" applyAlignment="1">
      <alignment horizontal="left"/>
    </xf>
    <xf numFmtId="49" fontId="42" fillId="0" borderId="1" xfId="0" applyNumberFormat="1" applyFont="1" applyBorder="1" applyAlignment="1"/>
    <xf numFmtId="49" fontId="24" fillId="2" borderId="1" xfId="0" applyNumberFormat="1" applyFont="1" applyFill="1" applyBorder="1" applyAlignment="1">
      <alignment wrapText="1"/>
    </xf>
    <xf numFmtId="0" fontId="24" fillId="0" borderId="2" xfId="0" applyFont="1" applyBorder="1" applyAlignment="1"/>
    <xf numFmtId="0" fontId="24" fillId="4" borderId="2" xfId="0" applyFont="1" applyFill="1" applyBorder="1" applyAlignment="1"/>
    <xf numFmtId="0" fontId="43" fillId="0" borderId="2" xfId="0" applyFont="1" applyBorder="1" applyAlignment="1">
      <alignment horizontal="right"/>
    </xf>
    <xf numFmtId="0" fontId="44" fillId="0" borderId="2" xfId="0" applyFont="1" applyBorder="1" applyAlignment="1">
      <alignment horizontal="right"/>
    </xf>
    <xf numFmtId="0" fontId="24" fillId="3" borderId="2" xfId="0" applyFont="1" applyFill="1" applyBorder="1" applyAlignment="1">
      <alignment horizontal="right" vertical="top"/>
    </xf>
    <xf numFmtId="0" fontId="24" fillId="0" borderId="2" xfId="0" applyFont="1" applyBorder="1" applyAlignment="1">
      <alignment horizontal="right"/>
    </xf>
    <xf numFmtId="0" fontId="24" fillId="0" borderId="1" xfId="0" applyFont="1" applyBorder="1" applyAlignment="1"/>
    <xf numFmtId="0" fontId="42" fillId="0" borderId="1" xfId="0" applyFont="1" applyBorder="1" applyAlignment="1">
      <alignment horizontal="left" vertical="top"/>
    </xf>
    <xf numFmtId="0" fontId="24" fillId="2" borderId="1" xfId="0" applyFont="1" applyFill="1" applyBorder="1" applyAlignment="1">
      <alignment horizontal="left" vertical="top" wrapText="1"/>
    </xf>
    <xf numFmtId="0" fontId="24" fillId="0" borderId="2" xfId="0" applyFont="1" applyBorder="1" applyAlignment="1">
      <alignment horizontal="left" vertical="top"/>
    </xf>
    <xf numFmtId="0" fontId="24" fillId="4" borderId="2" xfId="0" applyFont="1" applyFill="1" applyBorder="1" applyAlignment="1">
      <alignment horizontal="left" vertical="top"/>
    </xf>
    <xf numFmtId="0" fontId="44" fillId="0" borderId="2" xfId="0" applyFont="1" applyBorder="1" applyAlignment="1">
      <alignment horizontal="left" vertical="center"/>
    </xf>
    <xf numFmtId="0" fontId="44" fillId="0" borderId="5" xfId="0" applyFont="1" applyBorder="1" applyAlignment="1">
      <alignment horizontal="left" vertical="top"/>
    </xf>
    <xf numFmtId="0" fontId="24" fillId="16" borderId="5" xfId="0" applyFont="1" applyFill="1" applyBorder="1" applyAlignment="1">
      <alignment horizontal="left" vertical="top"/>
    </xf>
    <xf numFmtId="0" fontId="24" fillId="3" borderId="5" xfId="0" applyFont="1" applyFill="1" applyBorder="1" applyAlignment="1">
      <alignment horizontal="left" vertical="top"/>
    </xf>
    <xf numFmtId="0" fontId="24" fillId="3" borderId="2" xfId="0" applyFont="1" applyFill="1" applyBorder="1" applyAlignment="1">
      <alignment horizontal="left" vertical="top"/>
    </xf>
    <xf numFmtId="0" fontId="24" fillId="16" borderId="2" xfId="0" applyFont="1" applyFill="1" applyBorder="1" applyAlignment="1">
      <alignment horizontal="left" vertical="top"/>
    </xf>
    <xf numFmtId="0" fontId="44" fillId="0" borderId="2" xfId="0" applyFont="1" applyBorder="1" applyAlignment="1">
      <alignment horizontal="left" vertical="top"/>
    </xf>
    <xf numFmtId="0" fontId="24" fillId="0" borderId="2" xfId="0" applyFont="1" applyBorder="1" applyAlignment="1">
      <alignment horizontal="left" vertical="center"/>
    </xf>
    <xf numFmtId="0" fontId="24" fillId="0" borderId="1" xfId="0" applyFont="1" applyBorder="1" applyAlignment="1">
      <alignment horizontal="left" vertical="top"/>
    </xf>
    <xf numFmtId="49" fontId="42" fillId="0" borderId="1" xfId="0" applyNumberFormat="1" applyFont="1" applyBorder="1"/>
    <xf numFmtId="0" fontId="45" fillId="2" borderId="1" xfId="0" applyFont="1" applyFill="1" applyBorder="1" applyAlignment="1">
      <alignment vertical="center" wrapText="1"/>
    </xf>
    <xf numFmtId="0" fontId="45" fillId="2" borderId="2" xfId="0" applyFont="1" applyFill="1" applyBorder="1" applyAlignment="1">
      <alignment vertical="center" wrapText="1"/>
    </xf>
    <xf numFmtId="0" fontId="24" fillId="0" borderId="2" xfId="0" applyFont="1" applyBorder="1"/>
    <xf numFmtId="0" fontId="24" fillId="0" borderId="2" xfId="0" applyFont="1" applyBorder="1" applyAlignment="1">
      <alignment horizontal="right" vertical="center"/>
    </xf>
    <xf numFmtId="0" fontId="44" fillId="0" borderId="2" xfId="0" applyFont="1" applyBorder="1" applyAlignment="1">
      <alignment horizontal="right" vertical="center"/>
    </xf>
    <xf numFmtId="0" fontId="24" fillId="4" borderId="3" xfId="0" applyFont="1" applyFill="1" applyBorder="1" applyAlignment="1">
      <alignment horizontal="left" vertical="center"/>
    </xf>
    <xf numFmtId="0" fontId="46" fillId="5" borderId="3" xfId="0" applyFont="1" applyFill="1" applyBorder="1" applyAlignment="1">
      <alignment horizontal="right" vertical="top"/>
    </xf>
    <xf numFmtId="0" fontId="46" fillId="5" borderId="5" xfId="0" applyFont="1" applyFill="1" applyBorder="1" applyAlignment="1">
      <alignment horizontal="right" vertical="top"/>
    </xf>
    <xf numFmtId="0" fontId="47" fillId="5" borderId="3" xfId="0" applyFont="1" applyFill="1" applyBorder="1" applyAlignment="1">
      <alignment horizontal="right" vertical="top"/>
    </xf>
    <xf numFmtId="0" fontId="46" fillId="5" borderId="1" xfId="0" applyFont="1" applyFill="1" applyBorder="1" applyAlignment="1">
      <alignment horizontal="right"/>
    </xf>
    <xf numFmtId="0" fontId="46" fillId="5" borderId="3" xfId="0" applyFont="1" applyFill="1" applyBorder="1" applyAlignment="1">
      <alignment horizontal="right"/>
    </xf>
    <xf numFmtId="0" fontId="41" fillId="5" borderId="3" xfId="0" applyFont="1" applyFill="1" applyBorder="1" applyAlignment="1">
      <alignment vertical="top"/>
    </xf>
    <xf numFmtId="0" fontId="24" fillId="5" borderId="3" xfId="0" applyFont="1" applyFill="1" applyBorder="1" applyAlignment="1">
      <alignment horizontal="right"/>
    </xf>
    <xf numFmtId="0" fontId="24" fillId="5" borderId="3" xfId="0" applyFont="1" applyFill="1" applyBorder="1" applyAlignment="1">
      <alignment vertical="top"/>
    </xf>
    <xf numFmtId="0" fontId="24" fillId="4" borderId="1" xfId="0" applyFont="1" applyFill="1" applyBorder="1" applyAlignment="1">
      <alignment horizontal="right" vertical="top"/>
    </xf>
    <xf numFmtId="0" fontId="24" fillId="4" borderId="1" xfId="0" applyFont="1" applyFill="1" applyBorder="1" applyAlignment="1"/>
    <xf numFmtId="0" fontId="24" fillId="4" borderId="1" xfId="0" applyFont="1" applyFill="1" applyBorder="1" applyAlignment="1">
      <alignment horizontal="left"/>
    </xf>
    <xf numFmtId="0" fontId="44" fillId="5" borderId="3" xfId="0" applyFont="1" applyFill="1" applyBorder="1" applyAlignment="1">
      <alignment horizontal="right" vertical="top"/>
    </xf>
    <xf numFmtId="0" fontId="44" fillId="5" borderId="5" xfId="0" applyFont="1" applyFill="1" applyBorder="1" applyAlignment="1">
      <alignment horizontal="right" vertical="top"/>
    </xf>
    <xf numFmtId="0" fontId="47" fillId="5" borderId="5" xfId="0" applyFont="1" applyFill="1" applyBorder="1" applyAlignment="1">
      <alignment horizontal="right" vertical="top"/>
    </xf>
    <xf numFmtId="0" fontId="40" fillId="6" borderId="1" xfId="0" applyFont="1" applyFill="1" applyBorder="1" applyAlignment="1">
      <alignment horizontal="left"/>
    </xf>
    <xf numFmtId="0" fontId="43" fillId="5" borderId="3" xfId="0" applyFont="1" applyFill="1" applyBorder="1" applyAlignment="1">
      <alignment horizontal="right" vertical="top"/>
    </xf>
    <xf numFmtId="0" fontId="24" fillId="0" borderId="6" xfId="0" applyFont="1" applyBorder="1"/>
    <xf numFmtId="0" fontId="46" fillId="5" borderId="3" xfId="0" applyFont="1" applyFill="1" applyBorder="1" applyAlignment="1">
      <alignment vertical="top"/>
    </xf>
    <xf numFmtId="0" fontId="46" fillId="5" borderId="5" xfId="0" applyFont="1" applyFill="1" applyBorder="1" applyAlignment="1">
      <alignment vertical="top"/>
    </xf>
    <xf numFmtId="0" fontId="24" fillId="4" borderId="1" xfId="0" applyFont="1" applyFill="1" applyBorder="1"/>
    <xf numFmtId="0" fontId="41" fillId="6" borderId="1" xfId="0" applyFont="1" applyFill="1" applyBorder="1"/>
    <xf numFmtId="0" fontId="41" fillId="9" borderId="1" xfId="0" applyFont="1" applyFill="1" applyBorder="1" applyAlignment="1">
      <alignment horizontal="left" vertical="center"/>
    </xf>
    <xf numFmtId="0" fontId="48" fillId="14" borderId="13" xfId="0" applyFont="1" applyFill="1" applyBorder="1" applyAlignment="1">
      <alignment horizontal="right" vertical="top"/>
    </xf>
    <xf numFmtId="0" fontId="24" fillId="0" borderId="12" xfId="0" applyFont="1" applyBorder="1"/>
    <xf numFmtId="0" fontId="49" fillId="14" borderId="13" xfId="0" applyFont="1" applyFill="1" applyBorder="1" applyAlignment="1">
      <alignment horizontal="right" vertical="top"/>
    </xf>
    <xf numFmtId="0" fontId="41" fillId="15" borderId="12" xfId="0" applyFont="1" applyFill="1" applyBorder="1"/>
    <xf numFmtId="0" fontId="43" fillId="5" borderId="5" xfId="0" applyFont="1" applyFill="1" applyBorder="1" applyAlignment="1">
      <alignment horizontal="right" vertical="top"/>
    </xf>
    <xf numFmtId="0" fontId="24" fillId="4" borderId="2" xfId="0" applyFont="1" applyFill="1" applyBorder="1"/>
    <xf numFmtId="0" fontId="24" fillId="5" borderId="3" xfId="0" applyFont="1" applyFill="1" applyBorder="1" applyAlignment="1">
      <alignment horizontal="right" vertical="top"/>
    </xf>
    <xf numFmtId="0" fontId="24" fillId="5" borderId="5" xfId="0" applyFont="1" applyFill="1" applyBorder="1" applyAlignment="1">
      <alignment horizontal="right" vertical="top"/>
    </xf>
    <xf numFmtId="0" fontId="46" fillId="5" borderId="3" xfId="0" applyFont="1" applyFill="1" applyBorder="1" applyAlignment="1">
      <alignment horizontal="right" vertical="top" wrapText="1"/>
    </xf>
    <xf numFmtId="0" fontId="43" fillId="5" borderId="3" xfId="0" applyFont="1" applyFill="1" applyBorder="1" applyAlignment="1">
      <alignment horizontal="right" vertical="top" wrapText="1"/>
    </xf>
    <xf numFmtId="0" fontId="46" fillId="5" borderId="1" xfId="0" applyFont="1" applyFill="1" applyBorder="1" applyAlignment="1">
      <alignment vertical="top"/>
    </xf>
    <xf numFmtId="0" fontId="24" fillId="5" borderId="1" xfId="0" applyFont="1" applyFill="1" applyBorder="1" applyAlignment="1">
      <alignment horizontal="left" vertical="center"/>
    </xf>
    <xf numFmtId="0" fontId="46" fillId="5" borderId="1" xfId="0" applyFont="1" applyFill="1" applyBorder="1" applyAlignment="1">
      <alignment horizontal="right" vertical="top"/>
    </xf>
    <xf numFmtId="0" fontId="50" fillId="0" borderId="1" xfId="0" applyFont="1" applyBorder="1"/>
    <xf numFmtId="49" fontId="8" fillId="7" borderId="5" xfId="0" applyNumberFormat="1" applyFont="1" applyFill="1" applyBorder="1" applyAlignment="1">
      <alignment horizontal="left" vertical="center"/>
    </xf>
    <xf numFmtId="49" fontId="8" fillId="7" borderId="3" xfId="0" applyNumberFormat="1" applyFont="1" applyFill="1" applyBorder="1" applyAlignment="1">
      <alignment horizontal="left" vertical="center"/>
    </xf>
    <xf numFmtId="49" fontId="4" fillId="0" borderId="2" xfId="0" applyNumberFormat="1" applyFont="1" applyBorder="1" applyAlignment="1">
      <alignment horizontal="left" vertical="top" wrapText="1"/>
    </xf>
    <xf numFmtId="49" fontId="4" fillId="0" borderId="5"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0" fontId="10" fillId="0" borderId="2" xfId="0" applyFont="1" applyBorder="1" applyAlignment="1">
      <alignment horizontal="center"/>
    </xf>
    <xf numFmtId="0" fontId="10" fillId="0" borderId="3" xfId="0" applyFont="1" applyBorder="1" applyAlignment="1">
      <alignment horizontal="center"/>
    </xf>
    <xf numFmtId="0" fontId="24" fillId="0" borderId="6" xfId="0" applyFont="1" applyBorder="1" applyAlignment="1">
      <alignment horizontal="center" wrapText="1"/>
    </xf>
    <xf numFmtId="0" fontId="24" fillId="0" borderId="7" xfId="0" applyFont="1" applyBorder="1" applyAlignment="1">
      <alignment horizontal="center" wrapText="1"/>
    </xf>
    <xf numFmtId="0" fontId="24" fillId="0" borderId="4" xfId="0" applyFont="1" applyBorder="1" applyAlignment="1">
      <alignment horizontal="center" wrapText="1"/>
    </xf>
    <xf numFmtId="0" fontId="11" fillId="3" borderId="1" xfId="0" applyFont="1" applyFill="1" applyBorder="1" applyAlignment="1">
      <alignment vertical="center" wrapText="1"/>
    </xf>
    <xf numFmtId="0" fontId="28" fillId="0" borderId="2" xfId="0" applyFont="1" applyBorder="1" applyAlignment="1">
      <alignment horizontal="left" vertical="top" wrapText="1"/>
    </xf>
    <xf numFmtId="0" fontId="28" fillId="0" borderId="5" xfId="0" applyFont="1" applyBorder="1" applyAlignment="1">
      <alignment horizontal="left" vertical="top" wrapText="1"/>
    </xf>
    <xf numFmtId="0" fontId="28" fillId="0" borderId="3" xfId="0" applyFont="1" applyBorder="1" applyAlignment="1">
      <alignment horizontal="left" vertical="top" wrapText="1"/>
    </xf>
    <xf numFmtId="0" fontId="24" fillId="4" borderId="2" xfId="0" applyFont="1" applyFill="1" applyBorder="1" applyAlignment="1">
      <alignment horizontal="left" vertical="center"/>
    </xf>
    <xf numFmtId="0" fontId="24" fillId="4" borderId="5" xfId="0" applyFont="1" applyFill="1" applyBorder="1" applyAlignment="1">
      <alignment horizontal="left" vertical="center"/>
    </xf>
    <xf numFmtId="0" fontId="24" fillId="4" borderId="3" xfId="0" applyFont="1" applyFill="1" applyBorder="1" applyAlignment="1">
      <alignment horizontal="left" vertical="center"/>
    </xf>
    <xf numFmtId="0" fontId="33" fillId="14" borderId="11" xfId="0" applyFont="1" applyFill="1" applyBorder="1" applyAlignment="1">
      <alignment horizontal="left" vertical="top" wrapText="1"/>
    </xf>
    <xf numFmtId="0" fontId="34" fillId="0" borderId="13" xfId="0" applyFont="1" applyBorder="1"/>
    <xf numFmtId="0" fontId="34" fillId="0" borderId="14" xfId="0" applyFont="1" applyBorder="1"/>
    <xf numFmtId="0" fontId="11" fillId="5" borderId="2" xfId="0" applyFont="1" applyFill="1" applyBorder="1" applyAlignment="1">
      <alignment horizontal="left" vertical="top"/>
    </xf>
    <xf numFmtId="0" fontId="11" fillId="5" borderId="5" xfId="0" applyFont="1" applyFill="1" applyBorder="1" applyAlignment="1">
      <alignment horizontal="left" vertical="top"/>
    </xf>
    <xf numFmtId="0" fontId="11" fillId="5" borderId="3" xfId="0" applyFont="1" applyFill="1" applyBorder="1" applyAlignment="1">
      <alignment horizontal="left" vertical="top"/>
    </xf>
    <xf numFmtId="0" fontId="14" fillId="5" borderId="2" xfId="0" applyFont="1" applyFill="1" applyBorder="1" applyAlignment="1">
      <alignment horizontal="left" vertical="top"/>
    </xf>
    <xf numFmtId="0" fontId="14" fillId="5" borderId="5" xfId="0" applyFont="1" applyFill="1" applyBorder="1" applyAlignment="1">
      <alignment horizontal="left" vertical="top"/>
    </xf>
    <xf numFmtId="0" fontId="14" fillId="5" borderId="3" xfId="0" applyFont="1" applyFill="1" applyBorder="1" applyAlignment="1">
      <alignment horizontal="left" vertical="top"/>
    </xf>
    <xf numFmtId="49" fontId="11" fillId="3" borderId="1" xfId="0" applyNumberFormat="1" applyFont="1" applyFill="1" applyBorder="1" applyAlignment="1">
      <alignment horizontal="center" vertical="center" wrapText="1"/>
    </xf>
    <xf numFmtId="49" fontId="11" fillId="3" borderId="1" xfId="0" applyNumberFormat="1" applyFont="1" applyFill="1" applyBorder="1" applyAlignment="1">
      <alignment horizontal="center" vertical="center"/>
    </xf>
    <xf numFmtId="0" fontId="10" fillId="5" borderId="2" xfId="0" applyFont="1" applyFill="1" applyBorder="1" applyAlignment="1">
      <alignment horizontal="left" vertical="top"/>
    </xf>
    <xf numFmtId="0" fontId="10" fillId="5" borderId="5" xfId="0" applyFont="1" applyFill="1" applyBorder="1" applyAlignment="1">
      <alignment horizontal="left" vertical="top"/>
    </xf>
    <xf numFmtId="0" fontId="10" fillId="5" borderId="3" xfId="0" applyFont="1" applyFill="1" applyBorder="1" applyAlignment="1">
      <alignment horizontal="left" vertical="top"/>
    </xf>
    <xf numFmtId="0" fontId="2" fillId="5" borderId="2" xfId="0" applyFont="1" applyFill="1" applyBorder="1" applyAlignment="1">
      <alignment horizontal="left" vertical="top"/>
    </xf>
    <xf numFmtId="0" fontId="2" fillId="5" borderId="5" xfId="0" applyFont="1" applyFill="1" applyBorder="1" applyAlignment="1">
      <alignment horizontal="left" vertical="top"/>
    </xf>
    <xf numFmtId="0" fontId="2" fillId="5" borderId="3" xfId="0" applyFont="1" applyFill="1" applyBorder="1" applyAlignment="1">
      <alignment horizontal="left" vertical="top"/>
    </xf>
    <xf numFmtId="0" fontId="11" fillId="4" borderId="2" xfId="0" applyFont="1" applyFill="1" applyBorder="1" applyAlignment="1">
      <alignment horizontal="left" vertical="center"/>
    </xf>
    <xf numFmtId="0" fontId="11" fillId="4" borderId="5" xfId="0" applyFont="1" applyFill="1" applyBorder="1" applyAlignment="1">
      <alignment horizontal="left" vertical="center"/>
    </xf>
    <xf numFmtId="0" fontId="11" fillId="4" borderId="3" xfId="0" applyFont="1" applyFill="1" applyBorder="1" applyAlignment="1">
      <alignment horizontal="left" vertical="center"/>
    </xf>
    <xf numFmtId="0" fontId="29" fillId="0" borderId="2" xfId="0" applyFont="1" applyBorder="1" applyAlignment="1">
      <alignment horizontal="left" vertical="top" wrapText="1"/>
    </xf>
    <xf numFmtId="0" fontId="29" fillId="0" borderId="5" xfId="0" applyFont="1" applyBorder="1" applyAlignment="1">
      <alignment horizontal="left" vertical="top" wrapText="1"/>
    </xf>
    <xf numFmtId="0" fontId="29" fillId="0" borderId="3" xfId="0" applyFont="1" applyBorder="1" applyAlignment="1">
      <alignment horizontal="left" vertical="top" wrapText="1"/>
    </xf>
  </cellXfs>
  <cellStyles count="3">
    <cellStyle name="一般" xfId="0" builtinId="0"/>
    <cellStyle name="一般 2" xfId="2"/>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16</xdr:row>
      <xdr:rowOff>0</xdr:rowOff>
    </xdr:from>
    <xdr:to>
      <xdr:col>18</xdr:col>
      <xdr:colOff>563424</xdr:colOff>
      <xdr:row>23</xdr:row>
      <xdr:rowOff>132784</xdr:rowOff>
    </xdr:to>
    <xdr:pic>
      <xdr:nvPicPr>
        <xdr:cNvPr id="3" name="圖片 2"/>
        <xdr:cNvPicPr>
          <a:picLocks noChangeAspect="1"/>
        </xdr:cNvPicPr>
      </xdr:nvPicPr>
      <xdr:blipFill>
        <a:blip xmlns:r="http://schemas.openxmlformats.org/officeDocument/2006/relationships" r:embed="rId1"/>
        <a:stretch>
          <a:fillRect/>
        </a:stretch>
      </xdr:blipFill>
      <xdr:spPr>
        <a:xfrm>
          <a:off x="11887200" y="3371850"/>
          <a:ext cx="2049324" cy="1532959"/>
        </a:xfrm>
        <a:prstGeom prst="rect">
          <a:avLst/>
        </a:prstGeom>
      </xdr:spPr>
    </xdr:pic>
    <xdr:clientData/>
  </xdr:twoCellAnchor>
  <xdr:twoCellAnchor editAs="oneCell">
    <xdr:from>
      <xdr:col>18</xdr:col>
      <xdr:colOff>649905</xdr:colOff>
      <xdr:row>16</xdr:row>
      <xdr:rowOff>36957</xdr:rowOff>
    </xdr:from>
    <xdr:to>
      <xdr:col>22</xdr:col>
      <xdr:colOff>268913</xdr:colOff>
      <xdr:row>34</xdr:row>
      <xdr:rowOff>142126</xdr:rowOff>
    </xdr:to>
    <xdr:pic>
      <xdr:nvPicPr>
        <xdr:cNvPr id="4" name="圖片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23005" y="3408807"/>
          <a:ext cx="2305058" cy="3734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657225</xdr:colOff>
      <xdr:row>33</xdr:row>
      <xdr:rowOff>114300</xdr:rowOff>
    </xdr:from>
    <xdr:to>
      <xdr:col>20</xdr:col>
      <xdr:colOff>563199</xdr:colOff>
      <xdr:row>61</xdr:row>
      <xdr:rowOff>190500</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77675" y="6858000"/>
          <a:ext cx="2858724" cy="567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76200</xdr:colOff>
      <xdr:row>24</xdr:row>
      <xdr:rowOff>44435</xdr:rowOff>
    </xdr:from>
    <xdr:to>
      <xdr:col>18</xdr:col>
      <xdr:colOff>66675</xdr:colOff>
      <xdr:row>39</xdr:row>
      <xdr:rowOff>57149</xdr:rowOff>
    </xdr:to>
    <xdr:pic>
      <xdr:nvPicPr>
        <xdr:cNvPr id="2" name="圖片 1" descr="C:\Users\User\AppData\Roaming\Tencent\Users\2983102861\QQ\WinTemp\RichOle\S8I$YG4Q3MNX3ZKUZW3H7}I.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87150" y="4149710"/>
          <a:ext cx="1476375" cy="2955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171450</xdr:colOff>
      <xdr:row>33</xdr:row>
      <xdr:rowOff>169858</xdr:rowOff>
    </xdr:from>
    <xdr:to>
      <xdr:col>20</xdr:col>
      <xdr:colOff>437737</xdr:colOff>
      <xdr:row>40</xdr:row>
      <xdr:rowOff>37849</xdr:rowOff>
    </xdr:to>
    <xdr:pic>
      <xdr:nvPicPr>
        <xdr:cNvPr id="3" name="圖片 2"/>
        <xdr:cNvPicPr>
          <a:picLocks noChangeAspect="1"/>
        </xdr:cNvPicPr>
      </xdr:nvPicPr>
      <xdr:blipFill>
        <a:blip xmlns:r="http://schemas.openxmlformats.org/officeDocument/2006/relationships" r:embed="rId2"/>
        <a:stretch>
          <a:fillRect/>
        </a:stretch>
      </xdr:blipFill>
      <xdr:spPr>
        <a:xfrm>
          <a:off x="13068300" y="6618283"/>
          <a:ext cx="2085562" cy="1268166"/>
        </a:xfrm>
        <a:prstGeom prst="rect">
          <a:avLst/>
        </a:prstGeom>
      </xdr:spPr>
    </xdr:pic>
    <xdr:clientData/>
  </xdr:twoCellAnchor>
  <xdr:twoCellAnchor editAs="oneCell">
    <xdr:from>
      <xdr:col>20</xdr:col>
      <xdr:colOff>485775</xdr:colOff>
      <xdr:row>25</xdr:row>
      <xdr:rowOff>25062</xdr:rowOff>
    </xdr:from>
    <xdr:to>
      <xdr:col>23</xdr:col>
      <xdr:colOff>47334</xdr:colOff>
      <xdr:row>38</xdr:row>
      <xdr:rowOff>199523</xdr:rowOff>
    </xdr:to>
    <xdr:pic>
      <xdr:nvPicPr>
        <xdr:cNvPr id="4" name="圖片 3"/>
        <xdr:cNvPicPr>
          <a:picLocks noChangeAspect="1"/>
        </xdr:cNvPicPr>
      </xdr:nvPicPr>
      <xdr:blipFill>
        <a:blip xmlns:r="http://schemas.openxmlformats.org/officeDocument/2006/relationships" r:embed="rId3"/>
        <a:stretch>
          <a:fillRect/>
        </a:stretch>
      </xdr:blipFill>
      <xdr:spPr>
        <a:xfrm>
          <a:off x="15201900" y="4330362"/>
          <a:ext cx="1571334" cy="2717636"/>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2" Type="http://schemas.openxmlformats.org/officeDocument/2006/relationships/hyperlink" Target="https://trello.com/c/fBcl503o" TargetMode="External"/><Relationship Id="rId1" Type="http://schemas.openxmlformats.org/officeDocument/2006/relationships/hyperlink" Target="https://www.toodoo.com/db/colo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3" ySplit="1" topLeftCell="D5" activePane="bottomRight" state="frozen"/>
      <selection pane="topRight" activeCell="D1" sqref="D1"/>
      <selection pane="bottomLeft" activeCell="A2" sqref="A2"/>
      <selection pane="bottomRight" activeCell="B9" sqref="B9"/>
    </sheetView>
  </sheetViews>
  <sheetFormatPr defaultColWidth="9" defaultRowHeight="15.75"/>
  <cols>
    <col min="1" max="1" width="21.5703125" customWidth="1"/>
    <col min="2" max="2" width="49.42578125" customWidth="1"/>
    <col min="3" max="3" width="21" customWidth="1"/>
    <col min="5" max="5" width="11.85546875" customWidth="1"/>
  </cols>
  <sheetData>
    <row r="1" spans="1:6" ht="16.5">
      <c r="A1" s="99" t="s">
        <v>177</v>
      </c>
      <c r="B1" s="99" t="s">
        <v>178</v>
      </c>
      <c r="C1" s="99" t="s">
        <v>179</v>
      </c>
    </row>
    <row r="2" spans="1:6">
      <c r="A2" s="100">
        <v>43486</v>
      </c>
      <c r="B2" s="101" t="s">
        <v>180</v>
      </c>
      <c r="C2" s="101" t="s">
        <v>181</v>
      </c>
      <c r="E2" t="s">
        <v>377</v>
      </c>
    </row>
    <row r="3" spans="1:6" ht="37.5" customHeight="1">
      <c r="A3" s="100">
        <v>43494</v>
      </c>
      <c r="B3" s="102" t="s">
        <v>182</v>
      </c>
      <c r="C3" s="101" t="s">
        <v>181</v>
      </c>
      <c r="E3" s="222" t="s">
        <v>378</v>
      </c>
      <c r="F3" s="222" t="s">
        <v>707</v>
      </c>
    </row>
    <row r="4" spans="1:6" ht="78.75">
      <c r="A4" s="100">
        <v>43508</v>
      </c>
      <c r="B4" s="102" t="s">
        <v>191</v>
      </c>
      <c r="C4" s="101" t="s">
        <v>181</v>
      </c>
    </row>
    <row r="5" spans="1:6">
      <c r="A5" s="100">
        <v>43509</v>
      </c>
      <c r="B5" s="101" t="s">
        <v>200</v>
      </c>
      <c r="C5" s="101" t="s">
        <v>199</v>
      </c>
    </row>
    <row r="6" spans="1:6" ht="63">
      <c r="A6" s="100">
        <v>43512</v>
      </c>
      <c r="B6" s="102" t="s">
        <v>202</v>
      </c>
      <c r="C6" s="101" t="s">
        <v>201</v>
      </c>
    </row>
    <row r="7" spans="1:6" ht="110.25">
      <c r="A7" s="100">
        <v>43538</v>
      </c>
      <c r="B7" s="102" t="s">
        <v>229</v>
      </c>
      <c r="C7" s="101" t="s">
        <v>181</v>
      </c>
    </row>
    <row r="8" spans="1:6" ht="31.5">
      <c r="A8" s="100">
        <v>43556</v>
      </c>
      <c r="B8" s="102" t="s">
        <v>611</v>
      </c>
      <c r="C8" s="101" t="s">
        <v>181</v>
      </c>
    </row>
    <row r="9" spans="1:6" ht="110.25">
      <c r="A9" s="100">
        <v>43584</v>
      </c>
      <c r="B9" s="102" t="s">
        <v>819</v>
      </c>
      <c r="C9" s="101" t="s">
        <v>181</v>
      </c>
    </row>
    <row r="10" spans="1:6">
      <c r="A10" s="100"/>
      <c r="B10" s="101"/>
      <c r="C10" s="101"/>
    </row>
    <row r="11" spans="1:6">
      <c r="A11" s="100"/>
      <c r="B11" s="101"/>
      <c r="C11" s="101"/>
    </row>
    <row r="12" spans="1:6">
      <c r="A12" s="100"/>
      <c r="B12" s="101"/>
      <c r="C12" s="101"/>
    </row>
    <row r="13" spans="1:6">
      <c r="A13" s="100"/>
      <c r="B13" s="101"/>
      <c r="C13" s="101"/>
    </row>
    <row r="14" spans="1:6">
      <c r="A14" s="100"/>
      <c r="B14" s="101"/>
      <c r="C14" s="101"/>
    </row>
    <row r="15" spans="1:6">
      <c r="A15" s="100"/>
      <c r="B15" s="101"/>
      <c r="C15" s="101"/>
    </row>
    <row r="16" spans="1:6">
      <c r="A16" s="100"/>
      <c r="B16" s="101"/>
      <c r="C16" s="101"/>
    </row>
    <row r="17" spans="1:3">
      <c r="A17" s="100"/>
      <c r="B17" s="101"/>
      <c r="C17" s="101"/>
    </row>
    <row r="18" spans="1:3">
      <c r="A18" s="100"/>
      <c r="B18" s="101"/>
      <c r="C18" s="101"/>
    </row>
    <row r="19" spans="1:3">
      <c r="A19" s="100"/>
      <c r="B19" s="101"/>
      <c r="C19" s="101"/>
    </row>
  </sheetData>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Normal="100" workbookViewId="0">
      <pane xSplit="14" ySplit="5" topLeftCell="O48" activePane="bottomRight" state="frozen"/>
      <selection pane="topRight" activeCell="M1" sqref="M1"/>
      <selection pane="bottomLeft" activeCell="A7" sqref="A7"/>
      <selection pane="bottomRight" activeCell="D57" sqref="D57"/>
    </sheetView>
  </sheetViews>
  <sheetFormatPr defaultColWidth="9.140625" defaultRowHeight="15.75"/>
  <cols>
    <col min="1" max="1" width="9.140625" style="2"/>
    <col min="2" max="3" width="10" style="2" customWidth="1"/>
    <col min="4" max="4" width="28.7109375" style="274" bestFit="1" customWidth="1"/>
    <col min="5" max="5" width="12.140625" style="2" customWidth="1"/>
    <col min="6" max="6" width="11.42578125" style="2" customWidth="1"/>
    <col min="7" max="8" width="9.140625" style="2"/>
    <col min="9" max="9" width="38" style="2" customWidth="1"/>
    <col min="10" max="14" width="7.140625" style="2" customWidth="1"/>
    <col min="15" max="15" width="21.5703125" style="2" customWidth="1"/>
    <col min="16" max="16" width="32" style="2" customWidth="1"/>
    <col min="17" max="17" width="13.140625" style="10" customWidth="1"/>
    <col min="18" max="18" width="9.140625" style="2"/>
    <col min="19" max="19" width="12.85546875" style="2" customWidth="1"/>
    <col min="20" max="20" width="14.42578125" style="10" bestFit="1" customWidth="1"/>
    <col min="21" max="21" width="13.140625" style="2" customWidth="1"/>
    <col min="22" max="16384" width="9.140625" style="2"/>
  </cols>
  <sheetData>
    <row r="1" spans="2:20" ht="16.5">
      <c r="B1" s="48" t="s">
        <v>93</v>
      </c>
      <c r="C1" s="48"/>
      <c r="D1" s="266"/>
      <c r="E1" s="48" t="s">
        <v>704</v>
      </c>
      <c r="F1" s="44" t="s">
        <v>132</v>
      </c>
      <c r="G1" s="61" t="s">
        <v>248</v>
      </c>
      <c r="H1" s="62"/>
      <c r="I1" s="44"/>
      <c r="O1" s="151"/>
      <c r="S1" s="90" t="s">
        <v>134</v>
      </c>
      <c r="T1" s="91" t="s">
        <v>135</v>
      </c>
    </row>
    <row r="2" spans="2:20">
      <c r="B2" s="49" t="s">
        <v>0</v>
      </c>
      <c r="C2" s="1"/>
      <c r="D2" s="267"/>
      <c r="E2" s="50" t="s">
        <v>822</v>
      </c>
      <c r="F2" s="49" t="s">
        <v>1</v>
      </c>
      <c r="G2" s="50" t="s">
        <v>72</v>
      </c>
      <c r="H2" s="49" t="s">
        <v>2</v>
      </c>
      <c r="I2" s="50" t="s">
        <v>163</v>
      </c>
      <c r="M2" s="116" t="s">
        <v>239</v>
      </c>
      <c r="N2" s="116">
        <f>COUNTA(N5:N125)</f>
        <v>51</v>
      </c>
      <c r="O2" s="151"/>
      <c r="S2" s="146">
        <v>10209001</v>
      </c>
      <c r="T2" s="146" t="s">
        <v>60</v>
      </c>
    </row>
    <row r="3" spans="2:20" ht="15.75" customHeight="1">
      <c r="B3" s="49" t="s">
        <v>3</v>
      </c>
      <c r="C3" s="237"/>
      <c r="D3" s="267"/>
      <c r="E3" s="51" t="s">
        <v>60</v>
      </c>
      <c r="F3" s="50"/>
      <c r="G3" s="50"/>
      <c r="H3" s="50"/>
      <c r="I3" s="50"/>
      <c r="M3" s="116" t="s">
        <v>240</v>
      </c>
      <c r="N3" s="116">
        <f>SUM(N5:N125)</f>
        <v>1020</v>
      </c>
      <c r="O3" s="151"/>
      <c r="S3" s="147">
        <v>10201006</v>
      </c>
      <c r="T3" s="148" t="s">
        <v>63</v>
      </c>
    </row>
    <row r="4" spans="2:20" ht="28.5" customHeight="1">
      <c r="C4" s="234"/>
      <c r="D4" s="268"/>
      <c r="E4" s="342" t="s">
        <v>241</v>
      </c>
      <c r="F4" s="343"/>
      <c r="G4" s="343"/>
      <c r="H4" s="343"/>
      <c r="I4" s="343"/>
      <c r="J4" s="343"/>
      <c r="K4" s="343"/>
      <c r="L4" s="343"/>
      <c r="M4" s="343"/>
      <c r="N4" s="344"/>
      <c r="O4" s="247"/>
      <c r="S4" s="147">
        <v>10209015</v>
      </c>
      <c r="T4" s="148" t="s">
        <v>167</v>
      </c>
    </row>
    <row r="5" spans="2:20">
      <c r="B5" s="3" t="s">
        <v>136</v>
      </c>
      <c r="C5" s="240" t="s">
        <v>810</v>
      </c>
      <c r="D5" s="269" t="s">
        <v>743</v>
      </c>
      <c r="E5" s="365" t="s">
        <v>137</v>
      </c>
      <c r="F5" s="366"/>
      <c r="G5" s="366"/>
      <c r="H5" s="366"/>
      <c r="I5" s="366"/>
      <c r="J5" s="366"/>
      <c r="K5" s="366"/>
      <c r="L5" s="366"/>
      <c r="M5" s="367"/>
      <c r="N5" s="89" t="s">
        <v>138</v>
      </c>
      <c r="O5" s="217" t="s">
        <v>753</v>
      </c>
      <c r="P5" s="217" t="s">
        <v>816</v>
      </c>
      <c r="Q5" s="11" t="s">
        <v>139</v>
      </c>
    </row>
    <row r="6" spans="2:20">
      <c r="B6" s="57" t="s">
        <v>140</v>
      </c>
      <c r="C6" s="258"/>
      <c r="D6" s="270"/>
      <c r="E6" s="58" t="s">
        <v>663</v>
      </c>
      <c r="F6" s="22"/>
      <c r="G6" s="22"/>
      <c r="H6" s="22"/>
      <c r="I6" s="22"/>
      <c r="J6" s="22"/>
      <c r="K6" s="22"/>
      <c r="L6" s="22"/>
      <c r="M6" s="26"/>
      <c r="N6" s="26"/>
      <c r="O6" s="195"/>
      <c r="P6" s="74" t="s">
        <v>141</v>
      </c>
      <c r="Q6" s="10" t="s">
        <v>142</v>
      </c>
    </row>
    <row r="7" spans="2:20">
      <c r="B7" s="4" t="s">
        <v>143</v>
      </c>
      <c r="C7" s="258"/>
      <c r="D7" s="270"/>
      <c r="E7" s="19" t="s">
        <v>168</v>
      </c>
      <c r="F7" s="22"/>
      <c r="G7" s="22"/>
      <c r="H7" s="22"/>
      <c r="I7" s="22"/>
      <c r="J7" s="22"/>
      <c r="K7" s="22"/>
      <c r="L7" s="22"/>
      <c r="M7" s="22"/>
      <c r="N7" s="26"/>
      <c r="O7" s="194"/>
      <c r="P7" s="92" t="s">
        <v>169</v>
      </c>
    </row>
    <row r="8" spans="2:20">
      <c r="B8" s="4" t="s">
        <v>284</v>
      </c>
      <c r="C8" s="258">
        <f>VLOOKUP(B8,代號!$J:$K,2,0)</f>
        <v>10201000</v>
      </c>
      <c r="D8" s="270" t="s">
        <v>844</v>
      </c>
      <c r="E8" s="171" t="s">
        <v>526</v>
      </c>
      <c r="F8" s="176"/>
      <c r="G8" s="176"/>
      <c r="H8" s="176"/>
      <c r="I8" s="176"/>
      <c r="J8" s="176"/>
      <c r="K8" s="176"/>
      <c r="L8" s="176"/>
      <c r="M8" s="176"/>
      <c r="N8" s="177">
        <f t="shared" ref="N8:N12" si="0">LEN(E8)</f>
        <v>21</v>
      </c>
      <c r="O8" s="260" t="str">
        <f>$E$2&amp;"-"&amp;C8&amp;"-0"&amp;COUNTIF($C$8:C8,C8)&amp;"_tw"</f>
        <v>0107-10201000-01_tw</v>
      </c>
      <c r="P8" s="92"/>
    </row>
    <row r="9" spans="2:20">
      <c r="B9" s="4" t="s">
        <v>465</v>
      </c>
      <c r="C9" s="258">
        <f>VLOOKUP(B9,代號!$J:$K,2,0)</f>
        <v>10209001</v>
      </c>
      <c r="D9" s="272" t="s">
        <v>843</v>
      </c>
      <c r="E9" s="171" t="s">
        <v>527</v>
      </c>
      <c r="F9" s="176"/>
      <c r="G9" s="176"/>
      <c r="H9" s="176"/>
      <c r="I9" s="176"/>
      <c r="J9" s="176"/>
      <c r="K9" s="176"/>
      <c r="L9" s="176"/>
      <c r="M9" s="176"/>
      <c r="N9" s="177">
        <f t="shared" si="0"/>
        <v>19</v>
      </c>
      <c r="O9" s="260" t="str">
        <f>$E$2&amp;"-"&amp;C9&amp;"-0"&amp;COUNTIF($C$8:C9,C9)&amp;"_tw"</f>
        <v>0107-10209001-01_tw</v>
      </c>
      <c r="P9" s="92"/>
    </row>
    <row r="10" spans="2:20">
      <c r="B10" s="4" t="s">
        <v>284</v>
      </c>
      <c r="C10" s="258">
        <f>VLOOKUP(B10,代號!$J:$K,2,0)</f>
        <v>10201000</v>
      </c>
      <c r="D10" s="270"/>
      <c r="E10" s="171" t="s">
        <v>528</v>
      </c>
      <c r="F10" s="176"/>
      <c r="G10" s="176"/>
      <c r="H10" s="176"/>
      <c r="I10" s="176"/>
      <c r="J10" s="176"/>
      <c r="K10" s="176"/>
      <c r="L10" s="176"/>
      <c r="M10" s="176"/>
      <c r="N10" s="177">
        <f t="shared" si="0"/>
        <v>18</v>
      </c>
      <c r="O10" s="260" t="str">
        <f>$E$2&amp;"-"&amp;C10&amp;"-0"&amp;COUNTIF($C$8:C10,C10)&amp;"_tw"</f>
        <v>0107-10201000-02_tw</v>
      </c>
      <c r="P10" s="92"/>
    </row>
    <row r="11" spans="2:20">
      <c r="B11" s="4" t="s">
        <v>465</v>
      </c>
      <c r="C11" s="258">
        <f>VLOOKUP(B11,代號!$J:$K,2,0)</f>
        <v>10209001</v>
      </c>
      <c r="D11" s="272" t="s">
        <v>846</v>
      </c>
      <c r="E11" s="171" t="s">
        <v>529</v>
      </c>
      <c r="F11" s="176"/>
      <c r="G11" s="176"/>
      <c r="H11" s="176"/>
      <c r="I11" s="176"/>
      <c r="J11" s="176"/>
      <c r="K11" s="176"/>
      <c r="L11" s="176"/>
      <c r="M11" s="176"/>
      <c r="N11" s="177">
        <f t="shared" si="0"/>
        <v>16</v>
      </c>
      <c r="O11" s="260" t="str">
        <f>$E$2&amp;"-"&amp;C11&amp;"-0"&amp;COUNTIF($C$8:C11,C11)&amp;"_tw"</f>
        <v>0107-10209001-02_tw</v>
      </c>
      <c r="P11" s="92"/>
    </row>
    <row r="12" spans="2:20">
      <c r="B12" s="4" t="s">
        <v>284</v>
      </c>
      <c r="C12" s="258">
        <f>VLOOKUP(B12,代號!$J:$K,2,0)</f>
        <v>10201000</v>
      </c>
      <c r="D12" s="270" t="s">
        <v>845</v>
      </c>
      <c r="E12" s="171" t="s">
        <v>530</v>
      </c>
      <c r="F12" s="176"/>
      <c r="G12" s="176"/>
      <c r="H12" s="176"/>
      <c r="I12" s="176"/>
      <c r="J12" s="176"/>
      <c r="K12" s="176"/>
      <c r="L12" s="176"/>
      <c r="M12" s="176"/>
      <c r="N12" s="177">
        <f t="shared" si="0"/>
        <v>23</v>
      </c>
      <c r="O12" s="260" t="str">
        <f>$E$2&amp;"-"&amp;C12&amp;"-0"&amp;COUNTIF($C$8:C12,C12)&amp;"_tw"</f>
        <v>0107-10201000-03_tw</v>
      </c>
      <c r="P12" s="92"/>
    </row>
    <row r="13" spans="2:20">
      <c r="B13" s="4" t="s">
        <v>462</v>
      </c>
      <c r="C13" s="258"/>
      <c r="D13" s="270"/>
      <c r="E13" s="171" t="s">
        <v>531</v>
      </c>
      <c r="F13" s="176"/>
      <c r="G13" s="176"/>
      <c r="H13" s="176"/>
      <c r="I13" s="176"/>
      <c r="J13" s="176"/>
      <c r="K13" s="176"/>
      <c r="L13" s="176"/>
      <c r="M13" s="176"/>
      <c r="N13" s="177">
        <f t="shared" ref="N13:N23" si="1">LEN(E13)</f>
        <v>21</v>
      </c>
      <c r="O13" s="260"/>
      <c r="P13" s="92"/>
    </row>
    <row r="14" spans="2:20">
      <c r="B14" s="87" t="s">
        <v>535</v>
      </c>
      <c r="C14" s="258"/>
      <c r="D14" s="270"/>
      <c r="E14" s="139" t="s">
        <v>690</v>
      </c>
      <c r="F14" s="136"/>
      <c r="G14" s="136"/>
      <c r="H14" s="136"/>
      <c r="I14" s="136"/>
      <c r="J14" s="136"/>
      <c r="K14" s="136"/>
      <c r="L14" s="136"/>
      <c r="M14" s="136"/>
      <c r="N14" s="137"/>
      <c r="O14" s="260"/>
      <c r="P14" s="74"/>
    </row>
    <row r="15" spans="2:20">
      <c r="B15" s="4" t="s">
        <v>100</v>
      </c>
      <c r="C15" s="258">
        <f>VLOOKUP(B15,代號!$J:$K,2,0)</f>
        <v>10209001</v>
      </c>
      <c r="D15" s="272" t="s">
        <v>847</v>
      </c>
      <c r="E15" s="134" t="s">
        <v>656</v>
      </c>
      <c r="F15" s="136"/>
      <c r="G15" s="136"/>
      <c r="H15" s="136"/>
      <c r="I15" s="136"/>
      <c r="J15" s="136"/>
      <c r="K15" s="136"/>
      <c r="L15" s="136"/>
      <c r="M15" s="136"/>
      <c r="N15" s="177">
        <f t="shared" si="1"/>
        <v>13</v>
      </c>
      <c r="O15" s="260" t="str">
        <f>$E$2&amp;"-"&amp;C15&amp;"-0"&amp;COUNTIF($C$8:C15,C15)&amp;"_tw"</f>
        <v>0107-10209001-03_tw</v>
      </c>
      <c r="P15" s="92"/>
    </row>
    <row r="16" spans="2:20">
      <c r="B16" s="87" t="s">
        <v>536</v>
      </c>
      <c r="C16" s="258"/>
      <c r="D16" s="270"/>
      <c r="E16" s="181" t="s">
        <v>537</v>
      </c>
      <c r="F16" s="176"/>
      <c r="G16" s="176"/>
      <c r="H16" s="176"/>
      <c r="I16" s="176"/>
      <c r="J16" s="176"/>
      <c r="K16" s="176"/>
      <c r="L16" s="176"/>
      <c r="M16" s="176"/>
      <c r="N16" s="172"/>
      <c r="O16" s="260"/>
      <c r="P16" s="92"/>
    </row>
    <row r="17" spans="2:19">
      <c r="B17" s="4" t="s">
        <v>533</v>
      </c>
      <c r="C17" s="258">
        <f>VLOOKUP(B17,代號!$J:$K,2,0)</f>
        <v>10209003</v>
      </c>
      <c r="D17" s="270"/>
      <c r="E17" s="171" t="s">
        <v>539</v>
      </c>
      <c r="F17" s="176"/>
      <c r="G17" s="176"/>
      <c r="H17" s="176"/>
      <c r="I17" s="176"/>
      <c r="J17" s="176"/>
      <c r="K17" s="176"/>
      <c r="L17" s="176"/>
      <c r="M17" s="176"/>
      <c r="N17" s="177">
        <f t="shared" si="1"/>
        <v>7</v>
      </c>
      <c r="O17" s="260" t="str">
        <f>$E$2&amp;"-"&amp;C17&amp;"-0"&amp;COUNTIF($C$8:C17,C17)&amp;"_tw"</f>
        <v>0107-10209003-01_tw</v>
      </c>
      <c r="P17" s="92"/>
    </row>
    <row r="18" spans="2:19">
      <c r="B18" s="4" t="s">
        <v>465</v>
      </c>
      <c r="C18" s="258">
        <f>VLOOKUP(B18,代號!$J:$K,2,0)</f>
        <v>10209001</v>
      </c>
      <c r="D18" s="272" t="s">
        <v>846</v>
      </c>
      <c r="E18" s="171" t="s">
        <v>538</v>
      </c>
      <c r="F18" s="176"/>
      <c r="G18" s="176"/>
      <c r="H18" s="176"/>
      <c r="I18" s="176"/>
      <c r="J18" s="176"/>
      <c r="K18" s="176"/>
      <c r="L18" s="176"/>
      <c r="M18" s="176"/>
      <c r="N18" s="177">
        <f t="shared" si="1"/>
        <v>19</v>
      </c>
      <c r="O18" s="260" t="str">
        <f>$E$2&amp;"-"&amp;C18&amp;"-0"&amp;COUNTIF($C$8:C18,C18)&amp;"_tw"</f>
        <v>0107-10209001-04_tw</v>
      </c>
      <c r="P18" s="92"/>
    </row>
    <row r="19" spans="2:19">
      <c r="B19" s="4" t="s">
        <v>533</v>
      </c>
      <c r="C19" s="258">
        <f>VLOOKUP(B19,代號!$J:$K,2,0)</f>
        <v>10209003</v>
      </c>
      <c r="D19" s="270"/>
      <c r="E19" s="171" t="s">
        <v>540</v>
      </c>
      <c r="F19" s="176"/>
      <c r="G19" s="176"/>
      <c r="H19" s="176"/>
      <c r="I19" s="176"/>
      <c r="J19" s="176"/>
      <c r="K19" s="176"/>
      <c r="L19" s="176"/>
      <c r="M19" s="176"/>
      <c r="N19" s="177">
        <f t="shared" si="1"/>
        <v>29</v>
      </c>
      <c r="O19" s="260" t="str">
        <f>$E$2&amp;"-"&amp;C19&amp;"-0"&amp;COUNTIF($C$8:C19,C19)&amp;"_tw"</f>
        <v>0107-10209003-02_tw</v>
      </c>
      <c r="P19" s="92"/>
    </row>
    <row r="20" spans="2:19">
      <c r="B20" s="4" t="s">
        <v>290</v>
      </c>
      <c r="C20" s="258">
        <f>VLOOKUP(B20,代號!$J:$K,2,0)</f>
        <v>10209017</v>
      </c>
      <c r="D20" s="270"/>
      <c r="E20" s="135" t="s">
        <v>343</v>
      </c>
      <c r="F20" s="136"/>
      <c r="G20" s="136"/>
      <c r="H20" s="136"/>
      <c r="I20" s="136"/>
      <c r="J20" s="136"/>
      <c r="K20" s="136"/>
      <c r="L20" s="136"/>
      <c r="M20" s="136"/>
      <c r="N20" s="177">
        <f t="shared" si="1"/>
        <v>11</v>
      </c>
      <c r="O20" s="260" t="str">
        <f>$E$2&amp;"-"&amp;C20&amp;"-0"&amp;COUNTIF($C$8:C20,C20)&amp;"_tw"</f>
        <v>0107-10209017-01_tw</v>
      </c>
      <c r="P20" s="92"/>
    </row>
    <row r="21" spans="2:19">
      <c r="B21" s="4" t="s">
        <v>100</v>
      </c>
      <c r="C21" s="258">
        <f>VLOOKUP(B21,代號!$J:$K,2,0)</f>
        <v>10209001</v>
      </c>
      <c r="D21" s="272" t="s">
        <v>847</v>
      </c>
      <c r="E21" s="192" t="s">
        <v>657</v>
      </c>
      <c r="F21" s="136"/>
      <c r="G21" s="136"/>
      <c r="H21" s="136"/>
      <c r="I21" s="136"/>
      <c r="J21" s="136"/>
      <c r="K21" s="136"/>
      <c r="L21" s="136"/>
      <c r="M21" s="136"/>
      <c r="N21" s="177">
        <f t="shared" si="1"/>
        <v>9</v>
      </c>
      <c r="O21" s="260" t="str">
        <f>$E$2&amp;"-"&amp;C21&amp;"-0"&amp;COUNTIF($C$8:C21,C21)&amp;"_tw"</f>
        <v>0107-10209001-05_tw</v>
      </c>
      <c r="P21" s="92"/>
    </row>
    <row r="22" spans="2:19">
      <c r="B22" s="4" t="s">
        <v>103</v>
      </c>
      <c r="C22" s="258">
        <f>VLOOKUP(B22,代號!$J:$K,2,0)</f>
        <v>10209003</v>
      </c>
      <c r="D22" s="270"/>
      <c r="E22" s="135" t="s">
        <v>292</v>
      </c>
      <c r="F22" s="136"/>
      <c r="G22" s="136"/>
      <c r="H22" s="136"/>
      <c r="I22" s="136"/>
      <c r="J22" s="136"/>
      <c r="K22" s="136"/>
      <c r="L22" s="136"/>
      <c r="M22" s="136"/>
      <c r="N22" s="177">
        <f t="shared" si="1"/>
        <v>13</v>
      </c>
      <c r="O22" s="260" t="str">
        <f>$E$2&amp;"-"&amp;C22&amp;"-0"&amp;COUNTIF($C$8:C22,C22)&amp;"_tw"</f>
        <v>0107-10209003-03_tw</v>
      </c>
      <c r="P22" s="92"/>
    </row>
    <row r="23" spans="2:19">
      <c r="B23" s="4" t="s">
        <v>290</v>
      </c>
      <c r="C23" s="258">
        <f>VLOOKUP(B23,代號!$J:$K,2,0)</f>
        <v>10209017</v>
      </c>
      <c r="D23" s="270"/>
      <c r="E23" s="135" t="s">
        <v>342</v>
      </c>
      <c r="F23" s="136"/>
      <c r="G23" s="136"/>
      <c r="H23" s="136"/>
      <c r="I23" s="136"/>
      <c r="J23" s="136"/>
      <c r="K23" s="136"/>
      <c r="L23" s="136"/>
      <c r="M23" s="136"/>
      <c r="N23" s="177">
        <f t="shared" si="1"/>
        <v>13</v>
      </c>
      <c r="O23" s="260" t="str">
        <f>$E$2&amp;"-"&amp;C23&amp;"-0"&amp;COUNTIF($C$8:C23,C23)&amp;"_tw"</f>
        <v>0107-10209017-02_tw</v>
      </c>
      <c r="P23" s="92"/>
    </row>
    <row r="24" spans="2:19">
      <c r="B24" s="88" t="s">
        <v>275</v>
      </c>
      <c r="C24" s="258"/>
      <c r="D24" s="270"/>
      <c r="E24" s="156" t="s">
        <v>658</v>
      </c>
      <c r="F24" s="154"/>
      <c r="G24" s="154"/>
      <c r="H24" s="154"/>
      <c r="I24" s="154"/>
      <c r="J24" s="154"/>
      <c r="K24" s="154"/>
      <c r="L24" s="154"/>
      <c r="M24" s="154"/>
      <c r="N24" s="177"/>
      <c r="O24" s="260"/>
      <c r="P24" s="92"/>
    </row>
    <row r="25" spans="2:19">
      <c r="B25" s="4" t="s">
        <v>287</v>
      </c>
      <c r="C25" s="258"/>
      <c r="D25" s="270"/>
      <c r="E25" s="135" t="s">
        <v>291</v>
      </c>
      <c r="F25" s="136"/>
      <c r="G25" s="136"/>
      <c r="H25" s="136"/>
      <c r="I25" s="136"/>
      <c r="J25" s="136"/>
      <c r="K25" s="136"/>
      <c r="L25" s="136"/>
      <c r="M25" s="136"/>
      <c r="N25" s="177">
        <f t="shared" ref="N25" si="2">LEN(E25)</f>
        <v>32</v>
      </c>
      <c r="O25" s="260"/>
      <c r="P25" s="92"/>
    </row>
    <row r="26" spans="2:19">
      <c r="B26" s="57" t="s">
        <v>9</v>
      </c>
      <c r="C26" s="258"/>
      <c r="D26" s="270"/>
      <c r="E26" s="138" t="s">
        <v>164</v>
      </c>
      <c r="F26" s="136"/>
      <c r="G26" s="136"/>
      <c r="H26" s="136"/>
      <c r="I26" s="136"/>
      <c r="J26" s="136"/>
      <c r="K26" s="136"/>
      <c r="L26" s="136"/>
      <c r="M26" s="136"/>
      <c r="N26" s="137"/>
      <c r="O26" s="260"/>
      <c r="P26" s="92"/>
    </row>
    <row r="27" spans="2:19">
      <c r="B27" s="88" t="s">
        <v>101</v>
      </c>
      <c r="C27" s="258"/>
      <c r="D27" s="270"/>
      <c r="E27" s="138" t="s">
        <v>168</v>
      </c>
      <c r="F27" s="136"/>
      <c r="G27" s="136"/>
      <c r="H27" s="136"/>
      <c r="I27" s="136"/>
      <c r="J27" s="136"/>
      <c r="K27" s="136"/>
      <c r="L27" s="136"/>
      <c r="M27" s="136"/>
      <c r="N27" s="137"/>
      <c r="O27" s="260"/>
      <c r="P27" s="92"/>
    </row>
    <row r="28" spans="2:19" ht="16.5" customHeight="1">
      <c r="B28" s="4" t="s">
        <v>104</v>
      </c>
      <c r="C28" s="258"/>
      <c r="D28" s="270"/>
      <c r="E28" s="19" t="s">
        <v>192</v>
      </c>
      <c r="F28" s="20"/>
      <c r="G28" s="20"/>
      <c r="H28" s="20"/>
      <c r="I28" s="20"/>
      <c r="J28" s="20"/>
      <c r="K28" s="20"/>
      <c r="L28" s="20"/>
      <c r="M28" s="60"/>
      <c r="N28" s="177">
        <f t="shared" ref="N28:N52" si="3">LEN(E28)</f>
        <v>26</v>
      </c>
      <c r="O28" s="260"/>
      <c r="P28" s="60"/>
      <c r="S28" s="97"/>
    </row>
    <row r="29" spans="2:19">
      <c r="B29" s="57" t="s">
        <v>105</v>
      </c>
      <c r="C29" s="258"/>
      <c r="D29" s="270"/>
      <c r="E29" s="98" t="s">
        <v>298</v>
      </c>
      <c r="F29" s="22"/>
      <c r="G29" s="22"/>
      <c r="H29" s="22"/>
      <c r="I29" s="22"/>
      <c r="J29" s="22"/>
      <c r="K29" s="22"/>
      <c r="L29" s="22"/>
      <c r="M29" s="17"/>
      <c r="N29" s="26"/>
      <c r="O29" s="260"/>
      <c r="P29" s="93"/>
    </row>
    <row r="30" spans="2:19" ht="16.5" customHeight="1">
      <c r="B30" s="4" t="s">
        <v>104</v>
      </c>
      <c r="C30" s="258"/>
      <c r="D30" s="270"/>
      <c r="E30" s="19" t="s">
        <v>659</v>
      </c>
      <c r="F30" s="20"/>
      <c r="G30" s="20"/>
      <c r="H30" s="20"/>
      <c r="I30" s="20"/>
      <c r="J30" s="20"/>
      <c r="K30" s="20"/>
      <c r="L30" s="20"/>
      <c r="M30" s="60"/>
      <c r="N30" s="177">
        <f t="shared" si="3"/>
        <v>22</v>
      </c>
      <c r="O30" s="260"/>
      <c r="P30" s="60"/>
    </row>
    <row r="31" spans="2:19" ht="16.5" customHeight="1">
      <c r="B31" s="4" t="s">
        <v>104</v>
      </c>
      <c r="C31" s="258"/>
      <c r="D31" s="270"/>
      <c r="E31" s="191" t="s">
        <v>660</v>
      </c>
      <c r="F31" s="192"/>
      <c r="G31" s="192"/>
      <c r="H31" s="192"/>
      <c r="I31" s="192"/>
      <c r="J31" s="192"/>
      <c r="K31" s="192"/>
      <c r="L31" s="192"/>
      <c r="M31" s="60"/>
      <c r="N31" s="195">
        <f t="shared" si="3"/>
        <v>16</v>
      </c>
      <c r="O31" s="260"/>
      <c r="P31" s="60"/>
    </row>
    <row r="32" spans="2:19" ht="16.5" customHeight="1">
      <c r="B32" s="57" t="s">
        <v>11</v>
      </c>
      <c r="C32" s="258"/>
      <c r="D32" s="270"/>
      <c r="E32" s="58" t="s">
        <v>165</v>
      </c>
      <c r="F32" s="22"/>
      <c r="G32" s="22"/>
      <c r="H32" s="22"/>
      <c r="I32" s="22"/>
      <c r="J32" s="22"/>
      <c r="K32" s="22"/>
      <c r="L32" s="22"/>
      <c r="M32" s="17"/>
      <c r="N32" s="26"/>
      <c r="O32" s="260"/>
      <c r="P32" s="74"/>
    </row>
    <row r="33" spans="2:17" ht="16.5" customHeight="1">
      <c r="B33" s="4" t="s">
        <v>547</v>
      </c>
      <c r="C33" s="258">
        <v>10201006</v>
      </c>
      <c r="D33" s="270" t="s">
        <v>849</v>
      </c>
      <c r="E33" s="19" t="s">
        <v>541</v>
      </c>
      <c r="F33" s="22"/>
      <c r="G33" s="22"/>
      <c r="H33" s="22"/>
      <c r="I33" s="22"/>
      <c r="J33" s="22"/>
      <c r="K33" s="22"/>
      <c r="L33" s="22"/>
      <c r="M33" s="16"/>
      <c r="N33" s="26">
        <f t="shared" si="3"/>
        <v>15</v>
      </c>
      <c r="O33" s="260" t="str">
        <f>$E$2&amp;"-"&amp;C33&amp;"-0"&amp;COUNTIF($C$8:C33,C33)&amp;"_tw"</f>
        <v>0107-10201006-01_tw</v>
      </c>
      <c r="P33" s="75"/>
    </row>
    <row r="34" spans="2:17" ht="17.25" customHeight="1">
      <c r="B34" s="4" t="s">
        <v>171</v>
      </c>
      <c r="C34" s="258">
        <f>VLOOKUP(B34,代號!$J:$K,2,0)</f>
        <v>10209001</v>
      </c>
      <c r="D34" s="272" t="s">
        <v>848</v>
      </c>
      <c r="E34" s="19" t="s">
        <v>293</v>
      </c>
      <c r="F34" s="22"/>
      <c r="G34" s="22"/>
      <c r="H34" s="22"/>
      <c r="I34" s="22"/>
      <c r="J34" s="22"/>
      <c r="K34" s="22"/>
      <c r="L34" s="22"/>
      <c r="M34" s="17"/>
      <c r="N34" s="26">
        <f t="shared" si="3"/>
        <v>24</v>
      </c>
      <c r="O34" s="260" t="str">
        <f>$E$2&amp;"-"&amp;C34&amp;"-0"&amp;COUNTIF($C$8:C34,C34)&amp;"_tw"</f>
        <v>0107-10209001-06_tw</v>
      </c>
      <c r="P34" s="74"/>
      <c r="Q34" s="129"/>
    </row>
    <row r="35" spans="2:17" ht="17.25" customHeight="1">
      <c r="B35" s="4" t="s">
        <v>547</v>
      </c>
      <c r="C35" s="258">
        <v>10201006</v>
      </c>
      <c r="D35" s="270" t="s">
        <v>850</v>
      </c>
      <c r="E35" s="170" t="s">
        <v>542</v>
      </c>
      <c r="F35" s="176"/>
      <c r="G35" s="176"/>
      <c r="H35" s="176"/>
      <c r="I35" s="176"/>
      <c r="J35" s="176"/>
      <c r="K35" s="176"/>
      <c r="L35" s="176"/>
      <c r="M35" s="16"/>
      <c r="N35" s="177">
        <f t="shared" si="3"/>
        <v>15</v>
      </c>
      <c r="O35" s="260" t="str">
        <f>$E$2&amp;"-"&amp;C35&amp;"-0"&amp;COUNTIF($C$8:C35,C35)&amp;"_tw"</f>
        <v>0107-10201006-02_tw</v>
      </c>
      <c r="P35" s="75"/>
      <c r="Q35" s="129"/>
    </row>
    <row r="36" spans="2:17" ht="17.25" customHeight="1">
      <c r="B36" s="4" t="s">
        <v>547</v>
      </c>
      <c r="C36" s="258">
        <v>10201006</v>
      </c>
      <c r="D36" s="270"/>
      <c r="E36" s="170" t="s">
        <v>543</v>
      </c>
      <c r="F36" s="176"/>
      <c r="G36" s="176"/>
      <c r="H36" s="176"/>
      <c r="I36" s="176"/>
      <c r="J36" s="176"/>
      <c r="K36" s="176"/>
      <c r="L36" s="176"/>
      <c r="M36" s="16"/>
      <c r="N36" s="177">
        <f t="shared" si="3"/>
        <v>9</v>
      </c>
      <c r="O36" s="260" t="str">
        <f>$E$2&amp;"-"&amp;C36&amp;"-0"&amp;COUNTIF($C$8:C36,C36)&amp;"_tw"</f>
        <v>0107-10201006-03_tw</v>
      </c>
      <c r="P36" s="75"/>
      <c r="Q36" s="129"/>
    </row>
    <row r="37" spans="2:17" ht="17.25" customHeight="1">
      <c r="B37" s="4" t="s">
        <v>13</v>
      </c>
      <c r="C37" s="258">
        <f>VLOOKUP(B37,代號!$J:$K,2,0)</f>
        <v>10209001</v>
      </c>
      <c r="D37" s="272" t="s">
        <v>848</v>
      </c>
      <c r="E37" s="170" t="s">
        <v>546</v>
      </c>
      <c r="F37" s="176"/>
      <c r="G37" s="176"/>
      <c r="H37" s="176"/>
      <c r="I37" s="176"/>
      <c r="J37" s="176"/>
      <c r="K37" s="176"/>
      <c r="L37" s="176"/>
      <c r="M37" s="16"/>
      <c r="N37" s="177">
        <f t="shared" si="3"/>
        <v>9</v>
      </c>
      <c r="O37" s="260" t="str">
        <f>$E$2&amp;"-"&amp;C37&amp;"-0"&amp;COUNTIF($C$8:C37,C37)&amp;"_tw"</f>
        <v>0107-10209001-07_tw</v>
      </c>
      <c r="P37" s="75"/>
      <c r="Q37" s="129"/>
    </row>
    <row r="38" spans="2:17" ht="17.25" customHeight="1">
      <c r="B38" s="4" t="s">
        <v>290</v>
      </c>
      <c r="C38" s="258">
        <f>VLOOKUP(B38,代號!$J:$K,2,0)</f>
        <v>10209017</v>
      </c>
      <c r="D38" s="270"/>
      <c r="E38" s="170" t="s">
        <v>544</v>
      </c>
      <c r="F38" s="176"/>
      <c r="G38" s="176"/>
      <c r="H38" s="176"/>
      <c r="I38" s="176"/>
      <c r="J38" s="176"/>
      <c r="K38" s="176"/>
      <c r="L38" s="176"/>
      <c r="M38" s="16"/>
      <c r="N38" s="177">
        <f t="shared" si="3"/>
        <v>30</v>
      </c>
      <c r="O38" s="260" t="str">
        <f>$E$2&amp;"-"&amp;C38&amp;"-0"&amp;COUNTIF($C$8:C38,C38)&amp;"_tw"</f>
        <v>0107-10209017-03_tw</v>
      </c>
      <c r="P38" s="75"/>
      <c r="Q38" s="129"/>
    </row>
    <row r="39" spans="2:17" ht="17.25" customHeight="1">
      <c r="B39" s="4" t="s">
        <v>547</v>
      </c>
      <c r="C39" s="258">
        <v>10201006</v>
      </c>
      <c r="D39" s="270" t="s">
        <v>851</v>
      </c>
      <c r="E39" s="170" t="s">
        <v>545</v>
      </c>
      <c r="F39" s="176"/>
      <c r="G39" s="176"/>
      <c r="H39" s="176"/>
      <c r="I39" s="176"/>
      <c r="J39" s="176"/>
      <c r="K39" s="176"/>
      <c r="L39" s="176"/>
      <c r="M39" s="16"/>
      <c r="N39" s="177">
        <f t="shared" si="3"/>
        <v>17</v>
      </c>
      <c r="O39" s="260" t="str">
        <f>$E$2&amp;"-"&amp;C39&amp;"-0"&amp;COUNTIF($C$8:C39,C39)&amp;"_tw"</f>
        <v>0107-10201006-04_tw</v>
      </c>
      <c r="P39" s="75"/>
      <c r="Q39" s="129"/>
    </row>
    <row r="40" spans="2:17" ht="17.25" customHeight="1">
      <c r="B40" s="4" t="s">
        <v>290</v>
      </c>
      <c r="C40" s="258">
        <f>VLOOKUP(B40,代號!$J:$K,2,0)</f>
        <v>10209017</v>
      </c>
      <c r="D40" s="270"/>
      <c r="E40" s="170" t="s">
        <v>549</v>
      </c>
      <c r="F40" s="176"/>
      <c r="G40" s="176"/>
      <c r="H40" s="176"/>
      <c r="I40" s="176"/>
      <c r="J40" s="176"/>
      <c r="K40" s="176"/>
      <c r="L40" s="176"/>
      <c r="M40" s="16"/>
      <c r="N40" s="177">
        <f t="shared" si="3"/>
        <v>16</v>
      </c>
      <c r="O40" s="260" t="str">
        <f>$E$2&amp;"-"&amp;C40&amp;"-0"&amp;COUNTIF($C$8:C40,C40)&amp;"_tw"</f>
        <v>0107-10209017-04_tw</v>
      </c>
      <c r="P40" s="75"/>
      <c r="Q40" s="129"/>
    </row>
    <row r="41" spans="2:17" ht="17.25" customHeight="1">
      <c r="B41" s="4" t="s">
        <v>548</v>
      </c>
      <c r="C41" s="258"/>
      <c r="D41" s="270"/>
      <c r="E41" s="170" t="s">
        <v>550</v>
      </c>
      <c r="F41" s="176"/>
      <c r="G41" s="176"/>
      <c r="H41" s="176"/>
      <c r="I41" s="176"/>
      <c r="J41" s="176"/>
      <c r="K41" s="176"/>
      <c r="L41" s="176"/>
      <c r="M41" s="16"/>
      <c r="N41" s="177">
        <f t="shared" si="3"/>
        <v>17</v>
      </c>
      <c r="O41" s="260"/>
      <c r="P41" s="75"/>
      <c r="Q41" s="129"/>
    </row>
    <row r="42" spans="2:17" ht="17.25" customHeight="1">
      <c r="B42" s="4" t="s">
        <v>172</v>
      </c>
      <c r="C42" s="258">
        <f>VLOOKUP(B42,代號!$J:$K,2,0)</f>
        <v>10209015</v>
      </c>
      <c r="D42" s="270"/>
      <c r="E42" s="134" t="s">
        <v>661</v>
      </c>
      <c r="F42" s="22"/>
      <c r="G42" s="22"/>
      <c r="H42" s="22"/>
      <c r="I42" s="22"/>
      <c r="J42" s="22"/>
      <c r="K42" s="22"/>
      <c r="L42" s="22"/>
      <c r="M42" s="17"/>
      <c r="N42" s="21">
        <f t="shared" si="3"/>
        <v>29</v>
      </c>
      <c r="O42" s="260" t="str">
        <f>$E$2&amp;"-"&amp;C42&amp;"-0"&amp;COUNTIF($C$8:C42,C42)&amp;"_tw"</f>
        <v>0107-10209015-01_tw</v>
      </c>
      <c r="P42" s="74"/>
    </row>
    <row r="43" spans="2:17" ht="16.5" customHeight="1">
      <c r="B43" s="4" t="s">
        <v>162</v>
      </c>
      <c r="C43" s="258">
        <f>VLOOKUP(B43,代號!$J:$K,2,0)</f>
        <v>10209015</v>
      </c>
      <c r="D43" s="270"/>
      <c r="E43" s="19" t="s">
        <v>662</v>
      </c>
      <c r="F43" s="22"/>
      <c r="G43" s="22"/>
      <c r="H43" s="22"/>
      <c r="I43" s="22"/>
      <c r="J43" s="22"/>
      <c r="K43" s="22"/>
      <c r="L43" s="22"/>
      <c r="M43" s="16"/>
      <c r="N43" s="26">
        <f t="shared" si="3"/>
        <v>36</v>
      </c>
      <c r="O43" s="260" t="str">
        <f>$E$2&amp;"-"&amp;C43&amp;"-0"&amp;COUNTIF($C$8:C43,C43)&amp;"_tw"</f>
        <v>0107-10209015-02_tw</v>
      </c>
      <c r="P43" s="75"/>
    </row>
    <row r="44" spans="2:17" ht="16.5" customHeight="1">
      <c r="B44" s="4" t="s">
        <v>462</v>
      </c>
      <c r="C44" s="258"/>
      <c r="D44" s="270"/>
      <c r="E44" s="170" t="s">
        <v>553</v>
      </c>
      <c r="F44" s="176"/>
      <c r="G44" s="176"/>
      <c r="H44" s="176"/>
      <c r="I44" s="176"/>
      <c r="J44" s="176"/>
      <c r="K44" s="176"/>
      <c r="L44" s="176"/>
      <c r="M44" s="16"/>
      <c r="N44" s="177">
        <f t="shared" si="3"/>
        <v>29</v>
      </c>
      <c r="O44" s="260"/>
      <c r="P44" s="75"/>
    </row>
    <row r="45" spans="2:17" ht="16.5" customHeight="1">
      <c r="B45" s="4" t="s">
        <v>166</v>
      </c>
      <c r="C45" s="258">
        <f>VLOOKUP(B45,代號!$J:$K,2,0)</f>
        <v>10201006</v>
      </c>
      <c r="D45" s="270"/>
      <c r="E45" s="134" t="s">
        <v>294</v>
      </c>
      <c r="F45" s="22"/>
      <c r="G45" s="22"/>
      <c r="H45" s="22"/>
      <c r="I45" s="22"/>
      <c r="J45" s="22"/>
      <c r="K45" s="22"/>
      <c r="L45" s="22"/>
      <c r="M45" s="16"/>
      <c r="N45" s="26">
        <f t="shared" si="3"/>
        <v>34</v>
      </c>
      <c r="O45" s="260" t="str">
        <f>$E$2&amp;"-"&amp;C45&amp;"-0"&amp;COUNTIF($C$8:C45,C45)&amp;"_tw"</f>
        <v>0107-10201006-05_tw</v>
      </c>
      <c r="P45" s="75"/>
    </row>
    <row r="46" spans="2:17" ht="16.5" customHeight="1">
      <c r="B46" s="4" t="s">
        <v>162</v>
      </c>
      <c r="C46" s="258">
        <f>VLOOKUP(B46,代號!$J:$K,2,0)</f>
        <v>10209015</v>
      </c>
      <c r="D46" s="270"/>
      <c r="E46" s="134" t="s">
        <v>295</v>
      </c>
      <c r="F46" s="22"/>
      <c r="G46" s="22"/>
      <c r="H46" s="22"/>
      <c r="I46" s="22"/>
      <c r="J46" s="22"/>
      <c r="K46" s="22"/>
      <c r="L46" s="22"/>
      <c r="M46" s="22"/>
      <c r="N46" s="26">
        <f t="shared" si="3"/>
        <v>29</v>
      </c>
      <c r="O46" s="260" t="str">
        <f>$E$2&amp;"-"&amp;C46&amp;"-0"&amp;COUNTIF($C$8:C46,C46)&amp;"_tw"</f>
        <v>0107-10209015-03_tw</v>
      </c>
      <c r="P46" s="92"/>
    </row>
    <row r="47" spans="2:17" s="5" customFormat="1">
      <c r="B47" s="79" t="s">
        <v>117</v>
      </c>
      <c r="C47" s="258"/>
      <c r="D47" s="270"/>
      <c r="E47" s="80" t="s">
        <v>187</v>
      </c>
      <c r="F47" s="81"/>
      <c r="G47" s="81"/>
      <c r="H47" s="81"/>
      <c r="I47" s="81"/>
      <c r="J47" s="81"/>
      <c r="K47" s="81"/>
      <c r="L47" s="81"/>
      <c r="M47" s="82"/>
      <c r="N47" s="82">
        <f t="shared" si="3"/>
        <v>11</v>
      </c>
      <c r="O47" s="83"/>
      <c r="P47" s="83"/>
      <c r="Q47" s="5" t="s">
        <v>185</v>
      </c>
    </row>
    <row r="48" spans="2:17" ht="16.5" customHeight="1">
      <c r="B48" s="4" t="s">
        <v>166</v>
      </c>
      <c r="C48" s="258">
        <f>VLOOKUP(B48,代號!$J:$K,2,0)</f>
        <v>10201006</v>
      </c>
      <c r="D48" s="270" t="s">
        <v>852</v>
      </c>
      <c r="E48" s="19" t="s">
        <v>554</v>
      </c>
      <c r="F48" s="22"/>
      <c r="G48" s="22"/>
      <c r="H48" s="22"/>
      <c r="I48" s="22"/>
      <c r="J48" s="22"/>
      <c r="K48" s="22"/>
      <c r="L48" s="22"/>
      <c r="M48" s="16"/>
      <c r="N48" s="21">
        <f t="shared" si="3"/>
        <v>14</v>
      </c>
      <c r="O48" s="260" t="str">
        <f>$E$2&amp;"-"&amp;C48&amp;"-0"&amp;COUNTIF($C$8:C48,C48)&amp;"_tw"</f>
        <v>0107-10201006-06_tw</v>
      </c>
      <c r="P48" s="75"/>
    </row>
    <row r="49" spans="2:17" ht="16.5" customHeight="1">
      <c r="B49" s="4" t="s">
        <v>162</v>
      </c>
      <c r="C49" s="258">
        <f>VLOOKUP(B49,代號!$J:$K,2,0)</f>
        <v>10209015</v>
      </c>
      <c r="D49" s="270"/>
      <c r="E49" s="19" t="s">
        <v>555</v>
      </c>
      <c r="F49" s="22"/>
      <c r="G49" s="22"/>
      <c r="H49" s="22"/>
      <c r="I49" s="22"/>
      <c r="J49" s="22"/>
      <c r="K49" s="22"/>
      <c r="L49" s="22"/>
      <c r="M49" s="16"/>
      <c r="N49" s="21">
        <f t="shared" si="3"/>
        <v>23</v>
      </c>
      <c r="O49" s="260" t="str">
        <f>$E$2&amp;"-"&amp;C49&amp;"-0"&amp;COUNTIF($C$8:C49,C49)&amp;"_tw"</f>
        <v>0107-10209015-04_tw</v>
      </c>
      <c r="P49" s="75"/>
    </row>
    <row r="50" spans="2:17" s="5" customFormat="1">
      <c r="B50" s="79" t="s">
        <v>183</v>
      </c>
      <c r="C50" s="258"/>
      <c r="D50" s="270"/>
      <c r="E50" s="80" t="s">
        <v>188</v>
      </c>
      <c r="F50" s="81"/>
      <c r="G50" s="81"/>
      <c r="H50" s="81"/>
      <c r="I50" s="81"/>
      <c r="J50" s="81"/>
      <c r="K50" s="81"/>
      <c r="L50" s="81"/>
      <c r="M50" s="82"/>
      <c r="N50" s="82"/>
      <c r="O50" s="83"/>
      <c r="P50" s="83"/>
      <c r="Q50" s="5" t="s">
        <v>552</v>
      </c>
    </row>
    <row r="51" spans="2:17" ht="16.5" customHeight="1">
      <c r="B51" s="4" t="s">
        <v>166</v>
      </c>
      <c r="C51" s="258">
        <f>VLOOKUP(B51,代號!$J:$K,2,0)</f>
        <v>10201006</v>
      </c>
      <c r="D51" s="270" t="s">
        <v>850</v>
      </c>
      <c r="E51" s="19" t="s">
        <v>556</v>
      </c>
      <c r="F51" s="22"/>
      <c r="G51" s="22"/>
      <c r="H51" s="22"/>
      <c r="I51" s="22"/>
      <c r="J51" s="22"/>
      <c r="K51" s="22"/>
      <c r="L51" s="22"/>
      <c r="M51" s="16"/>
      <c r="N51" s="195">
        <f t="shared" si="3"/>
        <v>18</v>
      </c>
      <c r="O51" s="260" t="str">
        <f>$E$2&amp;"-"&amp;C51&amp;"-0"&amp;COUNTIF($C$8:C51,C51)&amp;"_tw"</f>
        <v>0107-10201006-07_tw</v>
      </c>
      <c r="P51" s="75"/>
    </row>
    <row r="52" spans="2:17" ht="16.5" customHeight="1">
      <c r="B52" s="4" t="s">
        <v>162</v>
      </c>
      <c r="C52" s="258">
        <f>VLOOKUP(B52,代號!$J:$K,2,0)</f>
        <v>10209015</v>
      </c>
      <c r="D52" s="270"/>
      <c r="E52" s="19" t="s">
        <v>193</v>
      </c>
      <c r="F52" s="22"/>
      <c r="G52" s="22"/>
      <c r="H52" s="22"/>
      <c r="I52" s="22"/>
      <c r="J52" s="22"/>
      <c r="K52" s="22"/>
      <c r="L52" s="22"/>
      <c r="M52" s="16"/>
      <c r="N52" s="193">
        <f t="shared" si="3"/>
        <v>16</v>
      </c>
      <c r="O52" s="260" t="str">
        <f>$E$2&amp;"-"&amp;C52&amp;"-0"&amp;COUNTIF($C$8:C52,C52)&amp;"_tw"</f>
        <v>0107-10209015-05_tw</v>
      </c>
      <c r="P52" s="75"/>
    </row>
    <row r="53" spans="2:17" s="5" customFormat="1">
      <c r="B53" s="79" t="s">
        <v>184</v>
      </c>
      <c r="C53" s="258"/>
      <c r="D53" s="270"/>
      <c r="E53" s="80" t="s">
        <v>190</v>
      </c>
      <c r="F53" s="81"/>
      <c r="G53" s="81"/>
      <c r="H53" s="81"/>
      <c r="I53" s="81"/>
      <c r="J53" s="81"/>
      <c r="K53" s="81"/>
      <c r="L53" s="81"/>
      <c r="M53" s="82"/>
      <c r="N53" s="82"/>
      <c r="O53" s="83"/>
      <c r="P53" s="83"/>
      <c r="Q53" s="5" t="s">
        <v>186</v>
      </c>
    </row>
    <row r="54" spans="2:17" ht="16.5" customHeight="1">
      <c r="B54" s="4" t="s">
        <v>189</v>
      </c>
      <c r="C54" s="258">
        <f>VLOOKUP(B54,代號!$J:$K,2,0)</f>
        <v>10201006</v>
      </c>
      <c r="D54" s="270" t="s">
        <v>849</v>
      </c>
      <c r="E54" s="134" t="s">
        <v>557</v>
      </c>
      <c r="F54" s="22"/>
      <c r="G54" s="22"/>
      <c r="H54" s="22"/>
      <c r="I54" s="22"/>
      <c r="J54" s="22"/>
      <c r="K54" s="22"/>
      <c r="L54" s="22"/>
      <c r="M54" s="16"/>
      <c r="N54" s="195">
        <f t="shared" ref="N54:N55" si="4">LEN(E54)</f>
        <v>13</v>
      </c>
      <c r="O54" s="260" t="str">
        <f>$E$2&amp;"-"&amp;C54&amp;"-0"&amp;COUNTIF($C$8:C54,C54)&amp;"_tw"</f>
        <v>0107-10201006-08_tw</v>
      </c>
      <c r="P54" s="75"/>
    </row>
    <row r="55" spans="2:17" ht="16.5" customHeight="1">
      <c r="B55" s="4" t="s">
        <v>299</v>
      </c>
      <c r="C55" s="258">
        <f>VLOOKUP(B55,代號!$J:$K,2,0)</f>
        <v>10209015</v>
      </c>
      <c r="D55" s="270"/>
      <c r="E55" s="19" t="s">
        <v>194</v>
      </c>
      <c r="F55" s="22"/>
      <c r="G55" s="22"/>
      <c r="H55" s="22"/>
      <c r="I55" s="22"/>
      <c r="J55" s="22"/>
      <c r="K55" s="22"/>
      <c r="L55" s="22"/>
      <c r="M55" s="16"/>
      <c r="N55" s="193">
        <f t="shared" si="4"/>
        <v>32</v>
      </c>
      <c r="O55" s="260" t="str">
        <f>$E$2&amp;"-"&amp;C55&amp;"-0"&amp;COUNTIF($C$8:C55,C55)&amp;"_tw"</f>
        <v>0107-10209015-06_tw</v>
      </c>
      <c r="P55" s="75"/>
    </row>
    <row r="56" spans="2:17" s="5" customFormat="1" ht="17.25" customHeight="1">
      <c r="B56" s="79" t="s">
        <v>118</v>
      </c>
      <c r="C56" s="258"/>
      <c r="D56" s="270"/>
      <c r="E56" s="80" t="s">
        <v>119</v>
      </c>
      <c r="F56" s="81"/>
      <c r="G56" s="81"/>
      <c r="H56" s="81"/>
      <c r="I56" s="81"/>
      <c r="J56" s="81"/>
      <c r="K56" s="81"/>
      <c r="L56" s="81"/>
      <c r="M56" s="82"/>
      <c r="N56" s="82"/>
      <c r="O56" s="83"/>
      <c r="P56" s="84"/>
    </row>
    <row r="57" spans="2:17">
      <c r="B57" s="4" t="s">
        <v>166</v>
      </c>
      <c r="C57" s="258">
        <f>VLOOKUP(B57,代號!$J:$K,2,0)</f>
        <v>10201006</v>
      </c>
      <c r="D57" s="270" t="s">
        <v>851</v>
      </c>
      <c r="E57" s="19" t="s">
        <v>195</v>
      </c>
      <c r="F57" s="22"/>
      <c r="G57" s="22"/>
      <c r="H57" s="22"/>
      <c r="I57" s="22"/>
      <c r="J57" s="22"/>
      <c r="K57" s="22"/>
      <c r="L57" s="22"/>
      <c r="M57" s="17"/>
      <c r="N57" s="26">
        <f t="shared" ref="N57:N66" si="5">LEN(E57)</f>
        <v>26</v>
      </c>
      <c r="O57" s="260" t="str">
        <f>$E$2&amp;"-"&amp;C57&amp;"-0"&amp;COUNTIF($C$8:C57,C57)&amp;"_tw"</f>
        <v>0107-10201006-09_tw</v>
      </c>
      <c r="P57" s="74"/>
      <c r="Q57" s="10" t="s">
        <v>173</v>
      </c>
    </row>
    <row r="58" spans="2:17">
      <c r="B58" s="4" t="s">
        <v>162</v>
      </c>
      <c r="C58" s="258">
        <f>VLOOKUP(B58,代號!$J:$K,2,0)</f>
        <v>10209015</v>
      </c>
      <c r="D58" s="270"/>
      <c r="E58" s="19" t="s">
        <v>174</v>
      </c>
      <c r="F58" s="22"/>
      <c r="G58" s="22"/>
      <c r="H58" s="22"/>
      <c r="I58" s="22"/>
      <c r="J58" s="22"/>
      <c r="K58" s="22"/>
      <c r="L58" s="22"/>
      <c r="M58" s="17"/>
      <c r="N58" s="26">
        <f t="shared" si="5"/>
        <v>10</v>
      </c>
      <c r="O58" s="260" t="str">
        <f>$E$2&amp;"-"&amp;C58&amp;"-0"&amp;COUNTIF($C$8:C58,C58)&amp;"_tw"</f>
        <v>0107-10209015-07_tw</v>
      </c>
      <c r="P58" s="74"/>
    </row>
    <row r="59" spans="2:17">
      <c r="B59" s="233" t="s">
        <v>714</v>
      </c>
      <c r="C59" s="258">
        <v>10209001</v>
      </c>
      <c r="D59" s="272" t="s">
        <v>853</v>
      </c>
      <c r="E59" s="98" t="s">
        <v>725</v>
      </c>
      <c r="F59" s="22"/>
      <c r="G59" s="22"/>
      <c r="H59" s="22"/>
      <c r="I59" s="22"/>
      <c r="J59" s="22"/>
      <c r="K59" s="22"/>
      <c r="L59" s="22"/>
      <c r="M59" s="17"/>
      <c r="N59" s="26">
        <f t="shared" si="5"/>
        <v>24</v>
      </c>
      <c r="O59" s="260" t="str">
        <f>$E$2&amp;"-"&amp;C59&amp;"-0"&amp;COUNTIF($C$8:C59,C59)&amp;"_tw"</f>
        <v>0107-10209001-08_tw</v>
      </c>
      <c r="P59" s="74"/>
      <c r="Q59" s="103"/>
    </row>
    <row r="60" spans="2:17" ht="16.5" customHeight="1">
      <c r="B60" s="4" t="s">
        <v>100</v>
      </c>
      <c r="C60" s="258">
        <f>VLOOKUP(B60,代號!$J:$K,2,0)</f>
        <v>10209001</v>
      </c>
      <c r="D60" s="272" t="s">
        <v>846</v>
      </c>
      <c r="E60" s="19" t="s">
        <v>558</v>
      </c>
      <c r="F60" s="22"/>
      <c r="G60" s="22"/>
      <c r="H60" s="22"/>
      <c r="I60" s="22"/>
      <c r="J60" s="22"/>
      <c r="K60" s="22"/>
      <c r="L60" s="22"/>
      <c r="M60" s="17"/>
      <c r="N60" s="26">
        <f t="shared" si="5"/>
        <v>18</v>
      </c>
      <c r="O60" s="260" t="str">
        <f>$E$2&amp;"-"&amp;C60&amp;"-0"&amp;COUNTIF($C$8:C60,C60)&amp;"_tw"</f>
        <v>0107-10209001-09_tw</v>
      </c>
      <c r="P60" s="74"/>
      <c r="Q60" s="95"/>
    </row>
    <row r="61" spans="2:17" ht="16.5" customHeight="1">
      <c r="B61" s="4" t="s">
        <v>162</v>
      </c>
      <c r="C61" s="258">
        <f>VLOOKUP(B61,代號!$J:$K,2,0)</f>
        <v>10209015</v>
      </c>
      <c r="D61" s="270"/>
      <c r="E61" s="19" t="s">
        <v>196</v>
      </c>
      <c r="F61" s="22"/>
      <c r="G61" s="22"/>
      <c r="H61" s="22"/>
      <c r="I61" s="22"/>
      <c r="J61" s="22"/>
      <c r="K61" s="22"/>
      <c r="L61" s="22"/>
      <c r="M61" s="17"/>
      <c r="N61" s="26">
        <f t="shared" si="5"/>
        <v>35</v>
      </c>
      <c r="O61" s="260" t="str">
        <f>$E$2&amp;"-"&amp;C61&amp;"-0"&amp;COUNTIF($C$8:C61,C61)&amp;"_tw"</f>
        <v>0107-10209015-08_tw</v>
      </c>
      <c r="P61" s="74"/>
    </row>
    <row r="62" spans="2:17" ht="16.5" customHeight="1">
      <c r="B62" s="4" t="s">
        <v>162</v>
      </c>
      <c r="C62" s="258">
        <f>VLOOKUP(B62,代號!$J:$K,2,0)</f>
        <v>10209015</v>
      </c>
      <c r="D62" s="270"/>
      <c r="E62" s="134" t="s">
        <v>296</v>
      </c>
      <c r="F62" s="22"/>
      <c r="G62" s="22"/>
      <c r="H62" s="22"/>
      <c r="I62" s="22"/>
      <c r="J62" s="22"/>
      <c r="K62" s="22"/>
      <c r="L62" s="22"/>
      <c r="M62" s="17"/>
      <c r="N62" s="26">
        <f t="shared" si="5"/>
        <v>43</v>
      </c>
      <c r="O62" s="260" t="str">
        <f>$E$2&amp;"-"&amp;C62&amp;"-0"&amp;COUNTIF($C$8:C62,C62)&amp;"_tw"</f>
        <v>0107-10209015-09_tw</v>
      </c>
      <c r="P62" s="74"/>
      <c r="Q62" s="10" t="s">
        <v>176</v>
      </c>
    </row>
    <row r="63" spans="2:17" ht="16.5" customHeight="1">
      <c r="B63" s="4" t="s">
        <v>100</v>
      </c>
      <c r="C63" s="258">
        <f>VLOOKUP(B63,代號!$J:$K,2,0)</f>
        <v>10209001</v>
      </c>
      <c r="D63" s="272" t="s">
        <v>846</v>
      </c>
      <c r="E63" s="134" t="s">
        <v>297</v>
      </c>
      <c r="F63" s="20"/>
      <c r="G63" s="20"/>
      <c r="H63" s="20"/>
      <c r="I63" s="20"/>
      <c r="J63" s="20"/>
      <c r="K63" s="20"/>
      <c r="L63" s="20"/>
      <c r="M63" s="60"/>
      <c r="N63" s="26">
        <f t="shared" si="5"/>
        <v>26</v>
      </c>
      <c r="O63" s="260" t="str">
        <f>$E$2&amp;"-"&amp;C63&amp;"-"&amp;COUNTIF($C$8:C63,C63)&amp;"_tw"</f>
        <v>0107-10209001-10_tw</v>
      </c>
      <c r="P63" s="60"/>
    </row>
    <row r="64" spans="2:17">
      <c r="B64" s="4" t="s">
        <v>166</v>
      </c>
      <c r="C64" s="258">
        <f>VLOOKUP(B64,代號!$J:$K,2,0)</f>
        <v>10201006</v>
      </c>
      <c r="D64" s="270"/>
      <c r="E64" s="134" t="s">
        <v>559</v>
      </c>
      <c r="F64" s="20"/>
      <c r="G64" s="20"/>
      <c r="H64" s="20"/>
      <c r="I64" s="20"/>
      <c r="J64" s="20"/>
      <c r="K64" s="20"/>
      <c r="L64" s="20"/>
      <c r="M64" s="60"/>
      <c r="N64" s="26">
        <f t="shared" si="5"/>
        <v>15</v>
      </c>
      <c r="O64" s="260" t="str">
        <f>$E$2&amp;"-"&amp;C64&amp;"-"&amp;COUNTIF($C$8:C64,C64)&amp;"_tw"</f>
        <v>0107-10201006-10_tw</v>
      </c>
      <c r="P64" s="60"/>
    </row>
    <row r="65" spans="1:16">
      <c r="B65" s="4" t="s">
        <v>100</v>
      </c>
      <c r="C65" s="258">
        <f>VLOOKUP(B65,代號!$J:$K,2,0)</f>
        <v>10209001</v>
      </c>
      <c r="D65" s="272" t="s">
        <v>853</v>
      </c>
      <c r="E65" s="19" t="s">
        <v>175</v>
      </c>
      <c r="F65" s="20"/>
      <c r="G65" s="20"/>
      <c r="H65" s="20"/>
      <c r="I65" s="20"/>
      <c r="J65" s="20"/>
      <c r="K65" s="20"/>
      <c r="L65" s="20"/>
      <c r="M65" s="60"/>
      <c r="N65" s="26">
        <f t="shared" si="5"/>
        <v>5</v>
      </c>
      <c r="O65" s="260" t="str">
        <f>$E$2&amp;"-"&amp;C65&amp;"-"&amp;COUNTIF($C$8:C65,C65)&amp;"_tw"</f>
        <v>0107-10209001-11_tw</v>
      </c>
      <c r="P65" s="60"/>
    </row>
    <row r="66" spans="1:16">
      <c r="B66" s="4" t="s">
        <v>166</v>
      </c>
      <c r="C66" s="258">
        <f>VLOOKUP(B66,代號!$J:$K,2,0)</f>
        <v>10201006</v>
      </c>
      <c r="D66" s="270"/>
      <c r="E66" s="19" t="s">
        <v>560</v>
      </c>
      <c r="F66" s="20"/>
      <c r="G66" s="20"/>
      <c r="H66" s="20"/>
      <c r="I66" s="20"/>
      <c r="J66" s="20"/>
      <c r="K66" s="20"/>
      <c r="L66" s="20"/>
      <c r="M66" s="60"/>
      <c r="N66" s="26">
        <f t="shared" si="5"/>
        <v>26</v>
      </c>
      <c r="O66" s="260" t="str">
        <f>$E$2&amp;"-"&amp;C66&amp;"-"&amp;COUNTIF($C$8:C66,C66)&amp;"_tw"</f>
        <v>0107-10201006-11_tw</v>
      </c>
      <c r="P66" s="60"/>
    </row>
    <row r="67" spans="1:16" s="5" customFormat="1">
      <c r="A67" s="232" t="s">
        <v>730</v>
      </c>
      <c r="B67" s="202" t="s">
        <v>104</v>
      </c>
      <c r="C67" s="149"/>
      <c r="D67" s="270"/>
      <c r="E67" s="223" t="s">
        <v>854</v>
      </c>
      <c r="F67" s="235"/>
      <c r="G67" s="235"/>
      <c r="H67" s="235"/>
      <c r="I67" s="235"/>
      <c r="J67" s="235"/>
      <c r="K67" s="235"/>
      <c r="L67" s="235"/>
      <c r="M67" s="236"/>
      <c r="N67" s="195">
        <f>LEN(E67)</f>
        <v>28</v>
      </c>
      <c r="O67" s="16"/>
      <c r="P67" s="16"/>
    </row>
    <row r="68" spans="1:16">
      <c r="C68" s="149"/>
    </row>
    <row r="69" spans="1:16">
      <c r="C69" s="149"/>
    </row>
    <row r="70" spans="1:16">
      <c r="C70" s="149"/>
    </row>
    <row r="71" spans="1:16">
      <c r="C71" s="149"/>
    </row>
    <row r="72" spans="1:16">
      <c r="C72" s="149"/>
    </row>
    <row r="73" spans="1:16">
      <c r="C73" s="149"/>
    </row>
    <row r="74" spans="1:16">
      <c r="C74" s="238"/>
    </row>
  </sheetData>
  <autoFilter ref="B5:Q67">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5:M5"/>
    <mergeCell ref="E4:N4"/>
  </mergeCells>
  <phoneticPr fontId="6"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D11 D9 D15 D18 D21 D34 D37 D59:D60 D65 D63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4"/>
  <sheetViews>
    <sheetView zoomScaleNormal="100" workbookViewId="0">
      <pane xSplit="14" ySplit="5" topLeftCell="O9" activePane="bottomRight" state="frozen"/>
      <selection pane="topRight" activeCell="M1" sqref="M1"/>
      <selection pane="bottomLeft" activeCell="A7" sqref="A7"/>
      <selection pane="bottomRight" activeCell="D43" sqref="D43"/>
    </sheetView>
  </sheetViews>
  <sheetFormatPr defaultColWidth="9.140625" defaultRowHeight="15.75"/>
  <cols>
    <col min="1" max="1" width="9.140625" style="2"/>
    <col min="2" max="2" width="10" style="2" customWidth="1"/>
    <col min="3" max="3" width="10" style="112" customWidth="1"/>
    <col min="4" max="4" width="19.7109375" style="274" customWidth="1"/>
    <col min="5" max="5" width="12.140625" style="2" customWidth="1"/>
    <col min="6" max="6" width="11.42578125" style="2" customWidth="1"/>
    <col min="7" max="8" width="9.140625" style="2"/>
    <col min="9" max="9" width="38" style="2" customWidth="1"/>
    <col min="10" max="14" width="7.140625" style="2" customWidth="1"/>
    <col min="15" max="15" width="21.5703125" style="112" customWidth="1"/>
    <col min="16" max="16" width="40.42578125" style="112" customWidth="1"/>
    <col min="17" max="17" width="13.140625" style="10" customWidth="1"/>
    <col min="18" max="18" width="9.140625" style="2"/>
    <col min="19" max="19" width="12.85546875" style="2" customWidth="1"/>
    <col min="20" max="20" width="14.42578125" style="10" bestFit="1" customWidth="1"/>
    <col min="21" max="21" width="11.85546875" style="2" customWidth="1"/>
    <col min="22" max="16384" width="9.140625" style="2"/>
  </cols>
  <sheetData>
    <row r="1" spans="2:20" ht="16.5">
      <c r="B1" s="48" t="s">
        <v>131</v>
      </c>
      <c r="C1" s="288"/>
      <c r="D1" s="266"/>
      <c r="E1" s="48" t="s">
        <v>705</v>
      </c>
      <c r="F1" s="44" t="s">
        <v>132</v>
      </c>
      <c r="G1" s="61" t="s">
        <v>247</v>
      </c>
      <c r="H1" s="62"/>
      <c r="I1" s="44"/>
      <c r="O1" s="311"/>
      <c r="S1" s="90" t="s">
        <v>134</v>
      </c>
      <c r="T1" s="91" t="s">
        <v>59</v>
      </c>
    </row>
    <row r="2" spans="2:20">
      <c r="B2" s="49" t="s">
        <v>0</v>
      </c>
      <c r="C2" s="289"/>
      <c r="D2" s="267"/>
      <c r="E2" s="50" t="s">
        <v>823</v>
      </c>
      <c r="F2" s="49" t="s">
        <v>1</v>
      </c>
      <c r="G2" s="50" t="s">
        <v>72</v>
      </c>
      <c r="H2" s="49" t="s">
        <v>2</v>
      </c>
      <c r="I2" s="50" t="s">
        <v>302</v>
      </c>
      <c r="M2" s="116" t="s">
        <v>239</v>
      </c>
      <c r="N2" s="116">
        <f>COUNTA(N5:N103)</f>
        <v>35</v>
      </c>
      <c r="O2" s="311"/>
      <c r="S2" s="76">
        <v>10209001</v>
      </c>
      <c r="T2" s="63" t="s">
        <v>60</v>
      </c>
    </row>
    <row r="3" spans="2:20" ht="15.75" customHeight="1">
      <c r="B3" s="49" t="s">
        <v>3</v>
      </c>
      <c r="C3" s="290"/>
      <c r="D3" s="267"/>
      <c r="E3" s="51"/>
      <c r="F3" s="50"/>
      <c r="G3" s="50"/>
      <c r="H3" s="50"/>
      <c r="I3" s="50"/>
      <c r="M3" s="116" t="s">
        <v>240</v>
      </c>
      <c r="N3" s="116">
        <f>SUM(N5:N103)</f>
        <v>557</v>
      </c>
      <c r="O3" s="311"/>
      <c r="S3" s="9">
        <v>10209003</v>
      </c>
      <c r="T3" s="14" t="s">
        <v>64</v>
      </c>
    </row>
    <row r="4" spans="2:20" ht="26.25" customHeight="1">
      <c r="C4" s="291"/>
      <c r="D4" s="268"/>
      <c r="E4" s="342" t="s">
        <v>241</v>
      </c>
      <c r="F4" s="343"/>
      <c r="G4" s="343"/>
      <c r="H4" s="343"/>
      <c r="I4" s="343"/>
      <c r="J4" s="343"/>
      <c r="K4" s="343"/>
      <c r="L4" s="343"/>
      <c r="M4" s="343"/>
      <c r="N4" s="344"/>
      <c r="O4" s="247"/>
      <c r="S4" s="9">
        <v>10209011</v>
      </c>
      <c r="T4" s="14" t="s">
        <v>205</v>
      </c>
    </row>
    <row r="5" spans="2:20" s="112" customFormat="1" ht="13.5">
      <c r="B5" s="314" t="s">
        <v>6</v>
      </c>
      <c r="C5" s="269" t="s">
        <v>810</v>
      </c>
      <c r="D5" s="269" t="s">
        <v>743</v>
      </c>
      <c r="E5" s="345" t="s">
        <v>137</v>
      </c>
      <c r="F5" s="346"/>
      <c r="G5" s="346"/>
      <c r="H5" s="346"/>
      <c r="I5" s="346"/>
      <c r="J5" s="346"/>
      <c r="K5" s="346"/>
      <c r="L5" s="346"/>
      <c r="M5" s="347"/>
      <c r="N5" s="294" t="s">
        <v>68</v>
      </c>
      <c r="O5" s="294" t="s">
        <v>753</v>
      </c>
      <c r="P5" s="294" t="s">
        <v>816</v>
      </c>
      <c r="Q5" s="305" t="s">
        <v>7</v>
      </c>
      <c r="T5" s="113"/>
    </row>
    <row r="6" spans="2:20">
      <c r="B6" s="57" t="s">
        <v>140</v>
      </c>
      <c r="C6" s="258"/>
      <c r="D6" s="270"/>
      <c r="E6" s="58" t="s">
        <v>357</v>
      </c>
      <c r="F6" s="136"/>
      <c r="G6" s="136"/>
      <c r="H6" s="136"/>
      <c r="I6" s="136"/>
      <c r="J6" s="136"/>
      <c r="K6" s="136"/>
      <c r="L6" s="136"/>
      <c r="M6" s="137"/>
      <c r="N6" s="136"/>
      <c r="O6" s="312"/>
      <c r="P6" s="306" t="s">
        <v>141</v>
      </c>
      <c r="Q6" s="10" t="s">
        <v>142</v>
      </c>
    </row>
    <row r="7" spans="2:20">
      <c r="B7" s="149" t="s">
        <v>289</v>
      </c>
      <c r="C7" s="258">
        <f>VLOOKUP(B7,代號!$J:$K,2,0)</f>
        <v>10209003</v>
      </c>
      <c r="D7" s="270"/>
      <c r="E7" s="135" t="s">
        <v>855</v>
      </c>
      <c r="F7" s="135"/>
      <c r="G7" s="135"/>
      <c r="H7" s="135"/>
      <c r="I7" s="135"/>
      <c r="J7" s="135"/>
      <c r="K7" s="135"/>
      <c r="L7" s="135"/>
      <c r="M7" s="92"/>
      <c r="N7" s="136">
        <f t="shared" ref="N7:N19" si="0">LEN(E7)</f>
        <v>22</v>
      </c>
      <c r="O7" s="260" t="str">
        <f>$E$2&amp;"-"&amp;C7&amp;"-0"&amp;COUNTIF($C7:C$8,C7)&amp;"_tw"</f>
        <v>0108-10209003-01_tw</v>
      </c>
      <c r="P7" s="323"/>
      <c r="Q7" s="150"/>
      <c r="R7" s="151"/>
    </row>
    <row r="8" spans="2:20">
      <c r="B8" s="4" t="s">
        <v>100</v>
      </c>
      <c r="C8" s="258">
        <f>VLOOKUP(B8,代號!$J:$K,2,0)</f>
        <v>10209001</v>
      </c>
      <c r="D8" s="272" t="s">
        <v>847</v>
      </c>
      <c r="E8" s="135" t="s">
        <v>300</v>
      </c>
      <c r="F8" s="135"/>
      <c r="G8" s="135"/>
      <c r="H8" s="135"/>
      <c r="I8" s="135"/>
      <c r="J8" s="135"/>
      <c r="K8" s="135"/>
      <c r="L8" s="135"/>
      <c r="M8" s="92"/>
      <c r="N8" s="136">
        <f t="shared" si="0"/>
        <v>24</v>
      </c>
      <c r="O8" s="260" t="str">
        <f>$E$2&amp;"-"&amp;C8&amp;"-0"&amp;COUNTIF($C$8:C8,C8)&amp;"_tw"</f>
        <v>0108-10209001-01_tw</v>
      </c>
      <c r="P8" s="323"/>
      <c r="Q8" s="150"/>
      <c r="R8" s="151"/>
    </row>
    <row r="9" spans="2:20">
      <c r="B9" s="149" t="s">
        <v>289</v>
      </c>
      <c r="C9" s="258">
        <f>VLOOKUP(B9,代號!$J:$K,2,0)</f>
        <v>10209003</v>
      </c>
      <c r="D9" s="270"/>
      <c r="E9" s="135" t="s">
        <v>344</v>
      </c>
      <c r="F9" s="135"/>
      <c r="G9" s="135"/>
      <c r="H9" s="135"/>
      <c r="I9" s="135"/>
      <c r="J9" s="135"/>
      <c r="K9" s="135"/>
      <c r="L9" s="135"/>
      <c r="M9" s="92"/>
      <c r="N9" s="136">
        <f t="shared" si="0"/>
        <v>21</v>
      </c>
      <c r="O9" s="260" t="str">
        <f>$E$2&amp;"-"&amp;C9&amp;"-0"&amp;COUNTIF($C$8:C9,C9)&amp;"_tw"</f>
        <v>0108-10209003-01_tw</v>
      </c>
      <c r="P9" s="323"/>
      <c r="Q9" s="150"/>
      <c r="R9" s="151"/>
    </row>
    <row r="10" spans="2:20">
      <c r="B10" s="4" t="s">
        <v>13</v>
      </c>
      <c r="C10" s="258">
        <f>VLOOKUP(B10,代號!$J:$K,2,0)</f>
        <v>10209001</v>
      </c>
      <c r="D10" s="272" t="s">
        <v>843</v>
      </c>
      <c r="E10" s="171" t="s">
        <v>561</v>
      </c>
      <c r="F10" s="171"/>
      <c r="G10" s="171"/>
      <c r="H10" s="171"/>
      <c r="I10" s="171"/>
      <c r="J10" s="171"/>
      <c r="K10" s="171"/>
      <c r="L10" s="171"/>
      <c r="M10" s="92"/>
      <c r="N10" s="176">
        <f t="shared" si="0"/>
        <v>23</v>
      </c>
      <c r="O10" s="260" t="str">
        <f>$E$2&amp;"-"&amp;C10&amp;"-0"&amp;COUNTIF($C$8:C10,C10)&amp;"_tw"</f>
        <v>0108-10209001-02_tw</v>
      </c>
      <c r="P10" s="323"/>
      <c r="Q10" s="150"/>
      <c r="R10" s="151"/>
    </row>
    <row r="11" spans="2:20">
      <c r="B11" s="149" t="s">
        <v>103</v>
      </c>
      <c r="C11" s="258">
        <f>VLOOKUP(B11,代號!$J:$K,2,0)</f>
        <v>10209003</v>
      </c>
      <c r="D11" s="270"/>
      <c r="E11" s="171" t="s">
        <v>562</v>
      </c>
      <c r="F11" s="171"/>
      <c r="G11" s="171"/>
      <c r="H11" s="171"/>
      <c r="I11" s="171"/>
      <c r="J11" s="171"/>
      <c r="K11" s="171"/>
      <c r="L11" s="171"/>
      <c r="M11" s="92"/>
      <c r="N11" s="176">
        <f t="shared" si="0"/>
        <v>9</v>
      </c>
      <c r="O11" s="260" t="str">
        <f>$E$2&amp;"-"&amp;C11&amp;"-0"&amp;COUNTIF($C$8:C11,C11)&amp;"_tw"</f>
        <v>0108-10209003-02_tw</v>
      </c>
      <c r="P11" s="323"/>
      <c r="Q11" s="150"/>
      <c r="R11" s="151"/>
    </row>
    <row r="12" spans="2:20">
      <c r="B12" s="4" t="s">
        <v>100</v>
      </c>
      <c r="C12" s="258">
        <f>VLOOKUP(B12,代號!$J:$K,2,0)</f>
        <v>10209001</v>
      </c>
      <c r="D12" s="272" t="s">
        <v>846</v>
      </c>
      <c r="E12" s="135" t="s">
        <v>563</v>
      </c>
      <c r="F12" s="135"/>
      <c r="G12" s="135"/>
      <c r="H12" s="135"/>
      <c r="I12" s="135"/>
      <c r="J12" s="135"/>
      <c r="K12" s="135"/>
      <c r="L12" s="135"/>
      <c r="M12" s="92"/>
      <c r="N12" s="154">
        <f t="shared" si="0"/>
        <v>16</v>
      </c>
      <c r="O12" s="260" t="str">
        <f>$E$2&amp;"-"&amp;C12&amp;"-0"&amp;COUNTIF($C$8:C12,C12)&amp;"_tw"</f>
        <v>0108-10209001-03_tw</v>
      </c>
      <c r="P12" s="323"/>
      <c r="Q12" s="150"/>
      <c r="R12" s="151"/>
    </row>
    <row r="13" spans="2:20">
      <c r="B13" s="149" t="s">
        <v>268</v>
      </c>
      <c r="C13" s="258">
        <f>VLOOKUP(B13,代號!$J:$K,2,0)</f>
        <v>10209003</v>
      </c>
      <c r="D13" s="270"/>
      <c r="E13" s="135" t="s">
        <v>345</v>
      </c>
      <c r="F13" s="135"/>
      <c r="G13" s="135"/>
      <c r="H13" s="135"/>
      <c r="I13" s="135"/>
      <c r="J13" s="135"/>
      <c r="K13" s="135"/>
      <c r="L13" s="135"/>
      <c r="M13" s="92"/>
      <c r="N13" s="136">
        <f t="shared" si="0"/>
        <v>16</v>
      </c>
      <c r="O13" s="260" t="str">
        <f>$E$2&amp;"-"&amp;C13&amp;"-0"&amp;COUNTIF($C$8:C13,C13)&amp;"_tw"</f>
        <v>0108-10209003-03_tw</v>
      </c>
      <c r="P13" s="323"/>
      <c r="Q13" s="150"/>
      <c r="R13" s="151"/>
    </row>
    <row r="14" spans="2:20">
      <c r="B14" s="4" t="s">
        <v>100</v>
      </c>
      <c r="C14" s="258">
        <f>VLOOKUP(B14,代號!$J:$K,2,0)</f>
        <v>10209001</v>
      </c>
      <c r="D14" s="272" t="s">
        <v>826</v>
      </c>
      <c r="E14" s="135" t="s">
        <v>346</v>
      </c>
      <c r="F14" s="135"/>
      <c r="G14" s="135"/>
      <c r="H14" s="135"/>
      <c r="I14" s="135"/>
      <c r="J14" s="135"/>
      <c r="K14" s="135"/>
      <c r="L14" s="135"/>
      <c r="M14" s="92"/>
      <c r="N14" s="136">
        <f t="shared" si="0"/>
        <v>2</v>
      </c>
      <c r="O14" s="260" t="str">
        <f>$E$2&amp;"-"&amp;C14&amp;"-0"&amp;COUNTIF($C$8:C14,C14)&amp;"_tw"</f>
        <v>0108-10209001-04_tw</v>
      </c>
      <c r="P14" s="323"/>
      <c r="Q14" s="150"/>
      <c r="R14" s="151"/>
    </row>
    <row r="15" spans="2:20">
      <c r="B15" s="149" t="s">
        <v>268</v>
      </c>
      <c r="C15" s="258">
        <f>VLOOKUP(B15,代號!$J:$K,2,0)</f>
        <v>10209003</v>
      </c>
      <c r="D15" s="270"/>
      <c r="E15" s="153" t="s">
        <v>348</v>
      </c>
      <c r="F15" s="153"/>
      <c r="G15" s="153"/>
      <c r="H15" s="153"/>
      <c r="I15" s="153"/>
      <c r="J15" s="153"/>
      <c r="K15" s="153"/>
      <c r="L15" s="153"/>
      <c r="M15" s="92"/>
      <c r="N15" s="154">
        <f t="shared" si="0"/>
        <v>10</v>
      </c>
      <c r="O15" s="260" t="str">
        <f>$E$2&amp;"-"&amp;C15&amp;"-0"&amp;COUNTIF($C$8:C15,C15)&amp;"_tw"</f>
        <v>0108-10209003-04_tw</v>
      </c>
      <c r="P15" s="323"/>
      <c r="Q15" s="150"/>
      <c r="R15" s="151"/>
    </row>
    <row r="16" spans="2:20" ht="17.25" customHeight="1">
      <c r="B16" s="4" t="s">
        <v>100</v>
      </c>
      <c r="C16" s="258">
        <f>VLOOKUP(B16,代號!$J:$K,2,0)</f>
        <v>10209001</v>
      </c>
      <c r="D16" s="272" t="s">
        <v>843</v>
      </c>
      <c r="E16" s="134" t="s">
        <v>347</v>
      </c>
      <c r="F16" s="22"/>
      <c r="G16" s="22"/>
      <c r="H16" s="22"/>
      <c r="I16" s="22"/>
      <c r="J16" s="22"/>
      <c r="K16" s="22"/>
      <c r="L16" s="22"/>
      <c r="M16" s="17"/>
      <c r="N16" s="26">
        <f t="shared" si="0"/>
        <v>14</v>
      </c>
      <c r="O16" s="260" t="str">
        <f>$E$2&amp;"-"&amp;C16&amp;"-0"&amp;COUNTIF($C$8:C16,C16)&amp;"_tw"</f>
        <v>0108-10209001-05_tw</v>
      </c>
      <c r="P16" s="306"/>
    </row>
    <row r="17" spans="2:17" ht="16.5" customHeight="1">
      <c r="B17" s="149" t="s">
        <v>268</v>
      </c>
      <c r="C17" s="258">
        <f>VLOOKUP(B17,代號!$J:$K,2,0)</f>
        <v>10209003</v>
      </c>
      <c r="D17" s="270"/>
      <c r="E17" s="140" t="s">
        <v>349</v>
      </c>
      <c r="F17" s="22"/>
      <c r="G17" s="22"/>
      <c r="H17" s="22"/>
      <c r="I17" s="22"/>
      <c r="J17" s="22"/>
      <c r="K17" s="22"/>
      <c r="L17" s="22"/>
      <c r="M17" s="17"/>
      <c r="N17" s="26">
        <f t="shared" si="0"/>
        <v>11</v>
      </c>
      <c r="O17" s="260" t="str">
        <f>$E$2&amp;"-"&amp;C17&amp;"-0"&amp;COUNTIF($C$8:C17,C17)&amp;"_tw"</f>
        <v>0108-10209003-05_tw</v>
      </c>
      <c r="P17" s="306"/>
    </row>
    <row r="18" spans="2:17" ht="16.5" customHeight="1">
      <c r="B18" s="4" t="s">
        <v>100</v>
      </c>
      <c r="C18" s="258">
        <f>VLOOKUP(B18,代號!$J:$K,2,0)</f>
        <v>10209001</v>
      </c>
      <c r="D18" s="272" t="s">
        <v>843</v>
      </c>
      <c r="E18" s="152" t="s">
        <v>350</v>
      </c>
      <c r="F18" s="154"/>
      <c r="G18" s="154"/>
      <c r="H18" s="154"/>
      <c r="I18" s="154"/>
      <c r="J18" s="154"/>
      <c r="K18" s="154"/>
      <c r="L18" s="154"/>
      <c r="M18" s="17"/>
      <c r="N18" s="155">
        <f t="shared" si="0"/>
        <v>8</v>
      </c>
      <c r="O18" s="260" t="str">
        <f>$E$2&amp;"-"&amp;C18&amp;"-0"&amp;COUNTIF($C$8:C18,C18)&amp;"_tw"</f>
        <v>0108-10209001-06_tw</v>
      </c>
      <c r="P18" s="306"/>
    </row>
    <row r="19" spans="2:17" ht="16.5" customHeight="1">
      <c r="B19" s="149" t="s">
        <v>268</v>
      </c>
      <c r="C19" s="258">
        <f>VLOOKUP(B19,代號!$J:$K,2,0)</f>
        <v>10209003</v>
      </c>
      <c r="D19" s="270"/>
      <c r="E19" s="134" t="s">
        <v>351</v>
      </c>
      <c r="F19" s="22"/>
      <c r="G19" s="22"/>
      <c r="H19" s="22"/>
      <c r="I19" s="22"/>
      <c r="J19" s="22"/>
      <c r="K19" s="22"/>
      <c r="L19" s="22"/>
      <c r="M19" s="17"/>
      <c r="N19" s="26">
        <f t="shared" si="0"/>
        <v>14</v>
      </c>
      <c r="O19" s="260" t="str">
        <f>$E$2&amp;"-"&amp;C19&amp;"-0"&amp;COUNTIF($C$8:C19,C19)&amp;"_tw"</f>
        <v>0108-10209003-06_tw</v>
      </c>
      <c r="P19" s="306"/>
    </row>
    <row r="20" spans="2:17">
      <c r="B20" s="57" t="s">
        <v>140</v>
      </c>
      <c r="C20" s="258"/>
      <c r="D20" s="270"/>
      <c r="E20" s="58" t="s">
        <v>328</v>
      </c>
      <c r="F20" s="22"/>
      <c r="G20" s="22"/>
      <c r="H20" s="22"/>
      <c r="I20" s="22"/>
      <c r="J20" s="22"/>
      <c r="K20" s="22"/>
      <c r="L20" s="22"/>
      <c r="M20" s="22"/>
      <c r="N20" s="26"/>
      <c r="O20" s="312"/>
      <c r="P20" s="324"/>
    </row>
    <row r="21" spans="2:17">
      <c r="B21" s="4" t="s">
        <v>100</v>
      </c>
      <c r="C21" s="258">
        <f>VLOOKUP(B21,代號!$J:$K,2,0)</f>
        <v>10209001</v>
      </c>
      <c r="D21" s="272" t="s">
        <v>847</v>
      </c>
      <c r="E21" s="134" t="s">
        <v>352</v>
      </c>
      <c r="F21" s="22"/>
      <c r="G21" s="22"/>
      <c r="H21" s="22"/>
      <c r="I21" s="22"/>
      <c r="J21" s="22"/>
      <c r="K21" s="22"/>
      <c r="L21" s="22"/>
      <c r="M21" s="17"/>
      <c r="N21" s="26">
        <f t="shared" ref="N21:N43" si="1">LEN(E21)</f>
        <v>10</v>
      </c>
      <c r="O21" s="260" t="str">
        <f>$E$2&amp;"-"&amp;C21&amp;"-0"&amp;COUNTIF($C$8:C21,C21)&amp;"_tw"</f>
        <v>0108-10209001-07_tw</v>
      </c>
      <c r="P21" s="306"/>
    </row>
    <row r="22" spans="2:17" ht="16.5" customHeight="1">
      <c r="B22" s="4" t="s">
        <v>203</v>
      </c>
      <c r="C22" s="258">
        <f>VLOOKUP(B22,代號!$J:$K,2,0)</f>
        <v>10209011</v>
      </c>
      <c r="D22" s="270"/>
      <c r="E22" s="134" t="s">
        <v>303</v>
      </c>
      <c r="F22" s="22"/>
      <c r="G22" s="22"/>
      <c r="H22" s="22"/>
      <c r="I22" s="22"/>
      <c r="J22" s="22"/>
      <c r="K22" s="22"/>
      <c r="L22" s="22"/>
      <c r="M22" s="17"/>
      <c r="N22" s="26">
        <f t="shared" si="1"/>
        <v>32</v>
      </c>
      <c r="O22" s="260" t="str">
        <f>$E$2&amp;"-"&amp;C22&amp;"-0"&amp;COUNTIF($C$8:C22,C22)&amp;"_tw"</f>
        <v>0108-10209011-01_tw</v>
      </c>
      <c r="P22" s="306"/>
      <c r="Q22" s="95"/>
    </row>
    <row r="23" spans="2:17" ht="16.5" customHeight="1">
      <c r="B23" s="4" t="s">
        <v>100</v>
      </c>
      <c r="C23" s="258">
        <f>VLOOKUP(B23,代號!$J:$K,2,0)</f>
        <v>10209001</v>
      </c>
      <c r="D23" s="272" t="s">
        <v>853</v>
      </c>
      <c r="E23" s="134" t="s">
        <v>353</v>
      </c>
      <c r="F23" s="22"/>
      <c r="G23" s="22"/>
      <c r="H23" s="22"/>
      <c r="I23" s="22"/>
      <c r="J23" s="22"/>
      <c r="K23" s="22"/>
      <c r="L23" s="22"/>
      <c r="M23" s="17"/>
      <c r="N23" s="26">
        <f t="shared" si="1"/>
        <v>8</v>
      </c>
      <c r="O23" s="260" t="str">
        <f>$E$2&amp;"-"&amp;C23&amp;"-0"&amp;COUNTIF($C$8:C23,C23)&amp;"_tw"</f>
        <v>0108-10209001-08_tw</v>
      </c>
      <c r="P23" s="306"/>
    </row>
    <row r="24" spans="2:17">
      <c r="B24" s="4" t="s">
        <v>203</v>
      </c>
      <c r="C24" s="258">
        <f>VLOOKUP(B24,代號!$J:$K,2,0)</f>
        <v>10209011</v>
      </c>
      <c r="D24" s="270"/>
      <c r="E24" s="134" t="s">
        <v>304</v>
      </c>
      <c r="F24" s="20"/>
      <c r="G24" s="20"/>
      <c r="H24" s="20"/>
      <c r="I24" s="20"/>
      <c r="J24" s="20"/>
      <c r="K24" s="20"/>
      <c r="L24" s="20"/>
      <c r="M24" s="60"/>
      <c r="N24" s="137">
        <f t="shared" si="1"/>
        <v>29</v>
      </c>
      <c r="O24" s="260" t="str">
        <f>$E$2&amp;"-"&amp;C24&amp;"-0"&amp;COUNTIF($C$8:C24,C24)&amp;"_tw"</f>
        <v>0108-10209011-02_tw</v>
      </c>
      <c r="P24" s="323"/>
    </row>
    <row r="25" spans="2:17">
      <c r="B25" s="4" t="s">
        <v>100</v>
      </c>
      <c r="C25" s="258">
        <f>VLOOKUP(B25,代號!$J:$K,2,0)</f>
        <v>10209001</v>
      </c>
      <c r="D25" s="272" t="s">
        <v>846</v>
      </c>
      <c r="E25" s="134" t="s">
        <v>354</v>
      </c>
      <c r="F25" s="135"/>
      <c r="G25" s="135"/>
      <c r="H25" s="135"/>
      <c r="I25" s="135"/>
      <c r="J25" s="135"/>
      <c r="K25" s="135"/>
      <c r="L25" s="135"/>
      <c r="M25" s="60"/>
      <c r="N25" s="137">
        <f t="shared" si="1"/>
        <v>13</v>
      </c>
      <c r="O25" s="260" t="str">
        <f>$E$2&amp;"-"&amp;C25&amp;"-0"&amp;COUNTIF($C$8:C25,C25)&amp;"_tw"</f>
        <v>0108-10209001-09_tw</v>
      </c>
      <c r="P25" s="323"/>
    </row>
    <row r="26" spans="2:17">
      <c r="B26" s="4" t="s">
        <v>203</v>
      </c>
      <c r="C26" s="258">
        <f>VLOOKUP(B26,代號!$J:$K,2,0)</f>
        <v>10209011</v>
      </c>
      <c r="D26" s="270"/>
      <c r="E26" s="152" t="s">
        <v>355</v>
      </c>
      <c r="F26" s="153"/>
      <c r="G26" s="153"/>
      <c r="H26" s="153"/>
      <c r="I26" s="153"/>
      <c r="J26" s="153"/>
      <c r="K26" s="153"/>
      <c r="L26" s="153"/>
      <c r="M26" s="60"/>
      <c r="N26" s="155">
        <f t="shared" si="1"/>
        <v>18</v>
      </c>
      <c r="O26" s="260" t="str">
        <f>$E$2&amp;"-"&amp;C26&amp;"-0"&amp;COUNTIF($C$8:C26,C26)&amp;"_tw"</f>
        <v>0108-10209011-03_tw</v>
      </c>
      <c r="P26" s="323"/>
    </row>
    <row r="27" spans="2:17">
      <c r="B27" s="4" t="s">
        <v>100</v>
      </c>
      <c r="C27" s="258">
        <f>VLOOKUP(B27,代號!$J:$K,2,0)</f>
        <v>10209001</v>
      </c>
      <c r="D27" s="272" t="s">
        <v>846</v>
      </c>
      <c r="E27" s="152" t="s">
        <v>356</v>
      </c>
      <c r="F27" s="153"/>
      <c r="G27" s="153"/>
      <c r="H27" s="153"/>
      <c r="I27" s="153"/>
      <c r="J27" s="153"/>
      <c r="K27" s="153"/>
      <c r="L27" s="153"/>
      <c r="M27" s="60"/>
      <c r="N27" s="155">
        <f t="shared" si="1"/>
        <v>5</v>
      </c>
      <c r="O27" s="260" t="str">
        <f>$E$2&amp;"-"&amp;C27&amp;"-"&amp;COUNTIF($C$8:C27,C27)&amp;"_tw"</f>
        <v>0108-10209001-10_tw</v>
      </c>
      <c r="P27" s="323"/>
    </row>
    <row r="28" spans="2:17">
      <c r="B28" s="57" t="s">
        <v>140</v>
      </c>
      <c r="C28" s="258"/>
      <c r="D28" s="270"/>
      <c r="E28" s="58" t="s">
        <v>358</v>
      </c>
      <c r="F28" s="154"/>
      <c r="G28" s="154"/>
      <c r="H28" s="154"/>
      <c r="I28" s="154"/>
      <c r="J28" s="154"/>
      <c r="K28" s="154"/>
      <c r="L28" s="154"/>
      <c r="M28" s="154"/>
      <c r="N28" s="155"/>
      <c r="O28" s="312"/>
      <c r="P28" s="324"/>
    </row>
    <row r="29" spans="2:17">
      <c r="B29" s="229" t="s">
        <v>714</v>
      </c>
      <c r="C29" s="258">
        <v>10209001</v>
      </c>
      <c r="D29" s="272" t="s">
        <v>853</v>
      </c>
      <c r="E29" s="98" t="s">
        <v>726</v>
      </c>
      <c r="F29" s="135"/>
      <c r="G29" s="135"/>
      <c r="H29" s="135"/>
      <c r="I29" s="135"/>
      <c r="J29" s="135"/>
      <c r="K29" s="135"/>
      <c r="L29" s="135"/>
      <c r="M29" s="60"/>
      <c r="N29" s="137">
        <f t="shared" si="1"/>
        <v>27</v>
      </c>
      <c r="O29" s="260" t="str">
        <f>$E$2&amp;"-"&amp;C29&amp;"-"&amp;COUNTIF($C$8:C29,C29)&amp;"_tw"</f>
        <v>0108-10209001-11_tw</v>
      </c>
      <c r="P29" s="323"/>
    </row>
    <row r="30" spans="2:17">
      <c r="B30" s="229" t="s">
        <v>714</v>
      </c>
      <c r="C30" s="258">
        <v>10209001</v>
      </c>
      <c r="D30" s="272" t="s">
        <v>832</v>
      </c>
      <c r="E30" s="98" t="s">
        <v>727</v>
      </c>
      <c r="F30" s="135"/>
      <c r="G30" s="135"/>
      <c r="H30" s="135"/>
      <c r="I30" s="135"/>
      <c r="J30" s="135"/>
      <c r="K30" s="135"/>
      <c r="L30" s="135"/>
      <c r="M30" s="60"/>
      <c r="N30" s="137">
        <f t="shared" si="1"/>
        <v>34</v>
      </c>
      <c r="O30" s="260" t="str">
        <f>$E$2&amp;"-"&amp;C30&amp;"-"&amp;COUNTIF($C$8:C30,C30)&amp;"_tw"</f>
        <v>0108-10209001-12_tw</v>
      </c>
      <c r="P30" s="323"/>
    </row>
    <row r="31" spans="2:17">
      <c r="B31" s="4" t="s">
        <v>703</v>
      </c>
      <c r="C31" s="258">
        <f>VLOOKUP(B31,代號!$J:$K,2,0)</f>
        <v>10209001</v>
      </c>
      <c r="D31" s="272" t="s">
        <v>847</v>
      </c>
      <c r="E31" s="152" t="s">
        <v>361</v>
      </c>
      <c r="F31" s="153"/>
      <c r="G31" s="153"/>
      <c r="H31" s="153"/>
      <c r="I31" s="153"/>
      <c r="J31" s="153"/>
      <c r="K31" s="153"/>
      <c r="L31" s="153"/>
      <c r="M31" s="60"/>
      <c r="N31" s="155">
        <f t="shared" si="1"/>
        <v>19</v>
      </c>
      <c r="O31" s="260" t="str">
        <f>$E$2&amp;"-"&amp;C31&amp;"-"&amp;COUNTIF($C$8:C31,C31)&amp;"_tw"</f>
        <v>0108-10209001-13_tw</v>
      </c>
      <c r="P31" s="323"/>
    </row>
    <row r="32" spans="2:17">
      <c r="B32" s="4" t="s">
        <v>301</v>
      </c>
      <c r="C32" s="258">
        <f>VLOOKUP(B32,代號!$J:$K,2,0)</f>
        <v>10209003</v>
      </c>
      <c r="D32" s="270"/>
      <c r="E32" s="134" t="s">
        <v>359</v>
      </c>
      <c r="F32" s="135"/>
      <c r="G32" s="135"/>
      <c r="H32" s="135"/>
      <c r="I32" s="135"/>
      <c r="J32" s="135"/>
      <c r="K32" s="135"/>
      <c r="L32" s="135"/>
      <c r="M32" s="60"/>
      <c r="N32" s="137">
        <f t="shared" si="1"/>
        <v>4</v>
      </c>
      <c r="O32" s="260" t="str">
        <f>$E$2&amp;"-"&amp;C32&amp;"-0"&amp;COUNTIF($C$8:C32,C32)&amp;"_tw"</f>
        <v>0108-10209003-07_tw</v>
      </c>
      <c r="P32" s="323"/>
    </row>
    <row r="33" spans="2:16">
      <c r="B33" s="4" t="s">
        <v>703</v>
      </c>
      <c r="C33" s="258">
        <f>VLOOKUP(B33,代號!$J:$K,2,0)</f>
        <v>10209001</v>
      </c>
      <c r="D33" s="272" t="s">
        <v>843</v>
      </c>
      <c r="E33" s="134" t="s">
        <v>360</v>
      </c>
      <c r="F33" s="135"/>
      <c r="G33" s="135"/>
      <c r="H33" s="135"/>
      <c r="I33" s="135"/>
      <c r="J33" s="135"/>
      <c r="K33" s="135"/>
      <c r="L33" s="135"/>
      <c r="M33" s="60"/>
      <c r="N33" s="137">
        <f t="shared" si="1"/>
        <v>34</v>
      </c>
      <c r="O33" s="260" t="str">
        <f>$E$2&amp;"-"&amp;C33&amp;"-"&amp;COUNTIF($C$8:C33,C33)&amp;"_tw"</f>
        <v>0108-10209001-14_tw</v>
      </c>
      <c r="P33" s="323"/>
    </row>
    <row r="34" spans="2:16">
      <c r="B34" s="4" t="s">
        <v>268</v>
      </c>
      <c r="C34" s="258">
        <f>VLOOKUP(B34,代號!$J:$K,2,0)</f>
        <v>10209003</v>
      </c>
      <c r="D34" s="270"/>
      <c r="E34" s="152" t="s">
        <v>362</v>
      </c>
      <c r="F34" s="153"/>
      <c r="G34" s="153"/>
      <c r="H34" s="153"/>
      <c r="I34" s="153"/>
      <c r="J34" s="153"/>
      <c r="K34" s="153"/>
      <c r="L34" s="153"/>
      <c r="M34" s="60"/>
      <c r="N34" s="155">
        <f t="shared" si="1"/>
        <v>23</v>
      </c>
      <c r="O34" s="260" t="str">
        <f>$E$2&amp;"-"&amp;C34&amp;"-0"&amp;COUNTIF($C$8:C34,C34)&amp;"_tw"</f>
        <v>0108-10209003-08_tw</v>
      </c>
      <c r="P34" s="323"/>
    </row>
    <row r="35" spans="2:16">
      <c r="B35" s="4" t="s">
        <v>268</v>
      </c>
      <c r="C35" s="258">
        <f>VLOOKUP(B35,代號!$J:$K,2,0)</f>
        <v>10209003</v>
      </c>
      <c r="D35" s="270"/>
      <c r="E35" s="152" t="s">
        <v>365</v>
      </c>
      <c r="F35" s="153"/>
      <c r="G35" s="153"/>
      <c r="H35" s="153"/>
      <c r="I35" s="153"/>
      <c r="J35" s="153"/>
      <c r="K35" s="153"/>
      <c r="L35" s="153"/>
      <c r="M35" s="60"/>
      <c r="N35" s="155">
        <f t="shared" si="1"/>
        <v>11</v>
      </c>
      <c r="O35" s="260" t="str">
        <f>$E$2&amp;"-"&amp;C35&amp;"-0"&amp;COUNTIF($C$8:C35,C35)&amp;"_tw"</f>
        <v>0108-10209003-09_tw</v>
      </c>
      <c r="P35" s="323"/>
    </row>
    <row r="36" spans="2:16">
      <c r="B36" s="4" t="s">
        <v>100</v>
      </c>
      <c r="C36" s="258">
        <f>VLOOKUP(B36,代號!$J:$K,2,0)</f>
        <v>10209001</v>
      </c>
      <c r="D36" s="272" t="s">
        <v>846</v>
      </c>
      <c r="E36" s="191" t="s">
        <v>711</v>
      </c>
      <c r="F36" s="135"/>
      <c r="G36" s="135"/>
      <c r="H36" s="135"/>
      <c r="I36" s="135"/>
      <c r="J36" s="135"/>
      <c r="K36" s="135"/>
      <c r="L36" s="135"/>
      <c r="M36" s="60"/>
      <c r="N36" s="137">
        <f t="shared" si="1"/>
        <v>24</v>
      </c>
      <c r="O36" s="260" t="str">
        <f>$E$2&amp;"-"&amp;C36&amp;"-"&amp;COUNTIF($C$8:C36,C36)&amp;"_tw"</f>
        <v>0108-10209001-15_tw</v>
      </c>
      <c r="P36" s="323"/>
    </row>
    <row r="37" spans="2:16">
      <c r="B37" s="4" t="s">
        <v>305</v>
      </c>
      <c r="C37" s="258"/>
      <c r="D37" s="270"/>
      <c r="E37" s="134" t="s">
        <v>306</v>
      </c>
      <c r="F37" s="135"/>
      <c r="G37" s="135"/>
      <c r="H37" s="135"/>
      <c r="I37" s="135"/>
      <c r="J37" s="135"/>
      <c r="K37" s="135"/>
      <c r="L37" s="135"/>
      <c r="M37" s="60"/>
      <c r="N37" s="137">
        <f t="shared" si="1"/>
        <v>6</v>
      </c>
      <c r="O37" s="312"/>
      <c r="P37" s="323"/>
    </row>
    <row r="38" spans="2:16">
      <c r="B38" s="57" t="s">
        <v>307</v>
      </c>
      <c r="C38" s="258"/>
      <c r="D38" s="270"/>
      <c r="E38" s="58" t="s">
        <v>308</v>
      </c>
      <c r="F38" s="135"/>
      <c r="G38" s="135"/>
      <c r="H38" s="135"/>
      <c r="I38" s="135"/>
      <c r="J38" s="135"/>
      <c r="K38" s="135"/>
      <c r="L38" s="135"/>
      <c r="M38" s="60"/>
      <c r="N38" s="137"/>
      <c r="O38" s="312"/>
      <c r="P38" s="323"/>
    </row>
    <row r="39" spans="2:16">
      <c r="B39" s="4" t="s">
        <v>305</v>
      </c>
      <c r="C39" s="258"/>
      <c r="D39" s="270"/>
      <c r="E39" s="134" t="s">
        <v>309</v>
      </c>
      <c r="F39" s="135"/>
      <c r="G39" s="135"/>
      <c r="H39" s="135"/>
      <c r="I39" s="135"/>
      <c r="J39" s="135"/>
      <c r="K39" s="135"/>
      <c r="L39" s="135"/>
      <c r="M39" s="60"/>
      <c r="N39" s="137">
        <f t="shared" si="1"/>
        <v>14</v>
      </c>
      <c r="O39" s="312"/>
      <c r="P39" s="323"/>
    </row>
    <row r="40" spans="2:16">
      <c r="B40" s="4" t="s">
        <v>100</v>
      </c>
      <c r="C40" s="258">
        <f>VLOOKUP(B40,代號!$J:$K,2,0)</f>
        <v>10209001</v>
      </c>
      <c r="D40" s="272" t="s">
        <v>847</v>
      </c>
      <c r="E40" s="134" t="s">
        <v>376</v>
      </c>
      <c r="F40" s="135"/>
      <c r="G40" s="135"/>
      <c r="H40" s="135"/>
      <c r="I40" s="135"/>
      <c r="J40" s="135"/>
      <c r="K40" s="135"/>
      <c r="L40" s="135"/>
      <c r="M40" s="60"/>
      <c r="N40" s="137">
        <f t="shared" si="1"/>
        <v>16</v>
      </c>
      <c r="O40" s="260" t="str">
        <f>$E$2&amp;"-"&amp;C40&amp;"-"&amp;COUNTIF($C$8:C40,C40)&amp;"_tw"</f>
        <v>0108-10209001-16_tw</v>
      </c>
      <c r="P40" s="323"/>
    </row>
    <row r="41" spans="2:16">
      <c r="B41" s="4" t="s">
        <v>259</v>
      </c>
      <c r="C41" s="258"/>
      <c r="D41" s="270"/>
      <c r="E41" s="152" t="s">
        <v>363</v>
      </c>
      <c r="F41" s="153"/>
      <c r="G41" s="153"/>
      <c r="H41" s="153"/>
      <c r="I41" s="153"/>
      <c r="J41" s="153"/>
      <c r="K41" s="153"/>
      <c r="L41" s="153"/>
      <c r="M41" s="60"/>
      <c r="N41" s="155">
        <f t="shared" si="1"/>
        <v>17</v>
      </c>
      <c r="O41" s="312"/>
      <c r="P41" s="323"/>
    </row>
    <row r="42" spans="2:16">
      <c r="B42" s="4" t="s">
        <v>301</v>
      </c>
      <c r="C42" s="258">
        <f>VLOOKUP(B42,代號!$J:$K,2,0)</f>
        <v>10209003</v>
      </c>
      <c r="D42" s="270"/>
      <c r="E42" s="134" t="s">
        <v>364</v>
      </c>
      <c r="F42" s="135"/>
      <c r="G42" s="135"/>
      <c r="H42" s="135"/>
      <c r="I42" s="135"/>
      <c r="J42" s="135"/>
      <c r="K42" s="135"/>
      <c r="L42" s="135"/>
      <c r="M42" s="60"/>
      <c r="N42" s="137">
        <f t="shared" si="1"/>
        <v>12</v>
      </c>
      <c r="O42" s="260" t="str">
        <f>$E$2&amp;"-"&amp;C42&amp;"-"&amp;COUNTIF($C$8:C42,C42)&amp;"_tw"</f>
        <v>0108-10209003-10_tw</v>
      </c>
      <c r="P42" s="323"/>
    </row>
    <row r="43" spans="2:16">
      <c r="B43" s="4" t="s">
        <v>100</v>
      </c>
      <c r="C43" s="258">
        <f>VLOOKUP(B43,代號!$J:$K,2,0)</f>
        <v>10209001</v>
      </c>
      <c r="D43" s="272" t="s">
        <v>853</v>
      </c>
      <c r="E43" s="152" t="s">
        <v>366</v>
      </c>
      <c r="F43" s="153"/>
      <c r="G43" s="153"/>
      <c r="H43" s="153"/>
      <c r="I43" s="153"/>
      <c r="J43" s="153"/>
      <c r="K43" s="153"/>
      <c r="L43" s="153"/>
      <c r="M43" s="60"/>
      <c r="N43" s="155">
        <f t="shared" si="1"/>
        <v>11</v>
      </c>
      <c r="O43" s="260" t="str">
        <f>$E$2&amp;"-"&amp;C43&amp;"-"&amp;COUNTIF($C$8:C43,C43)&amp;"_tw"</f>
        <v>0108-10209001-17_tw</v>
      </c>
      <c r="P43" s="323"/>
    </row>
    <row r="44" spans="2:16">
      <c r="B44" s="57"/>
      <c r="C44" s="258"/>
      <c r="D44" s="270"/>
      <c r="E44" s="134"/>
      <c r="F44" s="20"/>
      <c r="G44" s="20"/>
      <c r="H44" s="20"/>
      <c r="I44" s="20"/>
      <c r="J44" s="20"/>
      <c r="K44" s="20"/>
      <c r="L44" s="20"/>
      <c r="M44" s="60"/>
      <c r="N44" s="26"/>
      <c r="O44" s="312"/>
      <c r="P44" s="306"/>
    </row>
    <row r="45" spans="2:16">
      <c r="B45" s="57"/>
      <c r="C45" s="258"/>
      <c r="D45" s="270"/>
      <c r="E45" s="134"/>
      <c r="F45" s="20"/>
      <c r="G45" s="20"/>
      <c r="H45" s="20"/>
      <c r="I45" s="20"/>
      <c r="J45" s="20"/>
      <c r="K45" s="20"/>
      <c r="L45" s="20"/>
      <c r="M45" s="60"/>
      <c r="N45" s="26"/>
      <c r="O45" s="312"/>
      <c r="P45" s="306"/>
    </row>
    <row r="46" spans="2:16">
      <c r="B46" s="57"/>
      <c r="C46" s="258"/>
      <c r="D46" s="270"/>
      <c r="E46" s="134"/>
      <c r="F46" s="20"/>
      <c r="G46" s="20"/>
      <c r="H46" s="20"/>
      <c r="I46" s="20"/>
      <c r="J46" s="20"/>
      <c r="K46" s="20"/>
      <c r="L46" s="20"/>
      <c r="M46" s="60"/>
      <c r="N46" s="26"/>
      <c r="O46" s="312"/>
      <c r="P46" s="306"/>
    </row>
    <row r="47" spans="2:16">
      <c r="B47" s="4"/>
      <c r="C47" s="258"/>
      <c r="D47" s="270"/>
      <c r="E47" s="134"/>
      <c r="F47" s="20"/>
      <c r="G47" s="20"/>
      <c r="H47" s="20"/>
      <c r="I47" s="20"/>
      <c r="J47" s="20"/>
      <c r="K47" s="20"/>
      <c r="L47" s="20"/>
      <c r="M47" s="60"/>
      <c r="N47" s="26"/>
      <c r="O47" s="312"/>
      <c r="P47" s="306"/>
    </row>
    <row r="48" spans="2:16">
      <c r="B48" s="4"/>
      <c r="C48" s="258"/>
      <c r="D48" s="270"/>
      <c r="E48" s="134"/>
      <c r="F48" s="20"/>
      <c r="G48" s="20"/>
      <c r="H48" s="20"/>
      <c r="I48" s="20"/>
      <c r="J48" s="20"/>
      <c r="K48" s="20"/>
      <c r="L48" s="20"/>
      <c r="M48" s="60"/>
      <c r="N48" s="26"/>
      <c r="O48" s="312"/>
      <c r="P48" s="323"/>
    </row>
    <row r="49" spans="2:16">
      <c r="B49" s="4"/>
      <c r="C49" s="258"/>
      <c r="D49" s="270"/>
      <c r="E49" s="134"/>
      <c r="F49" s="20"/>
      <c r="G49" s="20"/>
      <c r="H49" s="20"/>
      <c r="I49" s="20"/>
      <c r="J49" s="20"/>
      <c r="K49" s="20"/>
      <c r="L49" s="20"/>
      <c r="M49" s="60"/>
      <c r="N49" s="26"/>
      <c r="O49" s="312"/>
      <c r="P49" s="323"/>
    </row>
    <row r="50" spans="2:16">
      <c r="B50" s="4"/>
      <c r="C50" s="258"/>
      <c r="D50" s="270"/>
      <c r="E50" s="134"/>
      <c r="F50" s="20"/>
      <c r="G50" s="20"/>
      <c r="H50" s="20"/>
      <c r="I50" s="20"/>
      <c r="J50" s="20"/>
      <c r="K50" s="20"/>
      <c r="L50" s="20"/>
      <c r="M50" s="60"/>
      <c r="N50" s="26"/>
      <c r="O50" s="312"/>
      <c r="P50" s="323"/>
    </row>
    <row r="51" spans="2:16">
      <c r="B51" s="4"/>
      <c r="C51" s="258"/>
      <c r="D51" s="270"/>
      <c r="E51" s="134"/>
      <c r="F51" s="20"/>
      <c r="G51" s="20"/>
      <c r="H51" s="20"/>
      <c r="I51" s="20"/>
      <c r="J51" s="20"/>
      <c r="K51" s="20"/>
      <c r="L51" s="20"/>
      <c r="M51" s="60"/>
      <c r="N51" s="26"/>
      <c r="O51" s="312"/>
      <c r="P51" s="306"/>
    </row>
    <row r="52" spans="2:16">
      <c r="B52" s="57"/>
      <c r="C52" s="258"/>
      <c r="D52" s="270"/>
      <c r="E52" s="134"/>
      <c r="F52" s="20"/>
      <c r="G52" s="20"/>
      <c r="H52" s="20"/>
      <c r="I52" s="20"/>
      <c r="J52" s="20"/>
      <c r="K52" s="20"/>
      <c r="L52" s="20"/>
      <c r="M52" s="60"/>
      <c r="N52" s="26"/>
      <c r="O52" s="312"/>
      <c r="P52" s="306"/>
    </row>
    <row r="53" spans="2:16">
      <c r="B53" s="4"/>
      <c r="C53" s="258"/>
      <c r="D53" s="270"/>
      <c r="E53" s="19"/>
      <c r="F53" s="20"/>
      <c r="G53" s="20"/>
      <c r="H53" s="20"/>
      <c r="I53" s="20"/>
      <c r="J53" s="20"/>
      <c r="K53" s="20"/>
      <c r="L53" s="20"/>
      <c r="M53" s="60"/>
      <c r="N53" s="26"/>
      <c r="O53" s="312"/>
      <c r="P53" s="306"/>
    </row>
    <row r="54" spans="2:16">
      <c r="C54" s="258"/>
      <c r="D54" s="270"/>
    </row>
    <row r="55" spans="2:16">
      <c r="C55" s="258"/>
      <c r="D55" s="270"/>
    </row>
    <row r="56" spans="2:16">
      <c r="C56" s="258"/>
      <c r="D56" s="270"/>
    </row>
    <row r="57" spans="2:16">
      <c r="C57" s="258"/>
      <c r="D57" s="270"/>
    </row>
    <row r="58" spans="2:16">
      <c r="C58" s="258"/>
      <c r="D58" s="270"/>
    </row>
    <row r="59" spans="2:16">
      <c r="C59" s="258"/>
      <c r="D59" s="270"/>
    </row>
    <row r="60" spans="2:16">
      <c r="C60" s="258"/>
      <c r="D60" s="270"/>
    </row>
    <row r="61" spans="2:16">
      <c r="C61" s="292"/>
      <c r="D61" s="270"/>
    </row>
    <row r="62" spans="2:16">
      <c r="C62" s="292"/>
      <c r="D62" s="270"/>
    </row>
    <row r="63" spans="2:16">
      <c r="C63" s="292"/>
      <c r="D63" s="270"/>
    </row>
    <row r="64" spans="2:16">
      <c r="C64" s="292"/>
      <c r="D64" s="270"/>
    </row>
    <row r="65" spans="3:4">
      <c r="C65" s="292"/>
      <c r="D65" s="270"/>
    </row>
    <row r="66" spans="3:4">
      <c r="C66" s="292"/>
      <c r="D66" s="270"/>
    </row>
    <row r="67" spans="3:4">
      <c r="C67" s="292"/>
      <c r="D67" s="270"/>
    </row>
    <row r="68" spans="3:4">
      <c r="C68" s="292"/>
    </row>
    <row r="69" spans="3:4">
      <c r="C69" s="292"/>
    </row>
    <row r="70" spans="3:4">
      <c r="C70" s="292"/>
    </row>
    <row r="71" spans="3:4">
      <c r="C71" s="292"/>
    </row>
    <row r="72" spans="3:4">
      <c r="C72" s="292"/>
    </row>
    <row r="73" spans="3:4">
      <c r="C73" s="292"/>
    </row>
    <row r="74" spans="3:4">
      <c r="C74" s="293"/>
    </row>
  </sheetData>
  <autoFilter ref="B5:Q43">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5:M5"/>
    <mergeCell ref="E4:N4"/>
  </mergeCells>
  <phoneticPr fontId="6"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D8 D10 D12 D14 D16 D18 D21 D23 D25 D27 D29:D31 D33 D36 D40 D43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S37" sqref="S37"/>
    </sheetView>
  </sheetViews>
  <sheetFormatPr defaultColWidth="9.140625" defaultRowHeight="15.75"/>
  <cols>
    <col min="1" max="2" width="9.140625" style="66"/>
    <col min="3" max="3" width="12.5703125" style="66" bestFit="1" customWidth="1"/>
    <col min="4" max="4" width="10.85546875" style="66" customWidth="1"/>
    <col min="5" max="16384" width="9.140625" style="66"/>
  </cols>
  <sheetData>
    <row r="1" spans="1:9" ht="16.5">
      <c r="A1" s="67"/>
      <c r="B1" s="68" t="s">
        <v>91</v>
      </c>
      <c r="C1" s="68" t="s">
        <v>109</v>
      </c>
      <c r="D1" s="69" t="s">
        <v>69</v>
      </c>
      <c r="E1" s="70"/>
      <c r="F1" s="70"/>
      <c r="G1" s="69"/>
      <c r="H1" s="67"/>
      <c r="I1" s="67"/>
    </row>
    <row r="2" spans="1:9">
      <c r="A2" s="67"/>
      <c r="B2" s="72" t="s">
        <v>0</v>
      </c>
      <c r="C2" s="357" t="s">
        <v>91</v>
      </c>
      <c r="D2" s="357"/>
      <c r="E2" s="357"/>
      <c r="F2" s="69"/>
      <c r="G2" s="67"/>
      <c r="H2" s="67"/>
      <c r="I2" s="67"/>
    </row>
    <row r="3" spans="1:9">
      <c r="A3" s="67"/>
      <c r="B3" s="72" t="s">
        <v>110</v>
      </c>
      <c r="C3" s="358"/>
      <c r="D3" s="358"/>
      <c r="E3" s="358"/>
      <c r="F3" s="69"/>
      <c r="G3" s="67"/>
      <c r="H3" s="67"/>
      <c r="I3" s="67"/>
    </row>
    <row r="4" spans="1:9">
      <c r="A4" s="67"/>
      <c r="B4" s="49" t="s">
        <v>112</v>
      </c>
      <c r="C4" s="73"/>
      <c r="D4" s="73"/>
      <c r="E4" s="73"/>
      <c r="F4" s="67"/>
      <c r="G4" s="67"/>
      <c r="H4" s="67"/>
      <c r="I4" s="67"/>
    </row>
    <row r="5" spans="1:9">
      <c r="A5" s="67"/>
      <c r="B5" s="72" t="s">
        <v>111</v>
      </c>
      <c r="C5" s="358"/>
      <c r="D5" s="358"/>
      <c r="E5" s="358"/>
      <c r="F5" s="67"/>
      <c r="G5" s="67"/>
      <c r="H5" s="67"/>
      <c r="I5" s="67"/>
    </row>
    <row r="6" spans="1:9">
      <c r="A6" s="67"/>
      <c r="B6" s="72" t="s">
        <v>113</v>
      </c>
      <c r="C6" s="73"/>
      <c r="D6" s="73"/>
      <c r="E6" s="73"/>
      <c r="F6" s="71"/>
      <c r="G6" s="67"/>
      <c r="H6" s="67"/>
      <c r="I6" s="67"/>
    </row>
    <row r="7" spans="1:9">
      <c r="A7" s="67"/>
      <c r="B7" s="67"/>
      <c r="C7" s="67"/>
      <c r="D7" s="67"/>
      <c r="E7" s="67"/>
      <c r="F7" s="67"/>
      <c r="G7" s="67"/>
      <c r="H7" s="67"/>
      <c r="I7" s="67"/>
    </row>
    <row r="8" spans="1:9">
      <c r="A8" s="67"/>
      <c r="B8" s="118" t="s">
        <v>246</v>
      </c>
      <c r="C8" s="67"/>
      <c r="D8" s="67"/>
      <c r="E8" s="67"/>
      <c r="F8" s="67"/>
      <c r="G8" s="67"/>
      <c r="H8" s="67"/>
      <c r="I8" s="67"/>
    </row>
    <row r="9" spans="1:9">
      <c r="A9" s="67"/>
      <c r="B9" s="67" t="s">
        <v>367</v>
      </c>
      <c r="C9" s="67"/>
      <c r="D9" s="67"/>
      <c r="E9" s="67"/>
      <c r="F9" s="67"/>
      <c r="G9" s="67"/>
      <c r="H9" s="67"/>
      <c r="I9" s="67"/>
    </row>
    <row r="10" spans="1:9">
      <c r="A10" s="67"/>
      <c r="B10" s="67"/>
      <c r="C10" s="67"/>
      <c r="D10" s="67"/>
      <c r="E10" s="67"/>
      <c r="F10" s="67"/>
      <c r="G10" s="67"/>
      <c r="H10" s="67"/>
      <c r="I10" s="67"/>
    </row>
    <row r="11" spans="1:9">
      <c r="A11" s="67"/>
      <c r="B11" s="67"/>
      <c r="C11" s="67"/>
      <c r="D11" s="67"/>
      <c r="E11" s="67"/>
      <c r="F11" s="67"/>
      <c r="G11" s="67"/>
      <c r="H11" s="67"/>
      <c r="I11" s="67"/>
    </row>
    <row r="12" spans="1:9">
      <c r="B12" s="67"/>
      <c r="C12" s="67"/>
      <c r="D12" s="67"/>
    </row>
    <row r="13" spans="1:9">
      <c r="B13" s="67"/>
      <c r="C13" s="67"/>
      <c r="D13" s="67"/>
    </row>
    <row r="14" spans="1:9">
      <c r="B14" s="67"/>
      <c r="C14" s="67"/>
      <c r="D14" s="67"/>
    </row>
    <row r="15" spans="1:9">
      <c r="B15" s="67"/>
      <c r="C15" s="67"/>
      <c r="D15" s="67"/>
    </row>
    <row r="16" spans="1:9">
      <c r="B16" s="67"/>
      <c r="C16" s="67"/>
      <c r="D16" s="67"/>
    </row>
    <row r="17" spans="2:4">
      <c r="B17" s="67"/>
      <c r="C17" s="67"/>
      <c r="D17" s="67"/>
    </row>
    <row r="18" spans="2:4">
      <c r="B18" s="67"/>
      <c r="C18" s="67"/>
      <c r="D18" s="67"/>
    </row>
    <row r="19" spans="2:4">
      <c r="B19" s="67"/>
      <c r="C19" s="67"/>
      <c r="D19" s="67"/>
    </row>
    <row r="20" spans="2:4">
      <c r="B20" s="67"/>
      <c r="C20" s="67"/>
      <c r="D20" s="67"/>
    </row>
    <row r="21" spans="2:4">
      <c r="B21" s="67"/>
      <c r="C21" s="67"/>
      <c r="D21" s="67"/>
    </row>
  </sheetData>
  <mergeCells count="3">
    <mergeCell ref="C2:E2"/>
    <mergeCell ref="C3:E3"/>
    <mergeCell ref="C5:E5"/>
  </mergeCells>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tabSelected="1" zoomScaleNormal="100" workbookViewId="0">
      <pane xSplit="14" ySplit="5" topLeftCell="O21" activePane="bottomRight" state="frozen"/>
      <selection pane="topRight" activeCell="M1" sqref="M1"/>
      <selection pane="bottomLeft" activeCell="A7" sqref="A7"/>
      <selection pane="bottomRight" activeCell="E41" sqref="E41"/>
    </sheetView>
  </sheetViews>
  <sheetFormatPr defaultColWidth="9.140625" defaultRowHeight="15.75"/>
  <cols>
    <col min="1" max="1" width="9.140625" style="2"/>
    <col min="2" max="2" width="10" style="2" customWidth="1"/>
    <col min="3" max="3" width="10" style="112" customWidth="1"/>
    <col min="4" max="4" width="28.7109375" style="274" bestFit="1" customWidth="1"/>
    <col min="5" max="5" width="12.140625" style="2" customWidth="1"/>
    <col min="6" max="6" width="11.42578125" style="2" customWidth="1"/>
    <col min="7" max="8" width="9.140625" style="2"/>
    <col min="9" max="9" width="38.85546875" style="2" customWidth="1"/>
    <col min="10" max="13" width="5.28515625" style="2" customWidth="1"/>
    <col min="14" max="14" width="7.140625" style="2" customWidth="1"/>
    <col min="15" max="15" width="21.5703125" style="112" customWidth="1"/>
    <col min="16" max="16" width="40.42578125" style="112" customWidth="1"/>
    <col min="17" max="17" width="13.140625" style="113" customWidth="1"/>
    <col min="18" max="18" width="9.140625" style="2"/>
    <col min="19" max="19" width="12.85546875" style="2" customWidth="1"/>
    <col min="20" max="20" width="14.42578125" style="10" bestFit="1" customWidth="1"/>
    <col min="21" max="21" width="11.85546875" style="2" customWidth="1"/>
    <col min="22" max="16384" width="9.140625" style="2"/>
  </cols>
  <sheetData>
    <row r="1" spans="2:20" ht="16.5">
      <c r="B1" s="48" t="s">
        <v>92</v>
      </c>
      <c r="C1" s="288"/>
      <c r="D1" s="266"/>
      <c r="E1" s="48" t="s">
        <v>372</v>
      </c>
      <c r="F1" s="44" t="s">
        <v>69</v>
      </c>
      <c r="G1" s="61" t="s">
        <v>249</v>
      </c>
      <c r="H1" s="62"/>
      <c r="I1" s="44"/>
      <c r="O1" s="311"/>
      <c r="S1" s="90" t="s">
        <v>14</v>
      </c>
      <c r="T1" s="91" t="s">
        <v>59</v>
      </c>
    </row>
    <row r="2" spans="2:20" ht="17.25" customHeight="1">
      <c r="B2" s="49" t="s">
        <v>0</v>
      </c>
      <c r="C2" s="289"/>
      <c r="D2" s="267"/>
      <c r="E2" s="50" t="s">
        <v>824</v>
      </c>
      <c r="F2" s="49" t="s">
        <v>1</v>
      </c>
      <c r="G2" s="50" t="s">
        <v>329</v>
      </c>
      <c r="H2" s="49" t="s">
        <v>2</v>
      </c>
      <c r="I2" s="119" t="s">
        <v>336</v>
      </c>
      <c r="M2" s="116" t="s">
        <v>239</v>
      </c>
      <c r="N2" s="116">
        <f>COUNTA(N5:N60)</f>
        <v>47</v>
      </c>
      <c r="O2" s="311"/>
      <c r="S2" s="76">
        <v>10209001</v>
      </c>
      <c r="T2" s="63" t="s">
        <v>60</v>
      </c>
    </row>
    <row r="3" spans="2:20" ht="15.75" customHeight="1">
      <c r="B3" s="49" t="s">
        <v>3</v>
      </c>
      <c r="C3" s="290"/>
      <c r="D3" s="267"/>
      <c r="E3" s="51"/>
      <c r="F3" s="50"/>
      <c r="G3" s="50"/>
      <c r="H3" s="50"/>
      <c r="I3" s="50"/>
      <c r="M3" s="116" t="s">
        <v>240</v>
      </c>
      <c r="N3" s="116">
        <f>SUM(N5:N60)</f>
        <v>822</v>
      </c>
      <c r="O3" s="311"/>
      <c r="S3" s="9"/>
      <c r="T3" s="14" t="s">
        <v>323</v>
      </c>
    </row>
    <row r="4" spans="2:20" ht="21.75" customHeight="1">
      <c r="C4" s="291"/>
      <c r="D4" s="268"/>
      <c r="E4" s="368" t="s">
        <v>241</v>
      </c>
      <c r="F4" s="369"/>
      <c r="G4" s="369"/>
      <c r="H4" s="369"/>
      <c r="I4" s="369"/>
      <c r="J4" s="369"/>
      <c r="K4" s="369"/>
      <c r="L4" s="369"/>
      <c r="M4" s="369"/>
      <c r="N4" s="370"/>
      <c r="O4" s="247"/>
      <c r="S4" s="9">
        <v>10209003</v>
      </c>
      <c r="T4" s="14" t="s">
        <v>64</v>
      </c>
    </row>
    <row r="5" spans="2:20" s="112" customFormat="1" ht="13.5">
      <c r="B5" s="314" t="s">
        <v>6</v>
      </c>
      <c r="C5" s="269" t="s">
        <v>810</v>
      </c>
      <c r="D5" s="269" t="s">
        <v>743</v>
      </c>
      <c r="E5" s="345" t="s">
        <v>8</v>
      </c>
      <c r="F5" s="346"/>
      <c r="G5" s="346"/>
      <c r="H5" s="346"/>
      <c r="I5" s="346"/>
      <c r="J5" s="346"/>
      <c r="K5" s="346"/>
      <c r="L5" s="346"/>
      <c r="M5" s="347"/>
      <c r="N5" s="294" t="s">
        <v>68</v>
      </c>
      <c r="O5" s="294" t="s">
        <v>753</v>
      </c>
      <c r="P5" s="294" t="s">
        <v>816</v>
      </c>
      <c r="Q5" s="305" t="s">
        <v>7</v>
      </c>
      <c r="S5" s="262">
        <v>10201000</v>
      </c>
      <c r="T5" s="263" t="s">
        <v>250</v>
      </c>
    </row>
    <row r="6" spans="2:20">
      <c r="B6" s="88" t="s">
        <v>312</v>
      </c>
      <c r="C6" s="258"/>
      <c r="D6" s="270"/>
      <c r="E6" s="139" t="s">
        <v>685</v>
      </c>
      <c r="F6" s="135"/>
      <c r="G6" s="135"/>
      <c r="H6" s="135"/>
      <c r="I6" s="135"/>
      <c r="J6" s="135"/>
      <c r="K6" s="135"/>
      <c r="L6" s="135"/>
      <c r="M6" s="17"/>
      <c r="N6" s="137"/>
      <c r="O6" s="327"/>
      <c r="P6" s="295"/>
    </row>
    <row r="7" spans="2:20">
      <c r="B7" s="4" t="s">
        <v>305</v>
      </c>
      <c r="C7" s="258"/>
      <c r="D7" s="270"/>
      <c r="E7" s="134" t="s">
        <v>664</v>
      </c>
      <c r="F7" s="22"/>
      <c r="G7" s="22"/>
      <c r="H7" s="22"/>
      <c r="I7" s="22"/>
      <c r="J7" s="22"/>
      <c r="K7" s="22"/>
      <c r="L7" s="22"/>
      <c r="M7" s="26"/>
      <c r="N7" s="26">
        <f t="shared" ref="N7:N54" si="0">LEN(E7)</f>
        <v>30</v>
      </c>
      <c r="O7" s="327"/>
      <c r="P7" s="306"/>
      <c r="Q7" s="113" t="s">
        <v>12</v>
      </c>
    </row>
    <row r="8" spans="2:20">
      <c r="B8" s="4" t="s">
        <v>13</v>
      </c>
      <c r="C8" s="258">
        <f>VLOOKUP(B8,代號!$J:$K,2,0)</f>
        <v>10209001</v>
      </c>
      <c r="D8" s="272" t="s">
        <v>853</v>
      </c>
      <c r="E8" s="191" t="s">
        <v>368</v>
      </c>
      <c r="F8" s="136"/>
      <c r="G8" s="136"/>
      <c r="H8" s="136"/>
      <c r="I8" s="136"/>
      <c r="J8" s="136"/>
      <c r="K8" s="136"/>
      <c r="L8" s="136"/>
      <c r="M8" s="136"/>
      <c r="N8" s="137">
        <f t="shared" si="0"/>
        <v>7</v>
      </c>
      <c r="O8" s="328" t="str">
        <f>$E$2&amp;"-"&amp;C8&amp;"-0"&amp;COUNTIF($C$8:C8,C8)&amp;"_tw"</f>
        <v>0110-10209001-01_tw</v>
      </c>
      <c r="P8" s="307"/>
    </row>
    <row r="9" spans="2:20">
      <c r="B9" s="4" t="s">
        <v>104</v>
      </c>
      <c r="C9" s="258"/>
      <c r="D9" s="270"/>
      <c r="E9" s="191" t="s">
        <v>665</v>
      </c>
      <c r="F9" s="194"/>
      <c r="G9" s="194"/>
      <c r="H9" s="194"/>
      <c r="I9" s="194"/>
      <c r="J9" s="194"/>
      <c r="K9" s="194"/>
      <c r="L9" s="194"/>
      <c r="M9" s="194"/>
      <c r="N9" s="195">
        <f t="shared" si="0"/>
        <v>23</v>
      </c>
      <c r="O9" s="328"/>
      <c r="P9" s="307"/>
    </row>
    <row r="10" spans="2:20">
      <c r="B10" s="4" t="s">
        <v>310</v>
      </c>
      <c r="C10" s="258">
        <f>VLOOKUP(B10,代號!$J:$K,2,0)</f>
        <v>10209001</v>
      </c>
      <c r="D10" s="272" t="s">
        <v>859</v>
      </c>
      <c r="E10" s="191" t="s">
        <v>666</v>
      </c>
      <c r="F10" s="22"/>
      <c r="G10" s="22"/>
      <c r="H10" s="22"/>
      <c r="I10" s="22"/>
      <c r="J10" s="22"/>
      <c r="K10" s="22"/>
      <c r="L10" s="22"/>
      <c r="M10" s="22"/>
      <c r="N10" s="26">
        <f t="shared" si="0"/>
        <v>28</v>
      </c>
      <c r="O10" s="328" t="str">
        <f>$E$2&amp;"-"&amp;C10&amp;"-0"&amp;COUNTIF($C$8:C10,C10)&amp;"_tw"</f>
        <v>0110-10209001-02_tw</v>
      </c>
      <c r="P10" s="324"/>
    </row>
    <row r="11" spans="2:20">
      <c r="B11" s="4" t="s">
        <v>311</v>
      </c>
      <c r="C11" s="258">
        <f>VLOOKUP(B11,代號!$J:$K,2,0)</f>
        <v>10209003</v>
      </c>
      <c r="D11" s="270"/>
      <c r="E11" s="192" t="s">
        <v>667</v>
      </c>
      <c r="F11" s="20"/>
      <c r="G11" s="20"/>
      <c r="H11" s="20"/>
      <c r="I11" s="20"/>
      <c r="J11" s="20"/>
      <c r="K11" s="20"/>
      <c r="L11" s="20"/>
      <c r="M11" s="17"/>
      <c r="N11" s="26">
        <f t="shared" si="0"/>
        <v>20</v>
      </c>
      <c r="O11" s="328" t="str">
        <f>$E$2&amp;"-"&amp;C11&amp;"-0"&amp;COUNTIF($C$8:C11,C11)&amp;"_tw"</f>
        <v>0110-10209003-01_tw</v>
      </c>
      <c r="P11" s="325"/>
    </row>
    <row r="12" spans="2:20">
      <c r="B12" s="4" t="s">
        <v>323</v>
      </c>
      <c r="C12" s="258">
        <f>VLOOKUP(B12,代號!$J:$K,2,0)</f>
        <v>10209016</v>
      </c>
      <c r="D12" s="270"/>
      <c r="E12" s="192" t="s">
        <v>669</v>
      </c>
      <c r="F12" s="20"/>
      <c r="G12" s="20"/>
      <c r="H12" s="20"/>
      <c r="I12" s="20"/>
      <c r="J12" s="20"/>
      <c r="K12" s="20"/>
      <c r="L12" s="20"/>
      <c r="M12" s="17"/>
      <c r="N12" s="26">
        <f t="shared" si="0"/>
        <v>19</v>
      </c>
      <c r="O12" s="328" t="str">
        <f>$E$2&amp;"-"&amp;C12&amp;"-0"&amp;COUNTIF($C$8:C12,C12)&amp;"_tw"</f>
        <v>0110-10209016-01_tw</v>
      </c>
      <c r="P12" s="295"/>
    </row>
    <row r="13" spans="2:20">
      <c r="B13" s="4" t="s">
        <v>313</v>
      </c>
      <c r="C13" s="258"/>
      <c r="D13" s="270"/>
      <c r="E13" s="135" t="s">
        <v>314</v>
      </c>
      <c r="F13" s="94"/>
      <c r="G13" s="94"/>
      <c r="H13" s="94"/>
      <c r="I13" s="94"/>
      <c r="J13" s="94"/>
      <c r="K13" s="94"/>
      <c r="L13" s="94"/>
      <c r="M13" s="78"/>
      <c r="N13" s="26">
        <f t="shared" si="0"/>
        <v>34</v>
      </c>
      <c r="O13" s="328"/>
      <c r="P13" s="326"/>
    </row>
    <row r="14" spans="2:20">
      <c r="B14" s="4" t="s">
        <v>313</v>
      </c>
      <c r="C14" s="258"/>
      <c r="D14" s="270"/>
      <c r="E14" s="135" t="s">
        <v>317</v>
      </c>
      <c r="F14" s="94"/>
      <c r="G14" s="94"/>
      <c r="H14" s="94"/>
      <c r="I14" s="94"/>
      <c r="J14" s="94"/>
      <c r="K14" s="94"/>
      <c r="L14" s="94"/>
      <c r="M14" s="78"/>
      <c r="N14" s="137">
        <f t="shared" si="0"/>
        <v>22</v>
      </c>
      <c r="O14" s="328"/>
      <c r="P14" s="326"/>
      <c r="R14"/>
    </row>
    <row r="15" spans="2:20">
      <c r="B15" s="57" t="s">
        <v>234</v>
      </c>
      <c r="C15" s="258"/>
      <c r="D15" s="270"/>
      <c r="E15" s="58" t="s">
        <v>308</v>
      </c>
      <c r="F15" s="94"/>
      <c r="G15" s="94"/>
      <c r="H15" s="94"/>
      <c r="I15" s="94"/>
      <c r="J15" s="94"/>
      <c r="K15" s="94"/>
      <c r="L15" s="94"/>
      <c r="M15" s="78"/>
      <c r="N15" s="155"/>
      <c r="O15" s="328"/>
      <c r="P15" s="326"/>
      <c r="R15"/>
    </row>
    <row r="16" spans="2:20">
      <c r="B16" s="88" t="s">
        <v>668</v>
      </c>
      <c r="C16" s="258"/>
      <c r="D16" s="270"/>
      <c r="E16" s="200" t="s">
        <v>691</v>
      </c>
      <c r="F16" s="94"/>
      <c r="G16" s="94"/>
      <c r="H16" s="94"/>
      <c r="I16" s="94"/>
      <c r="J16" s="94"/>
      <c r="K16" s="94"/>
      <c r="L16" s="94"/>
      <c r="M16" s="78"/>
      <c r="N16" s="195"/>
      <c r="O16" s="328"/>
      <c r="P16" s="326"/>
    </row>
    <row r="17" spans="1:17">
      <c r="B17" s="202" t="s">
        <v>715</v>
      </c>
      <c r="C17" s="258">
        <v>10209001</v>
      </c>
      <c r="D17" s="272" t="s">
        <v>859</v>
      </c>
      <c r="E17" s="204" t="s">
        <v>716</v>
      </c>
      <c r="F17" s="94"/>
      <c r="G17" s="94"/>
      <c r="H17" s="94"/>
      <c r="I17" s="94"/>
      <c r="J17" s="94"/>
      <c r="K17" s="94"/>
      <c r="L17" s="94"/>
      <c r="M17" s="78"/>
      <c r="N17" s="137">
        <f t="shared" si="0"/>
        <v>20</v>
      </c>
      <c r="O17" s="328" t="str">
        <f>$E$2&amp;"-"&amp;C17&amp;"-0"&amp;COUNTIF($C$8:C17,C17)&amp;"_tw"</f>
        <v>0110-10209001-03_tw</v>
      </c>
      <c r="P17" s="326"/>
    </row>
    <row r="18" spans="1:17">
      <c r="B18" s="4" t="s">
        <v>310</v>
      </c>
      <c r="C18" s="258">
        <f>VLOOKUP(B18,代號!$J:$K,2,0)</f>
        <v>10209001</v>
      </c>
      <c r="D18" s="272" t="s">
        <v>859</v>
      </c>
      <c r="E18" s="20" t="s">
        <v>713</v>
      </c>
      <c r="F18" s="20"/>
      <c r="G18" s="20"/>
      <c r="H18" s="20"/>
      <c r="I18" s="20"/>
      <c r="J18" s="20"/>
      <c r="K18" s="20"/>
      <c r="L18" s="20"/>
      <c r="M18" s="17"/>
      <c r="N18" s="26">
        <f t="shared" si="0"/>
        <v>12</v>
      </c>
      <c r="O18" s="328" t="str">
        <f>$E$2&amp;"-"&amp;C18&amp;"-0"&amp;COUNTIF($C$8:C18,C18)&amp;"_tw"</f>
        <v>0110-10209001-04_tw</v>
      </c>
      <c r="P18" s="295"/>
    </row>
    <row r="19" spans="1:17">
      <c r="B19" s="4" t="s">
        <v>323</v>
      </c>
      <c r="C19" s="258">
        <f>VLOOKUP(B19,代號!$J:$K,2,0)</f>
        <v>10209016</v>
      </c>
      <c r="D19" s="270"/>
      <c r="E19" s="20" t="s">
        <v>370</v>
      </c>
      <c r="F19" s="20"/>
      <c r="G19" s="20"/>
      <c r="H19" s="20"/>
      <c r="I19" s="20"/>
      <c r="J19" s="20"/>
      <c r="K19" s="20"/>
      <c r="L19" s="20"/>
      <c r="M19" s="17"/>
      <c r="N19" s="26">
        <f>LEN(E19)</f>
        <v>21</v>
      </c>
      <c r="O19" s="328" t="str">
        <f>$E$2&amp;"-"&amp;C19&amp;"-0"&amp;COUNTIF($C$8:C19,C19)&amp;"_tw"</f>
        <v>0110-10209016-02_tw</v>
      </c>
      <c r="P19" s="295"/>
    </row>
    <row r="20" spans="1:17">
      <c r="B20" s="4" t="s">
        <v>316</v>
      </c>
      <c r="C20" s="258"/>
      <c r="D20" s="270"/>
      <c r="E20" s="19" t="s">
        <v>318</v>
      </c>
      <c r="F20" s="20"/>
      <c r="G20" s="20"/>
      <c r="H20" s="20"/>
      <c r="I20" s="20"/>
      <c r="J20" s="20"/>
      <c r="K20" s="20"/>
      <c r="L20" s="20"/>
      <c r="M20" s="60"/>
      <c r="N20" s="26">
        <f>LEN(E20)</f>
        <v>22</v>
      </c>
      <c r="O20" s="328"/>
      <c r="P20" s="306"/>
    </row>
    <row r="21" spans="1:17">
      <c r="B21" s="4" t="s">
        <v>313</v>
      </c>
      <c r="C21" s="258"/>
      <c r="D21" s="270"/>
      <c r="E21" s="135" t="s">
        <v>369</v>
      </c>
      <c r="F21" s="135"/>
      <c r="G21" s="135"/>
      <c r="H21" s="135"/>
      <c r="I21" s="135"/>
      <c r="J21" s="135"/>
      <c r="K21" s="135"/>
      <c r="L21" s="135"/>
      <c r="M21" s="17"/>
      <c r="N21" s="137">
        <f t="shared" si="0"/>
        <v>22</v>
      </c>
      <c r="O21" s="328"/>
      <c r="P21" s="295"/>
    </row>
    <row r="22" spans="1:17">
      <c r="B22" s="4" t="s">
        <v>316</v>
      </c>
      <c r="C22" s="258"/>
      <c r="D22" s="270"/>
      <c r="E22" s="143" t="s">
        <v>670</v>
      </c>
      <c r="F22" s="143"/>
      <c r="G22" s="143"/>
      <c r="H22" s="143"/>
      <c r="I22" s="143"/>
      <c r="J22" s="143"/>
      <c r="K22" s="143"/>
      <c r="L22" s="143"/>
      <c r="M22" s="17"/>
      <c r="N22" s="144">
        <f t="shared" si="0"/>
        <v>8</v>
      </c>
      <c r="O22" s="328"/>
      <c r="P22" s="295"/>
    </row>
    <row r="23" spans="1:17">
      <c r="B23" s="4" t="s">
        <v>316</v>
      </c>
      <c r="C23" s="258"/>
      <c r="D23" s="270"/>
      <c r="E23" s="135" t="s">
        <v>319</v>
      </c>
      <c r="F23" s="135"/>
      <c r="G23" s="135"/>
      <c r="H23" s="135"/>
      <c r="I23" s="135"/>
      <c r="J23" s="135"/>
      <c r="K23" s="135"/>
      <c r="L23" s="135"/>
      <c r="M23" s="60"/>
      <c r="N23" s="137">
        <f>LEN(E23)</f>
        <v>28</v>
      </c>
      <c r="O23" s="328"/>
      <c r="P23" s="306"/>
      <c r="Q23" s="113" t="s">
        <v>371</v>
      </c>
    </row>
    <row r="24" spans="1:17">
      <c r="B24" s="4" t="s">
        <v>311</v>
      </c>
      <c r="C24" s="258">
        <f>VLOOKUP(B24,代號!$J:$K,2,0)</f>
        <v>10209003</v>
      </c>
      <c r="D24" s="270"/>
      <c r="E24" s="135" t="s">
        <v>315</v>
      </c>
      <c r="F24" s="20"/>
      <c r="G24" s="20"/>
      <c r="H24" s="20"/>
      <c r="I24" s="20"/>
      <c r="J24" s="20"/>
      <c r="K24" s="20"/>
      <c r="L24" s="20"/>
      <c r="M24" s="17"/>
      <c r="N24" s="26">
        <f t="shared" si="0"/>
        <v>12</v>
      </c>
      <c r="O24" s="328" t="str">
        <f>$E$2&amp;"-"&amp;C24&amp;"-0"&amp;COUNTIF($C$8:C24,C24)&amp;"_tw"</f>
        <v>0110-10209003-02_tw</v>
      </c>
      <c r="P24" s="306"/>
    </row>
    <row r="25" spans="1:17">
      <c r="B25" s="4" t="s">
        <v>316</v>
      </c>
      <c r="C25" s="258"/>
      <c r="D25" s="270"/>
      <c r="E25" s="135" t="s">
        <v>320</v>
      </c>
      <c r="F25" s="135"/>
      <c r="G25" s="135"/>
      <c r="H25" s="135"/>
      <c r="I25" s="135"/>
      <c r="J25" s="135"/>
      <c r="K25" s="135"/>
      <c r="L25" s="135"/>
      <c r="M25" s="60"/>
      <c r="N25" s="137">
        <f>LEN(E25)</f>
        <v>5</v>
      </c>
      <c r="O25" s="328"/>
      <c r="P25" s="307"/>
    </row>
    <row r="26" spans="1:17" s="5" customFormat="1">
      <c r="B26" s="88" t="s">
        <v>197</v>
      </c>
      <c r="C26" s="258"/>
      <c r="D26" s="270"/>
      <c r="E26" s="138" t="s">
        <v>692</v>
      </c>
      <c r="F26" s="136"/>
      <c r="G26" s="136"/>
      <c r="H26" s="136"/>
      <c r="I26" s="136"/>
      <c r="J26" s="136"/>
      <c r="K26" s="136"/>
      <c r="L26" s="136"/>
      <c r="M26" s="137"/>
      <c r="N26" s="137"/>
      <c r="O26" s="328"/>
      <c r="P26" s="296"/>
      <c r="Q26" s="261"/>
    </row>
    <row r="27" spans="1:17" ht="14.25" customHeight="1">
      <c r="B27" s="202" t="s">
        <v>261</v>
      </c>
      <c r="C27" s="258"/>
      <c r="D27" s="270"/>
      <c r="E27" s="204" t="s">
        <v>693</v>
      </c>
      <c r="F27" s="20"/>
      <c r="G27" s="20"/>
      <c r="H27" s="20"/>
      <c r="I27" s="20"/>
      <c r="J27" s="20"/>
      <c r="K27" s="20"/>
      <c r="L27" s="20"/>
      <c r="M27" s="17"/>
      <c r="N27" s="26"/>
      <c r="O27" s="328"/>
      <c r="P27" s="306"/>
    </row>
    <row r="28" spans="1:17" ht="14.25" customHeight="1">
      <c r="B28" s="4" t="s">
        <v>316</v>
      </c>
      <c r="C28" s="258"/>
      <c r="D28" s="270"/>
      <c r="E28" s="135" t="s">
        <v>326</v>
      </c>
      <c r="F28" s="135"/>
      <c r="G28" s="135"/>
      <c r="H28" s="135"/>
      <c r="I28" s="135"/>
      <c r="J28" s="135"/>
      <c r="K28" s="135"/>
      <c r="L28" s="135"/>
      <c r="M28" s="17"/>
      <c r="N28" s="137">
        <f t="shared" ref="N28:N29" si="1">LEN(E28)</f>
        <v>24</v>
      </c>
      <c r="O28" s="328"/>
      <c r="P28" s="306"/>
    </row>
    <row r="29" spans="1:17" ht="14.25" customHeight="1">
      <c r="B29" s="4" t="s">
        <v>316</v>
      </c>
      <c r="C29" s="258"/>
      <c r="D29" s="270"/>
      <c r="E29" s="135" t="s">
        <v>322</v>
      </c>
      <c r="F29" s="135"/>
      <c r="G29" s="135"/>
      <c r="H29" s="135"/>
      <c r="I29" s="135"/>
      <c r="J29" s="135"/>
      <c r="K29" s="135"/>
      <c r="L29" s="135"/>
      <c r="M29" s="17"/>
      <c r="N29" s="137">
        <f t="shared" si="1"/>
        <v>28</v>
      </c>
      <c r="O29" s="328"/>
      <c r="P29" s="306"/>
    </row>
    <row r="30" spans="1:17">
      <c r="B30" s="4" t="s">
        <v>284</v>
      </c>
      <c r="C30" s="258">
        <f>VLOOKUP(B30,代號!$J:$K,2,0)</f>
        <v>10201000</v>
      </c>
      <c r="D30" s="270"/>
      <c r="E30" s="20" t="s">
        <v>324</v>
      </c>
      <c r="F30" s="20"/>
      <c r="G30" s="20"/>
      <c r="H30" s="20"/>
      <c r="I30" s="20"/>
      <c r="J30" s="20"/>
      <c r="K30" s="20"/>
      <c r="L30" s="20"/>
      <c r="M30" s="17"/>
      <c r="N30" s="26">
        <f t="shared" si="0"/>
        <v>5</v>
      </c>
      <c r="O30" s="328" t="str">
        <f>$E$2&amp;"-"&amp;C30&amp;"-0"&amp;COUNTIF($C$8:C30,C30)&amp;"_tw"</f>
        <v>0110-10201000-01_tw</v>
      </c>
      <c r="P30" s="295"/>
    </row>
    <row r="31" spans="1:17">
      <c r="A31" s="330" t="s">
        <v>858</v>
      </c>
      <c r="B31" s="57" t="s">
        <v>140</v>
      </c>
      <c r="C31" s="258"/>
      <c r="D31" s="270"/>
      <c r="E31" s="58" t="s">
        <v>857</v>
      </c>
      <c r="F31" s="192"/>
      <c r="G31" s="192"/>
      <c r="H31" s="192"/>
      <c r="I31" s="192"/>
      <c r="J31" s="192"/>
      <c r="K31" s="192"/>
      <c r="L31" s="192"/>
      <c r="M31" s="17"/>
      <c r="N31" s="195"/>
      <c r="O31" s="328"/>
      <c r="P31" s="295"/>
    </row>
    <row r="32" spans="1:17">
      <c r="B32" s="4" t="s">
        <v>284</v>
      </c>
      <c r="C32" s="258">
        <f>VLOOKUP(B32,代號!$J:$K,2,0)</f>
        <v>10201000</v>
      </c>
      <c r="D32" s="270" t="s">
        <v>856</v>
      </c>
      <c r="E32" s="20" t="s">
        <v>321</v>
      </c>
      <c r="F32" s="20"/>
      <c r="G32" s="20"/>
      <c r="H32" s="20"/>
      <c r="I32" s="20"/>
      <c r="J32" s="20"/>
      <c r="K32" s="20"/>
      <c r="L32" s="20"/>
      <c r="M32" s="17"/>
      <c r="N32" s="26">
        <f t="shared" si="0"/>
        <v>19</v>
      </c>
      <c r="O32" s="328" t="str">
        <f>$E$2&amp;"-"&amp;C32&amp;"-0"&amp;COUNTIF($C$8:C32,C32)&amp;"_tw"</f>
        <v>0110-10201000-02_tw</v>
      </c>
      <c r="P32" s="295"/>
    </row>
    <row r="33" spans="2:16">
      <c r="B33" s="4" t="s">
        <v>323</v>
      </c>
      <c r="C33" s="258">
        <f>VLOOKUP(B33,代號!$J:$K,2,0)</f>
        <v>10209016</v>
      </c>
      <c r="D33" s="270"/>
      <c r="E33" s="191" t="s">
        <v>671</v>
      </c>
      <c r="F33" s="136"/>
      <c r="G33" s="136"/>
      <c r="H33" s="136"/>
      <c r="I33" s="136"/>
      <c r="J33" s="136"/>
      <c r="K33" s="136"/>
      <c r="L33" s="136"/>
      <c r="M33" s="136"/>
      <c r="N33" s="137">
        <f t="shared" ref="N33" si="2">LEN(E33)</f>
        <v>22</v>
      </c>
      <c r="O33" s="328" t="str">
        <f>$E$2&amp;"-"&amp;C33&amp;"-0"&amp;COUNTIF($C$8:C33,C33)&amp;"_tw"</f>
        <v>0110-10209016-03_tw</v>
      </c>
      <c r="P33" s="307"/>
    </row>
    <row r="34" spans="2:16">
      <c r="B34" s="4" t="s">
        <v>287</v>
      </c>
      <c r="C34" s="258"/>
      <c r="D34" s="270"/>
      <c r="E34" s="135" t="s">
        <v>672</v>
      </c>
      <c r="F34" s="20"/>
      <c r="G34" s="20"/>
      <c r="H34" s="20"/>
      <c r="I34" s="20"/>
      <c r="J34" s="20"/>
      <c r="K34" s="20"/>
      <c r="L34" s="20"/>
      <c r="M34" s="17"/>
      <c r="N34" s="26">
        <f t="shared" si="0"/>
        <v>27</v>
      </c>
      <c r="O34" s="328"/>
      <c r="P34" s="295"/>
    </row>
    <row r="35" spans="2:16">
      <c r="B35" s="4" t="s">
        <v>227</v>
      </c>
      <c r="C35" s="258">
        <f>VLOOKUP(B35,代號!$J:$K,2,0)</f>
        <v>10201000</v>
      </c>
      <c r="D35" s="270"/>
      <c r="E35" s="192" t="s">
        <v>673</v>
      </c>
      <c r="F35" s="192"/>
      <c r="G35" s="192"/>
      <c r="H35" s="192"/>
      <c r="I35" s="192"/>
      <c r="J35" s="192"/>
      <c r="K35" s="192"/>
      <c r="L35" s="192"/>
      <c r="M35" s="17"/>
      <c r="N35" s="195">
        <f t="shared" si="0"/>
        <v>30</v>
      </c>
      <c r="O35" s="328" t="str">
        <f>$E$2&amp;"-"&amp;C35&amp;"-0"&amp;COUNTIF($C$8:C35,C35)&amp;"_tw"</f>
        <v>0110-10201000-03_tw</v>
      </c>
      <c r="P35" s="295"/>
    </row>
    <row r="36" spans="2:16">
      <c r="B36" s="4" t="s">
        <v>227</v>
      </c>
      <c r="C36" s="258">
        <f>VLOOKUP(B36,代號!$J:$K,2,0)</f>
        <v>10201000</v>
      </c>
      <c r="D36" s="270" t="s">
        <v>845</v>
      </c>
      <c r="E36" s="192" t="s">
        <v>674</v>
      </c>
      <c r="F36" s="192"/>
      <c r="G36" s="192"/>
      <c r="H36" s="192"/>
      <c r="I36" s="192"/>
      <c r="J36" s="192"/>
      <c r="K36" s="192"/>
      <c r="L36" s="192"/>
      <c r="M36" s="17"/>
      <c r="N36" s="195">
        <f t="shared" si="0"/>
        <v>10</v>
      </c>
      <c r="O36" s="328" t="str">
        <f>$E$2&amp;"-"&amp;C36&amp;"-0"&amp;COUNTIF($C$8:C36,C36)&amp;"_tw"</f>
        <v>0110-10201000-04_tw</v>
      </c>
      <c r="P36" s="295"/>
    </row>
    <row r="37" spans="2:16">
      <c r="B37" s="4" t="s">
        <v>675</v>
      </c>
      <c r="C37" s="258">
        <f>VLOOKUP(B37,代號!$J:$K,2,0)</f>
        <v>10209016</v>
      </c>
      <c r="D37" s="270"/>
      <c r="E37" s="192" t="s">
        <v>676</v>
      </c>
      <c r="F37" s="192"/>
      <c r="G37" s="192"/>
      <c r="H37" s="192"/>
      <c r="I37" s="192"/>
      <c r="J37" s="192"/>
      <c r="K37" s="192"/>
      <c r="L37" s="192"/>
      <c r="M37" s="17"/>
      <c r="N37" s="195">
        <f t="shared" si="0"/>
        <v>11</v>
      </c>
      <c r="O37" s="328" t="str">
        <f>$E$2&amp;"-"&amp;C37&amp;"-0"&amp;COUNTIF($C$8:C37,C37)&amp;"_tw"</f>
        <v>0110-10209016-04_tw</v>
      </c>
      <c r="P37" s="295"/>
    </row>
    <row r="38" spans="2:16">
      <c r="B38" s="4" t="s">
        <v>104</v>
      </c>
      <c r="C38" s="258"/>
      <c r="D38" s="270"/>
      <c r="E38" s="192" t="s">
        <v>677</v>
      </c>
      <c r="F38" s="192"/>
      <c r="G38" s="192"/>
      <c r="H38" s="192"/>
      <c r="I38" s="192"/>
      <c r="J38" s="192"/>
      <c r="K38" s="192"/>
      <c r="L38" s="192"/>
      <c r="M38" s="17"/>
      <c r="N38" s="195">
        <f t="shared" si="0"/>
        <v>27</v>
      </c>
      <c r="O38" s="328"/>
      <c r="P38" s="295"/>
    </row>
    <row r="39" spans="2:16">
      <c r="B39" s="57" t="s">
        <v>140</v>
      </c>
      <c r="C39" s="258"/>
      <c r="D39" s="270"/>
      <c r="E39" s="58" t="s">
        <v>328</v>
      </c>
      <c r="F39" s="20"/>
      <c r="G39" s="20"/>
      <c r="H39" s="20"/>
      <c r="I39" s="20"/>
      <c r="J39" s="20"/>
      <c r="K39" s="20"/>
      <c r="L39" s="20"/>
      <c r="M39" s="17"/>
      <c r="N39" s="26"/>
      <c r="O39" s="328"/>
      <c r="P39" s="295"/>
    </row>
    <row r="40" spans="2:16">
      <c r="B40" s="4" t="s">
        <v>325</v>
      </c>
      <c r="C40" s="258">
        <f>VLOOKUP(B40,代號!$J:$K,2,0)</f>
        <v>10209001</v>
      </c>
      <c r="D40" s="272" t="s">
        <v>846</v>
      </c>
      <c r="E40" s="20" t="s">
        <v>330</v>
      </c>
      <c r="F40" s="20"/>
      <c r="G40" s="20"/>
      <c r="H40" s="20"/>
      <c r="I40" s="20"/>
      <c r="J40" s="20"/>
      <c r="K40" s="20"/>
      <c r="L40" s="20"/>
      <c r="M40" s="17"/>
      <c r="N40" s="26">
        <f t="shared" si="0"/>
        <v>18</v>
      </c>
      <c r="O40" s="328" t="str">
        <f>$E$2&amp;"-"&amp;C40&amp;"-0"&amp;COUNTIF($C$8:C40,C40)&amp;"_tw"</f>
        <v>0110-10209001-05_tw</v>
      </c>
      <c r="P40" s="295"/>
    </row>
    <row r="41" spans="2:16">
      <c r="B41" s="4" t="s">
        <v>227</v>
      </c>
      <c r="C41" s="258">
        <f>VLOOKUP(B41,代號!$J:$K,2,0)</f>
        <v>10201000</v>
      </c>
      <c r="D41" s="270" t="s">
        <v>844</v>
      </c>
      <c r="E41" s="192" t="s">
        <v>682</v>
      </c>
      <c r="F41" s="192"/>
      <c r="G41" s="153"/>
      <c r="H41" s="153"/>
      <c r="I41" s="153"/>
      <c r="J41" s="153"/>
      <c r="K41" s="153"/>
      <c r="L41" s="153"/>
      <c r="M41" s="17"/>
      <c r="N41" s="155">
        <f t="shared" si="0"/>
        <v>16</v>
      </c>
      <c r="O41" s="328" t="str">
        <f>$E$2&amp;"-"&amp;C41&amp;"-0"&amp;COUNTIF($C$8:C41,C41)&amp;"_tw"</f>
        <v>0110-10201000-05_tw</v>
      </c>
      <c r="P41" s="295"/>
    </row>
    <row r="42" spans="2:16">
      <c r="B42" s="4" t="s">
        <v>100</v>
      </c>
      <c r="C42" s="258">
        <f>VLOOKUP(B42,代號!$J:$K,2,0)</f>
        <v>10209001</v>
      </c>
      <c r="D42" s="272" t="s">
        <v>843</v>
      </c>
      <c r="E42" s="192" t="s">
        <v>683</v>
      </c>
      <c r="F42" s="192"/>
      <c r="G42" s="153"/>
      <c r="H42" s="153"/>
      <c r="I42" s="153"/>
      <c r="J42" s="153"/>
      <c r="K42" s="153"/>
      <c r="L42" s="153"/>
      <c r="M42" s="17"/>
      <c r="N42" s="155">
        <f t="shared" si="0"/>
        <v>7</v>
      </c>
      <c r="O42" s="328" t="str">
        <f>$E$2&amp;"-"&amp;C42&amp;"-0"&amp;COUNTIF($C$8:C42,C42)&amp;"_tw"</f>
        <v>0110-10209001-06_tw</v>
      </c>
      <c r="P42" s="295"/>
    </row>
    <row r="43" spans="2:16">
      <c r="B43" s="4" t="s">
        <v>227</v>
      </c>
      <c r="C43" s="258">
        <f>VLOOKUP(B43,代號!$J:$K,2,0)</f>
        <v>10201000</v>
      </c>
      <c r="D43" s="270"/>
      <c r="E43" s="192" t="s">
        <v>684</v>
      </c>
      <c r="F43" s="153"/>
      <c r="G43" s="153"/>
      <c r="H43" s="153"/>
      <c r="I43" s="153"/>
      <c r="J43" s="153"/>
      <c r="K43" s="153"/>
      <c r="L43" s="153"/>
      <c r="M43" s="17"/>
      <c r="N43" s="155">
        <f t="shared" si="0"/>
        <v>18</v>
      </c>
      <c r="O43" s="328" t="str">
        <f>$E$2&amp;"-"&amp;C43&amp;"-0"&amp;COUNTIF($C$8:C43,C43)&amp;"_tw"</f>
        <v>0110-10201000-06_tw</v>
      </c>
      <c r="P43" s="295"/>
    </row>
    <row r="44" spans="2:16">
      <c r="B44" s="4" t="s">
        <v>100</v>
      </c>
      <c r="C44" s="258">
        <f>VLOOKUP(B44,代號!$J:$K,2,0)</f>
        <v>10209001</v>
      </c>
      <c r="D44" s="272" t="s">
        <v>848</v>
      </c>
      <c r="E44" s="192" t="s">
        <v>712</v>
      </c>
      <c r="F44" s="153"/>
      <c r="G44" s="153"/>
      <c r="H44" s="153"/>
      <c r="I44" s="153"/>
      <c r="J44" s="153"/>
      <c r="K44" s="153"/>
      <c r="L44" s="153"/>
      <c r="M44" s="17"/>
      <c r="N44" s="155">
        <f t="shared" si="0"/>
        <v>20</v>
      </c>
      <c r="O44" s="328" t="str">
        <f>$E$2&amp;"-"&amp;C44&amp;"-0"&amp;COUNTIF($C$8:C44,C44)&amp;"_tw"</f>
        <v>0110-10209001-07_tw</v>
      </c>
      <c r="P44" s="295"/>
    </row>
    <row r="45" spans="2:16">
      <c r="B45" s="4" t="s">
        <v>227</v>
      </c>
      <c r="C45" s="258">
        <f>VLOOKUP(B45,代號!$J:$K,2,0)</f>
        <v>10201000</v>
      </c>
      <c r="D45" s="270"/>
      <c r="E45" s="192" t="s">
        <v>686</v>
      </c>
      <c r="F45" s="20"/>
      <c r="G45" s="20"/>
      <c r="H45" s="20"/>
      <c r="I45" s="20"/>
      <c r="J45" s="20"/>
      <c r="K45" s="20"/>
      <c r="L45" s="20"/>
      <c r="M45" s="17"/>
      <c r="N45" s="26">
        <f t="shared" si="0"/>
        <v>19</v>
      </c>
      <c r="O45" s="328" t="str">
        <f>$E$2&amp;"-"&amp;C45&amp;"-0"&amp;COUNTIF($C$8:C45,C45)&amp;"_tw"</f>
        <v>0110-10201000-07_tw</v>
      </c>
      <c r="P45" s="295"/>
    </row>
    <row r="46" spans="2:16">
      <c r="B46" s="4" t="s">
        <v>227</v>
      </c>
      <c r="C46" s="258">
        <f>VLOOKUP(B46,代號!$J:$K,2,0)</f>
        <v>10201000</v>
      </c>
      <c r="D46" s="270"/>
      <c r="E46" s="192" t="s">
        <v>688</v>
      </c>
      <c r="F46" s="143"/>
      <c r="G46" s="143"/>
      <c r="H46" s="143"/>
      <c r="I46" s="143"/>
      <c r="J46" s="143"/>
      <c r="K46" s="143"/>
      <c r="L46" s="143"/>
      <c r="M46" s="17"/>
      <c r="N46" s="144">
        <f t="shared" si="0"/>
        <v>14</v>
      </c>
      <c r="O46" s="328" t="str">
        <f>$E$2&amp;"-"&amp;C46&amp;"-0"&amp;COUNTIF($C$8:C46,C46)&amp;"_tw"</f>
        <v>0110-10201000-08_tw</v>
      </c>
      <c r="P46" s="295"/>
    </row>
    <row r="47" spans="2:16">
      <c r="B47" s="4" t="s">
        <v>227</v>
      </c>
      <c r="C47" s="258">
        <f>VLOOKUP(B47,代號!$J:$K,2,0)</f>
        <v>10201000</v>
      </c>
      <c r="D47" s="270" t="s">
        <v>845</v>
      </c>
      <c r="E47" s="192" t="s">
        <v>687</v>
      </c>
      <c r="F47" s="20"/>
      <c r="G47" s="20"/>
      <c r="H47" s="20"/>
      <c r="I47" s="20"/>
      <c r="J47" s="20"/>
      <c r="K47" s="20"/>
      <c r="L47" s="20"/>
      <c r="M47" s="17"/>
      <c r="N47" s="26">
        <f t="shared" si="0"/>
        <v>7</v>
      </c>
      <c r="O47" s="328" t="str">
        <f>$E$2&amp;"-"&amp;C47&amp;"-0"&amp;COUNTIF($C$8:C47,C47)&amp;"_tw"</f>
        <v>0110-10201000-09_tw</v>
      </c>
      <c r="P47" s="295"/>
    </row>
    <row r="48" spans="2:16">
      <c r="B48" s="57" t="s">
        <v>140</v>
      </c>
      <c r="C48" s="258"/>
      <c r="D48" s="270"/>
      <c r="E48" s="58" t="s">
        <v>328</v>
      </c>
      <c r="F48" s="153"/>
      <c r="G48" s="153"/>
      <c r="H48" s="153"/>
      <c r="I48" s="153"/>
      <c r="J48" s="153"/>
      <c r="K48" s="153"/>
      <c r="L48" s="153"/>
      <c r="M48" s="17"/>
      <c r="N48" s="155"/>
      <c r="O48" s="329"/>
      <c r="P48" s="295"/>
    </row>
    <row r="49" spans="2:16">
      <c r="B49" s="4" t="s">
        <v>311</v>
      </c>
      <c r="C49" s="258">
        <f>VLOOKUP(B49,代號!$J:$K,2,0)</f>
        <v>10209003</v>
      </c>
      <c r="D49" s="270"/>
      <c r="E49" s="143" t="s">
        <v>678</v>
      </c>
      <c r="F49" s="20"/>
      <c r="G49" s="20"/>
      <c r="H49" s="20"/>
      <c r="I49" s="20"/>
      <c r="J49" s="20"/>
      <c r="K49" s="20"/>
      <c r="L49" s="20"/>
      <c r="M49" s="17"/>
      <c r="N49" s="26">
        <f t="shared" si="0"/>
        <v>7</v>
      </c>
      <c r="O49" s="328" t="str">
        <f>$E$2&amp;"-"&amp;C49&amp;"-0"&amp;COUNTIF($C$8:C49,C49)&amp;"_tw"</f>
        <v>0110-10209003-03_tw</v>
      </c>
      <c r="P49" s="295"/>
    </row>
    <row r="50" spans="2:16">
      <c r="B50" s="4" t="s">
        <v>325</v>
      </c>
      <c r="C50" s="258">
        <f>VLOOKUP(B50,代號!$J:$K,2,0)</f>
        <v>10209001</v>
      </c>
      <c r="D50" s="272" t="s">
        <v>826</v>
      </c>
      <c r="E50" s="20" t="s">
        <v>331</v>
      </c>
      <c r="F50" s="20"/>
      <c r="G50" s="20"/>
      <c r="H50" s="20"/>
      <c r="I50" s="20"/>
      <c r="J50" s="20"/>
      <c r="K50" s="20"/>
      <c r="L50" s="20"/>
      <c r="M50" s="17"/>
      <c r="N50" s="26">
        <f t="shared" si="0"/>
        <v>20</v>
      </c>
      <c r="O50" s="328" t="str">
        <f>$E$2&amp;"-"&amp;C50&amp;"-0"&amp;COUNTIF($C$8:C50,C50)&amp;"_tw"</f>
        <v>0110-10209001-08_tw</v>
      </c>
      <c r="P50" s="306"/>
    </row>
    <row r="51" spans="2:16">
      <c r="B51" s="4" t="s">
        <v>311</v>
      </c>
      <c r="C51" s="258">
        <f>VLOOKUP(B51,代號!$J:$K,2,0)</f>
        <v>10209003</v>
      </c>
      <c r="D51" s="270"/>
      <c r="E51" s="143" t="s">
        <v>332</v>
      </c>
      <c r="F51" s="20"/>
      <c r="G51" s="20"/>
      <c r="H51" s="20"/>
      <c r="I51" s="20"/>
      <c r="J51" s="20"/>
      <c r="K51" s="20"/>
      <c r="L51" s="20"/>
      <c r="M51" s="17"/>
      <c r="N51" s="26">
        <f t="shared" si="0"/>
        <v>7</v>
      </c>
      <c r="O51" s="328" t="str">
        <f>$E$2&amp;"-"&amp;C51&amp;"-0"&amp;COUNTIF($C$8:C51,C51)&amp;"_tw"</f>
        <v>0110-10209003-04_tw</v>
      </c>
      <c r="P51" s="306"/>
    </row>
    <row r="52" spans="2:16">
      <c r="B52" s="4" t="s">
        <v>325</v>
      </c>
      <c r="C52" s="258">
        <f>VLOOKUP(B52,代號!$J:$K,2,0)</f>
        <v>10209001</v>
      </c>
      <c r="D52" s="272" t="s">
        <v>830</v>
      </c>
      <c r="E52" s="143" t="s">
        <v>334</v>
      </c>
      <c r="F52" s="143"/>
      <c r="G52" s="143"/>
      <c r="H52" s="143"/>
      <c r="I52" s="143"/>
      <c r="J52" s="143"/>
      <c r="K52" s="143"/>
      <c r="L52" s="143"/>
      <c r="M52" s="17"/>
      <c r="N52" s="144">
        <f t="shared" si="0"/>
        <v>14</v>
      </c>
      <c r="O52" s="328" t="str">
        <f>$E$2&amp;"-"&amp;C52&amp;"-0"&amp;COUNTIF($C$8:C52,C52)&amp;"_tw"</f>
        <v>0110-10209001-09_tw</v>
      </c>
      <c r="P52" s="306"/>
    </row>
    <row r="53" spans="2:16">
      <c r="B53" s="4" t="s">
        <v>311</v>
      </c>
      <c r="C53" s="258">
        <f>VLOOKUP(B53,代號!$J:$K,2,0)</f>
        <v>10209003</v>
      </c>
      <c r="D53" s="270"/>
      <c r="E53" s="143" t="s">
        <v>333</v>
      </c>
      <c r="F53" s="20"/>
      <c r="G53" s="20"/>
      <c r="H53" s="20"/>
      <c r="I53" s="20"/>
      <c r="J53" s="20"/>
      <c r="K53" s="20"/>
      <c r="L53" s="20"/>
      <c r="M53" s="17"/>
      <c r="N53" s="144">
        <f t="shared" si="0"/>
        <v>16</v>
      </c>
      <c r="O53" s="328" t="str">
        <f>$E$2&amp;"-"&amp;C53&amp;"-0"&amp;COUNTIF($C$8:C53,C53)&amp;"_tw"</f>
        <v>0110-10209003-05_tw</v>
      </c>
      <c r="P53" s="295"/>
    </row>
    <row r="54" spans="2:16">
      <c r="B54" s="4" t="s">
        <v>325</v>
      </c>
      <c r="C54" s="258">
        <f>VLOOKUP(B54,代號!$J:$K,2,0)</f>
        <v>10209001</v>
      </c>
      <c r="D54" s="272" t="s">
        <v>836</v>
      </c>
      <c r="E54" s="143" t="s">
        <v>335</v>
      </c>
      <c r="F54" s="143"/>
      <c r="G54" s="143"/>
      <c r="H54" s="143"/>
      <c r="I54" s="143"/>
      <c r="J54" s="143"/>
      <c r="K54" s="143"/>
      <c r="L54" s="143"/>
      <c r="M54" s="17"/>
      <c r="N54" s="144">
        <f t="shared" si="0"/>
        <v>11</v>
      </c>
      <c r="O54" s="328" t="str">
        <f>$E$2&amp;"-"&amp;C54&amp;"-"&amp;COUNTIF($C$8:C54,C54)&amp;"_tw"</f>
        <v>0110-10209001-10_tw</v>
      </c>
      <c r="P54" s="295"/>
    </row>
    <row r="55" spans="2:16">
      <c r="B55" s="4" t="s">
        <v>337</v>
      </c>
      <c r="C55" s="258"/>
      <c r="D55" s="270"/>
      <c r="E55" s="142" t="s">
        <v>338</v>
      </c>
      <c r="F55" s="143"/>
      <c r="G55" s="143"/>
      <c r="H55" s="143"/>
      <c r="I55" s="143"/>
      <c r="J55" s="143"/>
      <c r="K55" s="143"/>
      <c r="L55" s="143"/>
      <c r="M55" s="60"/>
      <c r="N55" s="144">
        <f>LEN(E55)</f>
        <v>30</v>
      </c>
      <c r="O55" s="329"/>
      <c r="P55" s="306"/>
    </row>
    <row r="56" spans="2:16">
      <c r="B56" s="4" t="s">
        <v>325</v>
      </c>
      <c r="C56" s="258">
        <f>VLOOKUP(B56,代號!$J:$K,2,0)</f>
        <v>10209001</v>
      </c>
      <c r="D56" s="272" t="s">
        <v>834</v>
      </c>
      <c r="E56" s="142" t="s">
        <v>373</v>
      </c>
      <c r="F56" s="20"/>
      <c r="G56" s="20"/>
      <c r="H56" s="20"/>
      <c r="I56" s="20"/>
      <c r="J56" s="20"/>
      <c r="K56" s="20"/>
      <c r="L56" s="20"/>
      <c r="M56" s="17"/>
      <c r="N56" s="144">
        <f>LEN(E56)</f>
        <v>9</v>
      </c>
      <c r="O56" s="328" t="str">
        <f>$E$2&amp;"-"&amp;C56&amp;"-"&amp;COUNTIF($C$8:C56,C56)&amp;"_tw"</f>
        <v>0110-10209001-11_tw</v>
      </c>
      <c r="P56" s="295"/>
    </row>
    <row r="57" spans="2:16">
      <c r="B57" s="4" t="s">
        <v>337</v>
      </c>
      <c r="C57" s="258"/>
      <c r="D57" s="270"/>
      <c r="E57" s="20" t="s">
        <v>374</v>
      </c>
      <c r="F57" s="20"/>
      <c r="G57" s="20"/>
      <c r="H57" s="20"/>
      <c r="I57" s="20"/>
      <c r="J57" s="20"/>
      <c r="K57" s="20"/>
      <c r="L57" s="20"/>
      <c r="M57" s="17"/>
      <c r="N57" s="26">
        <f>LEN(E57)</f>
        <v>20</v>
      </c>
      <c r="O57" s="329"/>
      <c r="P57" s="295"/>
    </row>
    <row r="58" spans="2:16">
      <c r="B58" s="57" t="s">
        <v>140</v>
      </c>
      <c r="C58" s="258"/>
      <c r="D58" s="270"/>
      <c r="E58" s="145" t="s">
        <v>327</v>
      </c>
      <c r="F58" s="20"/>
      <c r="G58" s="20"/>
      <c r="H58" s="20"/>
      <c r="I58" s="20"/>
      <c r="J58" s="20"/>
      <c r="K58" s="20"/>
      <c r="L58" s="20"/>
      <c r="M58" s="17"/>
      <c r="N58" s="26"/>
      <c r="O58" s="329"/>
      <c r="P58" s="295"/>
    </row>
    <row r="59" spans="2:16">
      <c r="B59" s="4" t="s">
        <v>337</v>
      </c>
      <c r="C59" s="258"/>
      <c r="D59" s="270"/>
      <c r="E59" s="143" t="s">
        <v>375</v>
      </c>
      <c r="F59" s="143"/>
      <c r="G59" s="143"/>
      <c r="H59" s="143"/>
      <c r="I59" s="143"/>
      <c r="J59" s="143"/>
      <c r="K59" s="143"/>
      <c r="L59" s="143"/>
      <c r="M59" s="17"/>
      <c r="N59" s="144">
        <f>LEN(E59)</f>
        <v>28</v>
      </c>
      <c r="O59" s="328"/>
      <c r="P59" s="295"/>
    </row>
    <row r="60" spans="2:16">
      <c r="B60" s="4" t="s">
        <v>339</v>
      </c>
      <c r="C60" s="258">
        <v>10201005</v>
      </c>
      <c r="D60" s="270"/>
      <c r="E60" s="143" t="s">
        <v>340</v>
      </c>
      <c r="F60" s="143"/>
      <c r="G60" s="143"/>
      <c r="H60" s="143"/>
      <c r="I60" s="143"/>
      <c r="J60" s="143"/>
      <c r="K60" s="143"/>
      <c r="L60" s="143"/>
      <c r="M60" s="17"/>
      <c r="N60" s="144">
        <f>LEN(E60)</f>
        <v>5</v>
      </c>
      <c r="O60" s="328" t="str">
        <f>$E$2&amp;"-"&amp;C60&amp;"-0"&amp;COUNTIF($C$8:C60,C60)&amp;"_tw"</f>
        <v>0110-10201005-01_tw</v>
      </c>
      <c r="P60" s="295"/>
    </row>
    <row r="61" spans="2:16">
      <c r="C61" s="258"/>
      <c r="D61" s="270"/>
    </row>
    <row r="62" spans="2:16">
      <c r="C62" s="292"/>
      <c r="D62" s="270"/>
    </row>
    <row r="63" spans="2:16">
      <c r="C63" s="292"/>
      <c r="D63" s="270"/>
    </row>
    <row r="64" spans="2:16">
      <c r="C64" s="292"/>
      <c r="D64" s="270"/>
    </row>
    <row r="65" spans="3:4">
      <c r="C65" s="292"/>
      <c r="D65" s="270"/>
    </row>
    <row r="66" spans="3:4">
      <c r="C66" s="292"/>
      <c r="D66" s="270"/>
    </row>
    <row r="67" spans="3:4">
      <c r="C67" s="292"/>
      <c r="D67" s="270"/>
    </row>
    <row r="68" spans="3:4">
      <c r="C68" s="292"/>
      <c r="D68" s="270"/>
    </row>
    <row r="69" spans="3:4">
      <c r="C69" s="292"/>
    </row>
    <row r="70" spans="3:4">
      <c r="C70" s="292"/>
    </row>
    <row r="71" spans="3:4">
      <c r="C71" s="292"/>
    </row>
    <row r="72" spans="3:4">
      <c r="C72" s="292"/>
    </row>
    <row r="73" spans="3:4">
      <c r="C73" s="292"/>
    </row>
    <row r="74" spans="3:4">
      <c r="C74" s="292"/>
    </row>
    <row r="75" spans="3:4">
      <c r="C75" s="293"/>
    </row>
  </sheetData>
  <autoFilter ref="B5:Q61">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5:M5"/>
    <mergeCell ref="E4:N4"/>
  </mergeCells>
  <phoneticPr fontId="6" type="noConversion"/>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D8 D10 D17:D18 D40 D42 D44 D50 D52 D54 D56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opLeftCell="A4" workbookViewId="0">
      <selection activeCell="F17" sqref="F17"/>
    </sheetView>
  </sheetViews>
  <sheetFormatPr defaultColWidth="9.140625" defaultRowHeight="21.75"/>
  <cols>
    <col min="1" max="2" width="9.140625" style="5"/>
    <col min="3" max="3" width="9.85546875" style="5" customWidth="1"/>
    <col min="4" max="4" width="9.140625" style="5"/>
    <col min="5" max="5" width="9.28515625" style="5" bestFit="1" customWidth="1"/>
    <col min="6" max="6" width="11" style="5" bestFit="1" customWidth="1"/>
    <col min="7" max="7" width="19.140625" style="5" customWidth="1"/>
    <col min="8" max="8" width="31.85546875" style="5" customWidth="1"/>
    <col min="9" max="9" width="8.28515625" style="5" customWidth="1"/>
    <col min="10" max="10" width="38.140625" style="257" customWidth="1"/>
    <col min="11" max="11" width="21.85546875" style="257" customWidth="1"/>
    <col min="12" max="15" width="9.140625" style="5"/>
    <col min="16" max="16" width="12.7109375" style="5" customWidth="1"/>
    <col min="17" max="17" width="14.85546875" style="5" customWidth="1"/>
    <col min="18" max="16384" width="9.140625" style="5"/>
  </cols>
  <sheetData>
    <row r="1" spans="1:14" ht="27" customHeight="1">
      <c r="A1" s="5" t="s">
        <v>56</v>
      </c>
      <c r="E1" s="5" t="s">
        <v>57</v>
      </c>
      <c r="J1" s="248" t="s">
        <v>754</v>
      </c>
      <c r="K1" s="249" t="s">
        <v>755</v>
      </c>
      <c r="N1" s="5" t="s">
        <v>67</v>
      </c>
    </row>
    <row r="2" spans="1:14" ht="17.25">
      <c r="A2" s="7" t="s">
        <v>14</v>
      </c>
      <c r="B2" s="7" t="s">
        <v>15</v>
      </c>
      <c r="C2" s="7" t="s">
        <v>16</v>
      </c>
      <c r="E2" s="7" t="s">
        <v>29</v>
      </c>
      <c r="F2" s="7" t="s">
        <v>30</v>
      </c>
      <c r="G2" s="7" t="s">
        <v>31</v>
      </c>
      <c r="J2" s="250"/>
      <c r="K2" s="251" t="s">
        <v>756</v>
      </c>
      <c r="M2" s="5" t="s">
        <v>98</v>
      </c>
      <c r="N2" s="54" t="s">
        <v>97</v>
      </c>
    </row>
    <row r="3" spans="1:14" ht="17.25">
      <c r="A3" s="6">
        <v>0</v>
      </c>
      <c r="B3" s="6" t="s">
        <v>17</v>
      </c>
      <c r="C3" s="15" t="s">
        <v>70</v>
      </c>
      <c r="E3" s="8">
        <v>1</v>
      </c>
      <c r="F3" s="6" t="s">
        <v>32</v>
      </c>
      <c r="G3" s="15" t="s">
        <v>33</v>
      </c>
      <c r="J3" s="250"/>
      <c r="K3" s="252" t="s">
        <v>757</v>
      </c>
    </row>
    <row r="4" spans="1:14" ht="17.25">
      <c r="A4" s="6">
        <v>1</v>
      </c>
      <c r="B4" s="6" t="s">
        <v>18</v>
      </c>
      <c r="C4" s="15" t="s">
        <v>65</v>
      </c>
      <c r="E4" s="8">
        <v>2</v>
      </c>
      <c r="F4" s="6" t="s">
        <v>34</v>
      </c>
      <c r="G4" s="15" t="s">
        <v>35</v>
      </c>
      <c r="J4" s="250"/>
      <c r="K4" s="253" t="s">
        <v>758</v>
      </c>
      <c r="N4" s="23" t="s">
        <v>66</v>
      </c>
    </row>
    <row r="5" spans="1:14" ht="17.25">
      <c r="A5" s="6">
        <v>2</v>
      </c>
      <c r="B5" s="6" t="s">
        <v>19</v>
      </c>
      <c r="C5" s="15" t="s">
        <v>20</v>
      </c>
      <c r="E5" s="8">
        <v>3</v>
      </c>
      <c r="F5" s="6" t="s">
        <v>36</v>
      </c>
      <c r="G5" s="15" t="s">
        <v>37</v>
      </c>
      <c r="J5" s="254" t="s">
        <v>460</v>
      </c>
      <c r="K5" s="255">
        <v>10201000</v>
      </c>
      <c r="N5" s="59" t="s">
        <v>744</v>
      </c>
    </row>
    <row r="6" spans="1:14" ht="17.25">
      <c r="A6" s="6">
        <v>3</v>
      </c>
      <c r="B6" s="6" t="s">
        <v>21</v>
      </c>
      <c r="C6" s="15" t="s">
        <v>22</v>
      </c>
      <c r="E6" s="8">
        <v>4</v>
      </c>
      <c r="F6" s="6" t="s">
        <v>38</v>
      </c>
      <c r="G6" s="15" t="s">
        <v>39</v>
      </c>
      <c r="J6" s="254" t="s">
        <v>717</v>
      </c>
      <c r="K6" s="255">
        <v>10201001</v>
      </c>
      <c r="N6" s="23" t="s">
        <v>71</v>
      </c>
    </row>
    <row r="7" spans="1:14" ht="17.25">
      <c r="A7" s="6">
        <v>4</v>
      </c>
      <c r="B7" s="6" t="s">
        <v>23</v>
      </c>
      <c r="C7" s="15" t="s">
        <v>24</v>
      </c>
      <c r="E7" s="8">
        <v>5</v>
      </c>
      <c r="F7" s="6" t="s">
        <v>40</v>
      </c>
      <c r="G7" s="15" t="s">
        <v>41</v>
      </c>
      <c r="J7" s="254" t="s">
        <v>759</v>
      </c>
      <c r="K7" s="255">
        <v>10201002</v>
      </c>
    </row>
    <row r="8" spans="1:14" ht="17.25">
      <c r="A8" s="6">
        <v>5</v>
      </c>
      <c r="B8" s="6" t="s">
        <v>25</v>
      </c>
      <c r="C8" s="15" t="s">
        <v>26</v>
      </c>
      <c r="E8" s="8">
        <v>6</v>
      </c>
      <c r="F8" s="6" t="s">
        <v>42</v>
      </c>
      <c r="G8" s="15" t="s">
        <v>43</v>
      </c>
      <c r="J8" s="254" t="s">
        <v>760</v>
      </c>
      <c r="K8" s="255">
        <v>10201003</v>
      </c>
    </row>
    <row r="9" spans="1:14" ht="17.25">
      <c r="A9" s="6">
        <v>6</v>
      </c>
      <c r="B9" s="6" t="s">
        <v>27</v>
      </c>
      <c r="C9" s="15" t="s">
        <v>28</v>
      </c>
      <c r="E9" s="8">
        <v>7</v>
      </c>
      <c r="F9" s="8" t="s">
        <v>44</v>
      </c>
      <c r="G9" s="15" t="s">
        <v>45</v>
      </c>
      <c r="J9" s="254" t="s">
        <v>761</v>
      </c>
      <c r="K9" s="255">
        <v>10201004</v>
      </c>
    </row>
    <row r="10" spans="1:14" ht="17.25">
      <c r="E10" s="8">
        <v>8</v>
      </c>
      <c r="F10" s="8" t="s">
        <v>46</v>
      </c>
      <c r="G10" s="15" t="s">
        <v>47</v>
      </c>
      <c r="J10" s="254" t="s">
        <v>729</v>
      </c>
      <c r="K10" s="255">
        <v>10201005</v>
      </c>
    </row>
    <row r="11" spans="1:14" ht="17.25">
      <c r="E11" s="8">
        <v>9</v>
      </c>
      <c r="F11" s="8" t="s">
        <v>48</v>
      </c>
      <c r="G11" s="15" t="s">
        <v>49</v>
      </c>
      <c r="J11" s="254" t="s">
        <v>724</v>
      </c>
      <c r="K11" s="255">
        <v>10201006</v>
      </c>
    </row>
    <row r="12" spans="1:14" ht="17.25">
      <c r="E12" s="8">
        <v>10</v>
      </c>
      <c r="F12" s="8" t="s">
        <v>50</v>
      </c>
      <c r="G12" s="15" t="s">
        <v>51</v>
      </c>
      <c r="J12" s="254" t="s">
        <v>206</v>
      </c>
      <c r="K12" s="255">
        <v>10201007</v>
      </c>
    </row>
    <row r="13" spans="1:14" ht="17.25">
      <c r="E13" s="8">
        <v>11</v>
      </c>
      <c r="F13" s="8" t="s">
        <v>52</v>
      </c>
      <c r="G13" s="15" t="s">
        <v>53</v>
      </c>
      <c r="J13" s="254" t="s">
        <v>207</v>
      </c>
      <c r="K13" s="255">
        <v>10201008</v>
      </c>
    </row>
    <row r="14" spans="1:14" ht="17.25">
      <c r="E14" s="8">
        <v>12</v>
      </c>
      <c r="F14" s="8" t="s">
        <v>54</v>
      </c>
      <c r="G14" s="15" t="s">
        <v>55</v>
      </c>
      <c r="J14" s="254" t="s">
        <v>762</v>
      </c>
      <c r="K14" s="255">
        <v>10201009</v>
      </c>
    </row>
    <row r="15" spans="1:14" ht="17.25">
      <c r="J15" s="254" t="s">
        <v>763</v>
      </c>
      <c r="K15" s="255">
        <v>10201010</v>
      </c>
    </row>
    <row r="16" spans="1:14" ht="17.25">
      <c r="J16" s="254" t="s">
        <v>764</v>
      </c>
      <c r="K16" s="255">
        <v>10201011</v>
      </c>
    </row>
    <row r="17" spans="5:11" ht="17.25">
      <c r="E17" s="5" t="s">
        <v>735</v>
      </c>
      <c r="F17" s="54" t="s">
        <v>825</v>
      </c>
      <c r="J17" s="254" t="s">
        <v>765</v>
      </c>
      <c r="K17" s="255">
        <v>10201012</v>
      </c>
    </row>
    <row r="18" spans="5:11" ht="17.25">
      <c r="E18" s="7" t="s">
        <v>14</v>
      </c>
      <c r="F18" s="7" t="s">
        <v>15</v>
      </c>
      <c r="G18" s="122" t="s">
        <v>742</v>
      </c>
      <c r="J18" s="254" t="s">
        <v>766</v>
      </c>
      <c r="K18" s="255">
        <v>10201013</v>
      </c>
    </row>
    <row r="19" spans="5:11" ht="17.25">
      <c r="E19" s="8">
        <v>1</v>
      </c>
      <c r="F19" s="245" t="s">
        <v>736</v>
      </c>
      <c r="G19" s="246" t="s">
        <v>827</v>
      </c>
      <c r="H19" s="59" t="s">
        <v>746</v>
      </c>
      <c r="J19" s="254" t="s">
        <v>767</v>
      </c>
      <c r="K19" s="255">
        <v>10201014</v>
      </c>
    </row>
    <row r="20" spans="5:11" ht="17.25">
      <c r="E20" s="8">
        <v>2</v>
      </c>
      <c r="F20" s="245" t="s">
        <v>737</v>
      </c>
      <c r="G20" s="246" t="s">
        <v>829</v>
      </c>
      <c r="H20" s="59" t="s">
        <v>747</v>
      </c>
      <c r="J20" s="254" t="s">
        <v>768</v>
      </c>
      <c r="K20" s="255">
        <v>10201015</v>
      </c>
    </row>
    <row r="21" spans="5:11" ht="17.25">
      <c r="E21" s="8">
        <v>3</v>
      </c>
      <c r="F21" s="245" t="s">
        <v>738</v>
      </c>
      <c r="G21" s="246" t="s">
        <v>831</v>
      </c>
      <c r="H21" s="59" t="s">
        <v>745</v>
      </c>
      <c r="J21" s="254" t="s">
        <v>769</v>
      </c>
      <c r="K21" s="255">
        <v>10201016</v>
      </c>
    </row>
    <row r="22" spans="5:11" ht="17.25">
      <c r="E22" s="8">
        <v>4</v>
      </c>
      <c r="F22" s="245" t="s">
        <v>739</v>
      </c>
      <c r="G22" s="246" t="s">
        <v>833</v>
      </c>
      <c r="H22" s="59" t="s">
        <v>748</v>
      </c>
      <c r="J22" s="254" t="s">
        <v>770</v>
      </c>
      <c r="K22" s="255">
        <v>10201017</v>
      </c>
    </row>
    <row r="23" spans="5:11" ht="17.25">
      <c r="E23" s="8">
        <v>5</v>
      </c>
      <c r="F23" s="245" t="s">
        <v>740</v>
      </c>
      <c r="G23" s="246" t="s">
        <v>835</v>
      </c>
      <c r="H23" s="59" t="s">
        <v>749</v>
      </c>
      <c r="J23" s="254" t="s">
        <v>771</v>
      </c>
      <c r="K23" s="255">
        <v>10201018</v>
      </c>
    </row>
    <row r="24" spans="5:11" ht="17.25">
      <c r="E24" s="8">
        <v>6</v>
      </c>
      <c r="F24" s="245" t="s">
        <v>741</v>
      </c>
      <c r="G24" s="246" t="s">
        <v>837</v>
      </c>
      <c r="H24" s="59" t="s">
        <v>750</v>
      </c>
      <c r="J24" s="254" t="s">
        <v>772</v>
      </c>
      <c r="K24" s="255">
        <v>10201019</v>
      </c>
    </row>
    <row r="25" spans="5:11" ht="17.25">
      <c r="J25" s="254" t="s">
        <v>773</v>
      </c>
      <c r="K25" s="255">
        <v>10201020</v>
      </c>
    </row>
    <row r="26" spans="5:11" ht="17.25">
      <c r="J26" s="254" t="s">
        <v>774</v>
      </c>
      <c r="K26" s="255">
        <v>10201021</v>
      </c>
    </row>
    <row r="27" spans="5:11" ht="17.25">
      <c r="E27" s="5" t="s">
        <v>815</v>
      </c>
      <c r="J27" s="254" t="s">
        <v>775</v>
      </c>
      <c r="K27" s="255">
        <v>10201022</v>
      </c>
    </row>
    <row r="28" spans="5:11" ht="17.25">
      <c r="E28" s="122" t="s">
        <v>814</v>
      </c>
      <c r="F28" s="122" t="s">
        <v>742</v>
      </c>
      <c r="G28" s="122" t="s">
        <v>813</v>
      </c>
      <c r="J28" s="254" t="s">
        <v>776</v>
      </c>
      <c r="K28" s="255">
        <v>10201023</v>
      </c>
    </row>
    <row r="29" spans="5:11" ht="17.25">
      <c r="E29" s="261">
        <v>1</v>
      </c>
      <c r="F29" s="262">
        <v>10201000</v>
      </c>
      <c r="G29" s="263" t="s">
        <v>250</v>
      </c>
      <c r="J29" s="254" t="s">
        <v>777</v>
      </c>
      <c r="K29" s="255">
        <v>10201024</v>
      </c>
    </row>
    <row r="30" spans="5:11" ht="17.25">
      <c r="E30" s="261">
        <v>2</v>
      </c>
      <c r="F30" s="262">
        <v>10201001</v>
      </c>
      <c r="G30" s="263" t="s">
        <v>252</v>
      </c>
      <c r="J30" s="254" t="s">
        <v>778</v>
      </c>
      <c r="K30" s="255">
        <v>10201025</v>
      </c>
    </row>
    <row r="31" spans="5:11" ht="17.25">
      <c r="E31" s="261">
        <v>3</v>
      </c>
      <c r="F31" s="262">
        <v>10201002</v>
      </c>
      <c r="G31" s="263" t="s">
        <v>255</v>
      </c>
      <c r="J31" s="254" t="s">
        <v>779</v>
      </c>
      <c r="K31" s="255">
        <v>10201026</v>
      </c>
    </row>
    <row r="32" spans="5:11" ht="17.25">
      <c r="E32" s="261">
        <v>4</v>
      </c>
      <c r="F32" s="262">
        <v>10201003</v>
      </c>
      <c r="G32" s="263" t="s">
        <v>254</v>
      </c>
      <c r="J32" s="254" t="s">
        <v>780</v>
      </c>
      <c r="K32" s="255">
        <v>10201027</v>
      </c>
    </row>
    <row r="33" spans="5:11" ht="17.25">
      <c r="E33" s="261">
        <v>5</v>
      </c>
      <c r="F33" s="262">
        <v>10201004</v>
      </c>
      <c r="G33" s="263" t="s">
        <v>253</v>
      </c>
      <c r="J33" s="254" t="s">
        <v>781</v>
      </c>
      <c r="K33" s="255">
        <v>10201028</v>
      </c>
    </row>
    <row r="34" spans="5:11" ht="17.25">
      <c r="E34" s="261">
        <v>6</v>
      </c>
      <c r="F34" s="262">
        <v>10201005</v>
      </c>
      <c r="G34" s="263" t="s">
        <v>256</v>
      </c>
      <c r="J34" s="254" t="s">
        <v>782</v>
      </c>
      <c r="K34" s="255">
        <v>10201029</v>
      </c>
    </row>
    <row r="35" spans="5:11" ht="17.25">
      <c r="E35" s="261">
        <v>7</v>
      </c>
      <c r="F35" s="262">
        <v>10201006</v>
      </c>
      <c r="G35" s="263" t="s">
        <v>251</v>
      </c>
      <c r="J35" s="254" t="s">
        <v>783</v>
      </c>
      <c r="K35" s="255">
        <v>10201030</v>
      </c>
    </row>
    <row r="36" spans="5:11" ht="17.25">
      <c r="E36" s="261">
        <v>8</v>
      </c>
      <c r="F36" s="264">
        <v>10209003</v>
      </c>
      <c r="G36" s="265" t="s">
        <v>64</v>
      </c>
      <c r="J36" s="254" t="s">
        <v>784</v>
      </c>
      <c r="K36" s="255">
        <v>10201031</v>
      </c>
    </row>
    <row r="37" spans="5:11" ht="17.25">
      <c r="E37" s="261">
        <v>9</v>
      </c>
      <c r="F37" s="264">
        <v>10209011</v>
      </c>
      <c r="G37" s="265" t="s">
        <v>205</v>
      </c>
      <c r="J37" s="254" t="s">
        <v>785</v>
      </c>
      <c r="K37" s="255">
        <v>10201032</v>
      </c>
    </row>
    <row r="38" spans="5:11" ht="17.25">
      <c r="E38" s="261">
        <v>10</v>
      </c>
      <c r="F38" s="264">
        <v>10209015</v>
      </c>
      <c r="G38" s="265" t="s">
        <v>162</v>
      </c>
      <c r="J38" s="254" t="s">
        <v>786</v>
      </c>
      <c r="K38" s="255">
        <v>10201033</v>
      </c>
    </row>
    <row r="39" spans="5:11" ht="17.25">
      <c r="E39" s="261">
        <v>11</v>
      </c>
      <c r="F39" s="264">
        <v>10209007</v>
      </c>
      <c r="G39" s="265" t="s">
        <v>257</v>
      </c>
      <c r="J39" s="254" t="s">
        <v>787</v>
      </c>
      <c r="K39" s="255">
        <v>10201034</v>
      </c>
    </row>
    <row r="40" spans="5:11" ht="17.25">
      <c r="E40" s="261">
        <v>12</v>
      </c>
      <c r="F40" s="264"/>
      <c r="G40" s="265" t="s">
        <v>612</v>
      </c>
      <c r="J40" s="254" t="s">
        <v>788</v>
      </c>
      <c r="K40" s="255">
        <v>10201035</v>
      </c>
    </row>
    <row r="41" spans="5:11" ht="17.25">
      <c r="E41" s="261">
        <v>13</v>
      </c>
      <c r="F41" s="264"/>
      <c r="G41" s="265" t="s">
        <v>689</v>
      </c>
      <c r="J41" s="254" t="s">
        <v>789</v>
      </c>
      <c r="K41" s="255">
        <v>10201036</v>
      </c>
    </row>
    <row r="42" spans="5:11" ht="17.25">
      <c r="E42" s="261">
        <v>14</v>
      </c>
      <c r="F42" s="264"/>
      <c r="G42" s="265" t="s">
        <v>613</v>
      </c>
      <c r="J42" s="254" t="s">
        <v>790</v>
      </c>
      <c r="K42" s="255">
        <v>10201037</v>
      </c>
    </row>
    <row r="43" spans="5:11" ht="17.25">
      <c r="E43" s="261">
        <v>15</v>
      </c>
      <c r="F43" s="264"/>
      <c r="G43" s="265" t="s">
        <v>614</v>
      </c>
      <c r="J43" s="254" t="s">
        <v>791</v>
      </c>
      <c r="K43" s="255">
        <v>10201038</v>
      </c>
    </row>
    <row r="44" spans="5:11" ht="17.25">
      <c r="E44" s="261">
        <v>16</v>
      </c>
      <c r="F44" s="264"/>
      <c r="G44" s="265" t="s">
        <v>615</v>
      </c>
      <c r="J44" s="254" t="s">
        <v>792</v>
      </c>
      <c r="K44" s="255">
        <v>10201039</v>
      </c>
    </row>
    <row r="45" spans="5:11" ht="17.25">
      <c r="E45" s="261"/>
      <c r="F45" s="261"/>
      <c r="G45" s="261"/>
      <c r="J45" s="254" t="s">
        <v>793</v>
      </c>
      <c r="K45" s="255">
        <v>10201040</v>
      </c>
    </row>
    <row r="46" spans="5:11" ht="17.25">
      <c r="J46" s="254" t="s">
        <v>794</v>
      </c>
      <c r="K46" s="255">
        <v>10201041</v>
      </c>
    </row>
    <row r="47" spans="5:11" ht="17.25">
      <c r="J47" s="254" t="s">
        <v>795</v>
      </c>
      <c r="K47" s="255">
        <v>10201042</v>
      </c>
    </row>
    <row r="48" spans="5:11" ht="17.25">
      <c r="J48" s="254" t="s">
        <v>796</v>
      </c>
      <c r="K48" s="255">
        <v>10201043</v>
      </c>
    </row>
    <row r="49" spans="10:11" ht="17.25">
      <c r="J49" s="254" t="s">
        <v>797</v>
      </c>
      <c r="K49" s="255">
        <v>10201044</v>
      </c>
    </row>
    <row r="50" spans="10:11" ht="17.25">
      <c r="J50" s="254" t="s">
        <v>798</v>
      </c>
      <c r="K50" s="255">
        <v>10201045</v>
      </c>
    </row>
    <row r="51" spans="10:11" ht="17.25">
      <c r="J51" s="254" t="s">
        <v>799</v>
      </c>
      <c r="K51" s="255">
        <v>10201046</v>
      </c>
    </row>
    <row r="52" spans="10:11" ht="17.25">
      <c r="J52" s="254" t="s">
        <v>800</v>
      </c>
      <c r="K52" s="255">
        <v>10201047</v>
      </c>
    </row>
    <row r="53" spans="10:11" ht="17.25">
      <c r="J53" s="254" t="s">
        <v>801</v>
      </c>
      <c r="K53" s="255">
        <v>10201048</v>
      </c>
    </row>
    <row r="54" spans="10:11" ht="17.25">
      <c r="J54" s="254" t="s">
        <v>802</v>
      </c>
      <c r="K54" s="255">
        <v>10201049</v>
      </c>
    </row>
    <row r="55" spans="10:11" ht="17.25">
      <c r="J55" s="254" t="s">
        <v>803</v>
      </c>
      <c r="K55" s="255">
        <v>10201050</v>
      </c>
    </row>
    <row r="56" spans="10:11" ht="17.25">
      <c r="J56" s="254" t="e">
        <v>#N/A</v>
      </c>
      <c r="K56" s="255">
        <v>10201051</v>
      </c>
    </row>
    <row r="57" spans="10:11" ht="17.25">
      <c r="J57" s="254" t="s">
        <v>804</v>
      </c>
      <c r="K57" s="255">
        <v>10209000</v>
      </c>
    </row>
    <row r="58" spans="10:11" ht="17.25">
      <c r="J58" s="254" t="s">
        <v>60</v>
      </c>
      <c r="K58" s="255">
        <v>10209001</v>
      </c>
    </row>
    <row r="59" spans="10:11" ht="17.25">
      <c r="J59" s="254" t="s">
        <v>805</v>
      </c>
      <c r="K59" s="255">
        <v>10209002</v>
      </c>
    </row>
    <row r="60" spans="10:11" ht="17.25">
      <c r="J60" s="254" t="s">
        <v>532</v>
      </c>
      <c r="K60" s="255">
        <v>10209003</v>
      </c>
    </row>
    <row r="61" spans="10:11" ht="17.25">
      <c r="J61" s="254" t="e">
        <v>#N/A</v>
      </c>
      <c r="K61" s="255">
        <v>10209004</v>
      </c>
    </row>
    <row r="62" spans="10:11" ht="17.25">
      <c r="J62" s="254" t="s">
        <v>208</v>
      </c>
      <c r="K62" s="255">
        <v>10209005</v>
      </c>
    </row>
    <row r="63" spans="10:11" ht="17.25">
      <c r="J63" s="254" t="s">
        <v>209</v>
      </c>
      <c r="K63" s="255">
        <v>10209006</v>
      </c>
    </row>
    <row r="64" spans="10:11" ht="17.25">
      <c r="J64" s="254" t="s">
        <v>806</v>
      </c>
      <c r="K64" s="255">
        <v>10209007</v>
      </c>
    </row>
    <row r="65" spans="10:11" ht="17.25">
      <c r="J65" s="254" t="s">
        <v>210</v>
      </c>
      <c r="K65" s="255">
        <v>10209008</v>
      </c>
    </row>
    <row r="66" spans="10:11" ht="17.25">
      <c r="J66" s="254" t="s">
        <v>211</v>
      </c>
      <c r="K66" s="255">
        <v>10209009</v>
      </c>
    </row>
    <row r="67" spans="10:11" ht="17.25">
      <c r="J67" s="254" t="s">
        <v>212</v>
      </c>
      <c r="K67" s="255">
        <v>10209010</v>
      </c>
    </row>
    <row r="68" spans="10:11" ht="17.25">
      <c r="J68" s="254" t="s">
        <v>205</v>
      </c>
      <c r="K68" s="255">
        <v>10209011</v>
      </c>
    </row>
    <row r="69" spans="10:11" ht="17.25">
      <c r="J69" s="254" t="s">
        <v>213</v>
      </c>
      <c r="K69" s="255">
        <v>10209012</v>
      </c>
    </row>
    <row r="70" spans="10:11" ht="17.25">
      <c r="J70" s="254" t="s">
        <v>214</v>
      </c>
      <c r="K70" s="255">
        <v>10209013</v>
      </c>
    </row>
    <row r="71" spans="10:11" ht="17.25">
      <c r="J71" s="254" t="s">
        <v>215</v>
      </c>
      <c r="K71" s="255">
        <v>10209014</v>
      </c>
    </row>
    <row r="72" spans="10:11" ht="17.25">
      <c r="J72" s="254" t="s">
        <v>162</v>
      </c>
      <c r="K72" s="255">
        <v>10209015</v>
      </c>
    </row>
    <row r="73" spans="10:11" ht="17.25">
      <c r="J73" s="254" t="s">
        <v>728</v>
      </c>
      <c r="K73" s="255">
        <v>10209016</v>
      </c>
    </row>
    <row r="74" spans="10:11" ht="17.25">
      <c r="J74" s="254" t="s">
        <v>723</v>
      </c>
      <c r="K74" s="255">
        <v>10209017</v>
      </c>
    </row>
    <row r="75" spans="10:11" ht="17.25">
      <c r="J75" s="254" t="s">
        <v>807</v>
      </c>
      <c r="K75" s="255">
        <v>10209018</v>
      </c>
    </row>
    <row r="76" spans="10:11" ht="17.25">
      <c r="J76" s="254" t="s">
        <v>808</v>
      </c>
      <c r="K76" s="255">
        <v>10209019</v>
      </c>
    </row>
    <row r="77" spans="10:11" ht="17.25">
      <c r="J77" s="254" t="s">
        <v>809</v>
      </c>
      <c r="K77" s="255">
        <v>10209020</v>
      </c>
    </row>
    <row r="78" spans="10:11" ht="17.25">
      <c r="J78" s="256"/>
      <c r="K78" s="256"/>
    </row>
  </sheetData>
  <phoneticPr fontId="6" type="noConversion"/>
  <hyperlinks>
    <hyperlink ref="N2" r:id="rId1"/>
    <hyperlink ref="F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37" zoomScaleNormal="100" workbookViewId="0">
      <selection activeCell="D19" sqref="D19"/>
    </sheetView>
  </sheetViews>
  <sheetFormatPr defaultColWidth="9.140625" defaultRowHeight="15.75"/>
  <cols>
    <col min="1" max="6" width="9.140625" style="42"/>
    <col min="7" max="7" width="26.42578125" style="42" customWidth="1"/>
    <col min="8" max="16384" width="9.140625" style="42"/>
  </cols>
  <sheetData>
    <row r="1" spans="1:8" ht="16.5">
      <c r="A1" s="38"/>
      <c r="B1" s="39" t="s">
        <v>120</v>
      </c>
      <c r="C1" s="40"/>
      <c r="D1" s="40"/>
      <c r="E1" s="40"/>
      <c r="F1" s="40"/>
      <c r="G1" s="40"/>
      <c r="H1" s="41"/>
    </row>
    <row r="2" spans="1:8" ht="16.5">
      <c r="A2" s="38"/>
      <c r="B2" s="39" t="s">
        <v>4</v>
      </c>
      <c r="C2" s="85" t="s">
        <v>121</v>
      </c>
      <c r="D2" s="40"/>
      <c r="E2" s="40"/>
      <c r="F2" s="40"/>
      <c r="G2" s="40"/>
      <c r="H2" s="41"/>
    </row>
    <row r="3" spans="1:8" ht="16.5">
      <c r="A3" s="38"/>
      <c r="B3" s="39"/>
      <c r="C3" s="40"/>
      <c r="D3" s="40"/>
      <c r="E3" s="40"/>
      <c r="F3" s="40"/>
      <c r="G3" s="40"/>
      <c r="H3" s="41"/>
    </row>
    <row r="4" spans="1:8">
      <c r="A4" s="38"/>
      <c r="B4" s="30" t="s">
        <v>0</v>
      </c>
      <c r="C4" s="31" t="s">
        <v>76</v>
      </c>
      <c r="D4" s="30" t="s">
        <v>1</v>
      </c>
      <c r="E4" s="31" t="s">
        <v>72</v>
      </c>
      <c r="F4" s="30" t="s">
        <v>2</v>
      </c>
      <c r="G4" s="31" t="s">
        <v>122</v>
      </c>
      <c r="H4" s="41"/>
    </row>
    <row r="5" spans="1:8">
      <c r="A5" s="38"/>
      <c r="B5" s="30" t="s">
        <v>3</v>
      </c>
      <c r="C5" s="32" t="s">
        <v>123</v>
      </c>
      <c r="D5" s="33"/>
      <c r="E5" s="33"/>
      <c r="F5" s="33"/>
      <c r="G5" s="34"/>
      <c r="H5" s="41"/>
    </row>
    <row r="6" spans="1:8" ht="63.75" customHeight="1">
      <c r="A6" s="38"/>
      <c r="B6" s="333" t="s">
        <v>124</v>
      </c>
      <c r="C6" s="334"/>
      <c r="D6" s="334"/>
      <c r="E6" s="334"/>
      <c r="F6" s="334"/>
      <c r="G6" s="335"/>
      <c r="H6" s="41"/>
    </row>
    <row r="7" spans="1:8">
      <c r="A7" s="38"/>
      <c r="B7" s="36"/>
      <c r="C7" s="40"/>
      <c r="D7" s="40"/>
      <c r="E7" s="40"/>
      <c r="F7" s="40"/>
      <c r="G7" s="40"/>
      <c r="H7" s="41"/>
    </row>
    <row r="8" spans="1:8">
      <c r="A8" s="38"/>
      <c r="B8" s="30" t="s">
        <v>0</v>
      </c>
      <c r="C8" s="31" t="s">
        <v>108</v>
      </c>
      <c r="D8" s="30" t="s">
        <v>1</v>
      </c>
      <c r="E8" s="31" t="s">
        <v>72</v>
      </c>
      <c r="F8" s="30" t="s">
        <v>2</v>
      </c>
      <c r="G8" s="31" t="s">
        <v>152</v>
      </c>
      <c r="H8" s="41"/>
    </row>
    <row r="9" spans="1:8" ht="15.75" customHeight="1">
      <c r="A9" s="38"/>
      <c r="B9" s="30" t="s">
        <v>3</v>
      </c>
      <c r="C9" s="47"/>
      <c r="D9" s="33"/>
      <c r="E9" s="33"/>
      <c r="F9" s="33"/>
      <c r="G9" s="34"/>
      <c r="H9" s="41"/>
    </row>
    <row r="10" spans="1:8">
      <c r="A10" s="38"/>
      <c r="B10" s="36" t="s">
        <v>161</v>
      </c>
      <c r="C10" s="40"/>
      <c r="D10" s="40"/>
      <c r="E10" s="40"/>
      <c r="F10" s="40"/>
      <c r="G10" s="40"/>
      <c r="H10" s="41"/>
    </row>
    <row r="11" spans="1:8">
      <c r="A11" s="38"/>
      <c r="B11" s="36"/>
      <c r="C11" s="40"/>
      <c r="D11" s="40"/>
      <c r="E11" s="40"/>
      <c r="F11" s="40"/>
      <c r="G11" s="40"/>
      <c r="H11" s="41"/>
    </row>
    <row r="12" spans="1:8">
      <c r="A12" s="38"/>
      <c r="B12" s="37"/>
      <c r="C12" s="40"/>
      <c r="D12" s="40"/>
      <c r="E12" s="40"/>
      <c r="F12" s="40"/>
      <c r="G12" s="40"/>
      <c r="H12" s="41"/>
    </row>
    <row r="13" spans="1:8">
      <c r="A13" s="38"/>
      <c r="B13" s="30" t="s">
        <v>0</v>
      </c>
      <c r="C13" s="31" t="s">
        <v>77</v>
      </c>
      <c r="D13" s="30" t="s">
        <v>1</v>
      </c>
      <c r="E13" s="31" t="s">
        <v>72</v>
      </c>
      <c r="F13" s="30" t="s">
        <v>2</v>
      </c>
      <c r="G13" s="31" t="s">
        <v>125</v>
      </c>
      <c r="H13" s="41"/>
    </row>
    <row r="14" spans="1:8">
      <c r="A14" s="38"/>
      <c r="B14" s="30" t="s">
        <v>3</v>
      </c>
      <c r="C14" s="32" t="s">
        <v>126</v>
      </c>
      <c r="D14" s="33"/>
      <c r="E14" s="33"/>
      <c r="F14" s="33"/>
      <c r="G14" s="34"/>
      <c r="H14" s="41"/>
    </row>
    <row r="15" spans="1:8" ht="99.75" customHeight="1">
      <c r="A15" s="38"/>
      <c r="B15" s="333" t="s">
        <v>127</v>
      </c>
      <c r="C15" s="334"/>
      <c r="D15" s="334"/>
      <c r="E15" s="334"/>
      <c r="F15" s="334"/>
      <c r="G15" s="335"/>
      <c r="H15" s="41"/>
    </row>
    <row r="16" spans="1:8">
      <c r="A16" s="38"/>
      <c r="B16" s="37"/>
      <c r="C16" s="40"/>
      <c r="D16" s="40"/>
      <c r="E16" s="40"/>
      <c r="F16" s="40"/>
      <c r="G16" s="40"/>
      <c r="H16" s="41"/>
    </row>
    <row r="17" spans="1:8">
      <c r="A17" s="38"/>
      <c r="B17" s="36"/>
      <c r="C17" s="40"/>
      <c r="D17" s="40"/>
      <c r="E17" s="40"/>
      <c r="F17" s="40"/>
      <c r="G17" s="40"/>
      <c r="H17" s="41"/>
    </row>
    <row r="18" spans="1:8">
      <c r="A18" s="38"/>
      <c r="B18" s="30" t="s">
        <v>0</v>
      </c>
      <c r="C18" s="31" t="s">
        <v>96</v>
      </c>
      <c r="D18" s="30" t="s">
        <v>1</v>
      </c>
      <c r="E18" s="31" t="s">
        <v>72</v>
      </c>
      <c r="F18" s="30" t="s">
        <v>2</v>
      </c>
      <c r="G18" s="31" t="s">
        <v>73</v>
      </c>
      <c r="H18" s="41"/>
    </row>
    <row r="19" spans="1:8" ht="15.75" customHeight="1">
      <c r="A19" s="38"/>
      <c r="B19" s="30" t="s">
        <v>3</v>
      </c>
      <c r="C19" s="32" t="s">
        <v>74</v>
      </c>
      <c r="D19" s="33"/>
      <c r="E19" s="33"/>
      <c r="F19" s="33"/>
      <c r="G19" s="34"/>
      <c r="H19" s="41"/>
    </row>
    <row r="20" spans="1:8">
      <c r="A20" s="38"/>
      <c r="B20" s="37" t="s">
        <v>75</v>
      </c>
      <c r="C20" s="40"/>
      <c r="D20" s="40"/>
      <c r="E20" s="40"/>
      <c r="F20" s="40"/>
      <c r="G20" s="40"/>
      <c r="H20" s="41"/>
    </row>
    <row r="21" spans="1:8" s="44" customFormat="1">
      <c r="A21" s="43"/>
      <c r="B21" s="35" t="s">
        <v>83</v>
      </c>
      <c r="H21" s="45"/>
    </row>
    <row r="22" spans="1:8" s="44" customFormat="1">
      <c r="A22" s="43"/>
      <c r="B22" s="35" t="s">
        <v>84</v>
      </c>
      <c r="H22" s="45"/>
    </row>
    <row r="23" spans="1:8" s="44" customFormat="1">
      <c r="A23" s="43"/>
      <c r="B23" s="35" t="s">
        <v>85</v>
      </c>
      <c r="H23" s="45"/>
    </row>
    <row r="24" spans="1:8">
      <c r="A24" s="38"/>
      <c r="B24" s="36"/>
      <c r="C24" s="40"/>
      <c r="D24" s="40"/>
      <c r="E24" s="40"/>
      <c r="F24" s="40"/>
      <c r="G24" s="40"/>
      <c r="H24" s="41"/>
    </row>
    <row r="25" spans="1:8">
      <c r="A25" s="38"/>
      <c r="B25" s="30" t="s">
        <v>0</v>
      </c>
      <c r="C25" s="31" t="s">
        <v>95</v>
      </c>
      <c r="D25" s="30" t="s">
        <v>1</v>
      </c>
      <c r="E25" s="31" t="s">
        <v>72</v>
      </c>
      <c r="F25" s="30" t="s">
        <v>2</v>
      </c>
      <c r="G25" s="31" t="s">
        <v>73</v>
      </c>
      <c r="H25" s="41"/>
    </row>
    <row r="26" spans="1:8">
      <c r="A26" s="38"/>
      <c r="B26" s="30" t="s">
        <v>3</v>
      </c>
      <c r="C26" s="32" t="s">
        <v>60</v>
      </c>
      <c r="D26" s="33"/>
      <c r="E26" s="33"/>
      <c r="F26" s="33"/>
      <c r="G26" s="34"/>
      <c r="H26" s="41"/>
    </row>
    <row r="27" spans="1:8">
      <c r="A27" s="38"/>
      <c r="B27" s="36" t="s">
        <v>78</v>
      </c>
      <c r="C27" s="40"/>
      <c r="D27" s="40"/>
      <c r="E27" s="40"/>
      <c r="F27" s="40"/>
      <c r="G27" s="40"/>
      <c r="H27" s="41"/>
    </row>
    <row r="28" spans="1:8">
      <c r="A28" s="38"/>
      <c r="B28" s="36" t="s">
        <v>79</v>
      </c>
      <c r="C28" s="40"/>
      <c r="D28" s="40"/>
      <c r="E28" s="40"/>
      <c r="F28" s="40"/>
      <c r="G28" s="40"/>
      <c r="H28" s="41"/>
    </row>
    <row r="29" spans="1:8">
      <c r="A29" s="38"/>
      <c r="B29" s="36" t="s">
        <v>86</v>
      </c>
      <c r="C29" s="40"/>
      <c r="D29" s="40"/>
      <c r="E29" s="40"/>
      <c r="F29" s="40"/>
      <c r="G29" s="40"/>
      <c r="H29" s="41"/>
    </row>
    <row r="30" spans="1:8">
      <c r="A30" s="38"/>
      <c r="B30" s="36" t="s">
        <v>87</v>
      </c>
      <c r="C30" s="40"/>
      <c r="D30" s="40"/>
      <c r="E30" s="40"/>
      <c r="F30" s="40"/>
      <c r="G30" s="40"/>
      <c r="H30" s="41"/>
    </row>
    <row r="31" spans="1:8">
      <c r="A31" s="38"/>
      <c r="B31" s="36"/>
      <c r="C31" s="40"/>
      <c r="D31" s="40"/>
      <c r="E31" s="40"/>
      <c r="F31" s="40"/>
      <c r="G31" s="40"/>
      <c r="H31" s="41"/>
    </row>
    <row r="32" spans="1:8">
      <c r="A32" s="38"/>
      <c r="B32" s="36"/>
      <c r="C32" s="40"/>
      <c r="D32" s="40"/>
      <c r="E32" s="40"/>
      <c r="F32" s="40"/>
      <c r="G32" s="40"/>
      <c r="H32" s="41"/>
    </row>
    <row r="33" spans="1:8">
      <c r="A33" s="38"/>
      <c r="B33" s="30" t="s">
        <v>0</v>
      </c>
      <c r="C33" s="31" t="s">
        <v>114</v>
      </c>
      <c r="D33" s="30" t="s">
        <v>1</v>
      </c>
      <c r="E33" s="31" t="s">
        <v>72</v>
      </c>
      <c r="F33" s="30" t="s">
        <v>2</v>
      </c>
      <c r="G33" s="31" t="s">
        <v>73</v>
      </c>
      <c r="H33" s="41"/>
    </row>
    <row r="34" spans="1:8">
      <c r="A34" s="38"/>
      <c r="B34" s="30" t="s">
        <v>3</v>
      </c>
      <c r="C34" s="32" t="s">
        <v>94</v>
      </c>
      <c r="D34" s="33"/>
      <c r="E34" s="33"/>
      <c r="F34" s="33"/>
      <c r="G34" s="34"/>
      <c r="H34" s="41"/>
    </row>
    <row r="35" spans="1:8">
      <c r="A35" s="38"/>
      <c r="B35" s="36" t="s">
        <v>80</v>
      </c>
      <c r="C35" s="40"/>
      <c r="D35" s="40"/>
      <c r="E35" s="40"/>
      <c r="F35" s="40"/>
      <c r="G35" s="40"/>
    </row>
    <row r="36" spans="1:8">
      <c r="A36" s="38"/>
      <c r="B36" s="36" t="s">
        <v>81</v>
      </c>
      <c r="C36" s="40"/>
      <c r="D36" s="40"/>
      <c r="E36" s="40"/>
      <c r="F36" s="40"/>
      <c r="G36" s="40"/>
    </row>
    <row r="37" spans="1:8">
      <c r="A37" s="38"/>
      <c r="B37" s="36" t="s">
        <v>82</v>
      </c>
      <c r="C37" s="40"/>
      <c r="D37" s="40"/>
      <c r="E37" s="40"/>
      <c r="F37" s="40"/>
      <c r="G37" s="40"/>
    </row>
    <row r="38" spans="1:8">
      <c r="A38" s="38"/>
      <c r="B38" s="65" t="s">
        <v>106</v>
      </c>
      <c r="C38" s="331" t="s">
        <v>154</v>
      </c>
      <c r="D38" s="331"/>
      <c r="E38" s="331"/>
      <c r="F38" s="331"/>
      <c r="G38" s="332"/>
      <c r="H38" s="41"/>
    </row>
    <row r="39" spans="1:8">
      <c r="A39" s="38"/>
      <c r="B39" s="36"/>
      <c r="C39" s="40"/>
      <c r="D39" s="40"/>
      <c r="E39" s="40"/>
      <c r="F39" s="40"/>
      <c r="G39" s="40"/>
      <c r="H39" s="41"/>
    </row>
    <row r="40" spans="1:8">
      <c r="A40" s="38"/>
      <c r="B40" s="30" t="s">
        <v>0</v>
      </c>
      <c r="C40" s="31" t="s">
        <v>93</v>
      </c>
      <c r="D40" s="30" t="s">
        <v>1</v>
      </c>
      <c r="E40" s="31" t="s">
        <v>72</v>
      </c>
      <c r="F40" s="30" t="s">
        <v>2</v>
      </c>
      <c r="G40" s="31" t="s">
        <v>152</v>
      </c>
      <c r="H40" s="41"/>
    </row>
    <row r="41" spans="1:8" ht="15.75" customHeight="1">
      <c r="A41" s="38"/>
      <c r="B41" s="30" t="s">
        <v>3</v>
      </c>
      <c r="C41" s="47"/>
      <c r="D41" s="33"/>
      <c r="E41" s="33"/>
      <c r="F41" s="33"/>
      <c r="G41" s="34"/>
      <c r="H41" s="41"/>
    </row>
    <row r="42" spans="1:8">
      <c r="A42" s="38"/>
      <c r="B42" s="36" t="s">
        <v>160</v>
      </c>
      <c r="C42" s="40"/>
      <c r="D42" s="40"/>
      <c r="E42" s="40"/>
      <c r="F42" s="40"/>
      <c r="G42" s="40"/>
      <c r="H42" s="41"/>
    </row>
    <row r="43" spans="1:8">
      <c r="A43" s="38"/>
      <c r="B43" s="36"/>
      <c r="C43" s="40"/>
      <c r="D43" s="40"/>
      <c r="E43" s="40"/>
      <c r="F43" s="40"/>
      <c r="G43" s="40"/>
      <c r="H43" s="41"/>
    </row>
    <row r="44" spans="1:8">
      <c r="A44" s="38"/>
      <c r="B44" s="30" t="s">
        <v>0</v>
      </c>
      <c r="C44" s="31" t="s">
        <v>131</v>
      </c>
      <c r="D44" s="30" t="s">
        <v>1</v>
      </c>
      <c r="E44" s="31" t="s">
        <v>72</v>
      </c>
      <c r="F44" s="30" t="s">
        <v>2</v>
      </c>
      <c r="G44" s="31" t="s">
        <v>89</v>
      </c>
      <c r="H44" s="41"/>
    </row>
    <row r="45" spans="1:8">
      <c r="A45" s="38"/>
      <c r="B45" s="30" t="s">
        <v>3</v>
      </c>
      <c r="C45" s="32" t="s">
        <v>90</v>
      </c>
      <c r="D45" s="33"/>
      <c r="E45" s="33"/>
      <c r="F45" s="33"/>
      <c r="G45" s="34"/>
      <c r="H45" s="41"/>
    </row>
    <row r="46" spans="1:8">
      <c r="A46" s="38"/>
      <c r="B46" s="36" t="s">
        <v>88</v>
      </c>
      <c r="C46" s="40"/>
      <c r="D46" s="40"/>
      <c r="E46" s="40"/>
      <c r="F46" s="40"/>
      <c r="G46" s="40"/>
      <c r="H46" s="41"/>
    </row>
    <row r="47" spans="1:8">
      <c r="A47" s="38"/>
      <c r="B47" s="36" t="s">
        <v>153</v>
      </c>
      <c r="C47" s="40"/>
      <c r="D47" s="40"/>
      <c r="E47" s="40"/>
      <c r="F47" s="40"/>
      <c r="G47" s="40"/>
      <c r="H47" s="41"/>
    </row>
    <row r="48" spans="1:8">
      <c r="A48" s="38"/>
      <c r="B48" s="36" t="s">
        <v>155</v>
      </c>
      <c r="C48" s="40"/>
      <c r="D48" s="40"/>
      <c r="E48" s="40"/>
      <c r="F48" s="40"/>
      <c r="G48" s="40"/>
      <c r="H48" s="41"/>
    </row>
    <row r="49" spans="1:8">
      <c r="A49" s="38"/>
      <c r="B49" s="36" t="s">
        <v>156</v>
      </c>
      <c r="C49" s="40"/>
      <c r="D49" s="40"/>
      <c r="E49" s="40"/>
      <c r="F49" s="40"/>
      <c r="G49" s="40"/>
      <c r="H49" s="41"/>
    </row>
    <row r="50" spans="1:8">
      <c r="A50" s="38"/>
      <c r="B50" s="36" t="s">
        <v>157</v>
      </c>
      <c r="C50" s="40"/>
      <c r="D50" s="40"/>
      <c r="E50" s="40"/>
      <c r="F50" s="40"/>
      <c r="G50" s="40"/>
      <c r="H50" s="41"/>
    </row>
    <row r="51" spans="1:8">
      <c r="A51" s="38"/>
      <c r="B51" s="65" t="s">
        <v>106</v>
      </c>
      <c r="C51" s="331" t="s">
        <v>159</v>
      </c>
      <c r="D51" s="331"/>
      <c r="E51" s="331"/>
      <c r="F51" s="331"/>
      <c r="G51" s="332"/>
      <c r="H51" s="41"/>
    </row>
    <row r="52" spans="1:8">
      <c r="A52" s="38"/>
      <c r="B52" s="36"/>
      <c r="C52" s="40"/>
      <c r="D52" s="40"/>
      <c r="E52" s="40"/>
      <c r="F52" s="40"/>
      <c r="G52" s="40"/>
      <c r="H52" s="41"/>
    </row>
    <row r="53" spans="1:8">
      <c r="A53" s="38"/>
      <c r="B53" s="36"/>
      <c r="C53" s="40"/>
      <c r="D53" s="40"/>
      <c r="E53" s="40"/>
      <c r="F53" s="40"/>
      <c r="G53" s="40"/>
      <c r="H53" s="41"/>
    </row>
    <row r="54" spans="1:8">
      <c r="A54" s="38"/>
      <c r="B54" s="30" t="s">
        <v>0</v>
      </c>
      <c r="C54" s="31" t="s">
        <v>91</v>
      </c>
      <c r="D54" s="30" t="s">
        <v>1</v>
      </c>
      <c r="E54" s="31" t="s">
        <v>72</v>
      </c>
      <c r="F54" s="30" t="s">
        <v>2</v>
      </c>
      <c r="G54" s="31" t="s">
        <v>152</v>
      </c>
      <c r="H54" s="41"/>
    </row>
    <row r="55" spans="1:8" ht="15.75" customHeight="1">
      <c r="A55" s="38"/>
      <c r="B55" s="30" t="s">
        <v>3</v>
      </c>
      <c r="C55" s="47"/>
      <c r="D55" s="33"/>
      <c r="E55" s="33"/>
      <c r="F55" s="33"/>
      <c r="G55" s="34"/>
      <c r="H55" s="41"/>
    </row>
    <row r="56" spans="1:8">
      <c r="A56" s="38"/>
      <c r="B56" s="36" t="s">
        <v>158</v>
      </c>
      <c r="C56" s="40"/>
      <c r="D56" s="40"/>
      <c r="E56" s="40"/>
      <c r="F56" s="40"/>
      <c r="G56" s="40"/>
      <c r="H56" s="41"/>
    </row>
    <row r="57" spans="1:8">
      <c r="B57" s="46"/>
      <c r="C57" s="46"/>
      <c r="D57" s="46"/>
      <c r="E57" s="46"/>
      <c r="F57" s="46"/>
      <c r="G57" s="46"/>
    </row>
    <row r="58" spans="1:8">
      <c r="B58" s="30" t="s">
        <v>0</v>
      </c>
      <c r="C58" s="31" t="s">
        <v>92</v>
      </c>
      <c r="D58" s="30" t="s">
        <v>1</v>
      </c>
      <c r="E58" s="31" t="s">
        <v>72</v>
      </c>
      <c r="F58" s="30" t="s">
        <v>2</v>
      </c>
      <c r="G58" s="31" t="s">
        <v>89</v>
      </c>
    </row>
    <row r="59" spans="1:8" ht="15.75" customHeight="1">
      <c r="B59" s="30" t="s">
        <v>3</v>
      </c>
      <c r="C59" s="32" t="s">
        <v>90</v>
      </c>
      <c r="D59" s="33"/>
      <c r="E59" s="33"/>
      <c r="F59" s="33"/>
      <c r="G59" s="34"/>
    </row>
    <row r="60" spans="1:8">
      <c r="B60" s="44" t="s">
        <v>147</v>
      </c>
    </row>
    <row r="61" spans="1:8">
      <c r="B61" s="44" t="s">
        <v>148</v>
      </c>
    </row>
    <row r="62" spans="1:8">
      <c r="B62" s="44" t="s">
        <v>149</v>
      </c>
    </row>
    <row r="63" spans="1:8">
      <c r="B63" s="44" t="s">
        <v>150</v>
      </c>
    </row>
    <row r="64" spans="1:8">
      <c r="B64" s="44" t="s">
        <v>151</v>
      </c>
    </row>
    <row r="65" spans="2:7">
      <c r="B65" s="65" t="s">
        <v>107</v>
      </c>
      <c r="C65" s="331" t="s">
        <v>146</v>
      </c>
      <c r="D65" s="331"/>
      <c r="E65" s="331"/>
      <c r="F65" s="331"/>
      <c r="G65" s="332"/>
    </row>
    <row r="66" spans="2:7">
      <c r="B66" s="44"/>
    </row>
    <row r="67" spans="2:7">
      <c r="B67" s="44"/>
    </row>
  </sheetData>
  <mergeCells count="5">
    <mergeCell ref="C38:G38"/>
    <mergeCell ref="C51:G51"/>
    <mergeCell ref="C65:G65"/>
    <mergeCell ref="B6:G6"/>
    <mergeCell ref="B15:G15"/>
  </mergeCells>
  <phoneticPr fontId="6"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4"/>
  <sheetViews>
    <sheetView zoomScaleNormal="100" workbookViewId="0">
      <pane xSplit="14" ySplit="5" topLeftCell="O6" activePane="bottomRight" state="frozen"/>
      <selection pane="topRight" activeCell="M1" sqref="M1"/>
      <selection pane="bottomLeft" activeCell="A6" sqref="A6"/>
      <selection pane="bottomRight" activeCell="E16" sqref="E16"/>
    </sheetView>
  </sheetViews>
  <sheetFormatPr defaultColWidth="9.140625" defaultRowHeight="15.75"/>
  <cols>
    <col min="1" max="1" width="7" style="2" customWidth="1"/>
    <col min="2" max="3" width="10" style="128" customWidth="1"/>
    <col min="4" max="4" width="18.85546875" style="287" customWidth="1"/>
    <col min="5" max="5" width="12.140625" style="133" customWidth="1"/>
    <col min="6" max="6" width="11.42578125" style="2" customWidth="1"/>
    <col min="7" max="8" width="9.140625" style="2"/>
    <col min="9" max="9" width="31.7109375" style="2" customWidth="1"/>
    <col min="10" max="14" width="7.140625" style="2" customWidth="1"/>
    <col min="15" max="15" width="21.5703125" style="2" customWidth="1"/>
    <col min="16" max="16" width="17.85546875" style="112" customWidth="1"/>
    <col min="17" max="17" width="9.140625" style="2"/>
    <col min="18" max="18" width="12.85546875" style="2" customWidth="1"/>
    <col min="19" max="19" width="9.140625" style="10"/>
    <col min="20" max="20" width="13.5703125" style="2" customWidth="1"/>
    <col min="21" max="16384" width="9.140625" style="2"/>
  </cols>
  <sheetData>
    <row r="1" spans="2:19" ht="16.5">
      <c r="B1" s="120" t="s">
        <v>258</v>
      </c>
      <c r="C1" s="259"/>
      <c r="D1" s="275"/>
      <c r="E1" s="121" t="s">
        <v>640</v>
      </c>
      <c r="F1" s="2" t="s">
        <v>69</v>
      </c>
      <c r="G1" s="336">
        <v>20000001</v>
      </c>
      <c r="H1" s="337"/>
      <c r="O1" s="151"/>
      <c r="P1" s="338"/>
      <c r="R1" s="122" t="s">
        <v>14</v>
      </c>
      <c r="S1" s="123" t="s">
        <v>59</v>
      </c>
    </row>
    <row r="2" spans="2:19">
      <c r="B2" s="124" t="s">
        <v>0</v>
      </c>
      <c r="C2" s="124"/>
      <c r="D2" s="276"/>
      <c r="E2" s="125" t="s">
        <v>811</v>
      </c>
      <c r="F2" s="126" t="s">
        <v>1</v>
      </c>
      <c r="G2" s="160" t="s">
        <v>381</v>
      </c>
      <c r="H2" s="126" t="s">
        <v>2</v>
      </c>
      <c r="I2" s="160" t="s">
        <v>433</v>
      </c>
      <c r="M2" s="116" t="s">
        <v>239</v>
      </c>
      <c r="N2" s="116">
        <f>COUNTA(N6:N44)</f>
        <v>30</v>
      </c>
      <c r="O2" s="151"/>
      <c r="P2" s="339"/>
      <c r="R2" s="127">
        <v>10209001</v>
      </c>
      <c r="S2" s="13" t="s">
        <v>60</v>
      </c>
    </row>
    <row r="3" spans="2:19">
      <c r="B3" s="124" t="s">
        <v>3</v>
      </c>
      <c r="C3" s="124"/>
      <c r="D3" s="276"/>
      <c r="E3" s="341"/>
      <c r="F3" s="341"/>
      <c r="G3" s="341"/>
      <c r="H3" s="341"/>
      <c r="I3" s="341"/>
      <c r="M3" s="116" t="s">
        <v>240</v>
      </c>
      <c r="N3" s="116">
        <f>SUM(N6:N44)</f>
        <v>485</v>
      </c>
      <c r="O3" s="151"/>
      <c r="P3" s="339"/>
      <c r="R3" s="127">
        <v>10201001</v>
      </c>
      <c r="S3" s="114" t="s">
        <v>62</v>
      </c>
    </row>
    <row r="4" spans="2:19" ht="27.75" customHeight="1">
      <c r="C4" s="243"/>
      <c r="D4" s="277"/>
      <c r="E4" s="342" t="s">
        <v>241</v>
      </c>
      <c r="F4" s="343"/>
      <c r="G4" s="343"/>
      <c r="H4" s="343"/>
      <c r="I4" s="343"/>
      <c r="J4" s="343"/>
      <c r="K4" s="343"/>
      <c r="L4" s="343"/>
      <c r="M4" s="343"/>
      <c r="N4" s="344"/>
      <c r="O4" s="247"/>
      <c r="P4" s="340"/>
    </row>
    <row r="5" spans="2:19" s="112" customFormat="1" ht="13.5">
      <c r="B5" s="303" t="s">
        <v>6</v>
      </c>
      <c r="C5" s="269" t="s">
        <v>810</v>
      </c>
      <c r="D5" s="278" t="s">
        <v>752</v>
      </c>
      <c r="E5" s="345" t="s">
        <v>8</v>
      </c>
      <c r="F5" s="346"/>
      <c r="G5" s="346"/>
      <c r="H5" s="346"/>
      <c r="I5" s="346"/>
      <c r="J5" s="346"/>
      <c r="K5" s="346"/>
      <c r="L5" s="346"/>
      <c r="M5" s="347"/>
      <c r="N5" s="294" t="s">
        <v>68</v>
      </c>
      <c r="O5" s="294" t="s">
        <v>753</v>
      </c>
      <c r="P5" s="294" t="s">
        <v>816</v>
      </c>
      <c r="S5" s="113"/>
    </row>
    <row r="6" spans="2:19">
      <c r="B6" s="88" t="s">
        <v>140</v>
      </c>
      <c r="C6" s="258"/>
      <c r="D6" s="279"/>
      <c r="E6" s="167" t="s">
        <v>617</v>
      </c>
      <c r="F6" s="168"/>
      <c r="G6" s="168"/>
      <c r="H6" s="168"/>
      <c r="I6" s="168"/>
      <c r="J6" s="168"/>
      <c r="K6" s="168"/>
      <c r="L6" s="168"/>
      <c r="M6" s="169"/>
      <c r="N6" s="166"/>
      <c r="O6" s="195"/>
      <c r="P6" s="295"/>
    </row>
    <row r="7" spans="2:19">
      <c r="B7" s="244" t="s">
        <v>382</v>
      </c>
      <c r="C7" s="258"/>
      <c r="D7" s="280"/>
      <c r="E7" s="159" t="s">
        <v>388</v>
      </c>
      <c r="F7" s="168"/>
      <c r="G7" s="168"/>
      <c r="H7" s="168"/>
      <c r="I7" s="168"/>
      <c r="J7" s="168"/>
      <c r="K7" s="168"/>
      <c r="L7" s="168"/>
      <c r="M7" s="75"/>
      <c r="N7" s="166"/>
      <c r="O7" s="194"/>
      <c r="P7" s="296"/>
    </row>
    <row r="8" spans="2:19">
      <c r="B8" s="243" t="s">
        <v>260</v>
      </c>
      <c r="C8" s="258">
        <f>VLOOKUP(B8,代號!$J:$K,2,0)</f>
        <v>10201001</v>
      </c>
      <c r="D8" s="281"/>
      <c r="E8" s="173" t="s">
        <v>390</v>
      </c>
      <c r="F8" s="174"/>
      <c r="G8" s="174"/>
      <c r="H8" s="174"/>
      <c r="I8" s="174"/>
      <c r="J8" s="174"/>
      <c r="K8" s="174"/>
      <c r="L8" s="174"/>
      <c r="M8" s="175"/>
      <c r="N8" s="177">
        <f t="shared" ref="N8:N44" si="0">LEN(E8)</f>
        <v>18</v>
      </c>
      <c r="O8" s="260" t="str">
        <f>$E$2&amp;"-"&amp;C8&amp;"-0"&amp;COUNTIF($C$8:C8,C8)&amp;"_tw"</f>
        <v>0001-10201001-01_tw</v>
      </c>
      <c r="P8" s="295"/>
      <c r="R8" s="2" t="s">
        <v>384</v>
      </c>
    </row>
    <row r="9" spans="2:19">
      <c r="B9" s="243" t="s">
        <v>389</v>
      </c>
      <c r="C9" s="258">
        <f>VLOOKUP(B9,代號!$J:$K,2,0)</f>
        <v>10209001</v>
      </c>
      <c r="D9" s="282" t="s">
        <v>826</v>
      </c>
      <c r="E9" s="173" t="s">
        <v>391</v>
      </c>
      <c r="F9" s="171"/>
      <c r="G9" s="171"/>
      <c r="H9" s="171"/>
      <c r="I9" s="171"/>
      <c r="J9" s="171"/>
      <c r="K9" s="171"/>
      <c r="L9" s="171"/>
      <c r="M9" s="60"/>
      <c r="N9" s="177">
        <f t="shared" si="0"/>
        <v>13</v>
      </c>
      <c r="O9" s="260" t="str">
        <f>$E$2&amp;"-"&amp;C9&amp;"-0"&amp;COUNTIF($C$8:C9,C9)&amp;"_tw"</f>
        <v>0001-10209001-01_tw</v>
      </c>
      <c r="P9" s="297"/>
      <c r="R9" s="2" t="s">
        <v>385</v>
      </c>
    </row>
    <row r="10" spans="2:19">
      <c r="B10" s="128" t="s">
        <v>389</v>
      </c>
      <c r="C10" s="258">
        <f>VLOOKUP(B10,代號!$J:$K,2,0)</f>
        <v>10209001</v>
      </c>
      <c r="D10" s="283" t="s">
        <v>826</v>
      </c>
      <c r="E10" s="173" t="s">
        <v>404</v>
      </c>
      <c r="F10" s="171"/>
      <c r="G10" s="171"/>
      <c r="H10" s="171"/>
      <c r="I10" s="171"/>
      <c r="J10" s="171"/>
      <c r="K10" s="171"/>
      <c r="L10" s="171"/>
      <c r="M10" s="60"/>
      <c r="N10" s="177">
        <f t="shared" si="0"/>
        <v>20</v>
      </c>
      <c r="O10" s="260" t="str">
        <f>$E$2&amp;"-"&amp;C10&amp;"-0"&amp;COUNTIF($C$8:C10,C10)&amp;"_tw"</f>
        <v>0001-10209001-02_tw</v>
      </c>
      <c r="P10" s="297"/>
      <c r="R10" s="2" t="s">
        <v>386</v>
      </c>
    </row>
    <row r="11" spans="2:19">
      <c r="B11" s="128" t="s">
        <v>393</v>
      </c>
      <c r="C11" s="258">
        <f>VLOOKUP(B11,代號!$J:$K,2,0)</f>
        <v>10201001</v>
      </c>
      <c r="D11" s="284"/>
      <c r="E11" s="173" t="s">
        <v>405</v>
      </c>
      <c r="F11" s="171"/>
      <c r="G11" s="171"/>
      <c r="H11" s="171"/>
      <c r="I11" s="171"/>
      <c r="J11" s="171"/>
      <c r="K11" s="171"/>
      <c r="L11" s="171"/>
      <c r="M11" s="60"/>
      <c r="N11" s="177">
        <f t="shared" si="0"/>
        <v>36</v>
      </c>
      <c r="O11" s="260" t="str">
        <f>$E$2&amp;"-"&amp;C11&amp;"-0"&amp;COUNTIF($C$8:C11,C11)&amp;"_tw"</f>
        <v>0001-10201001-02_tw</v>
      </c>
      <c r="P11" s="297"/>
      <c r="R11" s="2" t="s">
        <v>387</v>
      </c>
    </row>
    <row r="12" spans="2:19">
      <c r="B12" s="128" t="s">
        <v>393</v>
      </c>
      <c r="C12" s="258">
        <f>VLOOKUP(B12,代號!$J:$K,2,0)</f>
        <v>10201001</v>
      </c>
      <c r="D12" s="284"/>
      <c r="E12" s="215" t="s">
        <v>406</v>
      </c>
      <c r="F12" s="171"/>
      <c r="G12" s="171"/>
      <c r="H12" s="171"/>
      <c r="I12" s="171"/>
      <c r="J12" s="171"/>
      <c r="K12" s="171"/>
      <c r="L12" s="171"/>
      <c r="M12" s="60"/>
      <c r="N12" s="177">
        <f t="shared" si="0"/>
        <v>23</v>
      </c>
      <c r="O12" s="260" t="str">
        <f>$E$2&amp;"-"&amp;C12&amp;"-0"&amp;COUNTIF($C$8:C12,C12)&amp;"_tw"</f>
        <v>0001-10201001-03_tw</v>
      </c>
      <c r="P12" s="297"/>
    </row>
    <row r="13" spans="2:19">
      <c r="B13" s="128" t="s">
        <v>389</v>
      </c>
      <c r="C13" s="258">
        <f>VLOOKUP(B13,代號!$J:$K,2,0)</f>
        <v>10209001</v>
      </c>
      <c r="D13" s="283" t="s">
        <v>832</v>
      </c>
      <c r="E13" s="215" t="s">
        <v>616</v>
      </c>
      <c r="F13" s="171"/>
      <c r="G13" s="171"/>
      <c r="H13" s="171"/>
      <c r="I13" s="171"/>
      <c r="J13" s="171"/>
      <c r="K13" s="171"/>
      <c r="L13" s="171"/>
      <c r="M13" s="60"/>
      <c r="N13" s="177">
        <f t="shared" si="0"/>
        <v>18</v>
      </c>
      <c r="O13" s="260" t="str">
        <f>$E$2&amp;"-"&amp;C13&amp;"-0"&amp;COUNTIF($C$8:C13,C13)&amp;"_tw"</f>
        <v>0001-10209001-03_tw</v>
      </c>
      <c r="P13" s="297"/>
    </row>
    <row r="14" spans="2:19">
      <c r="B14" s="128" t="s">
        <v>260</v>
      </c>
      <c r="C14" s="258">
        <f>VLOOKUP(B14,代號!$J:$K,2,0)</f>
        <v>10201001</v>
      </c>
      <c r="D14" s="284"/>
      <c r="E14" s="215" t="s">
        <v>397</v>
      </c>
      <c r="F14" s="171"/>
      <c r="G14" s="171"/>
      <c r="H14" s="171"/>
      <c r="I14" s="171"/>
      <c r="J14" s="171"/>
      <c r="K14" s="171"/>
      <c r="L14" s="171"/>
      <c r="M14" s="60"/>
      <c r="N14" s="177">
        <f t="shared" si="0"/>
        <v>25</v>
      </c>
      <c r="O14" s="260" t="str">
        <f>$E$2&amp;"-"&amp;C14&amp;"-0"&amp;COUNTIF($C$8:C14,C14)&amp;"_tw"</f>
        <v>0001-10201001-04_tw</v>
      </c>
      <c r="P14" s="297"/>
    </row>
    <row r="15" spans="2:19">
      <c r="B15" s="128" t="s">
        <v>260</v>
      </c>
      <c r="C15" s="258">
        <f>VLOOKUP(B15,代號!$J:$K,2,0)</f>
        <v>10201001</v>
      </c>
      <c r="D15" s="284"/>
      <c r="E15" s="215" t="s">
        <v>695</v>
      </c>
      <c r="F15" s="171"/>
      <c r="G15" s="171"/>
      <c r="H15" s="171"/>
      <c r="I15" s="171"/>
      <c r="J15" s="171"/>
      <c r="K15" s="171"/>
      <c r="L15" s="171"/>
      <c r="M15" s="60"/>
      <c r="N15" s="177">
        <f t="shared" si="0"/>
        <v>16</v>
      </c>
      <c r="O15" s="260" t="str">
        <f>$E$2&amp;"-"&amp;C15&amp;"-0"&amp;COUNTIF($C$8:C15,C15)&amp;"_tw"</f>
        <v>0001-10201001-05_tw</v>
      </c>
      <c r="P15" s="297"/>
    </row>
    <row r="16" spans="2:19">
      <c r="B16" s="128" t="s">
        <v>389</v>
      </c>
      <c r="C16" s="258">
        <f>VLOOKUP(B16,代號!$J:$K,2,0)</f>
        <v>10209001</v>
      </c>
      <c r="D16" s="283" t="s">
        <v>830</v>
      </c>
      <c r="E16" s="173" t="s">
        <v>399</v>
      </c>
      <c r="F16" s="171"/>
      <c r="G16" s="171"/>
      <c r="H16" s="171"/>
      <c r="I16" s="171"/>
      <c r="J16" s="171"/>
      <c r="K16" s="171"/>
      <c r="L16" s="171"/>
      <c r="M16" s="60"/>
      <c r="N16" s="177">
        <f t="shared" si="0"/>
        <v>6</v>
      </c>
      <c r="O16" s="260" t="str">
        <f>$E$2&amp;"-"&amp;C16&amp;"-0"&amp;COUNTIF($C$8:C16,C16)&amp;"_tw"</f>
        <v>0001-10209001-04_tw</v>
      </c>
      <c r="P16" s="297"/>
    </row>
    <row r="17" spans="2:16">
      <c r="B17" s="128" t="s">
        <v>389</v>
      </c>
      <c r="C17" s="258">
        <f>VLOOKUP(B17,代號!$J:$K,2,0)</f>
        <v>10209001</v>
      </c>
      <c r="D17" s="283" t="s">
        <v>830</v>
      </c>
      <c r="E17" s="173" t="s">
        <v>400</v>
      </c>
      <c r="F17" s="171"/>
      <c r="G17" s="171"/>
      <c r="H17" s="171"/>
      <c r="I17" s="171"/>
      <c r="J17" s="171"/>
      <c r="K17" s="171"/>
      <c r="L17" s="171"/>
      <c r="M17" s="60"/>
      <c r="N17" s="177">
        <f t="shared" si="0"/>
        <v>17</v>
      </c>
      <c r="O17" s="260" t="str">
        <f>$E$2&amp;"-"&amp;C17&amp;"-0"&amp;COUNTIF($C$8:C17,C17)&amp;"_tw"</f>
        <v>0001-10209001-05_tw</v>
      </c>
      <c r="P17" s="297"/>
    </row>
    <row r="18" spans="2:16">
      <c r="B18" s="128" t="s">
        <v>389</v>
      </c>
      <c r="C18" s="258">
        <f>VLOOKUP(B18,代號!$J:$K,2,0)</f>
        <v>10209001</v>
      </c>
      <c r="D18" s="283" t="s">
        <v>836</v>
      </c>
      <c r="E18" s="173" t="s">
        <v>401</v>
      </c>
      <c r="F18" s="171"/>
      <c r="G18" s="171"/>
      <c r="H18" s="171"/>
      <c r="I18" s="171"/>
      <c r="J18" s="171"/>
      <c r="K18" s="171"/>
      <c r="L18" s="171"/>
      <c r="M18" s="60"/>
      <c r="N18" s="177">
        <f t="shared" si="0"/>
        <v>16</v>
      </c>
      <c r="O18" s="260" t="str">
        <f>$E$2&amp;"-"&amp;C18&amp;"-0"&amp;COUNTIF($C$8:C18,C18)&amp;"_tw"</f>
        <v>0001-10209001-06_tw</v>
      </c>
      <c r="P18" s="297"/>
    </row>
    <row r="19" spans="2:16">
      <c r="B19" s="128" t="s">
        <v>260</v>
      </c>
      <c r="C19" s="258">
        <f>VLOOKUP(B19,代號!$J:$K,2,0)</f>
        <v>10201001</v>
      </c>
      <c r="D19" s="284"/>
      <c r="E19" s="173" t="s">
        <v>407</v>
      </c>
      <c r="F19" s="174"/>
      <c r="G19" s="174"/>
      <c r="H19" s="174"/>
      <c r="I19" s="174"/>
      <c r="J19" s="174"/>
      <c r="K19" s="174"/>
      <c r="L19" s="174"/>
      <c r="M19" s="175"/>
      <c r="N19" s="177">
        <f t="shared" si="0"/>
        <v>12</v>
      </c>
      <c r="O19" s="260" t="str">
        <f>$E$2&amp;"-"&amp;C19&amp;"-0"&amp;COUNTIF($C$8:C19,C19)&amp;"_tw"</f>
        <v>0001-10201001-06_tw</v>
      </c>
      <c r="P19" s="295"/>
    </row>
    <row r="20" spans="2:16">
      <c r="B20" s="88" t="s">
        <v>197</v>
      </c>
      <c r="C20" s="258">
        <v>0</v>
      </c>
      <c r="D20" s="277"/>
      <c r="E20" s="180" t="s">
        <v>394</v>
      </c>
      <c r="F20" s="174"/>
      <c r="G20" s="174"/>
      <c r="H20" s="174"/>
      <c r="I20" s="174"/>
      <c r="J20" s="174"/>
      <c r="K20" s="174"/>
      <c r="L20" s="174"/>
      <c r="M20" s="175"/>
      <c r="N20" s="177"/>
      <c r="O20" s="260"/>
      <c r="P20" s="298"/>
    </row>
    <row r="21" spans="2:16">
      <c r="B21" s="128" t="s">
        <v>389</v>
      </c>
      <c r="C21" s="258">
        <f>VLOOKUP(B21,代號!$J:$K,2,0)</f>
        <v>10209001</v>
      </c>
      <c r="D21" s="283" t="s">
        <v>830</v>
      </c>
      <c r="E21" s="170" t="s">
        <v>392</v>
      </c>
      <c r="F21" s="171"/>
      <c r="G21" s="171"/>
      <c r="H21" s="171"/>
      <c r="I21" s="171"/>
      <c r="J21" s="171"/>
      <c r="K21" s="171"/>
      <c r="L21" s="171"/>
      <c r="M21" s="172"/>
      <c r="N21" s="177">
        <f t="shared" si="0"/>
        <v>10</v>
      </c>
      <c r="O21" s="260" t="str">
        <f>$E$2&amp;"-"&amp;C21&amp;"-0"&amp;COUNTIF($C$8:C21,C21)&amp;"_tw"</f>
        <v>0001-10209001-07_tw</v>
      </c>
      <c r="P21" s="299"/>
    </row>
    <row r="22" spans="2:16">
      <c r="B22" s="128" t="s">
        <v>260</v>
      </c>
      <c r="C22" s="258">
        <f>VLOOKUP(B22,代號!$J:$K,2,0)</f>
        <v>10201001</v>
      </c>
      <c r="D22" s="284"/>
      <c r="E22" s="215" t="s">
        <v>700</v>
      </c>
      <c r="F22" s="178"/>
      <c r="G22" s="178"/>
      <c r="H22" s="178"/>
      <c r="I22" s="178"/>
      <c r="J22" s="178"/>
      <c r="K22" s="178"/>
      <c r="L22" s="178"/>
      <c r="M22" s="179"/>
      <c r="N22" s="177">
        <f t="shared" si="0"/>
        <v>18</v>
      </c>
      <c r="O22" s="260" t="str">
        <f>$E$2&amp;"-"&amp;C22&amp;"-0"&amp;COUNTIF($C$8:C22,C22)&amp;"_tw"</f>
        <v>0001-10201001-07_tw</v>
      </c>
      <c r="P22" s="300"/>
    </row>
    <row r="23" spans="2:16" ht="15.75" customHeight="1">
      <c r="B23" s="128" t="s">
        <v>393</v>
      </c>
      <c r="C23" s="258">
        <f>VLOOKUP(B23,代號!$J:$K,2,0)</f>
        <v>10201001</v>
      </c>
      <c r="D23" s="284"/>
      <c r="E23" s="173" t="s">
        <v>408</v>
      </c>
      <c r="F23" s="171"/>
      <c r="G23" s="171"/>
      <c r="H23" s="171"/>
      <c r="I23" s="171"/>
      <c r="J23" s="171"/>
      <c r="K23" s="171"/>
      <c r="L23" s="171"/>
      <c r="M23" s="172"/>
      <c r="N23" s="177">
        <f t="shared" si="0"/>
        <v>15</v>
      </c>
      <c r="O23" s="260" t="str">
        <f>$E$2&amp;"-"&amp;C23&amp;"-0"&amp;COUNTIF($C$8:C23,C23)&amp;"_tw"</f>
        <v>0001-10201001-08_tw</v>
      </c>
      <c r="P23" s="295"/>
    </row>
    <row r="24" spans="2:16">
      <c r="B24" s="128" t="s">
        <v>389</v>
      </c>
      <c r="C24" s="258">
        <f>VLOOKUP(B24,代號!$J:$K,2,0)</f>
        <v>10209001</v>
      </c>
      <c r="D24" s="283" t="s">
        <v>830</v>
      </c>
      <c r="E24" s="173" t="s">
        <v>396</v>
      </c>
      <c r="F24" s="171"/>
      <c r="G24" s="171"/>
      <c r="H24" s="171"/>
      <c r="I24" s="171"/>
      <c r="J24" s="171"/>
      <c r="K24" s="171"/>
      <c r="L24" s="171"/>
      <c r="M24" s="172"/>
      <c r="N24" s="177">
        <f t="shared" si="0"/>
        <v>8</v>
      </c>
      <c r="O24" s="260" t="str">
        <f>$E$2&amp;"-"&amp;C24&amp;"-0"&amp;COUNTIF($C$8:C24,C24)&amp;"_tw"</f>
        <v>0001-10209001-08_tw</v>
      </c>
      <c r="P24" s="295"/>
    </row>
    <row r="25" spans="2:16">
      <c r="B25" s="128" t="s">
        <v>393</v>
      </c>
      <c r="C25" s="258">
        <f>VLOOKUP(B25,代號!$J:$K,2,0)</f>
        <v>10201001</v>
      </c>
      <c r="D25" s="284"/>
      <c r="E25" s="173" t="s">
        <v>395</v>
      </c>
      <c r="F25" s="171"/>
      <c r="G25" s="171"/>
      <c r="H25" s="171"/>
      <c r="I25" s="171"/>
      <c r="J25" s="171"/>
      <c r="K25" s="171"/>
      <c r="L25" s="171"/>
      <c r="M25" s="172"/>
      <c r="N25" s="177">
        <f t="shared" si="0"/>
        <v>15</v>
      </c>
      <c r="O25" s="260" t="str">
        <f>$E$2&amp;"-"&amp;C25&amp;"-0"&amp;COUNTIF($C$8:C25,C25)&amp;"_tw"</f>
        <v>0001-10201001-09_tw</v>
      </c>
      <c r="P25" s="295"/>
    </row>
    <row r="26" spans="2:16">
      <c r="B26" s="88" t="s">
        <v>197</v>
      </c>
      <c r="C26" s="258">
        <v>0</v>
      </c>
      <c r="D26" s="279"/>
      <c r="E26" s="183" t="s">
        <v>379</v>
      </c>
      <c r="F26" s="171"/>
      <c r="G26" s="171"/>
      <c r="H26" s="171"/>
      <c r="I26" s="171"/>
      <c r="J26" s="171"/>
      <c r="K26" s="171"/>
      <c r="L26" s="171"/>
      <c r="M26" s="172"/>
      <c r="N26" s="166"/>
      <c r="O26" s="260"/>
      <c r="P26" s="298"/>
    </row>
    <row r="27" spans="2:16">
      <c r="B27" s="128" t="s">
        <v>389</v>
      </c>
      <c r="C27" s="258">
        <f>VLOOKUP(B27,代號!$J:$K,2,0)</f>
        <v>10209001</v>
      </c>
      <c r="D27" s="283" t="s">
        <v>826</v>
      </c>
      <c r="E27" s="173" t="s">
        <v>398</v>
      </c>
      <c r="F27" s="55"/>
      <c r="G27" s="55"/>
      <c r="H27" s="55"/>
      <c r="I27" s="55"/>
      <c r="J27" s="55"/>
      <c r="K27" s="55"/>
      <c r="L27" s="55"/>
      <c r="M27" s="56"/>
      <c r="N27" s="177">
        <f t="shared" si="0"/>
        <v>6</v>
      </c>
      <c r="O27" s="260" t="str">
        <f>$E$2&amp;"-"&amp;C27&amp;"-0"&amp;COUNTIF($C$8:C27,C27)&amp;"_tw"</f>
        <v>0001-10209001-09_tw</v>
      </c>
      <c r="P27" s="299"/>
    </row>
    <row r="28" spans="2:16">
      <c r="B28" s="128" t="s">
        <v>393</v>
      </c>
      <c r="C28" s="258">
        <f>VLOOKUP(B28,代號!$J:$K,2,0)</f>
        <v>10201001</v>
      </c>
      <c r="D28" s="284"/>
      <c r="E28" s="173" t="s">
        <v>409</v>
      </c>
      <c r="F28" s="55"/>
      <c r="G28" s="55"/>
      <c r="H28" s="55"/>
      <c r="I28" s="55"/>
      <c r="J28" s="55"/>
      <c r="K28" s="55"/>
      <c r="L28" s="55"/>
      <c r="M28" s="56"/>
      <c r="N28" s="177">
        <f t="shared" si="0"/>
        <v>10</v>
      </c>
      <c r="O28" s="260" t="str">
        <f>$E$2&amp;"-"&amp;C28&amp;"-"&amp;COUNTIF($C$8:C28,C28)&amp;"_tw"</f>
        <v>0001-10201001-10_tw</v>
      </c>
      <c r="P28" s="299"/>
    </row>
    <row r="29" spans="2:16">
      <c r="B29" s="128" t="s">
        <v>389</v>
      </c>
      <c r="C29" s="258">
        <f>VLOOKUP(B29,代號!$J:$K,2,0)</f>
        <v>10209001</v>
      </c>
      <c r="D29" s="283" t="s">
        <v>834</v>
      </c>
      <c r="E29" s="173" t="s">
        <v>402</v>
      </c>
      <c r="F29" s="171"/>
      <c r="G29" s="171"/>
      <c r="H29" s="171"/>
      <c r="I29" s="171"/>
      <c r="J29" s="171"/>
      <c r="K29" s="171"/>
      <c r="L29" s="171"/>
      <c r="M29" s="172"/>
      <c r="N29" s="166">
        <f t="shared" si="0"/>
        <v>14</v>
      </c>
      <c r="O29" s="260" t="str">
        <f>$E$2&amp;"-"&amp;C29&amp;"-"&amp;COUNTIF($C$8:C29,C29)&amp;"_tw"</f>
        <v>0001-10209001-10_tw</v>
      </c>
      <c r="P29" s="301"/>
    </row>
    <row r="30" spans="2:16">
      <c r="B30" s="128" t="s">
        <v>393</v>
      </c>
      <c r="C30" s="258">
        <f>VLOOKUP(B30,代號!$J:$K,2,0)</f>
        <v>10201001</v>
      </c>
      <c r="D30" s="284"/>
      <c r="E30" s="173" t="s">
        <v>403</v>
      </c>
      <c r="F30" s="171"/>
      <c r="G30" s="171"/>
      <c r="H30" s="171"/>
      <c r="I30" s="171"/>
      <c r="J30" s="171"/>
      <c r="K30" s="171"/>
      <c r="L30" s="171"/>
      <c r="M30" s="172"/>
      <c r="N30" s="166">
        <f t="shared" si="0"/>
        <v>16</v>
      </c>
      <c r="O30" s="260" t="str">
        <f>$E$2&amp;"-"&amp;C30&amp;"-"&amp;COUNTIF($C$8:C30,C30)&amp;"_tw"</f>
        <v>0001-10201001-11_tw</v>
      </c>
      <c r="P30" s="302"/>
    </row>
    <row r="31" spans="2:16">
      <c r="B31" s="128" t="s">
        <v>393</v>
      </c>
      <c r="C31" s="258">
        <f>VLOOKUP(B31,代號!$J:$K,2,0)</f>
        <v>10201001</v>
      </c>
      <c r="D31" s="284"/>
      <c r="E31" s="173" t="s">
        <v>410</v>
      </c>
      <c r="F31" s="171"/>
      <c r="G31" s="171"/>
      <c r="H31" s="171"/>
      <c r="I31" s="171"/>
      <c r="J31" s="171"/>
      <c r="K31" s="171"/>
      <c r="L31" s="171"/>
      <c r="M31" s="172"/>
      <c r="N31" s="177">
        <f t="shared" si="0"/>
        <v>25</v>
      </c>
      <c r="O31" s="260" t="str">
        <f>$E$2&amp;"-"&amp;C31&amp;"-"&amp;COUNTIF($C$8:C31,C31)&amp;"_tw"</f>
        <v>0001-10201001-12_tw</v>
      </c>
      <c r="P31" s="302"/>
    </row>
    <row r="32" spans="2:16">
      <c r="B32" s="128" t="s">
        <v>393</v>
      </c>
      <c r="C32" s="258">
        <f>VLOOKUP(B32,代號!$J:$K,2,0)</f>
        <v>10201001</v>
      </c>
      <c r="D32" s="284"/>
      <c r="E32" s="173" t="s">
        <v>424</v>
      </c>
      <c r="F32" s="162"/>
      <c r="G32" s="162"/>
      <c r="H32" s="162"/>
      <c r="I32" s="162"/>
      <c r="J32" s="162"/>
      <c r="K32" s="162"/>
      <c r="L32" s="162"/>
      <c r="M32" s="163"/>
      <c r="N32" s="166">
        <f>LEN(E32)</f>
        <v>13</v>
      </c>
      <c r="O32" s="260" t="str">
        <f>$E$2&amp;"-"&amp;C32&amp;"-"&amp;COUNTIF($C$8:C32,C32)&amp;"_tw"</f>
        <v>0001-10201001-13_tw</v>
      </c>
      <c r="P32" s="298"/>
    </row>
    <row r="33" spans="2:16">
      <c r="B33" s="128" t="s">
        <v>389</v>
      </c>
      <c r="C33" s="258">
        <f>VLOOKUP(B33,代號!$J:$K,2,0)</f>
        <v>10209001</v>
      </c>
      <c r="D33" s="283" t="s">
        <v>832</v>
      </c>
      <c r="E33" s="173" t="s">
        <v>411</v>
      </c>
      <c r="F33" s="171"/>
      <c r="G33" s="171"/>
      <c r="H33" s="171"/>
      <c r="I33" s="171"/>
      <c r="J33" s="171"/>
      <c r="K33" s="171"/>
      <c r="L33" s="171"/>
      <c r="M33" s="172"/>
      <c r="N33" s="177">
        <f t="shared" si="0"/>
        <v>9</v>
      </c>
      <c r="O33" s="260" t="str">
        <f>$E$2&amp;"-"&amp;C33&amp;"-"&amp;COUNTIF($C$8:C33,C33)&amp;"_tw"</f>
        <v>0001-10209001-11_tw</v>
      </c>
      <c r="P33" s="302"/>
    </row>
    <row r="34" spans="2:16">
      <c r="B34" s="128" t="s">
        <v>393</v>
      </c>
      <c r="C34" s="258">
        <f>VLOOKUP(B34,代號!$J:$K,2,0)</f>
        <v>10201001</v>
      </c>
      <c r="D34" s="284"/>
      <c r="E34" s="173" t="s">
        <v>567</v>
      </c>
      <c r="F34" s="171"/>
      <c r="G34" s="171"/>
      <c r="H34" s="171"/>
      <c r="I34" s="171"/>
      <c r="J34" s="171"/>
      <c r="K34" s="171"/>
      <c r="L34" s="171"/>
      <c r="M34" s="172"/>
      <c r="N34" s="177">
        <f t="shared" si="0"/>
        <v>24</v>
      </c>
      <c r="O34" s="260" t="str">
        <f>$E$2&amp;"-"&amp;C34&amp;"-"&amp;COUNTIF($C$8:C34,C34)&amp;"_tw"</f>
        <v>0001-10201001-14_tw</v>
      </c>
      <c r="P34" s="302"/>
    </row>
    <row r="35" spans="2:16">
      <c r="B35" s="128" t="s">
        <v>751</v>
      </c>
      <c r="C35" s="258">
        <v>0</v>
      </c>
      <c r="D35" s="277"/>
      <c r="E35" s="130" t="s">
        <v>262</v>
      </c>
      <c r="F35" s="171"/>
      <c r="G35" s="171"/>
      <c r="H35" s="171"/>
      <c r="I35" s="171"/>
      <c r="J35" s="171"/>
      <c r="K35" s="171"/>
      <c r="L35" s="171"/>
      <c r="M35" s="172"/>
      <c r="N35" s="177"/>
      <c r="O35" s="260"/>
      <c r="P35" s="302"/>
    </row>
    <row r="36" spans="2:16">
      <c r="B36" s="117" t="s">
        <v>620</v>
      </c>
      <c r="C36" s="258">
        <v>0</v>
      </c>
      <c r="D36" s="285"/>
      <c r="E36" s="216" t="s">
        <v>621</v>
      </c>
      <c r="F36" s="192"/>
      <c r="G36" s="192"/>
      <c r="H36" s="192"/>
      <c r="I36" s="192"/>
      <c r="J36" s="192"/>
      <c r="K36" s="192"/>
      <c r="L36" s="192"/>
      <c r="M36" s="193"/>
      <c r="N36" s="195"/>
      <c r="O36" s="260"/>
      <c r="P36" s="302"/>
    </row>
    <row r="37" spans="2:16">
      <c r="B37" s="4" t="s">
        <v>618</v>
      </c>
      <c r="C37" s="258">
        <v>0</v>
      </c>
      <c r="D37" s="286"/>
      <c r="E37" s="191" t="s">
        <v>623</v>
      </c>
      <c r="F37" s="192"/>
      <c r="G37" s="192"/>
      <c r="H37" s="192"/>
      <c r="I37" s="192"/>
      <c r="J37" s="192"/>
      <c r="K37" s="192"/>
      <c r="L37" s="192"/>
      <c r="M37" s="193"/>
      <c r="N37" s="195">
        <f>LEN(E37)</f>
        <v>19</v>
      </c>
      <c r="O37" s="260"/>
      <c r="P37" s="302"/>
    </row>
    <row r="38" spans="2:16">
      <c r="B38" s="4" t="s">
        <v>618</v>
      </c>
      <c r="C38" s="258">
        <v>0</v>
      </c>
      <c r="D38" s="286"/>
      <c r="E38" s="191" t="s">
        <v>622</v>
      </c>
      <c r="F38" s="192"/>
      <c r="G38" s="192"/>
      <c r="H38" s="192"/>
      <c r="I38" s="192"/>
      <c r="J38" s="192"/>
      <c r="K38" s="192"/>
      <c r="L38" s="192"/>
      <c r="M38" s="193"/>
      <c r="N38" s="195">
        <f>LEN(E38)</f>
        <v>21</v>
      </c>
      <c r="O38" s="260"/>
      <c r="P38" s="302"/>
    </row>
    <row r="39" spans="2:16">
      <c r="B39" s="88" t="s">
        <v>9</v>
      </c>
      <c r="C39" s="258">
        <v>0</v>
      </c>
      <c r="D39" s="279"/>
      <c r="E39" s="180" t="s">
        <v>412</v>
      </c>
      <c r="F39" s="171"/>
      <c r="G39" s="171"/>
      <c r="H39" s="171"/>
      <c r="I39" s="171"/>
      <c r="J39" s="171"/>
      <c r="K39" s="171"/>
      <c r="L39" s="171"/>
      <c r="M39" s="172"/>
      <c r="N39" s="177"/>
      <c r="O39" s="260"/>
      <c r="P39" s="302"/>
    </row>
    <row r="40" spans="2:16">
      <c r="B40" s="88" t="s">
        <v>9</v>
      </c>
      <c r="C40" s="258">
        <v>0</v>
      </c>
      <c r="D40" s="279"/>
      <c r="E40" s="58" t="s">
        <v>651</v>
      </c>
      <c r="F40" s="171"/>
      <c r="G40" s="171"/>
      <c r="H40" s="171"/>
      <c r="I40" s="171"/>
      <c r="J40" s="171"/>
      <c r="K40" s="171"/>
      <c r="L40" s="171"/>
      <c r="M40" s="172"/>
      <c r="N40" s="177"/>
      <c r="O40" s="260"/>
      <c r="P40" s="302"/>
    </row>
    <row r="41" spans="2:16">
      <c r="B41" s="88" t="s">
        <v>434</v>
      </c>
      <c r="C41" s="258">
        <v>0</v>
      </c>
      <c r="D41" s="279"/>
      <c r="E41" s="180" t="s">
        <v>619</v>
      </c>
      <c r="F41" s="171"/>
      <c r="G41" s="171"/>
      <c r="H41" s="171"/>
      <c r="I41" s="171"/>
      <c r="J41" s="171"/>
      <c r="K41" s="171"/>
      <c r="L41" s="171"/>
      <c r="M41" s="172"/>
      <c r="N41" s="177"/>
      <c r="O41" s="260"/>
      <c r="P41" s="302"/>
    </row>
    <row r="42" spans="2:16">
      <c r="B42" s="128" t="s">
        <v>393</v>
      </c>
      <c r="C42" s="258">
        <f>VLOOKUP(B42,代號!$J:$K,2,0)</f>
        <v>10201001</v>
      </c>
      <c r="D42" s="284"/>
      <c r="E42" s="215" t="s">
        <v>697</v>
      </c>
      <c r="F42" s="171"/>
      <c r="G42" s="171"/>
      <c r="H42" s="171"/>
      <c r="I42" s="171"/>
      <c r="J42" s="171"/>
      <c r="K42" s="171"/>
      <c r="L42" s="171"/>
      <c r="M42" s="172"/>
      <c r="N42" s="177">
        <f t="shared" si="0"/>
        <v>18</v>
      </c>
      <c r="O42" s="260" t="str">
        <f>$E$2&amp;"-"&amp;C42&amp;"-"&amp;COUNTIF($C$8:C42,C42)&amp;"_tw"</f>
        <v>0001-10201001-15_tw</v>
      </c>
      <c r="P42" s="302"/>
    </row>
    <row r="43" spans="2:16">
      <c r="B43" s="128" t="s">
        <v>260</v>
      </c>
      <c r="C43" s="258">
        <f>VLOOKUP(B43,代號!$J:$K,2,0)</f>
        <v>10201001</v>
      </c>
      <c r="D43" s="284"/>
      <c r="E43" s="215" t="s">
        <v>698</v>
      </c>
      <c r="F43" s="192"/>
      <c r="G43" s="192"/>
      <c r="H43" s="192"/>
      <c r="I43" s="192"/>
      <c r="J43" s="192"/>
      <c r="K43" s="192"/>
      <c r="L43" s="192"/>
      <c r="M43" s="193"/>
      <c r="N43" s="195">
        <f t="shared" si="0"/>
        <v>16</v>
      </c>
      <c r="O43" s="260" t="str">
        <f>$E$2&amp;"-"&amp;C43&amp;"-"&amp;COUNTIF($C$8:C43,C43)&amp;"_tw"</f>
        <v>0001-10201001-16_tw</v>
      </c>
      <c r="P43" s="302"/>
    </row>
    <row r="44" spans="2:16">
      <c r="B44" s="128" t="s">
        <v>393</v>
      </c>
      <c r="C44" s="258">
        <f>VLOOKUP(B44,代號!$J:$K,2,0)</f>
        <v>10201001</v>
      </c>
      <c r="D44" s="284"/>
      <c r="E44" s="196" t="s">
        <v>699</v>
      </c>
      <c r="F44" s="171"/>
      <c r="G44" s="171"/>
      <c r="H44" s="171"/>
      <c r="I44" s="171"/>
      <c r="J44" s="171"/>
      <c r="K44" s="171"/>
      <c r="L44" s="171"/>
      <c r="M44" s="172"/>
      <c r="N44" s="177">
        <f t="shared" si="0"/>
        <v>8</v>
      </c>
      <c r="O44" s="260" t="str">
        <f>$E$2&amp;"-"&amp;C44&amp;"-"&amp;COUNTIF($C$8:C44,C44)&amp;"_tw"</f>
        <v>0001-10201001-17_tw</v>
      </c>
      <c r="P44" s="302"/>
    </row>
  </sheetData>
  <autoFilter ref="B5:P44">
    <filterColumn colId="3" showButton="0"/>
    <filterColumn colId="4" showButton="0"/>
    <filterColumn colId="5" showButton="0"/>
    <filterColumn colId="6" showButton="0"/>
    <filterColumn colId="7" showButton="0"/>
    <filterColumn colId="8" showButton="0"/>
    <filterColumn colId="9" showButton="0"/>
    <filterColumn colId="10" showButton="0"/>
  </autoFilter>
  <dataConsolidate/>
  <mergeCells count="5">
    <mergeCell ref="G1:H1"/>
    <mergeCell ref="P1:P4"/>
    <mergeCell ref="E3:I3"/>
    <mergeCell ref="E4:N4"/>
    <mergeCell ref="E5:M5"/>
  </mergeCells>
  <phoneticPr fontId="6"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D21 D9:D10 D13 D16:D18 D24 D27 D29 D33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5"/>
  <sheetViews>
    <sheetView zoomScaleNormal="100" workbookViewId="0">
      <pane xSplit="14" ySplit="5" topLeftCell="O6" activePane="bottomRight" state="frozen"/>
      <selection pane="topRight" activeCell="M1" sqref="M1"/>
      <selection pane="bottomLeft" activeCell="A6" sqref="A6"/>
      <selection pane="bottomRight" activeCell="E20" sqref="E20"/>
    </sheetView>
  </sheetViews>
  <sheetFormatPr defaultColWidth="9.140625" defaultRowHeight="15.75"/>
  <cols>
    <col min="1" max="1" width="6.85546875" style="2" customWidth="1"/>
    <col min="2" max="3" width="10" style="96" customWidth="1"/>
    <col min="4" max="4" width="20.42578125" style="274" customWidth="1"/>
    <col min="5" max="5" width="18.7109375" style="2" customWidth="1"/>
    <col min="6" max="6" width="11.42578125" style="2" customWidth="1"/>
    <col min="7" max="7" width="9.140625" style="2"/>
    <col min="8" max="8" width="8.140625" style="2" customWidth="1"/>
    <col min="9" max="9" width="24.42578125" style="2" customWidth="1"/>
    <col min="10" max="13" width="5.85546875" style="2" customWidth="1"/>
    <col min="14" max="14" width="7.140625" style="2" customWidth="1"/>
    <col min="15" max="15" width="21.5703125" style="112" customWidth="1"/>
    <col min="16" max="16" width="21.7109375" style="112" customWidth="1"/>
    <col min="17" max="17" width="13.140625" style="113" customWidth="1"/>
    <col min="18" max="18" width="9.140625" style="2"/>
    <col min="19" max="19" width="12.85546875" style="2" customWidth="1"/>
    <col min="20" max="20" width="9.140625" style="10"/>
    <col min="21" max="16384" width="9.140625" style="2"/>
  </cols>
  <sheetData>
    <row r="1" spans="2:21" ht="16.5">
      <c r="B1" s="224" t="s">
        <v>76</v>
      </c>
      <c r="C1" s="224"/>
      <c r="D1" s="266"/>
      <c r="E1" s="48" t="s">
        <v>641</v>
      </c>
      <c r="F1" s="44" t="s">
        <v>69</v>
      </c>
      <c r="G1" s="61" t="s">
        <v>99</v>
      </c>
      <c r="H1" s="62"/>
      <c r="I1" s="44"/>
      <c r="N1" s="107"/>
      <c r="O1" s="311"/>
      <c r="S1" s="7" t="s">
        <v>14</v>
      </c>
      <c r="T1" s="12" t="s">
        <v>59</v>
      </c>
    </row>
    <row r="2" spans="2:21">
      <c r="B2" s="225" t="s">
        <v>0</v>
      </c>
      <c r="C2" s="225"/>
      <c r="D2" s="267"/>
      <c r="E2" s="50" t="s">
        <v>812</v>
      </c>
      <c r="F2" s="49" t="s">
        <v>1</v>
      </c>
      <c r="G2" s="50" t="s">
        <v>72</v>
      </c>
      <c r="H2" s="49" t="s">
        <v>2</v>
      </c>
      <c r="I2" s="50" t="s">
        <v>625</v>
      </c>
      <c r="M2" s="116" t="s">
        <v>239</v>
      </c>
      <c r="N2" s="116">
        <f>COUNTA(N7:N86)</f>
        <v>33</v>
      </c>
      <c r="O2" s="311"/>
      <c r="S2" s="114">
        <v>10209001</v>
      </c>
      <c r="T2" s="114" t="s">
        <v>60</v>
      </c>
    </row>
    <row r="3" spans="2:21" ht="15.75" customHeight="1">
      <c r="B3" s="225" t="s">
        <v>3</v>
      </c>
      <c r="C3" s="225"/>
      <c r="D3" s="267"/>
      <c r="E3" s="51" t="s">
        <v>60</v>
      </c>
      <c r="F3" s="50" t="s">
        <v>203</v>
      </c>
      <c r="G3" s="50" t="s">
        <v>103</v>
      </c>
      <c r="H3" s="50"/>
      <c r="I3" s="50"/>
      <c r="M3" s="116" t="s">
        <v>240</v>
      </c>
      <c r="N3" s="116">
        <f>SUM(N7:N86)</f>
        <v>488</v>
      </c>
      <c r="O3" s="311"/>
      <c r="S3" s="114">
        <v>10209011</v>
      </c>
      <c r="T3" s="115" t="s">
        <v>205</v>
      </c>
      <c r="U3" s="5"/>
    </row>
    <row r="4" spans="2:21" ht="26.25" customHeight="1">
      <c r="C4" s="239"/>
      <c r="D4" s="268"/>
      <c r="E4" s="342" t="s">
        <v>241</v>
      </c>
      <c r="F4" s="343"/>
      <c r="G4" s="343"/>
      <c r="H4" s="343"/>
      <c r="I4" s="343"/>
      <c r="J4" s="343"/>
      <c r="K4" s="343"/>
      <c r="L4" s="343"/>
      <c r="M4" s="343"/>
      <c r="N4" s="344"/>
      <c r="O4" s="247"/>
      <c r="S4" s="114">
        <v>10209003</v>
      </c>
      <c r="T4" s="115" t="s">
        <v>64</v>
      </c>
    </row>
    <row r="5" spans="2:21" s="112" customFormat="1" ht="13.5">
      <c r="B5" s="304" t="s">
        <v>6</v>
      </c>
      <c r="C5" s="269" t="s">
        <v>810</v>
      </c>
      <c r="D5" s="269" t="s">
        <v>743</v>
      </c>
      <c r="E5" s="345" t="s">
        <v>8</v>
      </c>
      <c r="F5" s="346"/>
      <c r="G5" s="346"/>
      <c r="H5" s="346"/>
      <c r="I5" s="346"/>
      <c r="J5" s="346"/>
      <c r="K5" s="346"/>
      <c r="L5" s="346"/>
      <c r="M5" s="347"/>
      <c r="N5" s="294" t="s">
        <v>68</v>
      </c>
      <c r="O5" s="294" t="s">
        <v>753</v>
      </c>
      <c r="P5" s="294" t="s">
        <v>816</v>
      </c>
      <c r="Q5" s="305" t="s">
        <v>7</v>
      </c>
      <c r="T5" s="113"/>
    </row>
    <row r="6" spans="2:21">
      <c r="B6" s="226" t="s">
        <v>9</v>
      </c>
      <c r="C6" s="258"/>
      <c r="D6" s="270"/>
      <c r="E6" s="58" t="s">
        <v>645</v>
      </c>
      <c r="F6" s="176"/>
      <c r="G6" s="176"/>
      <c r="H6" s="176"/>
      <c r="I6" s="176"/>
      <c r="J6" s="176"/>
      <c r="K6" s="176"/>
      <c r="L6" s="176"/>
      <c r="M6" s="176"/>
      <c r="N6" s="157"/>
      <c r="O6" s="312"/>
      <c r="P6" s="306" t="s">
        <v>129</v>
      </c>
      <c r="Q6" s="113" t="s">
        <v>12</v>
      </c>
      <c r="R6" s="109"/>
    </row>
    <row r="7" spans="2:21">
      <c r="B7" s="226" t="s">
        <v>10</v>
      </c>
      <c r="C7" s="258"/>
      <c r="D7" s="270"/>
      <c r="E7" s="58" t="s">
        <v>128</v>
      </c>
      <c r="F7" s="22"/>
      <c r="G7" s="22"/>
      <c r="H7" s="22"/>
      <c r="I7" s="22"/>
      <c r="J7" s="22"/>
      <c r="K7" s="22"/>
      <c r="L7" s="22"/>
      <c r="M7" s="22"/>
      <c r="N7" s="26"/>
      <c r="O7" s="313"/>
      <c r="P7" s="307" t="s">
        <v>130</v>
      </c>
      <c r="Q7" s="113" t="s">
        <v>5</v>
      </c>
    </row>
    <row r="8" spans="2:21">
      <c r="B8" s="227" t="s">
        <v>197</v>
      </c>
      <c r="C8" s="258"/>
      <c r="D8" s="271"/>
      <c r="E8" s="180" t="s">
        <v>413</v>
      </c>
      <c r="F8" s="171"/>
      <c r="G8" s="171"/>
      <c r="H8" s="171"/>
      <c r="I8" s="171"/>
      <c r="J8" s="171"/>
      <c r="K8" s="171"/>
      <c r="L8" s="171"/>
      <c r="M8" s="171"/>
      <c r="N8" s="157"/>
      <c r="O8" s="260"/>
      <c r="P8" s="307"/>
    </row>
    <row r="9" spans="2:21">
      <c r="B9" s="228" t="s">
        <v>13</v>
      </c>
      <c r="C9" s="258">
        <f>VLOOKUP(B9,代號!$J:$K,2,0)</f>
        <v>10209001</v>
      </c>
      <c r="D9" s="272" t="s">
        <v>834</v>
      </c>
      <c r="E9" s="170" t="s">
        <v>420</v>
      </c>
      <c r="F9" s="171"/>
      <c r="G9" s="171"/>
      <c r="H9" s="171"/>
      <c r="I9" s="171"/>
      <c r="J9" s="171"/>
      <c r="K9" s="171"/>
      <c r="L9" s="171"/>
      <c r="M9" s="171"/>
      <c r="N9" s="157">
        <f>LEN(E9)</f>
        <v>7</v>
      </c>
      <c r="O9" s="260" t="str">
        <f>$E$2&amp;"-"&amp;C9&amp;"-0"&amp;COUNTIF($C$8:C9,C9)&amp;"_tw"</f>
        <v>0101-10209001-01_tw</v>
      </c>
      <c r="P9" s="307"/>
    </row>
    <row r="10" spans="2:21">
      <c r="B10" s="228" t="s">
        <v>13</v>
      </c>
      <c r="C10" s="258">
        <f>VLOOKUP(B10,代號!$J:$K,2,0)</f>
        <v>10209001</v>
      </c>
      <c r="D10" s="272" t="s">
        <v>832</v>
      </c>
      <c r="E10" s="191" t="s">
        <v>709</v>
      </c>
      <c r="F10" s="171"/>
      <c r="G10" s="171"/>
      <c r="H10" s="171"/>
      <c r="I10" s="171"/>
      <c r="J10" s="171"/>
      <c r="K10" s="171"/>
      <c r="L10" s="171"/>
      <c r="M10" s="171"/>
      <c r="N10" s="157">
        <f>LEN(E10)</f>
        <v>17</v>
      </c>
      <c r="O10" s="260" t="str">
        <f>$E$2&amp;"-"&amp;C10&amp;"-0"&amp;COUNTIF($C$8:C10,C10)&amp;"_tw"</f>
        <v>0101-10209001-02_tw</v>
      </c>
      <c r="P10" s="307"/>
    </row>
    <row r="11" spans="2:21">
      <c r="B11" s="228" t="s">
        <v>13</v>
      </c>
      <c r="C11" s="258">
        <f>VLOOKUP(B11,代號!$J:$K,2,0)</f>
        <v>10209001</v>
      </c>
      <c r="D11" s="272" t="s">
        <v>826</v>
      </c>
      <c r="E11" s="170" t="s">
        <v>423</v>
      </c>
      <c r="F11" s="171"/>
      <c r="G11" s="171"/>
      <c r="H11" s="171"/>
      <c r="I11" s="171"/>
      <c r="J11" s="171"/>
      <c r="K11" s="171"/>
      <c r="L11" s="171"/>
      <c r="M11" s="171"/>
      <c r="N11" s="157">
        <f>LEN(E11)</f>
        <v>19</v>
      </c>
      <c r="O11" s="260" t="str">
        <f>$E$2&amp;"-"&amp;C11&amp;"-0"&amp;COUNTIF($C$8:C11,C11)&amp;"_tw"</f>
        <v>0101-10209001-03_tw</v>
      </c>
      <c r="P11" s="307"/>
    </row>
    <row r="12" spans="2:21">
      <c r="B12" s="226" t="s">
        <v>9</v>
      </c>
      <c r="C12" s="258"/>
      <c r="D12" s="270"/>
      <c r="E12" s="58" t="s">
        <v>650</v>
      </c>
      <c r="F12" s="176"/>
      <c r="G12" s="176"/>
      <c r="H12" s="176"/>
      <c r="I12" s="176"/>
      <c r="J12" s="176"/>
      <c r="K12" s="176"/>
      <c r="L12" s="176"/>
      <c r="M12" s="176"/>
      <c r="N12" s="157"/>
      <c r="O12" s="260"/>
      <c r="P12" s="306" t="s">
        <v>129</v>
      </c>
      <c r="Q12" s="113" t="s">
        <v>12</v>
      </c>
      <c r="R12" s="109"/>
    </row>
    <row r="13" spans="2:21">
      <c r="B13" s="226" t="s">
        <v>10</v>
      </c>
      <c r="C13" s="258"/>
      <c r="D13" s="270"/>
      <c r="E13" s="58" t="s">
        <v>128</v>
      </c>
      <c r="F13" s="176"/>
      <c r="G13" s="176"/>
      <c r="H13" s="176"/>
      <c r="I13" s="176"/>
      <c r="J13" s="176"/>
      <c r="K13" s="176"/>
      <c r="L13" s="176"/>
      <c r="M13" s="176"/>
      <c r="N13" s="157"/>
      <c r="O13" s="260"/>
      <c r="P13" s="307" t="s">
        <v>130</v>
      </c>
      <c r="Q13" s="113" t="s">
        <v>5</v>
      </c>
    </row>
    <row r="14" spans="2:21">
      <c r="B14" s="228" t="s">
        <v>203</v>
      </c>
      <c r="C14" s="258">
        <f>VLOOKUP(B14,代號!$J:$K,2,0)</f>
        <v>10209011</v>
      </c>
      <c r="D14" s="273"/>
      <c r="E14" s="170" t="s">
        <v>414</v>
      </c>
      <c r="F14" s="176"/>
      <c r="G14" s="176"/>
      <c r="H14" s="176"/>
      <c r="I14" s="176"/>
      <c r="J14" s="176"/>
      <c r="K14" s="176"/>
      <c r="L14" s="176"/>
      <c r="M14" s="176"/>
      <c r="N14" s="157">
        <f t="shared" ref="N14:N27" si="0">LEN(E14)</f>
        <v>16</v>
      </c>
      <c r="O14" s="260" t="str">
        <f>$E$2&amp;"-"&amp;C14&amp;"-0"&amp;COUNTIF($C$8:C14,C14)&amp;"_tw"</f>
        <v>0101-10209011-01_tw</v>
      </c>
      <c r="P14" s="307"/>
    </row>
    <row r="15" spans="2:21">
      <c r="B15" s="228" t="s">
        <v>13</v>
      </c>
      <c r="C15" s="258">
        <f>VLOOKUP(B15,代號!$J:$K,2,0)</f>
        <v>10209001</v>
      </c>
      <c r="D15" s="272" t="s">
        <v>826</v>
      </c>
      <c r="E15" s="170" t="s">
        <v>701</v>
      </c>
      <c r="F15" s="171"/>
      <c r="G15" s="171"/>
      <c r="H15" s="171"/>
      <c r="I15" s="171"/>
      <c r="J15" s="171"/>
      <c r="K15" s="171"/>
      <c r="L15" s="171"/>
      <c r="M15" s="171"/>
      <c r="N15" s="157">
        <f t="shared" si="0"/>
        <v>5</v>
      </c>
      <c r="O15" s="260" t="str">
        <f>$E$2&amp;"-"&amp;C15&amp;"-0"&amp;COUNTIF($C$8:C15,C15)&amp;"_tw"</f>
        <v>0101-10209001-04_tw</v>
      </c>
      <c r="P15" s="307"/>
    </row>
    <row r="16" spans="2:21">
      <c r="B16" s="229" t="s">
        <v>714</v>
      </c>
      <c r="C16" s="258">
        <v>10209001</v>
      </c>
      <c r="D16" s="272" t="s">
        <v>826</v>
      </c>
      <c r="E16" s="98" t="s">
        <v>718</v>
      </c>
      <c r="F16" s="192"/>
      <c r="G16" s="192"/>
      <c r="H16" s="192"/>
      <c r="I16" s="192"/>
      <c r="J16" s="192"/>
      <c r="K16" s="192"/>
      <c r="L16" s="192"/>
      <c r="M16" s="192"/>
      <c r="N16" s="157">
        <f t="shared" si="0"/>
        <v>28</v>
      </c>
      <c r="O16" s="260" t="str">
        <f>$E$2&amp;"-"&amp;C16&amp;"-0"&amp;COUNTIF($C$8:C16,C16)&amp;"_tw"</f>
        <v>0101-10209001-05_tw</v>
      </c>
      <c r="P16" s="307"/>
    </row>
    <row r="17" spans="2:18">
      <c r="B17" s="228" t="s">
        <v>203</v>
      </c>
      <c r="C17" s="258">
        <f>VLOOKUP(B17,代號!$J:$K,2,0)</f>
        <v>10209011</v>
      </c>
      <c r="D17" s="273"/>
      <c r="E17" s="170" t="s">
        <v>415</v>
      </c>
      <c r="F17" s="176"/>
      <c r="G17" s="176"/>
      <c r="H17" s="176"/>
      <c r="I17" s="176"/>
      <c r="J17" s="176"/>
      <c r="K17" s="176"/>
      <c r="L17" s="176"/>
      <c r="M17" s="176"/>
      <c r="N17" s="157">
        <f t="shared" si="0"/>
        <v>20</v>
      </c>
      <c r="O17" s="260" t="str">
        <f>$E$2&amp;"-"&amp;C17&amp;"-0"&amp;COUNTIF($C$8:C17,C17)&amp;"_tw"</f>
        <v>0101-10209011-02_tw</v>
      </c>
      <c r="P17" s="307"/>
    </row>
    <row r="18" spans="2:18">
      <c r="B18" s="228" t="s">
        <v>13</v>
      </c>
      <c r="C18" s="258">
        <f>VLOOKUP(B18,代號!$J:$K,2,0)</f>
        <v>10209001</v>
      </c>
      <c r="D18" s="272" t="s">
        <v>834</v>
      </c>
      <c r="E18" s="170" t="s">
        <v>416</v>
      </c>
      <c r="F18" s="171"/>
      <c r="G18" s="171"/>
      <c r="H18" s="171"/>
      <c r="I18" s="171"/>
      <c r="J18" s="171"/>
      <c r="K18" s="171"/>
      <c r="L18" s="171"/>
      <c r="M18" s="171"/>
      <c r="N18" s="157">
        <f t="shared" si="0"/>
        <v>15</v>
      </c>
      <c r="O18" s="260" t="str">
        <f>$E$2&amp;"-"&amp;C18&amp;"-0"&amp;COUNTIF($C$8:C18,C18)&amp;"_tw"</f>
        <v>0101-10209001-06_tw</v>
      </c>
      <c r="P18" s="307"/>
    </row>
    <row r="19" spans="2:18">
      <c r="B19" s="228" t="s">
        <v>203</v>
      </c>
      <c r="C19" s="258">
        <f>VLOOKUP(B19,代號!$J:$K,2,0)</f>
        <v>10209011</v>
      </c>
      <c r="D19" s="273"/>
      <c r="E19" s="170" t="s">
        <v>417</v>
      </c>
      <c r="F19" s="171"/>
      <c r="G19" s="171"/>
      <c r="H19" s="171"/>
      <c r="I19" s="171"/>
      <c r="J19" s="171"/>
      <c r="K19" s="171"/>
      <c r="L19" s="171"/>
      <c r="M19" s="171"/>
      <c r="N19" s="157">
        <f t="shared" si="0"/>
        <v>21</v>
      </c>
      <c r="O19" s="260" t="str">
        <f>$E$2&amp;"-"&amp;C19&amp;"-0"&amp;COUNTIF($C$8:C19,C19)&amp;"_tw"</f>
        <v>0101-10209011-03_tw</v>
      </c>
      <c r="P19" s="307"/>
    </row>
    <row r="20" spans="2:18">
      <c r="B20" s="228" t="s">
        <v>203</v>
      </c>
      <c r="C20" s="258">
        <f>VLOOKUP(B20,代號!$J:$K,2,0)</f>
        <v>10209011</v>
      </c>
      <c r="D20" s="273"/>
      <c r="E20" s="170" t="s">
        <v>418</v>
      </c>
      <c r="F20" s="171"/>
      <c r="G20" s="171"/>
      <c r="H20" s="171"/>
      <c r="I20" s="171"/>
      <c r="J20" s="171"/>
      <c r="K20" s="171"/>
      <c r="L20" s="171"/>
      <c r="M20" s="171"/>
      <c r="N20" s="157">
        <f t="shared" si="0"/>
        <v>15</v>
      </c>
      <c r="O20" s="260" t="str">
        <f>$E$2&amp;"-"&amp;C20&amp;"-0"&amp;COUNTIF($C$8:C20,C20)&amp;"_tw"</f>
        <v>0101-10209011-04_tw</v>
      </c>
      <c r="P20" s="307"/>
    </row>
    <row r="21" spans="2:18">
      <c r="B21" s="228" t="s">
        <v>203</v>
      </c>
      <c r="C21" s="258">
        <f>VLOOKUP(B21,代號!$J:$K,2,0)</f>
        <v>10209011</v>
      </c>
      <c r="D21" s="273"/>
      <c r="E21" s="170" t="s">
        <v>419</v>
      </c>
      <c r="F21" s="171"/>
      <c r="G21" s="171"/>
      <c r="H21" s="171"/>
      <c r="I21" s="171"/>
      <c r="J21" s="171"/>
      <c r="K21" s="171"/>
      <c r="L21" s="171"/>
      <c r="M21" s="171"/>
      <c r="N21" s="157">
        <f t="shared" si="0"/>
        <v>14</v>
      </c>
      <c r="O21" s="260" t="str">
        <f>$E$2&amp;"-"&amp;C21&amp;"-0"&amp;COUNTIF($C$8:C21,C21)&amp;"_tw"</f>
        <v>0101-10209011-05_tw</v>
      </c>
      <c r="P21" s="307"/>
    </row>
    <row r="22" spans="2:18">
      <c r="B22" s="228" t="s">
        <v>13</v>
      </c>
      <c r="C22" s="258">
        <f>VLOOKUP(B22,代號!$J:$K,2,0)</f>
        <v>10209001</v>
      </c>
      <c r="D22" s="272" t="s">
        <v>826</v>
      </c>
      <c r="E22" s="170" t="s">
        <v>425</v>
      </c>
      <c r="F22" s="171"/>
      <c r="G22" s="171"/>
      <c r="H22" s="171"/>
      <c r="I22" s="171"/>
      <c r="J22" s="171"/>
      <c r="K22" s="171"/>
      <c r="L22" s="171"/>
      <c r="M22" s="171"/>
      <c r="N22" s="157">
        <f t="shared" si="0"/>
        <v>9</v>
      </c>
      <c r="O22" s="260" t="str">
        <f>$E$2&amp;"-"&amp;C22&amp;"-0"&amp;COUNTIF($C$8:C22,C22)&amp;"_tw"</f>
        <v>0101-10209001-07_tw</v>
      </c>
      <c r="P22" s="307"/>
    </row>
    <row r="23" spans="2:18">
      <c r="B23" s="228" t="s">
        <v>13</v>
      </c>
      <c r="C23" s="258">
        <f>VLOOKUP(B23,代號!$J:$K,2,0)</f>
        <v>10209001</v>
      </c>
      <c r="D23" s="272" t="s">
        <v>826</v>
      </c>
      <c r="E23" s="170" t="s">
        <v>426</v>
      </c>
      <c r="F23" s="171"/>
      <c r="G23" s="171"/>
      <c r="H23" s="171"/>
      <c r="I23" s="171"/>
      <c r="J23" s="171"/>
      <c r="K23" s="171"/>
      <c r="L23" s="171"/>
      <c r="M23" s="171"/>
      <c r="N23" s="157">
        <f t="shared" si="0"/>
        <v>22</v>
      </c>
      <c r="O23" s="260" t="str">
        <f>$E$2&amp;"-"&amp;C23&amp;"-0"&amp;COUNTIF($C$8:C23,C23)&amp;"_tw"</f>
        <v>0101-10209001-08_tw</v>
      </c>
      <c r="P23" s="307"/>
    </row>
    <row r="24" spans="2:18">
      <c r="B24" s="228" t="s">
        <v>203</v>
      </c>
      <c r="C24" s="258">
        <f>VLOOKUP(B24,代號!$J:$K,2,0)</f>
        <v>10209011</v>
      </c>
      <c r="D24" s="273"/>
      <c r="E24" s="170" t="s">
        <v>427</v>
      </c>
      <c r="F24" s="171"/>
      <c r="G24" s="171"/>
      <c r="H24" s="171"/>
      <c r="I24" s="171"/>
      <c r="J24" s="171"/>
      <c r="K24" s="171"/>
      <c r="L24" s="171"/>
      <c r="M24" s="171"/>
      <c r="N24" s="177">
        <f t="shared" si="0"/>
        <v>5</v>
      </c>
      <c r="O24" s="260" t="str">
        <f>$E$2&amp;"-"&amp;C24&amp;"-0"&amp;COUNTIF($C$8:C24,C24)&amp;"_tw"</f>
        <v>0101-10209011-06_tw</v>
      </c>
      <c r="P24" s="307"/>
    </row>
    <row r="25" spans="2:18">
      <c r="B25" s="228" t="s">
        <v>13</v>
      </c>
      <c r="C25" s="258">
        <f>VLOOKUP(B25,代號!$J:$K,2,0)</f>
        <v>10209001</v>
      </c>
      <c r="D25" s="272" t="s">
        <v>830</v>
      </c>
      <c r="E25" s="170" t="s">
        <v>428</v>
      </c>
      <c r="F25" s="171"/>
      <c r="G25" s="171"/>
      <c r="H25" s="171"/>
      <c r="I25" s="171"/>
      <c r="J25" s="171"/>
      <c r="K25" s="171"/>
      <c r="L25" s="171"/>
      <c r="M25" s="171"/>
      <c r="N25" s="177">
        <f t="shared" si="0"/>
        <v>13</v>
      </c>
      <c r="O25" s="260" t="str">
        <f>$E$2&amp;"-"&amp;C25&amp;"-0"&amp;COUNTIF($C$8:C25,C25)&amp;"_tw"</f>
        <v>0101-10209001-09_tw</v>
      </c>
      <c r="P25" s="307"/>
    </row>
    <row r="26" spans="2:18">
      <c r="B26" s="228" t="s">
        <v>203</v>
      </c>
      <c r="C26" s="258">
        <f>VLOOKUP(B26,代號!$J:$K,2,0)</f>
        <v>10209011</v>
      </c>
      <c r="D26" s="273"/>
      <c r="E26" s="170" t="s">
        <v>429</v>
      </c>
      <c r="F26" s="171"/>
      <c r="G26" s="171"/>
      <c r="H26" s="171"/>
      <c r="I26" s="171"/>
      <c r="J26" s="171"/>
      <c r="K26" s="171"/>
      <c r="L26" s="171"/>
      <c r="M26" s="171"/>
      <c r="N26" s="177">
        <f t="shared" si="0"/>
        <v>8</v>
      </c>
      <c r="O26" s="260" t="str">
        <f>$E$2&amp;"-"&amp;C26&amp;"-0"&amp;COUNTIF($C$8:C26,C26)&amp;"_tw"</f>
        <v>0101-10209011-07_tw</v>
      </c>
      <c r="P26" s="307"/>
    </row>
    <row r="27" spans="2:18">
      <c r="B27" s="228" t="s">
        <v>203</v>
      </c>
      <c r="C27" s="258">
        <f>VLOOKUP(B27,代號!$J:$K,2,0)</f>
        <v>10209011</v>
      </c>
      <c r="D27" s="273"/>
      <c r="E27" s="170" t="s">
        <v>430</v>
      </c>
      <c r="F27" s="171"/>
      <c r="G27" s="171"/>
      <c r="H27" s="171"/>
      <c r="I27" s="171"/>
      <c r="J27" s="171"/>
      <c r="K27" s="171"/>
      <c r="L27" s="171"/>
      <c r="M27" s="171"/>
      <c r="N27" s="177">
        <f t="shared" si="0"/>
        <v>14</v>
      </c>
      <c r="O27" s="260" t="str">
        <f>$E$2&amp;"-"&amp;C27&amp;"-0"&amp;COUNTIF($C$8:C27,C27)&amp;"_tw"</f>
        <v>0101-10209011-08_tw</v>
      </c>
      <c r="P27" s="307"/>
    </row>
    <row r="28" spans="2:18">
      <c r="B28" s="226" t="s">
        <v>9</v>
      </c>
      <c r="C28" s="258"/>
      <c r="D28" s="270"/>
      <c r="E28" s="58" t="s">
        <v>624</v>
      </c>
      <c r="F28" s="22"/>
      <c r="G28" s="22"/>
      <c r="H28" s="22"/>
      <c r="I28" s="22"/>
      <c r="J28" s="22"/>
      <c r="K28" s="22"/>
      <c r="L28" s="22"/>
      <c r="M28" s="26"/>
      <c r="N28" s="26"/>
      <c r="O28" s="260"/>
      <c r="P28" s="306" t="s">
        <v>170</v>
      </c>
      <c r="Q28" s="113" t="s">
        <v>12</v>
      </c>
    </row>
    <row r="29" spans="2:18">
      <c r="B29" s="228" t="s">
        <v>13</v>
      </c>
      <c r="C29" s="258">
        <f>VLOOKUP(B29,代號!$J:$K,2,0)</f>
        <v>10209001</v>
      </c>
      <c r="D29" s="272" t="s">
        <v>826</v>
      </c>
      <c r="E29" s="98" t="s">
        <v>708</v>
      </c>
      <c r="F29" s="165"/>
      <c r="G29" s="165"/>
      <c r="H29" s="165"/>
      <c r="I29" s="165"/>
      <c r="J29" s="165"/>
      <c r="K29" s="165"/>
      <c r="L29" s="165"/>
      <c r="M29" s="17"/>
      <c r="N29" s="166">
        <f>LEN(E29)</f>
        <v>12</v>
      </c>
      <c r="O29" s="260" t="str">
        <f>$E$2&amp;"-"&amp;C29&amp;"-"&amp;COUNTIF($C$8:C29,C29)&amp;"_tw"</f>
        <v>0101-10209001-10_tw</v>
      </c>
      <c r="P29" s="306"/>
      <c r="R29" s="86"/>
    </row>
    <row r="30" spans="2:18">
      <c r="B30" s="228" t="s">
        <v>13</v>
      </c>
      <c r="C30" s="258">
        <f>VLOOKUP(B30,代號!$J:$K,2,0)</f>
        <v>10209001</v>
      </c>
      <c r="D30" s="272" t="s">
        <v>834</v>
      </c>
      <c r="E30" s="161" t="s">
        <v>431</v>
      </c>
      <c r="F30" s="165"/>
      <c r="G30" s="165"/>
      <c r="H30" s="165"/>
      <c r="I30" s="165"/>
      <c r="J30" s="165"/>
      <c r="K30" s="165"/>
      <c r="L30" s="165"/>
      <c r="M30" s="17"/>
      <c r="N30" s="166">
        <f>LEN(E30)</f>
        <v>25</v>
      </c>
      <c r="O30" s="260" t="str">
        <f>$E$2&amp;"-"&amp;C30&amp;"-"&amp;COUNTIF($C$8:C30,C30)&amp;"_tw"</f>
        <v>0101-10209001-11_tw</v>
      </c>
      <c r="P30" s="307"/>
      <c r="R30" s="86"/>
    </row>
    <row r="31" spans="2:18">
      <c r="B31" s="227" t="s">
        <v>230</v>
      </c>
      <c r="C31" s="258"/>
      <c r="D31" s="271"/>
      <c r="E31" s="64" t="s">
        <v>231</v>
      </c>
      <c r="F31" s="20"/>
      <c r="G31" s="20"/>
      <c r="H31" s="20"/>
      <c r="I31" s="20"/>
      <c r="J31" s="20"/>
      <c r="K31" s="20"/>
      <c r="L31" s="20"/>
      <c r="M31" s="21"/>
      <c r="N31" s="26"/>
      <c r="O31" s="260"/>
      <c r="P31" s="307"/>
    </row>
    <row r="32" spans="2:18">
      <c r="B32" s="228" t="s">
        <v>13</v>
      </c>
      <c r="C32" s="258">
        <f>VLOOKUP(B32,代號!$J:$K,2,0)</f>
        <v>10209001</v>
      </c>
      <c r="D32" s="272" t="s">
        <v>830</v>
      </c>
      <c r="E32" s="98" t="s">
        <v>706</v>
      </c>
      <c r="F32" s="20"/>
      <c r="G32" s="20"/>
      <c r="H32" s="20"/>
      <c r="I32" s="20"/>
      <c r="J32" s="20"/>
      <c r="K32" s="20"/>
      <c r="L32" s="20"/>
      <c r="M32" s="21"/>
      <c r="N32" s="26">
        <f>LEN(E32)</f>
        <v>10</v>
      </c>
      <c r="O32" s="260" t="str">
        <f>$E$2&amp;"-"&amp;C32&amp;"-"&amp;COUNTIF($C$8:C32,C32)&amp;"_tw"</f>
        <v>0101-10209001-12_tw</v>
      </c>
      <c r="P32" s="307"/>
    </row>
    <row r="33" spans="2:17">
      <c r="B33" s="228" t="s">
        <v>13</v>
      </c>
      <c r="C33" s="258">
        <f>VLOOKUP(B33,代號!$J:$K,2,0)</f>
        <v>10209001</v>
      </c>
      <c r="D33" s="272" t="s">
        <v>830</v>
      </c>
      <c r="E33" s="19" t="s">
        <v>380</v>
      </c>
      <c r="F33" s="20"/>
      <c r="G33" s="20"/>
      <c r="H33" s="20"/>
      <c r="I33" s="20"/>
      <c r="J33" s="20"/>
      <c r="K33" s="20"/>
      <c r="L33" s="20"/>
      <c r="M33" s="21"/>
      <c r="N33" s="26">
        <f>LEN(E33)</f>
        <v>21</v>
      </c>
      <c r="O33" s="260" t="str">
        <f>$E$2&amp;"-"&amp;C33&amp;"-"&amp;COUNTIF($C$8:C33,C33)&amp;"_tw"</f>
        <v>0101-10209001-13_tw</v>
      </c>
      <c r="P33" s="307"/>
    </row>
    <row r="34" spans="2:17">
      <c r="B34" s="227" t="s">
        <v>232</v>
      </c>
      <c r="C34" s="258"/>
      <c r="D34" s="271"/>
      <c r="E34" s="64" t="s">
        <v>233</v>
      </c>
      <c r="F34" s="20"/>
      <c r="G34" s="20"/>
      <c r="H34" s="20"/>
      <c r="I34" s="20"/>
      <c r="J34" s="20"/>
      <c r="K34" s="20"/>
      <c r="L34" s="20"/>
      <c r="M34" s="21"/>
      <c r="N34" s="26"/>
      <c r="O34" s="260"/>
      <c r="P34" s="307"/>
    </row>
    <row r="35" spans="2:17">
      <c r="B35" s="227" t="s">
        <v>234</v>
      </c>
      <c r="C35" s="258"/>
      <c r="D35" s="271"/>
      <c r="E35" s="64" t="s">
        <v>235</v>
      </c>
      <c r="F35" s="20"/>
      <c r="G35" s="20"/>
      <c r="H35" s="20"/>
      <c r="I35" s="20"/>
      <c r="J35" s="20"/>
      <c r="K35" s="20"/>
      <c r="L35" s="20"/>
      <c r="M35" s="21"/>
      <c r="N35" s="26"/>
      <c r="O35" s="260"/>
      <c r="P35" s="307"/>
    </row>
    <row r="36" spans="2:17">
      <c r="B36" s="227" t="s">
        <v>230</v>
      </c>
      <c r="C36" s="258"/>
      <c r="D36" s="271"/>
      <c r="E36" s="64" t="s">
        <v>236</v>
      </c>
      <c r="F36" s="20"/>
      <c r="G36" s="20"/>
      <c r="H36" s="20"/>
      <c r="I36" s="20"/>
      <c r="J36" s="20"/>
      <c r="K36" s="20"/>
      <c r="L36" s="20"/>
      <c r="M36" s="21"/>
      <c r="N36" s="26"/>
      <c r="O36" s="260"/>
      <c r="P36" s="307"/>
    </row>
    <row r="37" spans="2:17">
      <c r="B37" s="228" t="s">
        <v>13</v>
      </c>
      <c r="C37" s="258">
        <f>VLOOKUP(B37,代號!$J:$K,2,0)</f>
        <v>10209001</v>
      </c>
      <c r="D37" s="272" t="s">
        <v>830</v>
      </c>
      <c r="E37" s="19" t="s">
        <v>237</v>
      </c>
      <c r="F37" s="20"/>
      <c r="G37" s="20"/>
      <c r="H37" s="20"/>
      <c r="I37" s="20"/>
      <c r="J37" s="20"/>
      <c r="K37" s="20"/>
      <c r="L37" s="20"/>
      <c r="M37" s="21"/>
      <c r="N37" s="26">
        <f>LEN(E37)</f>
        <v>6</v>
      </c>
      <c r="O37" s="260" t="str">
        <f>$E$2&amp;"-"&amp;C37&amp;"-"&amp;COUNTIF($C$8:C37,C37)&amp;"_tw"</f>
        <v>0101-10209001-14_tw</v>
      </c>
      <c r="P37" s="307"/>
    </row>
    <row r="38" spans="2:17">
      <c r="B38" s="228" t="s">
        <v>13</v>
      </c>
      <c r="C38" s="258">
        <f>VLOOKUP(B38,代號!$J:$K,2,0)</f>
        <v>10209001</v>
      </c>
      <c r="D38" s="272" t="s">
        <v>826</v>
      </c>
      <c r="E38" s="19" t="s">
        <v>238</v>
      </c>
      <c r="F38" s="20"/>
      <c r="G38" s="20"/>
      <c r="H38" s="20"/>
      <c r="I38" s="20"/>
      <c r="J38" s="20"/>
      <c r="K38" s="20"/>
      <c r="L38" s="20"/>
      <c r="M38" s="21"/>
      <c r="N38" s="166">
        <f>LEN(E38)</f>
        <v>23</v>
      </c>
      <c r="O38" s="260" t="str">
        <f>$E$2&amp;"-"&amp;C38&amp;"-"&amp;COUNTIF($C$8:C38,C38)&amp;"_tw"</f>
        <v>0101-10209001-15_tw</v>
      </c>
      <c r="P38" s="307"/>
    </row>
    <row r="39" spans="2:17">
      <c r="B39" s="227" t="s">
        <v>243</v>
      </c>
      <c r="C39" s="258"/>
      <c r="D39" s="271"/>
      <c r="E39" s="167" t="s">
        <v>242</v>
      </c>
      <c r="F39" s="162"/>
      <c r="G39" s="162"/>
      <c r="H39" s="162"/>
      <c r="I39" s="162"/>
      <c r="J39" s="162"/>
      <c r="K39" s="162"/>
      <c r="L39" s="162"/>
      <c r="M39" s="163"/>
      <c r="N39" s="166"/>
      <c r="O39" s="260"/>
      <c r="P39" s="307"/>
    </row>
    <row r="40" spans="2:17">
      <c r="B40" s="227" t="s">
        <v>421</v>
      </c>
      <c r="C40" s="258"/>
      <c r="D40" s="271"/>
      <c r="E40" s="180" t="s">
        <v>610</v>
      </c>
      <c r="F40" s="171"/>
      <c r="G40" s="171"/>
      <c r="H40" s="171"/>
      <c r="I40" s="171"/>
      <c r="J40" s="171"/>
      <c r="K40" s="171"/>
      <c r="L40" s="171"/>
      <c r="M40" s="172"/>
      <c r="N40" s="177"/>
      <c r="O40" s="260"/>
      <c r="P40" s="307"/>
    </row>
    <row r="41" spans="2:17">
      <c r="B41" s="228" t="s">
        <v>260</v>
      </c>
      <c r="C41" s="258">
        <f>VLOOKUP(B41,代號!$J:$K,2,0)</f>
        <v>10201001</v>
      </c>
      <c r="D41" s="273"/>
      <c r="E41" s="215" t="s">
        <v>695</v>
      </c>
      <c r="F41" s="171"/>
      <c r="G41" s="171"/>
      <c r="H41" s="171"/>
      <c r="I41" s="171"/>
      <c r="J41" s="171"/>
      <c r="K41" s="171"/>
      <c r="L41" s="171"/>
      <c r="M41" s="60"/>
      <c r="N41" s="177">
        <f>LEN(E41)</f>
        <v>16</v>
      </c>
      <c r="O41" s="260" t="str">
        <f>$E$2&amp;"-"&amp;C41&amp;"-0"&amp;COUNTIF($C$8:C41,C41)&amp;"_tw"</f>
        <v>0101-10201001-01_tw</v>
      </c>
      <c r="P41" s="297"/>
    </row>
    <row r="42" spans="2:17" s="5" customFormat="1">
      <c r="B42" s="227" t="s">
        <v>9</v>
      </c>
      <c r="C42" s="258"/>
      <c r="D42" s="271"/>
      <c r="E42" s="180" t="s">
        <v>277</v>
      </c>
      <c r="F42" s="176"/>
      <c r="G42" s="176"/>
      <c r="H42" s="176"/>
      <c r="I42" s="176"/>
      <c r="J42" s="176"/>
      <c r="K42" s="176"/>
      <c r="L42" s="176"/>
      <c r="M42" s="177"/>
      <c r="N42" s="177"/>
      <c r="O42" s="260"/>
      <c r="P42" s="296"/>
      <c r="Q42" s="261"/>
    </row>
    <row r="43" spans="2:17" s="5" customFormat="1">
      <c r="B43" s="227" t="s">
        <v>9</v>
      </c>
      <c r="C43" s="258"/>
      <c r="D43" s="271"/>
      <c r="E43" s="58" t="s">
        <v>624</v>
      </c>
      <c r="F43" s="176"/>
      <c r="G43" s="176"/>
      <c r="H43" s="176"/>
      <c r="I43" s="176"/>
      <c r="J43" s="176"/>
      <c r="K43" s="176"/>
      <c r="L43" s="176"/>
      <c r="M43" s="177"/>
      <c r="N43" s="177"/>
      <c r="O43" s="260"/>
      <c r="P43" s="296"/>
      <c r="Q43" s="261"/>
    </row>
    <row r="44" spans="2:17">
      <c r="B44" s="228" t="s">
        <v>13</v>
      </c>
      <c r="C44" s="258">
        <f>VLOOKUP(B44,代號!$J:$K,2,0)</f>
        <v>10209001</v>
      </c>
      <c r="D44" s="272" t="s">
        <v>828</v>
      </c>
      <c r="E44" s="173" t="s">
        <v>422</v>
      </c>
      <c r="F44" s="171"/>
      <c r="G44" s="171"/>
      <c r="H44" s="171"/>
      <c r="I44" s="171"/>
      <c r="J44" s="171"/>
      <c r="K44" s="171"/>
      <c r="L44" s="171"/>
      <c r="M44" s="60"/>
      <c r="N44" s="177">
        <f>LEN(E44)</f>
        <v>11</v>
      </c>
      <c r="O44" s="260" t="str">
        <f>$E$2&amp;"-"&amp;C44&amp;"-"&amp;COUNTIF($C$8:C44,C44)&amp;"_tw"</f>
        <v>0101-10209001-16_tw</v>
      </c>
      <c r="P44" s="308"/>
    </row>
    <row r="45" spans="2:17">
      <c r="B45" s="228" t="s">
        <v>13</v>
      </c>
      <c r="C45" s="258">
        <f>VLOOKUP(B45,代號!$J:$K,2,0)</f>
        <v>10209001</v>
      </c>
      <c r="D45" s="272" t="s">
        <v>826</v>
      </c>
      <c r="E45" s="170" t="s">
        <v>438</v>
      </c>
      <c r="F45" s="171"/>
      <c r="G45" s="171"/>
      <c r="H45" s="171"/>
      <c r="I45" s="171"/>
      <c r="J45" s="171"/>
      <c r="K45" s="171"/>
      <c r="L45" s="171"/>
      <c r="M45" s="60"/>
      <c r="N45" s="177">
        <f>LEN(E45)</f>
        <v>16</v>
      </c>
      <c r="O45" s="260" t="str">
        <f>$E$2&amp;"-"&amp;C45&amp;"-"&amp;COUNTIF($C$8:C45,C45)&amp;"_tw"</f>
        <v>0101-10209001-17_tw</v>
      </c>
      <c r="P45" s="308"/>
    </row>
    <row r="46" spans="2:17">
      <c r="B46" s="227" t="s">
        <v>197</v>
      </c>
      <c r="C46" s="258"/>
      <c r="D46" s="271"/>
      <c r="E46" s="180" t="s">
        <v>432</v>
      </c>
      <c r="F46" s="171"/>
      <c r="G46" s="171"/>
      <c r="H46" s="171"/>
      <c r="I46" s="171"/>
      <c r="J46" s="171"/>
      <c r="K46" s="171"/>
      <c r="L46" s="171"/>
      <c r="M46" s="60"/>
      <c r="N46" s="177"/>
      <c r="O46" s="260"/>
      <c r="P46" s="308"/>
    </row>
    <row r="47" spans="2:17">
      <c r="B47" s="227" t="s">
        <v>197</v>
      </c>
      <c r="C47" s="258"/>
      <c r="D47" s="271"/>
      <c r="E47" s="180" t="s">
        <v>437</v>
      </c>
      <c r="F47" s="171"/>
      <c r="G47" s="171"/>
      <c r="H47" s="171"/>
      <c r="I47" s="171"/>
      <c r="J47" s="171"/>
      <c r="K47" s="171"/>
      <c r="L47" s="171"/>
      <c r="M47" s="172"/>
      <c r="N47" s="177"/>
      <c r="O47" s="260"/>
      <c r="P47" s="307"/>
    </row>
    <row r="48" spans="2:17">
      <c r="B48" s="228" t="s">
        <v>13</v>
      </c>
      <c r="C48" s="258">
        <f>VLOOKUP(B48,代號!$J:$K,2,0)</f>
        <v>10209001</v>
      </c>
      <c r="D48" s="272" t="s">
        <v>826</v>
      </c>
      <c r="E48" s="170" t="s">
        <v>439</v>
      </c>
      <c r="F48" s="171"/>
      <c r="G48" s="171"/>
      <c r="H48" s="171"/>
      <c r="I48" s="171"/>
      <c r="J48" s="171"/>
      <c r="K48" s="171"/>
      <c r="L48" s="171"/>
      <c r="M48" s="171"/>
      <c r="N48" s="177">
        <f>LEN(E48)</f>
        <v>5</v>
      </c>
      <c r="O48" s="260" t="str">
        <f>$E$2&amp;"-"&amp;C48&amp;"-"&amp;COUNTIF($C$8:C48,C48)&amp;"_tw"</f>
        <v>0101-10209001-18_tw</v>
      </c>
      <c r="P48" s="307"/>
    </row>
    <row r="49" spans="2:17" s="5" customFormat="1">
      <c r="B49" s="227" t="s">
        <v>435</v>
      </c>
      <c r="C49" s="258"/>
      <c r="D49" s="271"/>
      <c r="E49" s="180" t="s">
        <v>436</v>
      </c>
      <c r="F49" s="176"/>
      <c r="G49" s="176"/>
      <c r="H49" s="176"/>
      <c r="I49" s="176"/>
      <c r="J49" s="176"/>
      <c r="K49" s="176"/>
      <c r="L49" s="176"/>
      <c r="M49" s="176"/>
      <c r="N49" s="157"/>
      <c r="O49" s="260"/>
      <c r="P49" s="296"/>
      <c r="Q49" s="261"/>
    </row>
    <row r="50" spans="2:17" s="5" customFormat="1">
      <c r="B50" s="227" t="s">
        <v>10</v>
      </c>
      <c r="C50" s="258"/>
      <c r="D50" s="271"/>
      <c r="E50" s="180" t="s">
        <v>198</v>
      </c>
      <c r="F50" s="176"/>
      <c r="G50" s="176"/>
      <c r="H50" s="176"/>
      <c r="I50" s="176"/>
      <c r="J50" s="176"/>
      <c r="K50" s="176"/>
      <c r="L50" s="176"/>
      <c r="M50" s="176"/>
      <c r="N50" s="157"/>
      <c r="O50" s="260"/>
      <c r="P50" s="296" t="s">
        <v>440</v>
      </c>
      <c r="Q50" s="309"/>
    </row>
    <row r="51" spans="2:17" s="5" customFormat="1">
      <c r="B51" s="227" t="s">
        <v>441</v>
      </c>
      <c r="C51" s="258"/>
      <c r="D51" s="271"/>
      <c r="E51" s="180" t="s">
        <v>442</v>
      </c>
      <c r="F51" s="181"/>
      <c r="G51" s="181"/>
      <c r="H51" s="181"/>
      <c r="I51" s="181"/>
      <c r="J51" s="181"/>
      <c r="K51" s="181"/>
      <c r="L51" s="181"/>
      <c r="M51" s="181"/>
      <c r="N51" s="157"/>
      <c r="O51" s="260"/>
      <c r="P51" s="310" t="s">
        <v>443</v>
      </c>
      <c r="Q51" s="309"/>
    </row>
    <row r="52" spans="2:17" s="5" customFormat="1" ht="18" customHeight="1">
      <c r="B52" s="227" t="s">
        <v>444</v>
      </c>
      <c r="C52" s="258"/>
      <c r="D52" s="271"/>
      <c r="E52" s="180" t="s">
        <v>445</v>
      </c>
      <c r="F52" s="181"/>
      <c r="G52" s="181"/>
      <c r="H52" s="181"/>
      <c r="I52" s="181"/>
      <c r="J52" s="181"/>
      <c r="K52" s="181"/>
      <c r="L52" s="181"/>
      <c r="M52" s="182"/>
      <c r="N52" s="157"/>
      <c r="O52" s="260"/>
      <c r="P52" s="310" t="s">
        <v>446</v>
      </c>
      <c r="Q52" s="309"/>
    </row>
    <row r="53" spans="2:17">
      <c r="B53" s="228" t="s">
        <v>447</v>
      </c>
      <c r="C53" s="258">
        <v>10209003</v>
      </c>
      <c r="D53" s="273"/>
      <c r="E53" s="170" t="s">
        <v>565</v>
      </c>
      <c r="F53" s="171"/>
      <c r="G53" s="171"/>
      <c r="H53" s="171"/>
      <c r="I53" s="171"/>
      <c r="J53" s="171"/>
      <c r="K53" s="171"/>
      <c r="L53" s="171"/>
      <c r="M53" s="60"/>
      <c r="N53" s="177">
        <f t="shared" ref="N53:N58" si="1">LEN(E53)</f>
        <v>23</v>
      </c>
      <c r="O53" s="260" t="str">
        <f>$E$2&amp;"-"&amp;C53&amp;"-0"&amp;COUNTIF($C$8:C53,C53)&amp;"_tw"</f>
        <v>0101-10209003-01_tw</v>
      </c>
      <c r="P53" s="308"/>
    </row>
    <row r="54" spans="2:17">
      <c r="B54" s="228" t="s">
        <v>13</v>
      </c>
      <c r="C54" s="258">
        <f>VLOOKUP(B54,代號!$J:$K,2,0)</f>
        <v>10209001</v>
      </c>
      <c r="D54" s="272" t="s">
        <v>826</v>
      </c>
      <c r="E54" s="170" t="s">
        <v>449</v>
      </c>
      <c r="F54" s="171"/>
      <c r="G54" s="171"/>
      <c r="H54" s="171"/>
      <c r="I54" s="171"/>
      <c r="J54" s="171"/>
      <c r="K54" s="171"/>
      <c r="L54" s="171"/>
      <c r="M54" s="60"/>
      <c r="N54" s="177">
        <f t="shared" si="1"/>
        <v>16</v>
      </c>
      <c r="O54" s="260" t="str">
        <f>$E$2&amp;"-"&amp;C54&amp;"-"&amp;COUNTIF($C$8:C54,C54)&amp;"_tw"</f>
        <v>0101-10209001-19_tw</v>
      </c>
      <c r="P54" s="308"/>
    </row>
    <row r="55" spans="2:17">
      <c r="B55" s="228" t="s">
        <v>447</v>
      </c>
      <c r="C55" s="258">
        <v>10209003</v>
      </c>
      <c r="D55" s="273"/>
      <c r="E55" s="170" t="s">
        <v>448</v>
      </c>
      <c r="F55" s="171"/>
      <c r="G55" s="171"/>
      <c r="H55" s="171"/>
      <c r="I55" s="171"/>
      <c r="J55" s="171"/>
      <c r="K55" s="171"/>
      <c r="L55" s="171"/>
      <c r="M55" s="60"/>
      <c r="N55" s="177">
        <f t="shared" si="1"/>
        <v>14</v>
      </c>
      <c r="O55" s="260" t="str">
        <f>$E$2&amp;"-"&amp;C55&amp;"-0"&amp;COUNTIF($C$8:C55,C55)&amp;"_tw"</f>
        <v>0101-10209003-02_tw</v>
      </c>
      <c r="P55" s="308"/>
    </row>
    <row r="56" spans="2:17">
      <c r="B56" s="228" t="s">
        <v>450</v>
      </c>
      <c r="C56" s="258"/>
      <c r="D56" s="273"/>
      <c r="E56" s="170" t="s">
        <v>451</v>
      </c>
      <c r="F56" s="171"/>
      <c r="G56" s="171"/>
      <c r="H56" s="171"/>
      <c r="I56" s="171"/>
      <c r="J56" s="171"/>
      <c r="K56" s="171"/>
      <c r="L56" s="171"/>
      <c r="M56" s="60"/>
      <c r="N56" s="177">
        <f t="shared" si="1"/>
        <v>23</v>
      </c>
      <c r="O56" s="260"/>
      <c r="P56" s="308"/>
    </row>
    <row r="57" spans="2:17">
      <c r="B57" s="228" t="s">
        <v>606</v>
      </c>
      <c r="C57" s="258">
        <v>10209003</v>
      </c>
      <c r="D57" s="273"/>
      <c r="E57" s="223" t="s">
        <v>607</v>
      </c>
      <c r="F57" s="190"/>
      <c r="G57" s="171"/>
      <c r="H57" s="171"/>
      <c r="I57" s="171"/>
      <c r="J57" s="171"/>
      <c r="K57" s="171"/>
      <c r="L57" s="171"/>
      <c r="M57" s="60"/>
      <c r="N57" s="177">
        <f t="shared" si="1"/>
        <v>14</v>
      </c>
      <c r="O57" s="260" t="str">
        <f>$E$2&amp;"-"&amp;C57&amp;"-0"&amp;COUNTIF($C$8:C57,C57)&amp;"_tw"</f>
        <v>0101-10209003-03_tw</v>
      </c>
      <c r="P57" s="308"/>
    </row>
    <row r="58" spans="2:17">
      <c r="B58" s="228" t="s">
        <v>569</v>
      </c>
      <c r="C58" s="258">
        <f>VLOOKUP(B58,代號!$J:$K,2,0)</f>
        <v>10209001</v>
      </c>
      <c r="D58" s="272" t="s">
        <v>834</v>
      </c>
      <c r="E58" s="173" t="s">
        <v>608</v>
      </c>
      <c r="F58" s="190"/>
      <c r="G58" s="171"/>
      <c r="H58" s="171"/>
      <c r="I58" s="171"/>
      <c r="J58" s="171"/>
      <c r="K58" s="171"/>
      <c r="L58" s="171"/>
      <c r="M58" s="60"/>
      <c r="N58" s="177">
        <f t="shared" si="1"/>
        <v>5</v>
      </c>
      <c r="O58" s="260" t="str">
        <f>$E$2&amp;"-"&amp;C58&amp;"-"&amp;COUNTIF($C$8:C58,C58)&amp;"_tw"</f>
        <v>0101-10209001-20_tw</v>
      </c>
      <c r="P58" s="308"/>
    </row>
    <row r="59" spans="2:17">
      <c r="B59" s="228"/>
      <c r="C59" s="242"/>
      <c r="D59" s="273"/>
      <c r="E59" s="173"/>
      <c r="F59" s="171"/>
      <c r="G59" s="171"/>
      <c r="H59" s="171"/>
      <c r="I59" s="171"/>
      <c r="J59" s="171"/>
      <c r="K59" s="171"/>
      <c r="L59" s="171"/>
      <c r="M59" s="60"/>
      <c r="N59" s="177"/>
      <c r="O59" s="260"/>
      <c r="P59" s="308"/>
    </row>
    <row r="60" spans="2:17">
      <c r="B60" s="228"/>
      <c r="C60" s="242"/>
      <c r="D60" s="273"/>
      <c r="E60" s="173"/>
      <c r="F60" s="171"/>
      <c r="G60" s="171"/>
      <c r="H60" s="171"/>
      <c r="I60" s="171"/>
      <c r="J60" s="171"/>
      <c r="K60" s="171"/>
      <c r="L60" s="171"/>
      <c r="M60" s="60"/>
      <c r="N60" s="177"/>
      <c r="O60" s="260"/>
      <c r="P60" s="308"/>
    </row>
    <row r="61" spans="2:17">
      <c r="B61" s="228"/>
      <c r="C61" s="242"/>
      <c r="D61" s="273"/>
      <c r="E61" s="173"/>
      <c r="F61" s="171"/>
      <c r="G61" s="171"/>
      <c r="H61" s="171"/>
      <c r="I61" s="171"/>
      <c r="J61" s="171"/>
      <c r="K61" s="171"/>
      <c r="L61" s="171"/>
      <c r="M61" s="60"/>
      <c r="N61" s="177"/>
      <c r="O61" s="260"/>
      <c r="P61" s="308"/>
    </row>
    <row r="62" spans="2:17">
      <c r="B62" s="228"/>
      <c r="C62" s="242"/>
      <c r="D62" s="273"/>
      <c r="E62" s="173"/>
      <c r="F62" s="171"/>
      <c r="G62" s="171"/>
      <c r="H62" s="171"/>
      <c r="I62" s="171"/>
      <c r="J62" s="171"/>
      <c r="K62" s="171"/>
      <c r="L62" s="171"/>
      <c r="M62" s="60"/>
      <c r="N62" s="177"/>
      <c r="O62" s="260"/>
      <c r="P62" s="308"/>
    </row>
    <row r="63" spans="2:17">
      <c r="B63" s="228"/>
      <c r="C63" s="242"/>
      <c r="D63" s="273"/>
      <c r="E63" s="173"/>
      <c r="F63" s="171"/>
      <c r="G63" s="171"/>
      <c r="H63" s="171"/>
      <c r="I63" s="171"/>
      <c r="J63" s="171"/>
      <c r="K63" s="171"/>
      <c r="L63" s="171"/>
      <c r="M63" s="60"/>
      <c r="N63" s="177"/>
      <c r="O63" s="260"/>
      <c r="P63" s="308"/>
    </row>
    <row r="64" spans="2:17">
      <c r="B64" s="228"/>
      <c r="C64" s="242"/>
      <c r="D64" s="273"/>
      <c r="E64" s="173"/>
      <c r="F64" s="171"/>
      <c r="G64" s="171"/>
      <c r="H64" s="171"/>
      <c r="I64" s="171"/>
      <c r="J64" s="171"/>
      <c r="K64" s="171"/>
      <c r="L64" s="171"/>
      <c r="M64" s="60"/>
      <c r="N64" s="177"/>
      <c r="O64" s="260"/>
      <c r="P64" s="308"/>
    </row>
    <row r="65" spans="2:16">
      <c r="B65" s="228"/>
      <c r="C65" s="242"/>
      <c r="D65" s="273"/>
      <c r="E65" s="173"/>
      <c r="F65" s="171"/>
      <c r="G65" s="171"/>
      <c r="H65" s="171"/>
      <c r="I65" s="171"/>
      <c r="J65" s="171"/>
      <c r="K65" s="171"/>
      <c r="L65" s="171"/>
      <c r="M65" s="60"/>
      <c r="N65" s="177"/>
      <c r="O65" s="260"/>
      <c r="P65" s="308"/>
    </row>
  </sheetData>
  <autoFilter ref="B5:Q58">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5:M5"/>
    <mergeCell ref="E4:N4"/>
  </mergeCells>
  <phoneticPr fontId="6" type="noConversion"/>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D9:D11 D15:D16 D18 D22:D23 D25 D29:D30 D32:D33 D37:D38 D44:D45 D48 D54 D58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6"/>
  <sheetViews>
    <sheetView zoomScaleNormal="100" workbookViewId="0">
      <pane xSplit="14" ySplit="5" topLeftCell="O6" activePane="bottomRight" state="frozen"/>
      <selection pane="topRight" activeCell="M1" sqref="M1"/>
      <selection pane="bottomLeft" activeCell="A6" sqref="A6"/>
      <selection pane="bottomRight" activeCell="H23" sqref="H23"/>
    </sheetView>
  </sheetViews>
  <sheetFormatPr defaultColWidth="9.140625" defaultRowHeight="15.75"/>
  <cols>
    <col min="1" max="1" width="6.85546875" style="2" customWidth="1"/>
    <col min="2" max="2" width="10" style="2" customWidth="1"/>
    <col min="3" max="3" width="10" style="112" customWidth="1"/>
    <col min="4" max="4" width="23.5703125" style="274" customWidth="1"/>
    <col min="5" max="5" width="12.140625" style="2" customWidth="1"/>
    <col min="6" max="6" width="11.42578125" style="2" customWidth="1"/>
    <col min="7" max="7" width="12.28515625" style="2" customWidth="1"/>
    <col min="8" max="8" width="9.140625" style="2"/>
    <col min="9" max="9" width="21.85546875" style="2" customWidth="1"/>
    <col min="10" max="13" width="6.5703125" style="2" customWidth="1"/>
    <col min="14" max="14" width="7.140625" style="2" customWidth="1"/>
    <col min="15" max="15" width="21.5703125" style="112" customWidth="1"/>
    <col min="16" max="16" width="23" style="112" customWidth="1"/>
    <col min="17" max="17" width="13.140625" style="113" customWidth="1"/>
    <col min="18" max="18" width="9.140625" style="2"/>
    <col min="19" max="19" width="12.85546875" style="2" customWidth="1"/>
    <col min="20" max="20" width="9.140625" style="10"/>
    <col min="21" max="16384" width="9.140625" style="2"/>
  </cols>
  <sheetData>
    <row r="1" spans="1:29" ht="16.5">
      <c r="B1" s="48" t="s">
        <v>263</v>
      </c>
      <c r="C1" s="288"/>
      <c r="D1" s="266"/>
      <c r="E1" s="48" t="s">
        <v>818</v>
      </c>
      <c r="F1" s="2" t="s">
        <v>264</v>
      </c>
      <c r="G1" s="52">
        <v>20000102</v>
      </c>
      <c r="H1" s="62"/>
      <c r="I1" s="44"/>
      <c r="N1" s="107"/>
      <c r="O1" s="311"/>
      <c r="S1" s="122" t="s">
        <v>265</v>
      </c>
      <c r="T1" s="123" t="s">
        <v>266</v>
      </c>
    </row>
    <row r="2" spans="1:29">
      <c r="B2" s="1" t="s">
        <v>0</v>
      </c>
      <c r="C2" s="289"/>
      <c r="D2" s="267"/>
      <c r="E2" s="50" t="s">
        <v>817</v>
      </c>
      <c r="F2" s="1" t="s">
        <v>1</v>
      </c>
      <c r="G2" s="18" t="s">
        <v>267</v>
      </c>
      <c r="H2" s="1" t="s">
        <v>2</v>
      </c>
      <c r="I2" s="18" t="s">
        <v>626</v>
      </c>
      <c r="M2" s="116" t="s">
        <v>239</v>
      </c>
      <c r="N2" s="116">
        <f>COUNTA(N6:N56)</f>
        <v>43</v>
      </c>
      <c r="O2" s="311"/>
      <c r="S2" s="114">
        <v>10209001</v>
      </c>
      <c r="T2" s="114" t="s">
        <v>60</v>
      </c>
    </row>
    <row r="3" spans="1:29" ht="15.75" customHeight="1">
      <c r="B3" s="1" t="s">
        <v>3</v>
      </c>
      <c r="C3" s="290"/>
      <c r="D3" s="267"/>
      <c r="E3" s="27" t="s">
        <v>60</v>
      </c>
      <c r="F3" s="28" t="s">
        <v>268</v>
      </c>
      <c r="G3" s="28"/>
      <c r="H3" s="28"/>
      <c r="I3" s="29"/>
      <c r="M3" s="116" t="s">
        <v>240</v>
      </c>
      <c r="N3" s="116">
        <f>SUM(N6:N56)</f>
        <v>651</v>
      </c>
      <c r="O3" s="311"/>
      <c r="S3" s="114">
        <v>10209003</v>
      </c>
      <c r="T3" s="114" t="s">
        <v>64</v>
      </c>
      <c r="U3" s="205"/>
    </row>
    <row r="4" spans="1:29" ht="28.5" customHeight="1">
      <c r="C4" s="291"/>
      <c r="D4" s="268"/>
      <c r="E4" s="342" t="s">
        <v>269</v>
      </c>
      <c r="F4" s="343"/>
      <c r="G4" s="343"/>
      <c r="H4" s="343"/>
      <c r="I4" s="343"/>
      <c r="J4" s="343"/>
      <c r="K4" s="343"/>
      <c r="L4" s="343"/>
      <c r="M4" s="343"/>
      <c r="N4" s="344"/>
      <c r="O4" s="247"/>
    </row>
    <row r="5" spans="1:29" s="112" customFormat="1" ht="13.5">
      <c r="B5" s="314" t="s">
        <v>270</v>
      </c>
      <c r="C5" s="269" t="s">
        <v>810</v>
      </c>
      <c r="D5" s="269" t="s">
        <v>743</v>
      </c>
      <c r="E5" s="345" t="s">
        <v>271</v>
      </c>
      <c r="F5" s="346"/>
      <c r="G5" s="346"/>
      <c r="H5" s="346"/>
      <c r="I5" s="346"/>
      <c r="J5" s="346"/>
      <c r="K5" s="346"/>
      <c r="L5" s="346"/>
      <c r="M5" s="347"/>
      <c r="N5" s="294" t="s">
        <v>272</v>
      </c>
      <c r="O5" s="294" t="s">
        <v>753</v>
      </c>
      <c r="P5" s="294" t="s">
        <v>816</v>
      </c>
      <c r="Q5" s="305" t="s">
        <v>273</v>
      </c>
      <c r="T5" s="113"/>
    </row>
    <row r="6" spans="1:29">
      <c r="B6" s="88" t="s">
        <v>9</v>
      </c>
      <c r="C6" s="258"/>
      <c r="D6" s="270"/>
      <c r="E6" s="58" t="s">
        <v>624</v>
      </c>
      <c r="F6" s="194"/>
      <c r="G6" s="194"/>
      <c r="H6" s="194"/>
      <c r="I6" s="194"/>
      <c r="J6" s="194"/>
      <c r="K6" s="194"/>
      <c r="L6" s="194"/>
      <c r="M6" s="195"/>
      <c r="N6" s="195"/>
      <c r="O6" s="312"/>
      <c r="P6" s="295"/>
      <c r="Q6" s="315" t="s">
        <v>274</v>
      </c>
    </row>
    <row r="7" spans="1:29">
      <c r="B7" s="88" t="s">
        <v>275</v>
      </c>
      <c r="C7" s="258"/>
      <c r="D7" s="270"/>
      <c r="E7" s="199" t="s">
        <v>115</v>
      </c>
      <c r="F7" s="200"/>
      <c r="G7" s="200"/>
      <c r="H7" s="200"/>
      <c r="I7" s="200"/>
      <c r="J7" s="200"/>
      <c r="K7" s="200"/>
      <c r="L7" s="200"/>
      <c r="M7" s="201"/>
      <c r="N7" s="195"/>
      <c r="O7" s="313"/>
      <c r="P7" s="310" t="s">
        <v>276</v>
      </c>
      <c r="Q7" s="316" t="s">
        <v>116</v>
      </c>
    </row>
    <row r="8" spans="1:29" s="209" customFormat="1" ht="15.75" customHeight="1">
      <c r="A8" s="206"/>
      <c r="B8" s="4" t="s">
        <v>566</v>
      </c>
      <c r="C8" s="258">
        <f>VLOOKUP(B8,代號!$J:$K,2,0)</f>
        <v>10209003</v>
      </c>
      <c r="D8" s="270"/>
      <c r="E8" s="223" t="s">
        <v>564</v>
      </c>
      <c r="F8" s="200"/>
      <c r="G8" s="200"/>
      <c r="H8" s="200"/>
      <c r="I8" s="200"/>
      <c r="J8" s="200"/>
      <c r="K8" s="200"/>
      <c r="L8" s="200"/>
      <c r="M8" s="201"/>
      <c r="N8" s="207">
        <f>LEN(E8)</f>
        <v>14</v>
      </c>
      <c r="O8" s="260" t="str">
        <f>$E$2&amp;"-"&amp;C8&amp;"-0"&amp;COUNTIF($C$8:C8,C8)&amp;"_tw"</f>
        <v>0102-10209003-01_tw</v>
      </c>
      <c r="P8" s="317"/>
      <c r="Q8" s="318"/>
      <c r="R8" s="206"/>
      <c r="S8" s="206"/>
      <c r="T8" s="208"/>
      <c r="U8" s="206"/>
      <c r="V8" s="206"/>
      <c r="W8" s="206"/>
      <c r="X8" s="206"/>
      <c r="Y8" s="206"/>
      <c r="Z8" s="206"/>
      <c r="AA8" s="206"/>
      <c r="AB8" s="206"/>
      <c r="AC8" s="206"/>
    </row>
    <row r="9" spans="1:29" s="209" customFormat="1" ht="15.75" customHeight="1">
      <c r="A9" s="206"/>
      <c r="B9" s="4" t="s">
        <v>13</v>
      </c>
      <c r="C9" s="258">
        <f>VLOOKUP(B9,代號!$J:$K,2,0)</f>
        <v>10209001</v>
      </c>
      <c r="D9" s="272" t="s">
        <v>834</v>
      </c>
      <c r="E9" s="164" t="s">
        <v>571</v>
      </c>
      <c r="F9" s="200"/>
      <c r="G9" s="200"/>
      <c r="H9" s="200"/>
      <c r="I9" s="200"/>
      <c r="J9" s="200"/>
      <c r="K9" s="200"/>
      <c r="L9" s="200"/>
      <c r="M9" s="201"/>
      <c r="N9" s="207">
        <f t="shared" ref="N9:N56" si="0">LEN(E9)</f>
        <v>20</v>
      </c>
      <c r="O9" s="260" t="str">
        <f>$E$2&amp;"-"&amp;C9&amp;"-0"&amp;COUNTIF($C$8:C9,C9)&amp;"_tw"</f>
        <v>0102-10209001-01_tw</v>
      </c>
      <c r="P9" s="317"/>
      <c r="Q9" s="318"/>
      <c r="R9" s="206"/>
      <c r="S9" s="206"/>
      <c r="T9" s="208"/>
      <c r="U9" s="206"/>
      <c r="V9" s="206"/>
      <c r="W9" s="206"/>
      <c r="X9" s="206"/>
      <c r="Y9" s="206"/>
      <c r="Z9" s="206"/>
      <c r="AA9" s="206"/>
      <c r="AB9" s="206"/>
      <c r="AC9" s="206"/>
    </row>
    <row r="10" spans="1:29" s="209" customFormat="1" ht="15.75" customHeight="1">
      <c r="A10" s="206"/>
      <c r="B10" s="4" t="s">
        <v>566</v>
      </c>
      <c r="C10" s="258">
        <f>VLOOKUP(B10,代號!$J:$K,2,0)</f>
        <v>10209003</v>
      </c>
      <c r="D10" s="270"/>
      <c r="E10" s="191" t="s">
        <v>568</v>
      </c>
      <c r="F10" s="200"/>
      <c r="G10" s="200"/>
      <c r="H10" s="200"/>
      <c r="I10" s="200"/>
      <c r="J10" s="200"/>
      <c r="K10" s="200"/>
      <c r="L10" s="200"/>
      <c r="M10" s="201"/>
      <c r="N10" s="207">
        <f t="shared" si="0"/>
        <v>14</v>
      </c>
      <c r="O10" s="260" t="str">
        <f>$E$2&amp;"-"&amp;C10&amp;"-0"&amp;COUNTIF($C$8:C10,C10)&amp;"_tw"</f>
        <v>0102-10209003-02_tw</v>
      </c>
      <c r="P10" s="317"/>
      <c r="Q10" s="318"/>
      <c r="R10" s="206"/>
      <c r="S10" s="206"/>
      <c r="T10" s="208"/>
      <c r="U10" s="206"/>
      <c r="V10" s="206"/>
      <c r="W10" s="206"/>
      <c r="X10" s="206"/>
      <c r="Y10" s="206"/>
      <c r="Z10" s="206"/>
      <c r="AA10" s="206"/>
      <c r="AB10" s="206"/>
      <c r="AC10" s="206"/>
    </row>
    <row r="11" spans="1:29" s="209" customFormat="1" ht="15.75" customHeight="1">
      <c r="A11" s="206"/>
      <c r="B11" s="4" t="s">
        <v>572</v>
      </c>
      <c r="C11" s="258"/>
      <c r="D11" s="270"/>
      <c r="E11" s="164" t="s">
        <v>573</v>
      </c>
      <c r="F11" s="200"/>
      <c r="G11" s="200"/>
      <c r="H11" s="200"/>
      <c r="I11" s="200"/>
      <c r="J11" s="200"/>
      <c r="K11" s="200"/>
      <c r="L11" s="200"/>
      <c r="M11" s="201"/>
      <c r="N11" s="207">
        <f t="shared" si="0"/>
        <v>13</v>
      </c>
      <c r="O11" s="260"/>
      <c r="P11" s="319"/>
      <c r="Q11" s="320"/>
      <c r="R11" s="206"/>
      <c r="S11" s="206"/>
      <c r="T11" s="208"/>
      <c r="U11" s="206"/>
      <c r="V11" s="206"/>
      <c r="W11" s="206"/>
      <c r="X11" s="206"/>
      <c r="Y11" s="206"/>
      <c r="Z11" s="206"/>
      <c r="AA11" s="206"/>
      <c r="AB11" s="206"/>
      <c r="AC11" s="206"/>
    </row>
    <row r="12" spans="1:29">
      <c r="B12" s="4" t="s">
        <v>574</v>
      </c>
      <c r="C12" s="258">
        <f>VLOOKUP(B12,代號!$J:$K,2,0)</f>
        <v>10209001</v>
      </c>
      <c r="D12" s="272" t="s">
        <v>826</v>
      </c>
      <c r="E12" s="164" t="s">
        <v>575</v>
      </c>
      <c r="F12" s="200"/>
      <c r="G12" s="200"/>
      <c r="H12" s="200"/>
      <c r="I12" s="200"/>
      <c r="J12" s="200"/>
      <c r="K12" s="200"/>
      <c r="L12" s="200"/>
      <c r="M12" s="201"/>
      <c r="N12" s="207">
        <f t="shared" si="0"/>
        <v>24</v>
      </c>
      <c r="O12" s="260" t="str">
        <f>$E$2&amp;"-"&amp;C12&amp;"-0"&amp;COUNTIF($C$8:C12,C12)&amp;"_tw"</f>
        <v>0102-10209001-02_tw</v>
      </c>
      <c r="P12" s="321"/>
      <c r="Q12" s="112"/>
    </row>
    <row r="13" spans="1:29">
      <c r="B13" s="4" t="s">
        <v>576</v>
      </c>
      <c r="C13" s="258">
        <f>VLOOKUP(B13,代號!$J:$K,2,0)</f>
        <v>10209003</v>
      </c>
      <c r="D13" s="270"/>
      <c r="E13" s="191" t="s">
        <v>627</v>
      </c>
      <c r="F13" s="200"/>
      <c r="G13" s="200"/>
      <c r="H13" s="200"/>
      <c r="I13" s="200"/>
      <c r="J13" s="200"/>
      <c r="K13" s="200"/>
      <c r="L13" s="200"/>
      <c r="M13" s="201"/>
      <c r="N13" s="207">
        <f t="shared" si="0"/>
        <v>6</v>
      </c>
      <c r="O13" s="260" t="str">
        <f>$E$2&amp;"-"&amp;C13&amp;"-0"&amp;COUNTIF($C$8:C13,C13)&amp;"_tw"</f>
        <v>0102-10209003-03_tw</v>
      </c>
      <c r="P13" s="321"/>
      <c r="Q13" s="112"/>
    </row>
    <row r="14" spans="1:29">
      <c r="B14" s="4" t="s">
        <v>574</v>
      </c>
      <c r="C14" s="258">
        <f>VLOOKUP(B14,代號!$J:$K,2,0)</f>
        <v>10209001</v>
      </c>
      <c r="D14" s="272" t="s">
        <v>826</v>
      </c>
      <c r="E14" s="164" t="s">
        <v>577</v>
      </c>
      <c r="F14" s="200"/>
      <c r="G14" s="200"/>
      <c r="H14" s="200"/>
      <c r="I14" s="200"/>
      <c r="J14" s="200"/>
      <c r="K14" s="200"/>
      <c r="L14" s="200"/>
      <c r="M14" s="201"/>
      <c r="N14" s="207">
        <f t="shared" si="0"/>
        <v>14</v>
      </c>
      <c r="O14" s="260" t="str">
        <f>$E$2&amp;"-"&amp;C14&amp;"-0"&amp;COUNTIF($C$8:C14,C14)&amp;"_tw"</f>
        <v>0102-10209001-03_tw</v>
      </c>
      <c r="P14" s="321"/>
      <c r="Q14" s="112"/>
    </row>
    <row r="15" spans="1:29" s="141" customFormat="1">
      <c r="B15" s="88" t="s">
        <v>275</v>
      </c>
      <c r="C15" s="258"/>
      <c r="D15" s="270"/>
      <c r="E15" s="199" t="s">
        <v>628</v>
      </c>
      <c r="F15" s="200"/>
      <c r="G15" s="200"/>
      <c r="H15" s="200"/>
      <c r="I15" s="200"/>
      <c r="J15" s="200"/>
      <c r="K15" s="200"/>
      <c r="L15" s="200"/>
      <c r="M15" s="201"/>
      <c r="N15" s="207"/>
      <c r="O15" s="260"/>
      <c r="P15" s="296"/>
      <c r="Q15" s="315"/>
      <c r="R15" s="2"/>
    </row>
    <row r="16" spans="1:29" s="141" customFormat="1">
      <c r="B16" s="4" t="s">
        <v>576</v>
      </c>
      <c r="C16" s="258">
        <f>VLOOKUP(B16,代號!$J:$K,2,0)</f>
        <v>10209003</v>
      </c>
      <c r="D16" s="270"/>
      <c r="E16" s="191" t="s">
        <v>629</v>
      </c>
      <c r="F16" s="200"/>
      <c r="G16" s="200"/>
      <c r="H16" s="200"/>
      <c r="I16" s="200"/>
      <c r="J16" s="200"/>
      <c r="K16" s="200"/>
      <c r="L16" s="200"/>
      <c r="M16" s="201"/>
      <c r="N16" s="207">
        <f t="shared" si="0"/>
        <v>11</v>
      </c>
      <c r="O16" s="260" t="str">
        <f>$E$2&amp;"-"&amp;C16&amp;"-0"&amp;COUNTIF($C$8:C16,C16)&amp;"_tw"</f>
        <v>0102-10209003-04_tw</v>
      </c>
      <c r="P16" s="296"/>
      <c r="Q16" s="315"/>
      <c r="R16" s="2"/>
    </row>
    <row r="17" spans="2:18" s="141" customFormat="1">
      <c r="B17" s="4" t="s">
        <v>103</v>
      </c>
      <c r="C17" s="258">
        <f>VLOOKUP(B17,代號!$J:$K,2,0)</f>
        <v>10209003</v>
      </c>
      <c r="D17" s="270"/>
      <c r="E17" s="221" t="s">
        <v>630</v>
      </c>
      <c r="F17" s="200"/>
      <c r="G17" s="200"/>
      <c r="H17" s="200"/>
      <c r="I17" s="200"/>
      <c r="J17" s="200"/>
      <c r="K17" s="200"/>
      <c r="L17" s="200"/>
      <c r="M17" s="201"/>
      <c r="N17" s="207">
        <f t="shared" si="0"/>
        <v>22</v>
      </c>
      <c r="O17" s="260" t="str">
        <f>$E$2&amp;"-"&amp;C17&amp;"-0"&amp;COUNTIF($C$8:C17,C17)&amp;"_tw"</f>
        <v>0102-10209003-05_tw</v>
      </c>
      <c r="P17" s="296"/>
      <c r="Q17" s="315"/>
      <c r="R17" s="2"/>
    </row>
    <row r="18" spans="2:18" s="141" customFormat="1">
      <c r="B18" s="4" t="s">
        <v>576</v>
      </c>
      <c r="C18" s="258">
        <f>VLOOKUP(B18,代號!$J:$K,2,0)</f>
        <v>10209003</v>
      </c>
      <c r="D18" s="270"/>
      <c r="E18" s="191" t="s">
        <v>578</v>
      </c>
      <c r="F18" s="200"/>
      <c r="G18" s="200"/>
      <c r="H18" s="200"/>
      <c r="I18" s="200"/>
      <c r="J18" s="200"/>
      <c r="K18" s="200"/>
      <c r="L18" s="200"/>
      <c r="M18" s="201"/>
      <c r="N18" s="207">
        <f t="shared" si="0"/>
        <v>23</v>
      </c>
      <c r="O18" s="260" t="str">
        <f>$E$2&amp;"-"&amp;C18&amp;"-0"&amp;COUNTIF($C$8:C18,C18)&amp;"_tw"</f>
        <v>0102-10209003-06_tw</v>
      </c>
      <c r="P18" s="296"/>
      <c r="Q18" s="315"/>
      <c r="R18" s="2"/>
    </row>
    <row r="19" spans="2:18" s="141" customFormat="1">
      <c r="B19" s="4" t="s">
        <v>579</v>
      </c>
      <c r="C19" s="258">
        <f>VLOOKUP(B19,代號!$J:$K,2,0)</f>
        <v>10209001</v>
      </c>
      <c r="D19" s="272" t="s">
        <v>834</v>
      </c>
      <c r="E19" s="191" t="s">
        <v>580</v>
      </c>
      <c r="F19" s="200"/>
      <c r="G19" s="200"/>
      <c r="H19" s="200"/>
      <c r="I19" s="200"/>
      <c r="J19" s="200"/>
      <c r="K19" s="200"/>
      <c r="L19" s="200"/>
      <c r="M19" s="201"/>
      <c r="N19" s="207">
        <f t="shared" si="0"/>
        <v>13</v>
      </c>
      <c r="O19" s="260" t="str">
        <f>$E$2&amp;"-"&amp;C19&amp;"-0"&amp;COUNTIF($C$8:C19,C19)&amp;"_tw"</f>
        <v>0102-10209001-04_tw</v>
      </c>
      <c r="P19" s="296"/>
      <c r="Q19" s="315"/>
      <c r="R19" s="2"/>
    </row>
    <row r="20" spans="2:18" s="141" customFormat="1">
      <c r="B20" s="210" t="s">
        <v>532</v>
      </c>
      <c r="C20" s="258">
        <f>VLOOKUP(B20,代號!$J:$K,2,0)</f>
        <v>10209003</v>
      </c>
      <c r="D20" s="270"/>
      <c r="E20" s="203" t="s">
        <v>696</v>
      </c>
      <c r="F20" s="200"/>
      <c r="G20" s="200"/>
      <c r="H20" s="200"/>
      <c r="I20" s="200"/>
      <c r="J20" s="200"/>
      <c r="K20" s="200"/>
      <c r="L20" s="200"/>
      <c r="M20" s="201"/>
      <c r="N20" s="207">
        <f t="shared" si="0"/>
        <v>19</v>
      </c>
      <c r="O20" s="260" t="str">
        <f>$E$2&amp;"-"&amp;C20&amp;"-0"&amp;COUNTIF($C$8:C20,C20)&amp;"_tw"</f>
        <v>0102-10209003-07_tw</v>
      </c>
      <c r="P20" s="296"/>
      <c r="Q20" s="315"/>
      <c r="R20" s="2"/>
    </row>
    <row r="21" spans="2:18" s="141" customFormat="1">
      <c r="B21" s="4" t="s">
        <v>574</v>
      </c>
      <c r="C21" s="258">
        <f>VLOOKUP(B21,代號!$J:$K,2,0)</f>
        <v>10209001</v>
      </c>
      <c r="D21" s="272" t="s">
        <v>826</v>
      </c>
      <c r="E21" s="203" t="s">
        <v>581</v>
      </c>
      <c r="F21" s="200"/>
      <c r="G21" s="200"/>
      <c r="H21" s="200"/>
      <c r="I21" s="200"/>
      <c r="J21" s="200"/>
      <c r="K21" s="200"/>
      <c r="L21" s="200"/>
      <c r="M21" s="201"/>
      <c r="N21" s="207">
        <f t="shared" si="0"/>
        <v>6</v>
      </c>
      <c r="O21" s="260" t="str">
        <f>$E$2&amp;"-"&amp;C21&amp;"-0"&amp;COUNTIF($C$8:C21,C21)&amp;"_tw"</f>
        <v>0102-10209001-05_tw</v>
      </c>
      <c r="P21" s="296"/>
      <c r="Q21" s="315"/>
      <c r="R21" s="2"/>
    </row>
    <row r="22" spans="2:18" s="141" customFormat="1">
      <c r="B22" s="88" t="s">
        <v>197</v>
      </c>
      <c r="C22" s="258"/>
      <c r="D22" s="270"/>
      <c r="E22" s="211" t="s">
        <v>634</v>
      </c>
      <c r="F22" s="200"/>
      <c r="G22" s="200"/>
      <c r="H22" s="200"/>
      <c r="I22" s="200"/>
      <c r="J22" s="200"/>
      <c r="K22" s="200"/>
      <c r="L22" s="200"/>
      <c r="M22" s="201"/>
      <c r="N22" s="207"/>
      <c r="O22" s="260"/>
      <c r="P22" s="296"/>
      <c r="Q22" s="315"/>
      <c r="R22" s="2"/>
    </row>
    <row r="23" spans="2:18" s="141" customFormat="1">
      <c r="B23" s="210" t="s">
        <v>532</v>
      </c>
      <c r="C23" s="258">
        <f>VLOOKUP(B23,代號!$J:$K,2,0)</f>
        <v>10209003</v>
      </c>
      <c r="D23" s="270"/>
      <c r="E23" s="203" t="s">
        <v>582</v>
      </c>
      <c r="F23" s="200"/>
      <c r="G23" s="200"/>
      <c r="H23" s="200"/>
      <c r="I23" s="200"/>
      <c r="J23" s="200"/>
      <c r="K23" s="200"/>
      <c r="L23" s="200"/>
      <c r="M23" s="201"/>
      <c r="N23" s="207">
        <f t="shared" si="0"/>
        <v>6</v>
      </c>
      <c r="O23" s="260" t="str">
        <f>$E$2&amp;"-"&amp;C23&amp;"-0"&amp;COUNTIF($C$8:C23,C23)&amp;"_tw"</f>
        <v>0102-10209003-08_tw</v>
      </c>
      <c r="P23" s="296"/>
      <c r="Q23" s="315"/>
      <c r="R23" s="2"/>
    </row>
    <row r="24" spans="2:18" s="141" customFormat="1">
      <c r="B24" s="88" t="s">
        <v>232</v>
      </c>
      <c r="C24" s="258"/>
      <c r="D24" s="270"/>
      <c r="E24" s="354" t="s">
        <v>583</v>
      </c>
      <c r="F24" s="355"/>
      <c r="G24" s="355"/>
      <c r="H24" s="355"/>
      <c r="I24" s="355"/>
      <c r="J24" s="355"/>
      <c r="K24" s="355"/>
      <c r="L24" s="355"/>
      <c r="M24" s="356"/>
      <c r="N24" s="207"/>
      <c r="O24" s="260"/>
      <c r="P24" s="296"/>
      <c r="Q24" s="315"/>
      <c r="R24" s="2"/>
    </row>
    <row r="25" spans="2:18" s="141" customFormat="1">
      <c r="B25" s="4" t="s">
        <v>584</v>
      </c>
      <c r="C25" s="258">
        <f>VLOOKUP(B25,代號!$J:$K,2,0)</f>
        <v>10209003</v>
      </c>
      <c r="D25" s="270"/>
      <c r="E25" s="191" t="s">
        <v>585</v>
      </c>
      <c r="F25" s="200"/>
      <c r="G25" s="200"/>
      <c r="H25" s="200"/>
      <c r="I25" s="200"/>
      <c r="J25" s="200"/>
      <c r="K25" s="200"/>
      <c r="L25" s="200"/>
      <c r="M25" s="201"/>
      <c r="N25" s="207">
        <f t="shared" si="0"/>
        <v>17</v>
      </c>
      <c r="O25" s="260" t="str">
        <f>$E$2&amp;"-"&amp;C25&amp;"-0"&amp;COUNTIF($C$8:C25,C25)&amp;"_tw"</f>
        <v>0102-10209003-09_tw</v>
      </c>
      <c r="P25" s="296"/>
      <c r="Q25" s="315"/>
      <c r="R25" s="2"/>
    </row>
    <row r="26" spans="2:18">
      <c r="B26" s="4" t="s">
        <v>579</v>
      </c>
      <c r="C26" s="258">
        <f>VLOOKUP(B26,代號!$J:$K,2,0)</f>
        <v>10209001</v>
      </c>
      <c r="D26" s="272" t="s">
        <v>826</v>
      </c>
      <c r="E26" s="164" t="s">
        <v>586</v>
      </c>
      <c r="F26" s="200"/>
      <c r="G26" s="200"/>
      <c r="H26" s="200"/>
      <c r="I26" s="200"/>
      <c r="J26" s="200"/>
      <c r="K26" s="200"/>
      <c r="L26" s="200"/>
      <c r="M26" s="201"/>
      <c r="N26" s="207">
        <f t="shared" si="0"/>
        <v>5</v>
      </c>
      <c r="O26" s="260" t="str">
        <f>$E$2&amp;"-"&amp;C26&amp;"-0"&amp;COUNTIF($C$8:C26,C26)&amp;"_tw"</f>
        <v>0102-10209001-06_tw</v>
      </c>
      <c r="P26" s="296"/>
    </row>
    <row r="27" spans="2:18">
      <c r="B27" s="4" t="s">
        <v>584</v>
      </c>
      <c r="C27" s="258">
        <f>VLOOKUP(B27,代號!$J:$K,2,0)</f>
        <v>10209003</v>
      </c>
      <c r="D27" s="270"/>
      <c r="E27" s="191" t="s">
        <v>587</v>
      </c>
      <c r="F27" s="200"/>
      <c r="G27" s="200"/>
      <c r="H27" s="200"/>
      <c r="I27" s="200"/>
      <c r="J27" s="200"/>
      <c r="K27" s="200"/>
      <c r="L27" s="200"/>
      <c r="M27" s="201"/>
      <c r="N27" s="207">
        <f t="shared" si="0"/>
        <v>36</v>
      </c>
      <c r="O27" s="260" t="str">
        <f>$E$2&amp;"-"&amp;C27&amp;"-"&amp;COUNTIF($C$8:C27,C27)&amp;"_tw"</f>
        <v>0102-10209003-10_tw</v>
      </c>
      <c r="P27" s="321"/>
      <c r="Q27" s="112"/>
    </row>
    <row r="28" spans="2:18">
      <c r="B28" s="4" t="s">
        <v>584</v>
      </c>
      <c r="C28" s="258">
        <f>VLOOKUP(B28,代號!$J:$K,2,0)</f>
        <v>10209003</v>
      </c>
      <c r="D28" s="270"/>
      <c r="E28" s="191" t="s">
        <v>588</v>
      </c>
      <c r="F28" s="200"/>
      <c r="G28" s="200"/>
      <c r="H28" s="200"/>
      <c r="I28" s="200"/>
      <c r="J28" s="200"/>
      <c r="K28" s="200"/>
      <c r="L28" s="200"/>
      <c r="M28" s="201"/>
      <c r="N28" s="207">
        <f t="shared" si="0"/>
        <v>18</v>
      </c>
      <c r="O28" s="260" t="str">
        <f>$E$2&amp;"-"&amp;C28&amp;"-"&amp;COUNTIF($C$8:C28,C28)&amp;"_tw"</f>
        <v>0102-10209003-11_tw</v>
      </c>
      <c r="P28" s="321"/>
      <c r="Q28" s="112"/>
    </row>
    <row r="29" spans="2:18">
      <c r="B29" s="4" t="s">
        <v>584</v>
      </c>
      <c r="C29" s="258">
        <f>VLOOKUP(B29,代號!$J:$K,2,0)</f>
        <v>10209003</v>
      </c>
      <c r="D29" s="270"/>
      <c r="E29" s="192" t="s">
        <v>589</v>
      </c>
      <c r="F29" s="200"/>
      <c r="G29" s="200"/>
      <c r="H29" s="200"/>
      <c r="I29" s="200"/>
      <c r="J29" s="200"/>
      <c r="K29" s="200"/>
      <c r="L29" s="200"/>
      <c r="M29" s="201"/>
      <c r="N29" s="207">
        <f t="shared" si="0"/>
        <v>12</v>
      </c>
      <c r="O29" s="260" t="str">
        <f>$E$2&amp;"-"&amp;C29&amp;"-"&amp;COUNTIF($C$8:C29,C29)&amp;"_tw"</f>
        <v>0102-10209003-12_tw</v>
      </c>
      <c r="P29" s="321"/>
      <c r="Q29" s="112"/>
    </row>
    <row r="30" spans="2:18">
      <c r="B30" s="4" t="s">
        <v>579</v>
      </c>
      <c r="C30" s="258">
        <f>VLOOKUP(B30,代號!$J:$K,2,0)</f>
        <v>10209001</v>
      </c>
      <c r="D30" s="272" t="s">
        <v>832</v>
      </c>
      <c r="E30" s="192" t="s">
        <v>632</v>
      </c>
      <c r="F30" s="200"/>
      <c r="G30" s="200"/>
      <c r="H30" s="200"/>
      <c r="I30" s="200"/>
      <c r="J30" s="200"/>
      <c r="K30" s="200"/>
      <c r="L30" s="200"/>
      <c r="M30" s="201"/>
      <c r="N30" s="207">
        <f t="shared" si="0"/>
        <v>24</v>
      </c>
      <c r="O30" s="260" t="str">
        <f>$E$2&amp;"-"&amp;C30&amp;"-0"&amp;COUNTIF($C$8:C30,C30)&amp;"_tw"</f>
        <v>0102-10209001-07_tw</v>
      </c>
      <c r="P30" s="321"/>
      <c r="Q30" s="112"/>
    </row>
    <row r="31" spans="2:18">
      <c r="B31" s="4" t="s">
        <v>584</v>
      </c>
      <c r="C31" s="258">
        <f>VLOOKUP(B31,代號!$J:$K,2,0)</f>
        <v>10209003</v>
      </c>
      <c r="D31" s="270"/>
      <c r="E31" s="191" t="s">
        <v>631</v>
      </c>
      <c r="F31" s="200"/>
      <c r="G31" s="200"/>
      <c r="H31" s="200"/>
      <c r="I31" s="200"/>
      <c r="J31" s="200"/>
      <c r="K31" s="200"/>
      <c r="L31" s="200"/>
      <c r="M31" s="201"/>
      <c r="N31" s="207">
        <f t="shared" si="0"/>
        <v>18</v>
      </c>
      <c r="O31" s="260" t="str">
        <f>$E$2&amp;"-"&amp;C31&amp;"-"&amp;COUNTIF($C$8:C31,C31)&amp;"_tw"</f>
        <v>0102-10209003-13_tw</v>
      </c>
      <c r="P31" s="321"/>
      <c r="Q31" s="112"/>
    </row>
    <row r="32" spans="2:18">
      <c r="B32" s="4" t="s">
        <v>576</v>
      </c>
      <c r="C32" s="258">
        <f>VLOOKUP(B32,代號!$J:$K,2,0)</f>
        <v>10209003</v>
      </c>
      <c r="D32" s="270"/>
      <c r="E32" s="164" t="s">
        <v>590</v>
      </c>
      <c r="F32" s="200"/>
      <c r="G32" s="200"/>
      <c r="H32" s="200"/>
      <c r="I32" s="200"/>
      <c r="J32" s="200"/>
      <c r="K32" s="200"/>
      <c r="L32" s="200"/>
      <c r="M32" s="201"/>
      <c r="N32" s="207">
        <f t="shared" si="0"/>
        <v>14</v>
      </c>
      <c r="O32" s="260" t="str">
        <f>$E$2&amp;"-"&amp;C32&amp;"-"&amp;COUNTIF($C$8:C32,C32)&amp;"_tw"</f>
        <v>0102-10209003-14_tw</v>
      </c>
      <c r="P32" s="321"/>
      <c r="Q32" s="112"/>
    </row>
    <row r="33" spans="2:17">
      <c r="B33" s="4" t="s">
        <v>579</v>
      </c>
      <c r="C33" s="258">
        <f>VLOOKUP(B33,代號!$J:$K,2,0)</f>
        <v>10209001</v>
      </c>
      <c r="D33" s="272" t="s">
        <v>838</v>
      </c>
      <c r="E33" s="351" t="s">
        <v>635</v>
      </c>
      <c r="F33" s="352"/>
      <c r="G33" s="352"/>
      <c r="H33" s="352"/>
      <c r="I33" s="352"/>
      <c r="J33" s="352"/>
      <c r="K33" s="352"/>
      <c r="L33" s="352"/>
      <c r="M33" s="353"/>
      <c r="N33" s="207">
        <f t="shared" si="0"/>
        <v>3</v>
      </c>
      <c r="O33" s="260" t="str">
        <f>$E$2&amp;"-"&amp;C33&amp;"-0"&amp;COUNTIF($C$8:C33,C33)&amp;"_tw"</f>
        <v>0102-10209001-08_tw</v>
      </c>
      <c r="P33" s="321"/>
      <c r="Q33" s="112"/>
    </row>
    <row r="34" spans="2:17">
      <c r="B34" s="4" t="s">
        <v>533</v>
      </c>
      <c r="C34" s="258">
        <f>VLOOKUP(B34,代號!$J:$K,2,0)</f>
        <v>10209003</v>
      </c>
      <c r="D34" s="270"/>
      <c r="E34" s="196" t="s">
        <v>609</v>
      </c>
      <c r="F34" s="197"/>
      <c r="G34" s="197"/>
      <c r="H34" s="197"/>
      <c r="I34" s="197"/>
      <c r="J34" s="197"/>
      <c r="K34" s="197"/>
      <c r="L34" s="197"/>
      <c r="M34" s="198"/>
      <c r="N34" s="207">
        <f t="shared" si="0"/>
        <v>10</v>
      </c>
      <c r="O34" s="260" t="str">
        <f>$E$2&amp;"-"&amp;C34&amp;"-"&amp;COUNTIF($C$8:C34,C34)&amp;"_tw"</f>
        <v>0102-10209003-15_tw</v>
      </c>
      <c r="P34" s="321"/>
      <c r="Q34" s="112"/>
    </row>
    <row r="35" spans="2:17">
      <c r="B35" s="4" t="s">
        <v>103</v>
      </c>
      <c r="C35" s="258">
        <f>VLOOKUP(B35,代號!$J:$K,2,0)</f>
        <v>10209003</v>
      </c>
      <c r="D35" s="270"/>
      <c r="E35" s="215" t="s">
        <v>636</v>
      </c>
      <c r="F35" s="197"/>
      <c r="G35" s="197"/>
      <c r="H35" s="197"/>
      <c r="I35" s="197"/>
      <c r="J35" s="197"/>
      <c r="K35" s="197"/>
      <c r="L35" s="197"/>
      <c r="M35" s="198"/>
      <c r="N35" s="207">
        <f t="shared" si="0"/>
        <v>18</v>
      </c>
      <c r="O35" s="260" t="str">
        <f>$E$2&amp;"-"&amp;C35&amp;"-"&amp;COUNTIF($C$8:C35,C35)&amp;"_tw"</f>
        <v>0102-10209003-16_tw</v>
      </c>
      <c r="P35" s="321"/>
      <c r="Q35" s="112"/>
    </row>
    <row r="36" spans="2:17">
      <c r="B36" s="4" t="s">
        <v>584</v>
      </c>
      <c r="C36" s="258">
        <f>VLOOKUP(B36,代號!$J:$K,2,0)</f>
        <v>10209003</v>
      </c>
      <c r="D36" s="270"/>
      <c r="E36" s="164" t="s">
        <v>591</v>
      </c>
      <c r="F36" s="200"/>
      <c r="G36" s="200"/>
      <c r="H36" s="200"/>
      <c r="I36" s="200"/>
      <c r="J36" s="200"/>
      <c r="K36" s="200"/>
      <c r="L36" s="200"/>
      <c r="M36" s="201"/>
      <c r="N36" s="207">
        <f t="shared" si="0"/>
        <v>17</v>
      </c>
      <c r="O36" s="260" t="str">
        <f>$E$2&amp;"-"&amp;C36&amp;"-"&amp;COUNTIF($C$8:C36,C36)&amp;"_tw"</f>
        <v>0102-10209003-17_tw</v>
      </c>
      <c r="P36" s="321"/>
      <c r="Q36" s="112"/>
    </row>
    <row r="37" spans="2:17">
      <c r="B37" s="4" t="s">
        <v>579</v>
      </c>
      <c r="C37" s="258">
        <f>VLOOKUP(B37,代號!$J:$K,2,0)</f>
        <v>10209001</v>
      </c>
      <c r="D37" s="272" t="s">
        <v>838</v>
      </c>
      <c r="E37" s="191" t="s">
        <v>570</v>
      </c>
      <c r="F37" s="200"/>
      <c r="G37" s="200"/>
      <c r="H37" s="200"/>
      <c r="I37" s="200"/>
      <c r="J37" s="200"/>
      <c r="K37" s="200"/>
      <c r="L37" s="200"/>
      <c r="M37" s="201"/>
      <c r="N37" s="207">
        <f t="shared" si="0"/>
        <v>2</v>
      </c>
      <c r="O37" s="260" t="str">
        <f>$E$2&amp;"-"&amp;C37&amp;"-0"&amp;COUNTIF($C$8:C37,C37)&amp;"_tw"</f>
        <v>0102-10209001-09_tw</v>
      </c>
      <c r="P37" s="321"/>
      <c r="Q37" s="112"/>
    </row>
    <row r="38" spans="2:17">
      <c r="B38" s="4" t="s">
        <v>633</v>
      </c>
      <c r="C38" s="258"/>
      <c r="D38" s="270"/>
      <c r="E38" s="191" t="s">
        <v>637</v>
      </c>
      <c r="F38" s="200"/>
      <c r="G38" s="200"/>
      <c r="H38" s="200"/>
      <c r="I38" s="200"/>
      <c r="J38" s="200"/>
      <c r="K38" s="200"/>
      <c r="L38" s="200"/>
      <c r="M38" s="201"/>
      <c r="N38" s="207">
        <f t="shared" si="0"/>
        <v>12</v>
      </c>
      <c r="O38" s="260"/>
      <c r="P38" s="321"/>
      <c r="Q38" s="112"/>
    </row>
    <row r="39" spans="2:17">
      <c r="B39" s="4" t="s">
        <v>584</v>
      </c>
      <c r="C39" s="258">
        <f>VLOOKUP(B39,代號!$J:$K,2,0)</f>
        <v>10209003</v>
      </c>
      <c r="D39" s="270"/>
      <c r="E39" s="164" t="s">
        <v>592</v>
      </c>
      <c r="F39" s="200"/>
      <c r="G39" s="200"/>
      <c r="H39" s="200"/>
      <c r="I39" s="200"/>
      <c r="J39" s="200"/>
      <c r="K39" s="200"/>
      <c r="L39" s="200"/>
      <c r="M39" s="201"/>
      <c r="N39" s="207">
        <f t="shared" si="0"/>
        <v>28</v>
      </c>
      <c r="O39" s="260" t="str">
        <f>$E$2&amp;"-"&amp;C39&amp;"-"&amp;COUNTIF($C$8:C39,C39)&amp;"_tw"</f>
        <v>0102-10209003-18_tw</v>
      </c>
      <c r="P39" s="321"/>
      <c r="Q39" s="112"/>
    </row>
    <row r="40" spans="2:17">
      <c r="B40" s="210" t="s">
        <v>532</v>
      </c>
      <c r="C40" s="258">
        <f>VLOOKUP(B40,代號!$J:$K,2,0)</f>
        <v>10209003</v>
      </c>
      <c r="D40" s="270"/>
      <c r="E40" s="164" t="s">
        <v>593</v>
      </c>
      <c r="F40" s="212"/>
      <c r="G40" s="212"/>
      <c r="H40" s="212"/>
      <c r="I40" s="212"/>
      <c r="J40" s="212"/>
      <c r="K40" s="212"/>
      <c r="L40" s="212"/>
      <c r="M40" s="207"/>
      <c r="N40" s="207">
        <f t="shared" si="0"/>
        <v>12</v>
      </c>
      <c r="O40" s="260" t="str">
        <f>$E$2&amp;"-"&amp;C40&amp;"-"&amp;COUNTIF($C$8:C40,C40)&amp;"_tw"</f>
        <v>0102-10209003-19_tw</v>
      </c>
      <c r="P40" s="321"/>
      <c r="Q40" s="112"/>
    </row>
    <row r="41" spans="2:17">
      <c r="B41" s="210" t="s">
        <v>60</v>
      </c>
      <c r="C41" s="258">
        <f>VLOOKUP(B41,代號!$J:$K,2,0)</f>
        <v>10209001</v>
      </c>
      <c r="D41" s="272" t="s">
        <v>839</v>
      </c>
      <c r="E41" s="213" t="s">
        <v>638</v>
      </c>
      <c r="F41" s="212"/>
      <c r="G41" s="212"/>
      <c r="H41" s="212"/>
      <c r="I41" s="212"/>
      <c r="J41" s="212"/>
      <c r="K41" s="212"/>
      <c r="L41" s="212"/>
      <c r="M41" s="207"/>
      <c r="N41" s="207">
        <f t="shared" si="0"/>
        <v>5</v>
      </c>
      <c r="O41" s="260" t="str">
        <f>$E$2&amp;"-"&amp;C41&amp;"-"&amp;COUNTIF($C$8:C41,C41)&amp;"_tw"</f>
        <v>0102-10209001-10_tw</v>
      </c>
      <c r="P41" s="321"/>
      <c r="Q41" s="112"/>
    </row>
    <row r="42" spans="2:17" ht="30.75" customHeight="1">
      <c r="B42" s="214" t="s">
        <v>534</v>
      </c>
      <c r="C42" s="258"/>
      <c r="D42" s="270"/>
      <c r="E42" s="348" t="s">
        <v>594</v>
      </c>
      <c r="F42" s="349"/>
      <c r="G42" s="349"/>
      <c r="H42" s="349"/>
      <c r="I42" s="349"/>
      <c r="J42" s="349"/>
      <c r="K42" s="349"/>
      <c r="L42" s="349"/>
      <c r="M42" s="350"/>
      <c r="N42" s="207"/>
      <c r="O42" s="260"/>
      <c r="P42" s="321"/>
      <c r="Q42" s="112"/>
    </row>
    <row r="43" spans="2:17">
      <c r="B43" s="210" t="s">
        <v>58</v>
      </c>
      <c r="C43" s="258"/>
      <c r="D43" s="270"/>
      <c r="E43" s="213" t="s">
        <v>595</v>
      </c>
      <c r="F43" s="212"/>
      <c r="G43" s="212"/>
      <c r="H43" s="212"/>
      <c r="I43" s="212"/>
      <c r="J43" s="212"/>
      <c r="K43" s="212"/>
      <c r="L43" s="212"/>
      <c r="M43" s="207"/>
      <c r="N43" s="207">
        <f t="shared" si="0"/>
        <v>36</v>
      </c>
      <c r="O43" s="260"/>
      <c r="P43" s="321"/>
      <c r="Q43" s="112"/>
    </row>
    <row r="44" spans="2:17">
      <c r="B44" s="231" t="s">
        <v>714</v>
      </c>
      <c r="C44" s="258">
        <v>10209001</v>
      </c>
      <c r="D44" s="272" t="s">
        <v>840</v>
      </c>
      <c r="E44" s="230" t="s">
        <v>719</v>
      </c>
      <c r="F44" s="212"/>
      <c r="G44" s="212"/>
      <c r="H44" s="212"/>
      <c r="I44" s="212"/>
      <c r="J44" s="212"/>
      <c r="K44" s="212"/>
      <c r="L44" s="212"/>
      <c r="M44" s="207"/>
      <c r="N44" s="207">
        <f t="shared" si="0"/>
        <v>21</v>
      </c>
      <c r="O44" s="260" t="str">
        <f>$E$2&amp;"-"&amp;C44&amp;"-"&amp;COUNTIF($C$8:C44,C44)&amp;"_tw"</f>
        <v>0102-10209001-11_tw</v>
      </c>
      <c r="P44" s="321"/>
      <c r="Q44" s="112"/>
    </row>
    <row r="45" spans="2:17">
      <c r="B45" s="210" t="s">
        <v>60</v>
      </c>
      <c r="C45" s="258">
        <f>VLOOKUP(B45,代號!$J:$K,2,0)</f>
        <v>10209001</v>
      </c>
      <c r="D45" s="272" t="s">
        <v>839</v>
      </c>
      <c r="E45" s="213" t="s">
        <v>596</v>
      </c>
      <c r="F45" s="212"/>
      <c r="G45" s="212"/>
      <c r="H45" s="212"/>
      <c r="I45" s="212"/>
      <c r="J45" s="212"/>
      <c r="K45" s="212"/>
      <c r="L45" s="212"/>
      <c r="M45" s="207"/>
      <c r="N45" s="207">
        <f t="shared" si="0"/>
        <v>13</v>
      </c>
      <c r="O45" s="260" t="str">
        <f>$E$2&amp;"-"&amp;C45&amp;"-"&amp;COUNTIF($C$8:C45,C45)&amp;"_tw"</f>
        <v>0102-10209001-12_tw</v>
      </c>
      <c r="P45" s="321"/>
      <c r="Q45" s="112"/>
    </row>
    <row r="46" spans="2:17">
      <c r="B46" s="210" t="s">
        <v>532</v>
      </c>
      <c r="C46" s="258">
        <f>VLOOKUP(B46,代號!$J:$K,2,0)</f>
        <v>10209003</v>
      </c>
      <c r="D46" s="270"/>
      <c r="E46" s="164" t="s">
        <v>383</v>
      </c>
      <c r="F46" s="212"/>
      <c r="G46" s="212"/>
      <c r="H46" s="212"/>
      <c r="I46" s="212"/>
      <c r="J46" s="212"/>
      <c r="K46" s="212"/>
      <c r="L46" s="212"/>
      <c r="M46" s="207"/>
      <c r="N46" s="207">
        <f t="shared" si="0"/>
        <v>20</v>
      </c>
      <c r="O46" s="260" t="str">
        <f>$E$2&amp;"-"&amp;C46&amp;"-"&amp;COUNTIF($C$8:C46,C46)&amp;"_tw"</f>
        <v>0102-10209003-20_tw</v>
      </c>
      <c r="P46" s="321"/>
      <c r="Q46" s="112"/>
    </row>
    <row r="47" spans="2:17">
      <c r="B47" s="210" t="s">
        <v>60</v>
      </c>
      <c r="C47" s="258">
        <f>VLOOKUP(B47,代號!$J:$K,2,0)</f>
        <v>10209001</v>
      </c>
      <c r="D47" s="272" t="s">
        <v>841</v>
      </c>
      <c r="E47" s="213" t="s">
        <v>597</v>
      </c>
      <c r="F47" s="212"/>
      <c r="G47" s="212"/>
      <c r="H47" s="212"/>
      <c r="I47" s="212"/>
      <c r="J47" s="212"/>
      <c r="K47" s="212"/>
      <c r="L47" s="212"/>
      <c r="M47" s="207"/>
      <c r="N47" s="207">
        <f t="shared" si="0"/>
        <v>8</v>
      </c>
      <c r="O47" s="260" t="str">
        <f>$E$2&amp;"-"&amp;C47&amp;"-"&amp;COUNTIF($C$8:C47,C47)&amp;"_tw"</f>
        <v>0102-10209001-13_tw</v>
      </c>
      <c r="P47" s="321"/>
      <c r="Q47" s="112"/>
    </row>
    <row r="48" spans="2:17">
      <c r="B48" s="210" t="s">
        <v>532</v>
      </c>
      <c r="C48" s="258">
        <f>VLOOKUP(B48,代號!$J:$K,2,0)</f>
        <v>10209003</v>
      </c>
      <c r="D48" s="270"/>
      <c r="E48" s="213" t="s">
        <v>598</v>
      </c>
      <c r="F48" s="212"/>
      <c r="G48" s="212"/>
      <c r="H48" s="212"/>
      <c r="I48" s="212"/>
      <c r="J48" s="212"/>
      <c r="K48" s="212"/>
      <c r="L48" s="212"/>
      <c r="M48" s="207"/>
      <c r="N48" s="207">
        <f t="shared" si="0"/>
        <v>11</v>
      </c>
      <c r="O48" s="260" t="str">
        <f>$E$2&amp;"-"&amp;C48&amp;"-"&amp;COUNTIF($C$8:C48,C48)&amp;"_tw"</f>
        <v>0102-10209003-21_tw</v>
      </c>
      <c r="P48" s="321"/>
      <c r="Q48" s="112"/>
    </row>
    <row r="49" spans="2:17">
      <c r="B49" s="210" t="s">
        <v>58</v>
      </c>
      <c r="C49" s="258"/>
      <c r="D49" s="270"/>
      <c r="E49" s="213" t="s">
        <v>599</v>
      </c>
      <c r="F49" s="212"/>
      <c r="G49" s="212"/>
      <c r="H49" s="212"/>
      <c r="I49" s="212"/>
      <c r="J49" s="212"/>
      <c r="K49" s="212"/>
      <c r="L49" s="212"/>
      <c r="M49" s="207"/>
      <c r="N49" s="207">
        <f t="shared" si="0"/>
        <v>23</v>
      </c>
      <c r="O49" s="260"/>
      <c r="P49" s="321"/>
      <c r="Q49" s="112"/>
    </row>
    <row r="50" spans="2:17">
      <c r="B50" s="214" t="s">
        <v>534</v>
      </c>
      <c r="C50" s="258"/>
      <c r="D50" s="270"/>
      <c r="E50" s="348" t="s">
        <v>600</v>
      </c>
      <c r="F50" s="349"/>
      <c r="G50" s="349"/>
      <c r="H50" s="349"/>
      <c r="I50" s="349"/>
      <c r="J50" s="349"/>
      <c r="K50" s="349"/>
      <c r="L50" s="349"/>
      <c r="M50" s="350"/>
      <c r="N50" s="207"/>
      <c r="O50" s="260"/>
      <c r="P50" s="321"/>
      <c r="Q50" s="112"/>
    </row>
    <row r="51" spans="2:17">
      <c r="B51" s="210" t="s">
        <v>694</v>
      </c>
      <c r="C51" s="258">
        <f>VLOOKUP(B51,代號!$J:$K,2,0)</f>
        <v>10209001</v>
      </c>
      <c r="D51" s="272" t="s">
        <v>842</v>
      </c>
      <c r="E51" s="213" t="s">
        <v>601</v>
      </c>
      <c r="F51" s="212"/>
      <c r="G51" s="212"/>
      <c r="H51" s="212"/>
      <c r="I51" s="212"/>
      <c r="J51" s="212"/>
      <c r="K51" s="212"/>
      <c r="L51" s="212"/>
      <c r="M51" s="207"/>
      <c r="N51" s="207">
        <f t="shared" si="0"/>
        <v>17</v>
      </c>
      <c r="O51" s="260" t="str">
        <f>$E$2&amp;"-"&amp;C51&amp;"-"&amp;COUNTIF($C$8:C51,C51)&amp;"_tw"</f>
        <v>0102-10209001-14_tw</v>
      </c>
      <c r="P51" s="321"/>
      <c r="Q51" s="112"/>
    </row>
    <row r="52" spans="2:17">
      <c r="B52" s="210" t="s">
        <v>532</v>
      </c>
      <c r="C52" s="258">
        <f>VLOOKUP(B52,代號!$J:$K,2,0)</f>
        <v>10209003</v>
      </c>
      <c r="D52" s="270"/>
      <c r="E52" s="213" t="s">
        <v>602</v>
      </c>
      <c r="F52" s="212"/>
      <c r="G52" s="212"/>
      <c r="H52" s="212"/>
      <c r="I52" s="212"/>
      <c r="J52" s="212"/>
      <c r="K52" s="212"/>
      <c r="L52" s="212"/>
      <c r="M52" s="207"/>
      <c r="N52" s="207">
        <f t="shared" si="0"/>
        <v>12</v>
      </c>
      <c r="O52" s="260" t="str">
        <f>$E$2&amp;"-"&amp;C52&amp;"-"&amp;COUNTIF($C$8:C52,C52)&amp;"_tw"</f>
        <v>0102-10209003-22_tw</v>
      </c>
      <c r="P52" s="321"/>
      <c r="Q52" s="112"/>
    </row>
    <row r="53" spans="2:17">
      <c r="B53" s="210" t="s">
        <v>532</v>
      </c>
      <c r="C53" s="258">
        <f>VLOOKUP(B53,代號!$J:$K,2,0)</f>
        <v>10209003</v>
      </c>
      <c r="D53" s="270"/>
      <c r="E53" s="213" t="s">
        <v>603</v>
      </c>
      <c r="F53" s="212"/>
      <c r="G53" s="212"/>
      <c r="H53" s="212"/>
      <c r="I53" s="212"/>
      <c r="J53" s="212"/>
      <c r="K53" s="212"/>
      <c r="L53" s="212"/>
      <c r="M53" s="207"/>
      <c r="N53" s="207">
        <f t="shared" si="0"/>
        <v>7</v>
      </c>
      <c r="O53" s="260" t="str">
        <f>$E$2&amp;"-"&amp;C53&amp;"-"&amp;COUNTIF($C$8:C53,C53)&amp;"_tw"</f>
        <v>0102-10209003-23_tw</v>
      </c>
      <c r="P53" s="321"/>
      <c r="Q53" s="112"/>
    </row>
    <row r="54" spans="2:17">
      <c r="B54" s="214" t="s">
        <v>534</v>
      </c>
      <c r="C54" s="258"/>
      <c r="D54" s="270"/>
      <c r="E54" s="348" t="s">
        <v>604</v>
      </c>
      <c r="F54" s="349"/>
      <c r="G54" s="349"/>
      <c r="H54" s="349"/>
      <c r="I54" s="349"/>
      <c r="J54" s="349"/>
      <c r="K54" s="349"/>
      <c r="L54" s="349"/>
      <c r="M54" s="350"/>
      <c r="N54" s="207"/>
      <c r="O54" s="260"/>
      <c r="P54" s="321"/>
      <c r="Q54" s="112"/>
    </row>
    <row r="55" spans="2:17">
      <c r="B55" s="210" t="s">
        <v>60</v>
      </c>
      <c r="C55" s="258">
        <f>VLOOKUP(B55,代號!$J:$K,2,0)</f>
        <v>10209001</v>
      </c>
      <c r="D55" s="272" t="s">
        <v>842</v>
      </c>
      <c r="E55" s="213" t="s">
        <v>605</v>
      </c>
      <c r="F55" s="212"/>
      <c r="G55" s="212"/>
      <c r="H55" s="212"/>
      <c r="I55" s="212"/>
      <c r="J55" s="212"/>
      <c r="K55" s="212"/>
      <c r="L55" s="212"/>
      <c r="M55" s="207"/>
      <c r="N55" s="207">
        <f t="shared" si="0"/>
        <v>8</v>
      </c>
      <c r="O55" s="260" t="str">
        <f>$E$2&amp;"-"&amp;C55&amp;"-"&amp;COUNTIF($C$8:C55,C55)&amp;"_tw"</f>
        <v>0102-10209001-15_tw</v>
      </c>
      <c r="P55" s="321"/>
      <c r="Q55" s="112"/>
    </row>
    <row r="56" spans="2:17">
      <c r="B56" s="210" t="s">
        <v>532</v>
      </c>
      <c r="C56" s="258">
        <f>VLOOKUP(B56,代號!$J:$K,2,0)</f>
        <v>10209003</v>
      </c>
      <c r="D56" s="270"/>
      <c r="E56" s="203" t="s">
        <v>642</v>
      </c>
      <c r="F56" s="212"/>
      <c r="G56" s="212"/>
      <c r="H56" s="212"/>
      <c r="I56" s="212"/>
      <c r="J56" s="212"/>
      <c r="K56" s="212"/>
      <c r="L56" s="212"/>
      <c r="M56" s="207"/>
      <c r="N56" s="207">
        <f t="shared" si="0"/>
        <v>19</v>
      </c>
      <c r="O56" s="260" t="str">
        <f>$E$2&amp;"-"&amp;C56&amp;"-"&amp;COUNTIF($C$8:C56,C56)&amp;"_tw"</f>
        <v>0102-10209003-24_tw</v>
      </c>
      <c r="P56" s="321"/>
      <c r="Q56" s="112"/>
    </row>
  </sheetData>
  <autoFilter ref="B5:Q56">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7">
    <mergeCell ref="E50:M50"/>
    <mergeCell ref="E54:M54"/>
    <mergeCell ref="E4:N4"/>
    <mergeCell ref="E5:M5"/>
    <mergeCell ref="E33:M33"/>
    <mergeCell ref="E24:M24"/>
    <mergeCell ref="E42:M42"/>
  </mergeCells>
  <phoneticPr fontId="6" type="noConversion"/>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D9 D12 D14 D19 D21 D26 D30 D33 D37 D41 D44:D45 D47 D51 D55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Normal="100" workbookViewId="0">
      <selection activeCell="I27" sqref="I27"/>
    </sheetView>
  </sheetViews>
  <sheetFormatPr defaultColWidth="9.140625" defaultRowHeight="15.75"/>
  <cols>
    <col min="1" max="1" width="9.140625" style="66"/>
    <col min="2" max="2" width="9.42578125" style="66" bestFit="1" customWidth="1"/>
    <col min="3" max="3" width="10.42578125" style="66" bestFit="1" customWidth="1"/>
    <col min="4" max="4" width="10.85546875" style="66" customWidth="1"/>
    <col min="5" max="16384" width="9.140625" style="66"/>
  </cols>
  <sheetData>
    <row r="1" spans="1:9" ht="16.5">
      <c r="A1" s="67"/>
      <c r="B1" s="68" t="s">
        <v>77</v>
      </c>
      <c r="C1" s="68" t="s">
        <v>109</v>
      </c>
      <c r="D1" s="69" t="s">
        <v>69</v>
      </c>
      <c r="E1" s="61" t="s">
        <v>133</v>
      </c>
      <c r="F1" s="70"/>
      <c r="G1" s="69"/>
      <c r="H1" s="67"/>
      <c r="I1" s="67"/>
    </row>
    <row r="2" spans="1:9">
      <c r="A2" s="67"/>
      <c r="B2" s="72" t="s">
        <v>0</v>
      </c>
      <c r="C2" s="357" t="s">
        <v>77</v>
      </c>
      <c r="D2" s="357"/>
      <c r="E2" s="357"/>
      <c r="F2" s="69"/>
      <c r="G2" s="67"/>
      <c r="H2" s="67"/>
      <c r="I2" s="67"/>
    </row>
    <row r="3" spans="1:9">
      <c r="A3" s="67"/>
      <c r="B3" s="72" t="s">
        <v>110</v>
      </c>
      <c r="C3" s="358"/>
      <c r="D3" s="358"/>
      <c r="E3" s="358"/>
      <c r="F3" s="69"/>
      <c r="G3" s="67"/>
      <c r="H3" s="67"/>
      <c r="I3" s="67"/>
    </row>
    <row r="4" spans="1:9">
      <c r="A4" s="67"/>
      <c r="B4" s="49" t="s">
        <v>112</v>
      </c>
      <c r="C4" s="73"/>
      <c r="D4" s="73"/>
      <c r="E4" s="73"/>
      <c r="F4" s="67"/>
      <c r="G4" s="67"/>
      <c r="H4" s="67"/>
      <c r="I4" s="67"/>
    </row>
    <row r="5" spans="1:9">
      <c r="A5" s="67"/>
      <c r="B5" s="72" t="s">
        <v>111</v>
      </c>
      <c r="C5" s="358"/>
      <c r="D5" s="358"/>
      <c r="E5" s="358"/>
      <c r="F5" s="67"/>
      <c r="G5" s="67"/>
      <c r="H5" s="67"/>
      <c r="I5" s="67"/>
    </row>
    <row r="6" spans="1:9">
      <c r="A6" s="67"/>
      <c r="B6" s="72" t="s">
        <v>144</v>
      </c>
      <c r="C6" s="73"/>
      <c r="D6" s="67"/>
      <c r="E6" s="67"/>
      <c r="F6" s="71"/>
      <c r="G6" s="67"/>
      <c r="H6" s="67"/>
      <c r="I6" s="67"/>
    </row>
    <row r="7" spans="1:9">
      <c r="A7" s="67"/>
      <c r="B7" s="72" t="s">
        <v>145</v>
      </c>
      <c r="C7" s="73"/>
      <c r="D7" s="67"/>
      <c r="E7" s="67"/>
      <c r="F7" s="67"/>
      <c r="G7" s="67"/>
      <c r="H7" s="67"/>
      <c r="I7" s="67"/>
    </row>
    <row r="8" spans="1:9">
      <c r="A8" s="67"/>
      <c r="E8" s="67"/>
      <c r="F8" s="67"/>
      <c r="G8" s="67"/>
      <c r="H8" s="67"/>
      <c r="I8" s="67"/>
    </row>
    <row r="9" spans="1:9">
      <c r="A9" s="67"/>
      <c r="B9" s="66" t="s">
        <v>204</v>
      </c>
      <c r="E9" s="67"/>
      <c r="F9" s="67"/>
      <c r="G9" s="67"/>
      <c r="H9" s="67"/>
      <c r="I9" s="67"/>
    </row>
    <row r="10" spans="1:9">
      <c r="A10" s="67"/>
      <c r="B10" s="66" t="s">
        <v>226</v>
      </c>
      <c r="E10" s="67"/>
      <c r="F10" s="67"/>
      <c r="G10" s="67"/>
      <c r="H10" s="67"/>
      <c r="I10" s="67"/>
    </row>
    <row r="11" spans="1:9">
      <c r="A11" s="67"/>
      <c r="E11" s="67"/>
      <c r="F11" s="67"/>
      <c r="G11" s="67"/>
      <c r="H11" s="67"/>
      <c r="I11" s="67"/>
    </row>
  </sheetData>
  <mergeCells count="3">
    <mergeCell ref="C2:E2"/>
    <mergeCell ref="C3:E3"/>
    <mergeCell ref="C5:E5"/>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65"/>
  <sheetViews>
    <sheetView workbookViewId="0">
      <pane xSplit="14" ySplit="5" topLeftCell="O18" activePane="bottomRight" state="frozen"/>
      <selection pane="topRight" activeCell="O1" sqref="O1"/>
      <selection pane="bottomLeft" activeCell="A6" sqref="A6"/>
      <selection pane="bottomRight" activeCell="D41" sqref="D41"/>
    </sheetView>
  </sheetViews>
  <sheetFormatPr defaultColWidth="9.140625" defaultRowHeight="15.75"/>
  <cols>
    <col min="1" max="1" width="6.85546875" style="2" customWidth="1"/>
    <col min="2" max="2" width="10" style="2" customWidth="1"/>
    <col min="3" max="3" width="10" style="274" customWidth="1"/>
    <col min="4" max="4" width="16.5703125" style="112" customWidth="1"/>
    <col min="5" max="5" width="12.140625" style="2" customWidth="1"/>
    <col min="6" max="6" width="11.42578125" style="2" customWidth="1"/>
    <col min="7" max="7" width="12.28515625" style="2" customWidth="1"/>
    <col min="8" max="8" width="9.140625" style="2"/>
    <col min="9" max="9" width="32.5703125" style="2" customWidth="1"/>
    <col min="10" max="13" width="6.5703125" style="2" customWidth="1"/>
    <col min="14" max="14" width="7.140625" style="2" customWidth="1"/>
    <col min="15" max="15" width="21.5703125" style="112" customWidth="1"/>
    <col min="16" max="16" width="25.42578125" style="112" customWidth="1"/>
    <col min="17" max="17" width="13.140625" style="113" customWidth="1"/>
    <col min="18" max="18" width="9.140625" style="2"/>
    <col min="19" max="19" width="12.85546875" style="2" customWidth="1"/>
    <col min="20" max="20" width="9.140625" style="10"/>
    <col min="21" max="16384" width="9.140625" style="2"/>
  </cols>
  <sheetData>
    <row r="1" spans="2:25" ht="16.5">
      <c r="B1" s="48" t="s">
        <v>96</v>
      </c>
      <c r="C1" s="266"/>
      <c r="D1" s="288"/>
      <c r="E1" s="48" t="s">
        <v>639</v>
      </c>
      <c r="F1" s="2" t="s">
        <v>69</v>
      </c>
      <c r="G1" s="52">
        <v>20000104</v>
      </c>
      <c r="H1" s="53"/>
      <c r="I1" s="5"/>
      <c r="N1" s="107"/>
      <c r="O1" s="311"/>
      <c r="S1" s="7" t="s">
        <v>14</v>
      </c>
      <c r="T1" s="12" t="s">
        <v>59</v>
      </c>
    </row>
    <row r="2" spans="2:25">
      <c r="B2" s="1" t="s">
        <v>0</v>
      </c>
      <c r="C2" s="267"/>
      <c r="D2" s="289"/>
      <c r="E2" s="50" t="s">
        <v>820</v>
      </c>
      <c r="F2" s="1" t="s">
        <v>1</v>
      </c>
      <c r="G2" s="18" t="s">
        <v>102</v>
      </c>
      <c r="H2" s="1" t="s">
        <v>2</v>
      </c>
      <c r="I2" s="18" t="s">
        <v>469</v>
      </c>
      <c r="M2" s="116" t="s">
        <v>239</v>
      </c>
      <c r="N2" s="116">
        <f>COUNTA(N6:N96)</f>
        <v>42</v>
      </c>
      <c r="O2" s="311"/>
      <c r="S2" s="6">
        <v>10209001</v>
      </c>
      <c r="T2" s="13" t="s">
        <v>60</v>
      </c>
    </row>
    <row r="3" spans="2:25" ht="15.75" customHeight="1">
      <c r="B3" s="1" t="s">
        <v>3</v>
      </c>
      <c r="C3" s="267"/>
      <c r="D3" s="290"/>
      <c r="E3" s="27" t="s">
        <v>60</v>
      </c>
      <c r="F3" s="28" t="s">
        <v>103</v>
      </c>
      <c r="G3" s="28"/>
      <c r="H3" s="28"/>
      <c r="I3" s="29"/>
      <c r="M3" s="116" t="s">
        <v>240</v>
      </c>
      <c r="N3" s="116">
        <f>SUM(N6:N96)</f>
        <v>776</v>
      </c>
      <c r="O3" s="311"/>
      <c r="S3" s="9">
        <v>10209003</v>
      </c>
      <c r="T3" s="14" t="s">
        <v>64</v>
      </c>
      <c r="U3" s="5"/>
    </row>
    <row r="4" spans="2:25" ht="26.25" customHeight="1">
      <c r="C4" s="268"/>
      <c r="D4" s="291"/>
      <c r="E4" s="342" t="s">
        <v>241</v>
      </c>
      <c r="F4" s="343"/>
      <c r="G4" s="343"/>
      <c r="H4" s="343"/>
      <c r="I4" s="343"/>
      <c r="J4" s="343"/>
      <c r="K4" s="343"/>
      <c r="L4" s="343"/>
      <c r="M4" s="343"/>
      <c r="N4" s="344"/>
      <c r="O4" s="247"/>
      <c r="S4" s="15">
        <v>10209011</v>
      </c>
      <c r="T4" s="108" t="s">
        <v>205</v>
      </c>
    </row>
    <row r="5" spans="2:25" s="112" customFormat="1" ht="13.5">
      <c r="B5" s="314" t="s">
        <v>6</v>
      </c>
      <c r="C5" s="269" t="s">
        <v>810</v>
      </c>
      <c r="D5" s="322" t="s">
        <v>734</v>
      </c>
      <c r="E5" s="345" t="s">
        <v>8</v>
      </c>
      <c r="F5" s="346"/>
      <c r="G5" s="346"/>
      <c r="H5" s="346"/>
      <c r="I5" s="346"/>
      <c r="J5" s="346"/>
      <c r="K5" s="346"/>
      <c r="L5" s="346"/>
      <c r="M5" s="347"/>
      <c r="N5" s="294" t="s">
        <v>68</v>
      </c>
      <c r="O5" s="294" t="s">
        <v>753</v>
      </c>
      <c r="P5" s="294" t="s">
        <v>816</v>
      </c>
      <c r="Q5" s="305" t="s">
        <v>7</v>
      </c>
      <c r="S5" s="262">
        <v>10201000</v>
      </c>
      <c r="T5" s="263" t="s">
        <v>61</v>
      </c>
    </row>
    <row r="6" spans="2:25">
      <c r="B6" s="57" t="s">
        <v>9</v>
      </c>
      <c r="C6" s="258"/>
      <c r="D6" s="258"/>
      <c r="E6" s="58" t="s">
        <v>650</v>
      </c>
      <c r="F6" s="194"/>
      <c r="G6" s="194"/>
      <c r="H6" s="194"/>
      <c r="I6" s="194"/>
      <c r="J6" s="194"/>
      <c r="K6" s="194"/>
      <c r="L6" s="194"/>
      <c r="M6" s="195"/>
      <c r="N6" s="195"/>
      <c r="O6" s="312"/>
      <c r="P6" s="295"/>
      <c r="Q6" s="261" t="s">
        <v>12</v>
      </c>
    </row>
    <row r="7" spans="2:25">
      <c r="B7" s="4" t="s">
        <v>203</v>
      </c>
      <c r="C7" s="258">
        <f>VLOOKUP(B7,代號!$J:$K,2,0)</f>
        <v>10209011</v>
      </c>
      <c r="D7" s="258"/>
      <c r="E7" s="164" t="s">
        <v>216</v>
      </c>
      <c r="F7" s="194"/>
      <c r="G7" s="194"/>
      <c r="H7" s="194"/>
      <c r="I7" s="194"/>
      <c r="J7" s="194"/>
      <c r="K7" s="194"/>
      <c r="L7" s="194"/>
      <c r="M7" s="195"/>
      <c r="N7" s="195">
        <f t="shared" ref="N7:N50" si="0">LEN(E7)</f>
        <v>23</v>
      </c>
      <c r="O7" s="260" t="str">
        <f>$E$2&amp;"-"&amp;C7&amp;"-0"&amp;COUNTIF($C$7:C7,C7)&amp;"_tw"</f>
        <v>0104-10209011-01_tw</v>
      </c>
      <c r="P7" s="310"/>
      <c r="Q7" s="112"/>
    </row>
    <row r="8" spans="2:25">
      <c r="B8" s="4" t="s">
        <v>13</v>
      </c>
      <c r="C8" s="258">
        <f>VLOOKUP(B8,代號!$J:$K,2,0)</f>
        <v>10209001</v>
      </c>
      <c r="D8" s="272" t="s">
        <v>836</v>
      </c>
      <c r="E8" s="164" t="s">
        <v>217</v>
      </c>
      <c r="F8" s="194"/>
      <c r="G8" s="194"/>
      <c r="H8" s="194"/>
      <c r="I8" s="194"/>
      <c r="J8" s="194"/>
      <c r="K8" s="194"/>
      <c r="L8" s="194"/>
      <c r="M8" s="195"/>
      <c r="N8" s="195">
        <f t="shared" si="0"/>
        <v>4</v>
      </c>
      <c r="O8" s="260" t="str">
        <f>$E$2&amp;"-"&amp;C8&amp;"-0"&amp;COUNTIF($C$8:C8,C8)&amp;"_tw"</f>
        <v>0104-10209001-01_tw</v>
      </c>
      <c r="P8" s="321"/>
      <c r="Q8" s="112"/>
    </row>
    <row r="9" spans="2:25" s="77" customFormat="1">
      <c r="B9" s="4" t="s">
        <v>203</v>
      </c>
      <c r="C9" s="258">
        <f>VLOOKUP(B9,代號!$J:$K,2,0)</f>
        <v>10209011</v>
      </c>
      <c r="D9" s="258"/>
      <c r="E9" s="191" t="s">
        <v>218</v>
      </c>
      <c r="F9" s="194"/>
      <c r="G9" s="194"/>
      <c r="H9" s="194"/>
      <c r="I9" s="194"/>
      <c r="J9" s="194"/>
      <c r="K9" s="194"/>
      <c r="L9" s="194"/>
      <c r="M9" s="195"/>
      <c r="N9" s="195">
        <f t="shared" si="0"/>
        <v>5</v>
      </c>
      <c r="O9" s="260" t="str">
        <f>$E$2&amp;"-"&amp;C9&amp;"-0"&amp;COUNTIF($C$7:C9,C9)&amp;"_tw"</f>
        <v>0104-10209011-02_tw</v>
      </c>
      <c r="P9" s="296"/>
      <c r="Q9" s="261"/>
      <c r="R9" s="2"/>
      <c r="S9" s="5"/>
      <c r="T9" s="5"/>
      <c r="U9" s="5"/>
      <c r="V9" s="5"/>
      <c r="W9" s="5"/>
    </row>
    <row r="10" spans="2:25">
      <c r="B10" s="4" t="s">
        <v>203</v>
      </c>
      <c r="C10" s="258">
        <f>VLOOKUP(B10,代號!$J:$K,2,0)</f>
        <v>10209011</v>
      </c>
      <c r="D10" s="258"/>
      <c r="E10" s="191" t="s">
        <v>219</v>
      </c>
      <c r="F10" s="194"/>
      <c r="G10" s="194"/>
      <c r="H10" s="194"/>
      <c r="I10" s="194"/>
      <c r="J10" s="194"/>
      <c r="K10" s="194"/>
      <c r="L10" s="194"/>
      <c r="M10" s="195"/>
      <c r="N10" s="195">
        <f t="shared" si="0"/>
        <v>13</v>
      </c>
      <c r="O10" s="260" t="str">
        <f>$E$2&amp;"-"&amp;C10&amp;"-0"&amp;COUNTIF($C$7:C10,C10)&amp;"_tw"</f>
        <v>0104-10209011-03_tw</v>
      </c>
      <c r="P10" s="321"/>
      <c r="Q10" s="112"/>
      <c r="S10" s="111"/>
      <c r="T10" s="110"/>
      <c r="U10" s="110"/>
      <c r="V10" s="5"/>
      <c r="W10" s="5"/>
    </row>
    <row r="11" spans="2:25" s="5" customFormat="1">
      <c r="B11" s="4" t="s">
        <v>103</v>
      </c>
      <c r="C11" s="258">
        <f>VLOOKUP(B11,代號!$J:$K,2,0)</f>
        <v>10209003</v>
      </c>
      <c r="D11" s="258"/>
      <c r="E11" s="191" t="s">
        <v>702</v>
      </c>
      <c r="F11" s="194"/>
      <c r="G11" s="194"/>
      <c r="H11" s="194"/>
      <c r="I11" s="194"/>
      <c r="J11" s="194"/>
      <c r="K11" s="194"/>
      <c r="L11" s="194"/>
      <c r="M11" s="195"/>
      <c r="N11" s="195">
        <f t="shared" si="0"/>
        <v>20</v>
      </c>
      <c r="O11" s="260" t="str">
        <f>$E$2&amp;"-"&amp;C11&amp;"-0"&amp;COUNTIF($C$8:C11,C11)&amp;"_tw"</f>
        <v>0104-10209003-01_tw</v>
      </c>
      <c r="P11" s="295"/>
      <c r="Q11" s="261"/>
      <c r="R11" s="109"/>
      <c r="S11" s="111"/>
      <c r="T11" s="110"/>
      <c r="U11" s="110"/>
      <c r="X11" s="109"/>
      <c r="Y11" s="109"/>
    </row>
    <row r="12" spans="2:25" s="5" customFormat="1">
      <c r="B12" s="4" t="s">
        <v>203</v>
      </c>
      <c r="C12" s="258">
        <f>VLOOKUP(B12,代號!$J:$K,2,0)</f>
        <v>10209011</v>
      </c>
      <c r="D12" s="258"/>
      <c r="E12" s="191" t="s">
        <v>643</v>
      </c>
      <c r="F12" s="194"/>
      <c r="G12" s="194"/>
      <c r="H12" s="194"/>
      <c r="I12" s="194"/>
      <c r="J12" s="194"/>
      <c r="K12" s="194"/>
      <c r="L12" s="194"/>
      <c r="M12" s="195"/>
      <c r="N12" s="195">
        <f t="shared" si="0"/>
        <v>18</v>
      </c>
      <c r="O12" s="260" t="str">
        <f>$E$2&amp;"-"&amp;C12&amp;"-0"&amp;COUNTIF($C$7:C12,C12)&amp;"_tw"</f>
        <v>0104-10209011-04_tw</v>
      </c>
      <c r="P12" s="296"/>
      <c r="Q12" s="261"/>
      <c r="R12" s="109"/>
      <c r="S12" s="111"/>
      <c r="T12" s="110"/>
      <c r="U12" s="110"/>
      <c r="X12" s="109"/>
      <c r="Y12" s="109"/>
    </row>
    <row r="13" spans="2:25">
      <c r="B13" s="232" t="s">
        <v>714</v>
      </c>
      <c r="C13" s="258">
        <v>10209001</v>
      </c>
      <c r="D13" s="272" t="s">
        <v>830</v>
      </c>
      <c r="E13" s="98" t="s">
        <v>720</v>
      </c>
      <c r="F13" s="194"/>
      <c r="G13" s="194"/>
      <c r="H13" s="194"/>
      <c r="I13" s="194"/>
      <c r="J13" s="194"/>
      <c r="K13" s="194"/>
      <c r="L13" s="194"/>
      <c r="M13" s="195"/>
      <c r="N13" s="195">
        <f t="shared" si="0"/>
        <v>17</v>
      </c>
      <c r="O13" s="260" t="str">
        <f>$E$2&amp;"-"&amp;C13&amp;"-0"&amp;COUNTIF($C$8:C13,C13)&amp;"_tw"</f>
        <v>0104-10209001-02_tw</v>
      </c>
      <c r="P13" s="296"/>
      <c r="Q13" s="261"/>
      <c r="R13" s="96"/>
      <c r="S13" s="111"/>
      <c r="T13" s="110"/>
      <c r="U13" s="110"/>
      <c r="V13" s="5"/>
      <c r="W13" s="5"/>
      <c r="X13" s="96"/>
      <c r="Y13" s="96"/>
    </row>
    <row r="14" spans="2:25">
      <c r="B14" s="4" t="s">
        <v>13</v>
      </c>
      <c r="C14" s="258">
        <f>VLOOKUP(B14,代號!$J:$K,2,0)</f>
        <v>10209001</v>
      </c>
      <c r="D14" s="272" t="s">
        <v>826</v>
      </c>
      <c r="E14" s="191" t="s">
        <v>220</v>
      </c>
      <c r="F14" s="194"/>
      <c r="G14" s="194"/>
      <c r="H14" s="194"/>
      <c r="I14" s="194"/>
      <c r="J14" s="194"/>
      <c r="K14" s="194"/>
      <c r="L14" s="194"/>
      <c r="M14" s="195"/>
      <c r="N14" s="195">
        <f>LEN(E14)</f>
        <v>11</v>
      </c>
      <c r="O14" s="260" t="str">
        <f>$E$2&amp;"-"&amp;C14&amp;"-0"&amp;COUNTIF($C$8:C14,C14)&amp;"_tw"</f>
        <v>0104-10209001-03_tw</v>
      </c>
      <c r="P14" s="296"/>
      <c r="Q14" s="261"/>
      <c r="R14" s="96"/>
      <c r="S14" s="185"/>
      <c r="T14" s="110"/>
      <c r="U14" s="110"/>
      <c r="V14" s="5"/>
      <c r="W14" s="5"/>
      <c r="X14" s="96"/>
      <c r="Y14" s="96"/>
    </row>
    <row r="15" spans="2:25">
      <c r="B15" s="4" t="s">
        <v>203</v>
      </c>
      <c r="C15" s="258">
        <f>VLOOKUP(B15,代號!$J:$K,2,0)</f>
        <v>10209011</v>
      </c>
      <c r="D15" s="258"/>
      <c r="E15" s="191" t="s">
        <v>245</v>
      </c>
      <c r="F15" s="194"/>
      <c r="G15" s="194"/>
      <c r="H15" s="194"/>
      <c r="I15" s="194"/>
      <c r="J15" s="194"/>
      <c r="K15" s="194"/>
      <c r="L15" s="194"/>
      <c r="M15" s="195"/>
      <c r="N15" s="195">
        <f>LEN(E15)</f>
        <v>19</v>
      </c>
      <c r="O15" s="260" t="str">
        <f>$E$2&amp;"-"&amp;C15&amp;"-0"&amp;COUNTIF($C$7:C15,C15)&amp;"_tw"</f>
        <v>0104-10209011-05_tw</v>
      </c>
      <c r="P15" s="296"/>
      <c r="Q15" s="261"/>
      <c r="R15" s="96"/>
      <c r="S15" s="96"/>
      <c r="T15" s="110"/>
      <c r="U15" s="110"/>
      <c r="V15" s="5"/>
      <c r="W15" s="5"/>
      <c r="X15" s="96"/>
      <c r="Y15" s="96"/>
    </row>
    <row r="16" spans="2:25">
      <c r="B16" s="4" t="s">
        <v>103</v>
      </c>
      <c r="C16" s="258">
        <f>VLOOKUP(B16,代號!$J:$K,2,0)</f>
        <v>10209003</v>
      </c>
      <c r="D16" s="258"/>
      <c r="E16" s="191" t="s">
        <v>710</v>
      </c>
      <c r="F16" s="194"/>
      <c r="G16" s="194"/>
      <c r="H16" s="194"/>
      <c r="I16" s="194"/>
      <c r="J16" s="194"/>
      <c r="K16" s="194"/>
      <c r="L16" s="194"/>
      <c r="M16" s="195"/>
      <c r="N16" s="195">
        <f t="shared" si="0"/>
        <v>25</v>
      </c>
      <c r="O16" s="260" t="str">
        <f>$E$2&amp;"-"&amp;C16&amp;"-0"&amp;COUNTIF($C$8:C16,C16)&amp;"_tw"</f>
        <v>0104-10209003-02_tw</v>
      </c>
      <c r="P16" s="296"/>
      <c r="Q16" s="261"/>
      <c r="R16" s="96"/>
      <c r="S16" s="96"/>
      <c r="T16" s="110"/>
      <c r="U16" s="110"/>
      <c r="V16" s="5"/>
      <c r="W16" s="5"/>
      <c r="X16" s="96"/>
      <c r="Y16" s="96"/>
    </row>
    <row r="17" spans="2:25">
      <c r="B17" s="4" t="s">
        <v>103</v>
      </c>
      <c r="C17" s="258">
        <f>VLOOKUP(B17,代號!$J:$K,2,0)</f>
        <v>10209003</v>
      </c>
      <c r="D17" s="258"/>
      <c r="E17" s="191" t="s">
        <v>222</v>
      </c>
      <c r="F17" s="194"/>
      <c r="G17" s="194"/>
      <c r="H17" s="194"/>
      <c r="I17" s="194"/>
      <c r="J17" s="194"/>
      <c r="K17" s="194"/>
      <c r="L17" s="194"/>
      <c r="M17" s="195"/>
      <c r="N17" s="195">
        <f t="shared" si="0"/>
        <v>2</v>
      </c>
      <c r="O17" s="260" t="str">
        <f>$E$2&amp;"-"&amp;C17&amp;"-0"&amp;COUNTIF($C$8:C17,C17)&amp;"_tw"</f>
        <v>0104-10209003-03_tw</v>
      </c>
      <c r="P17" s="296"/>
      <c r="Q17" s="261"/>
      <c r="R17" s="96"/>
      <c r="S17" s="96"/>
      <c r="T17" s="110"/>
      <c r="U17" s="110"/>
      <c r="V17" s="5"/>
      <c r="W17" s="5"/>
      <c r="X17" s="96"/>
      <c r="Y17" s="96"/>
    </row>
    <row r="18" spans="2:25">
      <c r="B18" s="88" t="s">
        <v>484</v>
      </c>
      <c r="C18" s="258"/>
      <c r="D18" s="258"/>
      <c r="E18" s="218" t="s">
        <v>485</v>
      </c>
      <c r="F18" s="219"/>
      <c r="G18" s="219"/>
      <c r="H18" s="219"/>
      <c r="I18" s="219"/>
      <c r="J18" s="219"/>
      <c r="K18" s="219"/>
      <c r="L18" s="219"/>
      <c r="M18" s="220"/>
      <c r="N18" s="195">
        <f>LEN(E18)</f>
        <v>9</v>
      </c>
      <c r="O18" s="260"/>
      <c r="P18" s="296"/>
      <c r="Q18" s="261"/>
      <c r="R18" s="96"/>
      <c r="S18" s="96"/>
      <c r="T18" s="110"/>
      <c r="U18" s="110"/>
      <c r="V18" s="5"/>
      <c r="W18" s="5"/>
      <c r="X18" s="96"/>
      <c r="Y18" s="96"/>
    </row>
    <row r="19" spans="2:25">
      <c r="B19" s="4" t="s">
        <v>104</v>
      </c>
      <c r="C19" s="258"/>
      <c r="D19" s="258"/>
      <c r="E19" s="362" t="s">
        <v>223</v>
      </c>
      <c r="F19" s="363"/>
      <c r="G19" s="363"/>
      <c r="H19" s="363"/>
      <c r="I19" s="363"/>
      <c r="J19" s="363"/>
      <c r="K19" s="363"/>
      <c r="L19" s="363"/>
      <c r="M19" s="364"/>
      <c r="N19" s="195">
        <f t="shared" si="0"/>
        <v>27</v>
      </c>
      <c r="O19" s="260"/>
      <c r="P19" s="296"/>
      <c r="Q19" s="261"/>
      <c r="R19" s="96"/>
      <c r="S19" s="96"/>
      <c r="T19" s="110"/>
      <c r="U19" s="110"/>
      <c r="V19" s="5"/>
      <c r="W19" s="5"/>
      <c r="X19" s="96"/>
      <c r="Y19" s="96"/>
    </row>
    <row r="20" spans="2:25">
      <c r="B20" s="4" t="s">
        <v>13</v>
      </c>
      <c r="C20" s="258">
        <f>VLOOKUP(B20,代號!$J:$K,2,0)</f>
        <v>10209001</v>
      </c>
      <c r="D20" s="272" t="s">
        <v>834</v>
      </c>
      <c r="E20" s="191" t="s">
        <v>224</v>
      </c>
      <c r="F20" s="194"/>
      <c r="G20" s="194"/>
      <c r="H20" s="194"/>
      <c r="I20" s="194"/>
      <c r="J20" s="194"/>
      <c r="K20" s="194"/>
      <c r="L20" s="194"/>
      <c r="M20" s="195"/>
      <c r="N20" s="195">
        <f t="shared" si="0"/>
        <v>10</v>
      </c>
      <c r="O20" s="260" t="str">
        <f>$E$2&amp;"-"&amp;C20&amp;"-0"&amp;COUNTIF($C$8:C20,C20)&amp;"_tw"</f>
        <v>0104-10209001-04_tw</v>
      </c>
      <c r="P20" s="296"/>
      <c r="Q20" s="261"/>
      <c r="R20" s="96"/>
      <c r="S20" s="96"/>
      <c r="T20" s="110"/>
      <c r="U20" s="110"/>
      <c r="V20" s="5"/>
      <c r="W20" s="5"/>
      <c r="X20" s="96"/>
      <c r="Y20" s="96"/>
    </row>
    <row r="21" spans="2:25">
      <c r="B21" s="4" t="s">
        <v>104</v>
      </c>
      <c r="C21" s="258"/>
      <c r="D21" s="258"/>
      <c r="E21" s="191" t="s">
        <v>731</v>
      </c>
      <c r="F21" s="194"/>
      <c r="G21" s="194"/>
      <c r="H21" s="194"/>
      <c r="I21" s="194"/>
      <c r="J21" s="194"/>
      <c r="K21" s="194"/>
      <c r="L21" s="194"/>
      <c r="M21" s="195"/>
      <c r="N21" s="195">
        <f t="shared" si="0"/>
        <v>31</v>
      </c>
      <c r="O21" s="260"/>
      <c r="P21" s="296"/>
      <c r="Q21" s="261"/>
      <c r="R21" s="96"/>
      <c r="S21" s="96"/>
      <c r="T21" s="110"/>
      <c r="U21" s="110"/>
      <c r="V21" s="5"/>
      <c r="W21" s="5"/>
      <c r="X21" s="96"/>
      <c r="Y21" s="96"/>
    </row>
    <row r="22" spans="2:25">
      <c r="B22" s="202" t="s">
        <v>104</v>
      </c>
      <c r="C22" s="258"/>
      <c r="D22" s="258"/>
      <c r="E22" s="359" t="s">
        <v>732</v>
      </c>
      <c r="F22" s="360"/>
      <c r="G22" s="360"/>
      <c r="H22" s="360"/>
      <c r="I22" s="360"/>
      <c r="J22" s="360"/>
      <c r="K22" s="360"/>
      <c r="L22" s="360"/>
      <c r="M22" s="361"/>
      <c r="N22" s="195">
        <f>LEN(E22)</f>
        <v>23</v>
      </c>
      <c r="O22" s="260"/>
      <c r="P22" s="296"/>
      <c r="Q22" s="261"/>
      <c r="R22" s="96"/>
      <c r="S22" s="96"/>
      <c r="T22" s="110"/>
      <c r="U22" s="110"/>
      <c r="V22" s="5"/>
      <c r="W22" s="5"/>
      <c r="X22" s="96"/>
      <c r="Y22" s="96"/>
    </row>
    <row r="23" spans="2:25">
      <c r="B23" s="57" t="s">
        <v>261</v>
      </c>
      <c r="C23" s="258"/>
      <c r="D23" s="258"/>
      <c r="E23" s="98" t="s">
        <v>644</v>
      </c>
      <c r="F23" s="194"/>
      <c r="G23" s="194"/>
      <c r="H23" s="194"/>
      <c r="I23" s="194"/>
      <c r="J23" s="194"/>
      <c r="K23" s="194"/>
      <c r="L23" s="194"/>
      <c r="M23" s="195"/>
      <c r="N23" s="195"/>
      <c r="O23" s="260"/>
      <c r="P23" s="296"/>
      <c r="Q23" s="261"/>
      <c r="R23" s="96"/>
      <c r="S23" s="96"/>
      <c r="T23" s="110"/>
      <c r="U23" s="110"/>
      <c r="V23" s="5"/>
      <c r="W23" s="5"/>
      <c r="X23" s="96"/>
      <c r="Y23" s="96"/>
    </row>
    <row r="24" spans="2:25">
      <c r="B24" s="4" t="s">
        <v>225</v>
      </c>
      <c r="C24" s="258">
        <v>10201000</v>
      </c>
      <c r="D24" s="258"/>
      <c r="E24" s="192" t="s">
        <v>472</v>
      </c>
      <c r="F24" s="194"/>
      <c r="G24" s="194"/>
      <c r="H24" s="194"/>
      <c r="I24" s="194"/>
      <c r="J24" s="194"/>
      <c r="K24" s="194"/>
      <c r="L24" s="194"/>
      <c r="M24" s="195"/>
      <c r="N24" s="195">
        <f t="shared" si="0"/>
        <v>17</v>
      </c>
      <c r="O24" s="260" t="str">
        <f>$E$2&amp;"-"&amp;C24&amp;"-0"&amp;COUNTIF($C$8:C24,C24)&amp;"_tw"</f>
        <v>0104-10201000-01_tw</v>
      </c>
      <c r="P24" s="296"/>
      <c r="Q24" s="261"/>
      <c r="R24" s="96"/>
      <c r="S24" s="96"/>
      <c r="T24" s="110"/>
      <c r="U24" s="110"/>
      <c r="V24" s="5"/>
      <c r="W24" s="5"/>
      <c r="X24" s="96"/>
      <c r="Y24" s="96"/>
    </row>
    <row r="25" spans="2:25" ht="16.5" thickBot="1">
      <c r="B25" s="4" t="s">
        <v>13</v>
      </c>
      <c r="C25" s="258">
        <f>VLOOKUP(B25,代號!$J:$K,2,0)</f>
        <v>10209001</v>
      </c>
      <c r="D25" s="272" t="s">
        <v>832</v>
      </c>
      <c r="E25" s="164" t="s">
        <v>244</v>
      </c>
      <c r="F25" s="194"/>
      <c r="G25" s="194"/>
      <c r="H25" s="194"/>
      <c r="I25" s="194"/>
      <c r="J25" s="194"/>
      <c r="K25" s="194"/>
      <c r="L25" s="194"/>
      <c r="M25" s="195"/>
      <c r="N25" s="195">
        <f t="shared" si="0"/>
        <v>6</v>
      </c>
      <c r="O25" s="260" t="str">
        <f>$E$2&amp;"-"&amp;C25&amp;"-0"&amp;COUNTIF($C$8:C25,C25)&amp;"_tw"</f>
        <v>0104-10209001-05_tw</v>
      </c>
      <c r="P25" s="296"/>
      <c r="Q25" s="261"/>
      <c r="R25" s="96"/>
      <c r="S25" s="96"/>
      <c r="T25" s="110"/>
      <c r="U25" s="110"/>
      <c r="V25" s="5"/>
      <c r="W25" s="5"/>
      <c r="X25" s="96"/>
      <c r="Y25" s="96"/>
    </row>
    <row r="26" spans="2:25" ht="17.25" thickBot="1">
      <c r="B26" s="4" t="s">
        <v>225</v>
      </c>
      <c r="C26" s="258">
        <v>10201000</v>
      </c>
      <c r="D26" s="258"/>
      <c r="E26" s="184" t="s">
        <v>452</v>
      </c>
      <c r="F26" s="194"/>
      <c r="G26" s="194"/>
      <c r="H26" s="194"/>
      <c r="I26" s="194"/>
      <c r="J26" s="194"/>
      <c r="K26" s="194"/>
      <c r="L26" s="194"/>
      <c r="M26" s="195"/>
      <c r="N26" s="195">
        <f t="shared" si="0"/>
        <v>13</v>
      </c>
      <c r="O26" s="260" t="str">
        <f>$E$2&amp;"-"&amp;C26&amp;"-0"&amp;COUNTIF($C$8:C26,C26)&amp;"_tw"</f>
        <v>0104-10201000-02_tw</v>
      </c>
      <c r="P26" s="296"/>
      <c r="Q26" s="261"/>
      <c r="R26" s="96"/>
      <c r="S26" s="96"/>
      <c r="T26" s="110"/>
      <c r="U26" s="110"/>
      <c r="V26" s="5"/>
      <c r="W26" s="5"/>
      <c r="X26" s="96"/>
      <c r="Y26" s="96"/>
    </row>
    <row r="27" spans="2:25">
      <c r="B27" s="4" t="s">
        <v>13</v>
      </c>
      <c r="C27" s="258">
        <f>VLOOKUP(B27,代號!$J:$K,2,0)</f>
        <v>10209001</v>
      </c>
      <c r="D27" s="272" t="s">
        <v>826</v>
      </c>
      <c r="E27" s="164" t="s">
        <v>453</v>
      </c>
      <c r="F27" s="194"/>
      <c r="G27" s="194"/>
      <c r="H27" s="194"/>
      <c r="I27" s="194"/>
      <c r="J27" s="194"/>
      <c r="K27" s="194"/>
      <c r="L27" s="194"/>
      <c r="M27" s="195"/>
      <c r="N27" s="195">
        <f t="shared" si="0"/>
        <v>25</v>
      </c>
      <c r="O27" s="260" t="str">
        <f>$E$2&amp;"-"&amp;C27&amp;"-0"&amp;COUNTIF($C$8:C27,C27)&amp;"_tw"</f>
        <v>0104-10209001-06_tw</v>
      </c>
      <c r="P27" s="296"/>
      <c r="Q27" s="261"/>
      <c r="R27" s="96"/>
      <c r="S27" s="96"/>
      <c r="T27" s="110"/>
      <c r="U27" s="110"/>
      <c r="V27" s="5"/>
      <c r="W27" s="5"/>
      <c r="X27" s="96"/>
      <c r="Y27" s="96"/>
    </row>
    <row r="28" spans="2:25">
      <c r="B28" s="4" t="s">
        <v>225</v>
      </c>
      <c r="C28" s="258">
        <v>10201000</v>
      </c>
      <c r="D28" s="258" t="s">
        <v>860</v>
      </c>
      <c r="E28" s="164" t="s">
        <v>454</v>
      </c>
      <c r="F28" s="194"/>
      <c r="G28" s="194"/>
      <c r="H28" s="194"/>
      <c r="I28" s="194"/>
      <c r="J28" s="194"/>
      <c r="K28" s="194"/>
      <c r="L28" s="194"/>
      <c r="M28" s="195"/>
      <c r="N28" s="195">
        <f t="shared" si="0"/>
        <v>23</v>
      </c>
      <c r="O28" s="260" t="str">
        <f>$E$2&amp;"-"&amp;C28&amp;"-0"&amp;COUNTIF($C$8:C28,C28)&amp;"_tw"</f>
        <v>0104-10201000-03_tw</v>
      </c>
      <c r="P28" s="296"/>
      <c r="Q28" s="261"/>
      <c r="R28" s="96"/>
      <c r="S28" s="96"/>
      <c r="T28" s="110"/>
      <c r="U28" s="110"/>
      <c r="V28" s="5"/>
      <c r="W28" s="5"/>
      <c r="X28" s="96"/>
      <c r="Y28" s="96"/>
    </row>
    <row r="29" spans="2:25">
      <c r="B29" s="4" t="s">
        <v>225</v>
      </c>
      <c r="C29" s="258">
        <v>10201000</v>
      </c>
      <c r="D29" s="258" t="s">
        <v>861</v>
      </c>
      <c r="E29" s="164" t="s">
        <v>458</v>
      </c>
      <c r="F29" s="194"/>
      <c r="G29" s="194"/>
      <c r="H29" s="194"/>
      <c r="I29" s="194"/>
      <c r="J29" s="194"/>
      <c r="K29" s="194"/>
      <c r="L29" s="194"/>
      <c r="M29" s="195"/>
      <c r="N29" s="195">
        <f t="shared" si="0"/>
        <v>15</v>
      </c>
      <c r="O29" s="260" t="str">
        <f>$E$2&amp;"-"&amp;C29&amp;"-0"&amp;COUNTIF($C$8:C29,C29)&amp;"_tw"</f>
        <v>0104-10201000-04_tw</v>
      </c>
      <c r="P29" s="296"/>
      <c r="Q29" s="261"/>
      <c r="R29" s="96"/>
      <c r="S29" s="96"/>
      <c r="T29" s="110"/>
      <c r="U29" s="110"/>
      <c r="V29" s="5"/>
      <c r="W29" s="5"/>
      <c r="X29" s="96"/>
      <c r="Y29" s="96"/>
    </row>
    <row r="30" spans="2:25">
      <c r="B30" s="4" t="s">
        <v>225</v>
      </c>
      <c r="C30" s="258">
        <v>10201000</v>
      </c>
      <c r="D30" s="258"/>
      <c r="E30" s="164" t="s">
        <v>455</v>
      </c>
      <c r="F30" s="194"/>
      <c r="G30" s="194"/>
      <c r="H30" s="194"/>
      <c r="I30" s="194"/>
      <c r="J30" s="194"/>
      <c r="K30" s="194"/>
      <c r="L30" s="194"/>
      <c r="M30" s="195"/>
      <c r="N30" s="195">
        <f t="shared" si="0"/>
        <v>25</v>
      </c>
      <c r="O30" s="260" t="str">
        <f>$E$2&amp;"-"&amp;C30&amp;"-0"&amp;COUNTIF($C$8:C30,C30)&amp;"_tw"</f>
        <v>0104-10201000-05_tw</v>
      </c>
      <c r="P30" s="296"/>
      <c r="Q30" s="261"/>
      <c r="R30" s="96"/>
      <c r="S30" s="96"/>
      <c r="T30" s="110"/>
      <c r="U30" s="110"/>
      <c r="V30" s="5"/>
      <c r="W30" s="5"/>
      <c r="X30" s="96"/>
      <c r="Y30" s="96"/>
    </row>
    <row r="31" spans="2:25">
      <c r="B31" s="4" t="s">
        <v>456</v>
      </c>
      <c r="C31" s="258">
        <f>VLOOKUP(B31,代號!$J:$K,2,0)</f>
        <v>10209011</v>
      </c>
      <c r="D31" s="258"/>
      <c r="E31" s="164" t="s">
        <v>457</v>
      </c>
      <c r="F31" s="194"/>
      <c r="G31" s="194"/>
      <c r="H31" s="194"/>
      <c r="I31" s="194"/>
      <c r="J31" s="194"/>
      <c r="K31" s="194"/>
      <c r="L31" s="194"/>
      <c r="M31" s="195"/>
      <c r="N31" s="195">
        <f t="shared" si="0"/>
        <v>11</v>
      </c>
      <c r="O31" s="260" t="str">
        <f>$E$2&amp;"-"&amp;C31&amp;"-0"&amp;COUNTIF($C$7:C31,C31)&amp;"_tw"</f>
        <v>0104-10209011-06_tw</v>
      </c>
      <c r="P31" s="296"/>
      <c r="Q31" s="261"/>
      <c r="R31" s="96"/>
      <c r="S31" s="96"/>
      <c r="T31" s="110"/>
      <c r="U31" s="110"/>
      <c r="V31" s="5"/>
      <c r="W31" s="5"/>
      <c r="X31" s="96"/>
      <c r="Y31" s="96"/>
    </row>
    <row r="32" spans="2:25">
      <c r="B32" s="4" t="s">
        <v>456</v>
      </c>
      <c r="C32" s="258">
        <f>VLOOKUP(B32,代號!$J:$K,2,0)</f>
        <v>10209011</v>
      </c>
      <c r="D32" s="258"/>
      <c r="E32" s="164" t="s">
        <v>459</v>
      </c>
      <c r="F32" s="194"/>
      <c r="G32" s="194"/>
      <c r="H32" s="194"/>
      <c r="I32" s="194"/>
      <c r="J32" s="194"/>
      <c r="K32" s="194"/>
      <c r="L32" s="194"/>
      <c r="M32" s="195"/>
      <c r="N32" s="195">
        <f t="shared" si="0"/>
        <v>38</v>
      </c>
      <c r="O32" s="260" t="str">
        <f>$E$2&amp;"-"&amp;C32&amp;"-0"&amp;COUNTIF($C$7:C32,C32)&amp;"_tw"</f>
        <v>0104-10209011-07_tw</v>
      </c>
      <c r="P32" s="296"/>
      <c r="Q32" s="261"/>
      <c r="R32" s="96"/>
      <c r="S32" s="96"/>
      <c r="T32" s="110"/>
      <c r="U32" s="110"/>
      <c r="V32" s="5"/>
      <c r="W32" s="5"/>
      <c r="X32" s="96"/>
      <c r="Y32" s="96"/>
    </row>
    <row r="33" spans="2:25">
      <c r="B33" s="4" t="s">
        <v>456</v>
      </c>
      <c r="C33" s="258">
        <f>VLOOKUP(B33,代號!$J:$K,2,0)</f>
        <v>10209011</v>
      </c>
      <c r="D33" s="258"/>
      <c r="E33" s="164" t="s">
        <v>479</v>
      </c>
      <c r="F33" s="194"/>
      <c r="G33" s="194"/>
      <c r="H33" s="194"/>
      <c r="I33" s="194"/>
      <c r="J33" s="194"/>
      <c r="K33" s="194"/>
      <c r="L33" s="194"/>
      <c r="M33" s="195"/>
      <c r="N33" s="195">
        <f t="shared" si="0"/>
        <v>8</v>
      </c>
      <c r="O33" s="260" t="str">
        <f>$E$2&amp;"-"&amp;C33&amp;"-0"&amp;COUNTIF($C$7:C33,C33)&amp;"_tw"</f>
        <v>0104-10209011-08_tw</v>
      </c>
      <c r="P33" s="296"/>
      <c r="Q33" s="261"/>
      <c r="R33" s="96"/>
      <c r="S33" s="96"/>
      <c r="T33" s="110"/>
      <c r="U33" s="110"/>
      <c r="V33" s="5"/>
      <c r="W33" s="5"/>
      <c r="X33" s="96"/>
      <c r="Y33" s="96"/>
    </row>
    <row r="34" spans="2:25">
      <c r="B34" s="4" t="s">
        <v>13</v>
      </c>
      <c r="C34" s="258">
        <f>VLOOKUP(B34,代號!$J:$K,2,0)</f>
        <v>10209001</v>
      </c>
      <c r="D34" s="272" t="s">
        <v>826</v>
      </c>
      <c r="E34" s="164" t="s">
        <v>463</v>
      </c>
      <c r="F34" s="194"/>
      <c r="G34" s="194"/>
      <c r="H34" s="194"/>
      <c r="I34" s="194"/>
      <c r="J34" s="194"/>
      <c r="K34" s="194"/>
      <c r="L34" s="194"/>
      <c r="M34" s="195"/>
      <c r="N34" s="195">
        <f t="shared" si="0"/>
        <v>10</v>
      </c>
      <c r="O34" s="260" t="str">
        <f>$E$2&amp;"-"&amp;C34&amp;"-0"&amp;COUNTIF($C$8:C34,C34)&amp;"_tw"</f>
        <v>0104-10209001-07_tw</v>
      </c>
      <c r="P34" s="296"/>
      <c r="Q34" s="261"/>
      <c r="R34" s="96"/>
      <c r="S34" s="96"/>
      <c r="T34" s="110"/>
      <c r="U34" s="110"/>
      <c r="V34" s="5"/>
      <c r="W34" s="5"/>
      <c r="X34" s="96"/>
      <c r="Y34" s="96"/>
    </row>
    <row r="35" spans="2:25">
      <c r="B35" s="232" t="s">
        <v>714</v>
      </c>
      <c r="C35" s="258">
        <v>10209001</v>
      </c>
      <c r="D35" s="272" t="s">
        <v>826</v>
      </c>
      <c r="E35" s="98" t="s">
        <v>721</v>
      </c>
      <c r="F35" s="194"/>
      <c r="G35" s="194"/>
      <c r="H35" s="194"/>
      <c r="I35" s="194"/>
      <c r="J35" s="194"/>
      <c r="K35" s="194"/>
      <c r="L35" s="194"/>
      <c r="M35" s="195"/>
      <c r="N35" s="195">
        <f t="shared" si="0"/>
        <v>30</v>
      </c>
      <c r="O35" s="260" t="str">
        <f>$E$2&amp;"-"&amp;C35&amp;"-0"&amp;COUNTIF($C$8:C35,C35)&amp;"_tw"</f>
        <v>0104-10209001-08_tw</v>
      </c>
      <c r="P35" s="296"/>
      <c r="Q35" s="261"/>
      <c r="R35" s="96"/>
      <c r="S35" s="96"/>
      <c r="T35" s="110"/>
      <c r="U35" s="110"/>
      <c r="V35" s="5"/>
      <c r="W35" s="5"/>
      <c r="X35" s="96"/>
      <c r="Y35" s="96"/>
    </row>
    <row r="36" spans="2:25">
      <c r="B36" s="4" t="s">
        <v>227</v>
      </c>
      <c r="C36" s="258">
        <f>VLOOKUP(B36,代號!$J:$K,2,0)</f>
        <v>10201000</v>
      </c>
      <c r="D36" s="258"/>
      <c r="E36" s="164" t="s">
        <v>464</v>
      </c>
      <c r="F36" s="194"/>
      <c r="G36" s="194"/>
      <c r="H36" s="194"/>
      <c r="I36" s="194"/>
      <c r="J36" s="194"/>
      <c r="K36" s="194"/>
      <c r="L36" s="194"/>
      <c r="M36" s="195"/>
      <c r="N36" s="195">
        <f t="shared" si="0"/>
        <v>18</v>
      </c>
      <c r="O36" s="260" t="str">
        <f>$E$2&amp;"-"&amp;C36&amp;"-0"&amp;COUNTIF($C$8:C36,C36)&amp;"_tw"</f>
        <v>0104-10201000-06_tw</v>
      </c>
      <c r="P36" s="296"/>
      <c r="Q36" s="261"/>
      <c r="R36" s="96"/>
      <c r="S36" s="96"/>
      <c r="T36" s="110"/>
      <c r="U36" s="110"/>
      <c r="V36" s="5"/>
      <c r="W36" s="5"/>
      <c r="X36" s="96"/>
      <c r="Y36" s="96"/>
    </row>
    <row r="37" spans="2:25">
      <c r="B37" s="4" t="s">
        <v>456</v>
      </c>
      <c r="C37" s="258">
        <f>VLOOKUP(B37,代號!$J:$K,2,0)</f>
        <v>10209011</v>
      </c>
      <c r="D37" s="258"/>
      <c r="E37" s="98" t="s">
        <v>733</v>
      </c>
      <c r="F37" s="194"/>
      <c r="G37" s="194"/>
      <c r="H37" s="194"/>
      <c r="I37" s="194"/>
      <c r="J37" s="194"/>
      <c r="K37" s="194"/>
      <c r="L37" s="194"/>
      <c r="M37" s="195"/>
      <c r="N37" s="195">
        <f t="shared" si="0"/>
        <v>27</v>
      </c>
      <c r="O37" s="260" t="str">
        <f>$E$2&amp;"-"&amp;C37&amp;"-0"&amp;COUNTIF($C$7:C37,C37)&amp;"_tw"</f>
        <v>0104-10209011-09_tw</v>
      </c>
      <c r="P37" s="296"/>
      <c r="Q37" s="261"/>
    </row>
    <row r="38" spans="2:25">
      <c r="B38" s="4" t="s">
        <v>461</v>
      </c>
      <c r="C38" s="258">
        <f>VLOOKUP(B38,代號!$J:$K,2,0)</f>
        <v>10201000</v>
      </c>
      <c r="D38" s="258" t="s">
        <v>862</v>
      </c>
      <c r="E38" s="164" t="s">
        <v>473</v>
      </c>
      <c r="F38" s="194"/>
      <c r="G38" s="194"/>
      <c r="H38" s="194"/>
      <c r="I38" s="194"/>
      <c r="J38" s="194"/>
      <c r="K38" s="194"/>
      <c r="L38" s="194"/>
      <c r="M38" s="195"/>
      <c r="N38" s="195">
        <f t="shared" si="0"/>
        <v>31</v>
      </c>
      <c r="O38" s="260" t="str">
        <f>$E$2&amp;"-"&amp;C38&amp;"-0"&amp;COUNTIF($C$8:C38,C38)&amp;"_tw"</f>
        <v>0104-10201000-07_tw</v>
      </c>
      <c r="P38" s="296"/>
      <c r="Q38" s="261"/>
    </row>
    <row r="39" spans="2:25">
      <c r="B39" s="4" t="s">
        <v>465</v>
      </c>
      <c r="C39" s="258">
        <f>VLOOKUP(B39,代號!$J:$K,2,0)</f>
        <v>10209001</v>
      </c>
      <c r="D39" s="272" t="s">
        <v>826</v>
      </c>
      <c r="E39" s="164" t="s">
        <v>466</v>
      </c>
      <c r="F39" s="194"/>
      <c r="G39" s="194"/>
      <c r="H39" s="194"/>
      <c r="I39" s="194"/>
      <c r="J39" s="194"/>
      <c r="K39" s="194"/>
      <c r="L39" s="194"/>
      <c r="M39" s="195"/>
      <c r="N39" s="195">
        <f t="shared" si="0"/>
        <v>9</v>
      </c>
      <c r="O39" s="260" t="str">
        <f>$E$2&amp;"-"&amp;C39&amp;"-0"&amp;COUNTIF($C$8:C39,C39)&amp;"_tw"</f>
        <v>0104-10209001-09_tw</v>
      </c>
      <c r="P39" s="296"/>
    </row>
    <row r="40" spans="2:25">
      <c r="B40" s="4" t="s">
        <v>456</v>
      </c>
      <c r="C40" s="258">
        <f>VLOOKUP(B40,代號!$J:$K,2,0)</f>
        <v>10209011</v>
      </c>
      <c r="D40" s="258"/>
      <c r="E40" s="164" t="s">
        <v>480</v>
      </c>
      <c r="F40" s="194"/>
      <c r="G40" s="194"/>
      <c r="H40" s="194"/>
      <c r="I40" s="194"/>
      <c r="J40" s="194"/>
      <c r="K40" s="194"/>
      <c r="L40" s="194"/>
      <c r="M40" s="195"/>
      <c r="N40" s="195">
        <f t="shared" si="0"/>
        <v>19</v>
      </c>
      <c r="O40" s="260" t="str">
        <f>$E$2&amp;"-"&amp;C40&amp;"-"&amp;COUNTIF($C$7:C40,C40)&amp;"_tw"</f>
        <v>0104-10209011-10_tw</v>
      </c>
      <c r="P40" s="296"/>
    </row>
    <row r="41" spans="2:25">
      <c r="B41" s="4" t="s">
        <v>467</v>
      </c>
      <c r="C41" s="258">
        <f>VLOOKUP(B41,代號!$J:$K,2,0)</f>
        <v>10201000</v>
      </c>
      <c r="D41" s="258" t="s">
        <v>861</v>
      </c>
      <c r="E41" s="164" t="s">
        <v>468</v>
      </c>
      <c r="F41" s="194"/>
      <c r="G41" s="194"/>
      <c r="H41" s="194"/>
      <c r="I41" s="194"/>
      <c r="J41" s="194"/>
      <c r="K41" s="194"/>
      <c r="L41" s="194"/>
      <c r="M41" s="195"/>
      <c r="N41" s="195">
        <f t="shared" si="0"/>
        <v>37</v>
      </c>
      <c r="O41" s="260" t="str">
        <f>$E$2&amp;"-"&amp;C41&amp;"-0"&amp;COUNTIF($C$8:C41,C41)&amp;"_tw"</f>
        <v>0104-10201000-08_tw</v>
      </c>
      <c r="P41" s="296"/>
    </row>
    <row r="42" spans="2:25">
      <c r="B42" s="57" t="s">
        <v>9</v>
      </c>
      <c r="C42" s="258"/>
      <c r="D42" s="258"/>
      <c r="E42" s="58" t="s">
        <v>646</v>
      </c>
      <c r="F42" s="194"/>
      <c r="G42" s="194"/>
      <c r="H42" s="194"/>
      <c r="I42" s="194"/>
      <c r="J42" s="194"/>
      <c r="K42" s="194"/>
      <c r="L42" s="194"/>
      <c r="M42" s="195"/>
      <c r="N42" s="195"/>
      <c r="O42" s="260"/>
      <c r="P42" s="296"/>
    </row>
    <row r="43" spans="2:25">
      <c r="B43" s="4" t="s">
        <v>461</v>
      </c>
      <c r="C43" s="258">
        <f>VLOOKUP(B43,代號!$J:$K,2,0)</f>
        <v>10201000</v>
      </c>
      <c r="D43" s="258" t="s">
        <v>864</v>
      </c>
      <c r="E43" s="164" t="s">
        <v>474</v>
      </c>
      <c r="F43" s="194"/>
      <c r="G43" s="194"/>
      <c r="H43" s="194"/>
      <c r="I43" s="194"/>
      <c r="J43" s="194"/>
      <c r="K43" s="194"/>
      <c r="L43" s="194"/>
      <c r="M43" s="195"/>
      <c r="N43" s="195">
        <f t="shared" si="0"/>
        <v>21</v>
      </c>
      <c r="O43" s="260" t="str">
        <f>$E$2&amp;"-"&amp;C43&amp;"-0"&amp;COUNTIF($C$8:C43,C43)&amp;"_tw"</f>
        <v>0104-10201000-09_tw</v>
      </c>
      <c r="P43" s="296"/>
    </row>
    <row r="44" spans="2:25">
      <c r="B44" s="4" t="s">
        <v>465</v>
      </c>
      <c r="C44" s="258">
        <f>VLOOKUP(B44,代號!$J:$K,2,0)</f>
        <v>10209001</v>
      </c>
      <c r="D44" s="272" t="s">
        <v>836</v>
      </c>
      <c r="E44" s="164" t="s">
        <v>481</v>
      </c>
      <c r="F44" s="194"/>
      <c r="G44" s="194"/>
      <c r="H44" s="194"/>
      <c r="I44" s="194"/>
      <c r="J44" s="194"/>
      <c r="K44" s="194"/>
      <c r="L44" s="194"/>
      <c r="M44" s="195"/>
      <c r="N44" s="195">
        <f t="shared" si="0"/>
        <v>19</v>
      </c>
      <c r="O44" s="260" t="str">
        <f>$E$2&amp;"-"&amp;C44&amp;"-"&amp;COUNTIF($C$8:C44,C44)&amp;"_tw"</f>
        <v>0104-10209001-10_tw</v>
      </c>
      <c r="P44" s="296"/>
    </row>
    <row r="45" spans="2:25">
      <c r="B45" s="4" t="s">
        <v>465</v>
      </c>
      <c r="C45" s="258">
        <f>VLOOKUP(B45,代號!$J:$K,2,0)</f>
        <v>10209001</v>
      </c>
      <c r="D45" s="272" t="s">
        <v>836</v>
      </c>
      <c r="E45" s="164" t="s">
        <v>470</v>
      </c>
      <c r="F45" s="194"/>
      <c r="G45" s="194"/>
      <c r="H45" s="194"/>
      <c r="I45" s="194"/>
      <c r="J45" s="194"/>
      <c r="K45" s="194"/>
      <c r="L45" s="194"/>
      <c r="M45" s="195"/>
      <c r="N45" s="195">
        <f t="shared" si="0"/>
        <v>5</v>
      </c>
      <c r="O45" s="260" t="str">
        <f>$E$2&amp;"-"&amp;C45&amp;"-"&amp;COUNTIF($C$8:C45,C45)&amp;"_tw"</f>
        <v>0104-10209001-11_tw</v>
      </c>
      <c r="P45" s="296"/>
    </row>
    <row r="46" spans="2:25">
      <c r="B46" s="4" t="s">
        <v>461</v>
      </c>
      <c r="C46" s="258">
        <f>VLOOKUP(B46,代號!$J:$K,2,0)</f>
        <v>10201000</v>
      </c>
      <c r="D46" s="258" t="s">
        <v>861</v>
      </c>
      <c r="E46" s="164" t="s">
        <v>471</v>
      </c>
      <c r="F46" s="194"/>
      <c r="G46" s="194"/>
      <c r="H46" s="194"/>
      <c r="I46" s="194"/>
      <c r="J46" s="194"/>
      <c r="K46" s="194"/>
      <c r="L46" s="194"/>
      <c r="M46" s="195"/>
      <c r="N46" s="195">
        <f t="shared" si="0"/>
        <v>33</v>
      </c>
      <c r="O46" s="260" t="str">
        <f>$E$2&amp;"-"&amp;C46&amp;"-"&amp;COUNTIF($C$8:C46,C46)&amp;"_tw"</f>
        <v>0104-10201000-10_tw</v>
      </c>
      <c r="P46" s="296"/>
    </row>
    <row r="47" spans="2:25">
      <c r="B47" s="4" t="s">
        <v>461</v>
      </c>
      <c r="C47" s="258">
        <f>VLOOKUP(B47,代號!$J:$K,2,0)</f>
        <v>10201000</v>
      </c>
      <c r="D47" s="258"/>
      <c r="E47" s="164" t="s">
        <v>551</v>
      </c>
      <c r="F47" s="194"/>
      <c r="G47" s="194"/>
      <c r="H47" s="194"/>
      <c r="I47" s="194"/>
      <c r="J47" s="194"/>
      <c r="K47" s="194"/>
      <c r="L47" s="194"/>
      <c r="M47" s="195"/>
      <c r="N47" s="195">
        <f t="shared" si="0"/>
        <v>28</v>
      </c>
      <c r="O47" s="260" t="str">
        <f>$E$2&amp;"-"&amp;C47&amp;"-"&amp;COUNTIF($C$8:C47,C47)&amp;"_tw"</f>
        <v>0104-10201000-11_tw</v>
      </c>
      <c r="P47" s="296"/>
    </row>
    <row r="48" spans="2:25">
      <c r="B48" s="4" t="s">
        <v>465</v>
      </c>
      <c r="C48" s="258">
        <f>VLOOKUP(B48,代號!$J:$K,2,0)</f>
        <v>10209001</v>
      </c>
      <c r="D48" s="272" t="s">
        <v>832</v>
      </c>
      <c r="E48" s="164" t="s">
        <v>475</v>
      </c>
      <c r="F48" s="194"/>
      <c r="G48" s="194"/>
      <c r="H48" s="194"/>
      <c r="I48" s="194"/>
      <c r="J48" s="194"/>
      <c r="K48" s="194"/>
      <c r="L48" s="194"/>
      <c r="M48" s="195"/>
      <c r="N48" s="195">
        <f t="shared" si="0"/>
        <v>8</v>
      </c>
      <c r="O48" s="260" t="str">
        <f>$E$2&amp;"-"&amp;C48&amp;"-"&amp;COUNTIF($C$8:C48,C48)&amp;"_tw"</f>
        <v>0104-10209001-12_tw</v>
      </c>
      <c r="P48" s="296"/>
    </row>
    <row r="49" spans="2:16">
      <c r="B49" s="4" t="s">
        <v>477</v>
      </c>
      <c r="C49" s="258"/>
      <c r="D49" s="258"/>
      <c r="E49" s="164" t="s">
        <v>476</v>
      </c>
      <c r="F49" s="194"/>
      <c r="G49" s="194"/>
      <c r="H49" s="194"/>
      <c r="I49" s="194"/>
      <c r="J49" s="194"/>
      <c r="K49" s="194"/>
      <c r="L49" s="194"/>
      <c r="M49" s="195"/>
      <c r="N49" s="195">
        <f t="shared" si="0"/>
        <v>29</v>
      </c>
      <c r="O49" s="260"/>
      <c r="P49" s="296"/>
    </row>
    <row r="50" spans="2:16">
      <c r="B50" s="4" t="s">
        <v>227</v>
      </c>
      <c r="C50" s="258">
        <f>VLOOKUP(B50,代號!$J:$K,2,0)</f>
        <v>10201000</v>
      </c>
      <c r="D50" s="258"/>
      <c r="E50" s="164" t="s">
        <v>478</v>
      </c>
      <c r="F50" s="194"/>
      <c r="G50" s="194"/>
      <c r="H50" s="194"/>
      <c r="I50" s="194"/>
      <c r="J50" s="194"/>
      <c r="K50" s="194"/>
      <c r="L50" s="194"/>
      <c r="M50" s="195"/>
      <c r="N50" s="195">
        <f t="shared" si="0"/>
        <v>14</v>
      </c>
      <c r="O50" s="260" t="str">
        <f>$E$2&amp;"-"&amp;C50&amp;"-"&amp;COUNTIF($C$8:C50,C50)&amp;"_tw"</f>
        <v>0104-10201000-12_tw</v>
      </c>
      <c r="P50" s="296"/>
    </row>
    <row r="51" spans="2:16">
      <c r="C51" s="258"/>
    </row>
    <row r="52" spans="2:16">
      <c r="C52" s="258"/>
    </row>
    <row r="53" spans="2:16">
      <c r="C53" s="258"/>
    </row>
    <row r="54" spans="2:16">
      <c r="C54" s="258"/>
    </row>
    <row r="55" spans="2:16">
      <c r="C55" s="258"/>
    </row>
    <row r="56" spans="2:16">
      <c r="C56" s="258"/>
    </row>
    <row r="57" spans="2:16">
      <c r="C57" s="258"/>
    </row>
    <row r="58" spans="2:16">
      <c r="C58" s="258"/>
    </row>
    <row r="59" spans="2:16">
      <c r="C59" s="273"/>
    </row>
    <row r="60" spans="2:16">
      <c r="C60" s="273"/>
    </row>
    <row r="61" spans="2:16">
      <c r="C61" s="273"/>
    </row>
    <row r="62" spans="2:16">
      <c r="C62" s="273"/>
    </row>
    <row r="63" spans="2:16">
      <c r="C63" s="273"/>
    </row>
    <row r="64" spans="2:16">
      <c r="C64" s="273"/>
    </row>
    <row r="65" spans="3:3">
      <c r="C65" s="273"/>
    </row>
  </sheetData>
  <autoFilter ref="B5:Q5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4">
    <mergeCell ref="E22:M22"/>
    <mergeCell ref="E4:N4"/>
    <mergeCell ref="E5:M5"/>
    <mergeCell ref="E19:M19"/>
  </mergeCells>
  <phoneticPr fontId="6" type="noConversion"/>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D39 D20 D25 D27 D34:D35 D8 D48 D44:D45 D13:D14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workbookViewId="0">
      <pane xSplit="14" ySplit="5" topLeftCell="O33" activePane="bottomRight" state="frozen"/>
      <selection pane="topRight" activeCell="M1" sqref="M1"/>
      <selection pane="bottomLeft" activeCell="A6" sqref="A6"/>
      <selection pane="bottomRight" activeCell="D58" sqref="D58"/>
    </sheetView>
  </sheetViews>
  <sheetFormatPr defaultColWidth="9.140625" defaultRowHeight="15.75"/>
  <cols>
    <col min="1" max="1" width="6.85546875" style="2" customWidth="1"/>
    <col min="2" max="3" width="10" style="2" customWidth="1"/>
    <col min="4" max="4" width="18.7109375" style="96" customWidth="1"/>
    <col min="5" max="5" width="12.140625" style="2" customWidth="1"/>
    <col min="6" max="6" width="11.42578125" style="2" customWidth="1"/>
    <col min="7" max="7" width="12.28515625" style="2" customWidth="1"/>
    <col min="8" max="8" width="9.140625" style="2"/>
    <col min="9" max="9" width="28.28515625" style="2" customWidth="1"/>
    <col min="10" max="13" width="6.5703125" style="2" customWidth="1"/>
    <col min="14" max="14" width="7.140625" style="2" customWidth="1"/>
    <col min="15" max="15" width="21.5703125" style="112" customWidth="1"/>
    <col min="16" max="16" width="22.140625" style="112" customWidth="1"/>
    <col min="17" max="17" width="13.140625" style="113" customWidth="1"/>
    <col min="18" max="18" width="9.140625" style="2"/>
    <col min="19" max="19" width="12.85546875" style="2" customWidth="1"/>
    <col min="20" max="20" width="9.140625" style="10"/>
    <col min="21" max="16384" width="9.140625" style="2"/>
  </cols>
  <sheetData>
    <row r="1" spans="2:25" ht="16.5">
      <c r="B1" s="48" t="s">
        <v>95</v>
      </c>
      <c r="C1" s="48"/>
      <c r="D1" s="224"/>
      <c r="E1" s="48" t="s">
        <v>282</v>
      </c>
      <c r="F1" s="2" t="s">
        <v>69</v>
      </c>
      <c r="G1" s="52">
        <v>20000105</v>
      </c>
      <c r="H1" s="62"/>
      <c r="I1" s="44"/>
      <c r="N1" s="107"/>
      <c r="O1" s="311"/>
      <c r="S1" s="7" t="s">
        <v>14</v>
      </c>
      <c r="T1" s="12" t="s">
        <v>59</v>
      </c>
    </row>
    <row r="2" spans="2:25">
      <c r="B2" s="1" t="s">
        <v>0</v>
      </c>
      <c r="C2" s="1"/>
      <c r="D2" s="225"/>
      <c r="E2" s="50" t="s">
        <v>821</v>
      </c>
      <c r="F2" s="1" t="s">
        <v>1</v>
      </c>
      <c r="G2" s="18" t="s">
        <v>102</v>
      </c>
      <c r="H2" s="1" t="s">
        <v>2</v>
      </c>
      <c r="I2" s="18" t="s">
        <v>288</v>
      </c>
      <c r="M2" s="116" t="s">
        <v>239</v>
      </c>
      <c r="N2" s="116">
        <f>COUNTA(N6:N69)</f>
        <v>50</v>
      </c>
      <c r="O2" s="311"/>
      <c r="S2" s="114">
        <v>10209001</v>
      </c>
      <c r="T2" s="114" t="s">
        <v>60</v>
      </c>
    </row>
    <row r="3" spans="2:25" ht="15.75" customHeight="1">
      <c r="B3" s="1" t="s">
        <v>3</v>
      </c>
      <c r="C3" s="237"/>
      <c r="D3" s="225"/>
      <c r="E3" s="27" t="s">
        <v>60</v>
      </c>
      <c r="F3" s="28" t="s">
        <v>103</v>
      </c>
      <c r="G3" s="28"/>
      <c r="H3" s="28"/>
      <c r="I3" s="29"/>
      <c r="M3" s="116" t="s">
        <v>240</v>
      </c>
      <c r="N3" s="116">
        <f>SUM(N6:N69)</f>
        <v>917</v>
      </c>
      <c r="O3" s="311"/>
      <c r="S3" s="114">
        <v>10209003</v>
      </c>
      <c r="T3" s="115" t="s">
        <v>64</v>
      </c>
      <c r="U3" s="5"/>
    </row>
    <row r="4" spans="2:25" ht="26.25" customHeight="1">
      <c r="C4" s="234"/>
      <c r="D4" s="239"/>
      <c r="E4" s="342" t="s">
        <v>241</v>
      </c>
      <c r="F4" s="343"/>
      <c r="G4" s="343"/>
      <c r="H4" s="343"/>
      <c r="I4" s="343"/>
      <c r="J4" s="343"/>
      <c r="K4" s="343"/>
      <c r="L4" s="343"/>
      <c r="M4" s="343"/>
      <c r="N4" s="344"/>
      <c r="O4" s="247"/>
    </row>
    <row r="5" spans="2:25" s="112" customFormat="1" ht="13.5">
      <c r="B5" s="314" t="s">
        <v>6</v>
      </c>
      <c r="C5" s="269" t="s">
        <v>810</v>
      </c>
      <c r="D5" s="269" t="s">
        <v>743</v>
      </c>
      <c r="E5" s="345" t="s">
        <v>8</v>
      </c>
      <c r="F5" s="346"/>
      <c r="G5" s="346"/>
      <c r="H5" s="346"/>
      <c r="I5" s="346"/>
      <c r="J5" s="346"/>
      <c r="K5" s="346"/>
      <c r="L5" s="346"/>
      <c r="M5" s="347"/>
      <c r="N5" s="294" t="s">
        <v>68</v>
      </c>
      <c r="O5" s="294" t="s">
        <v>753</v>
      </c>
      <c r="P5" s="294" t="s">
        <v>816</v>
      </c>
      <c r="Q5" s="305" t="s">
        <v>7</v>
      </c>
      <c r="T5" s="113"/>
    </row>
    <row r="6" spans="2:25">
      <c r="B6" s="57" t="s">
        <v>9</v>
      </c>
      <c r="C6" s="258"/>
      <c r="D6" s="241"/>
      <c r="E6" s="58" t="s">
        <v>646</v>
      </c>
      <c r="F6" s="22"/>
      <c r="G6" s="22"/>
      <c r="H6" s="22"/>
      <c r="I6" s="22"/>
      <c r="J6" s="22"/>
      <c r="K6" s="22"/>
      <c r="L6" s="22"/>
      <c r="M6" s="26"/>
      <c r="N6" s="26"/>
      <c r="O6" s="312"/>
      <c r="P6" s="295"/>
      <c r="Q6" s="261" t="s">
        <v>12</v>
      </c>
    </row>
    <row r="7" spans="2:25">
      <c r="B7" s="4" t="s">
        <v>221</v>
      </c>
      <c r="C7" s="258"/>
      <c r="D7" s="241"/>
      <c r="E7" s="132" t="s">
        <v>278</v>
      </c>
      <c r="F7" s="24"/>
      <c r="G7" s="24"/>
      <c r="H7" s="24"/>
      <c r="I7" s="24"/>
      <c r="J7" s="24"/>
      <c r="K7" s="24"/>
      <c r="L7" s="24"/>
      <c r="M7" s="25"/>
      <c r="N7" s="131">
        <f t="shared" ref="N7:N60" si="0">LEN(E7)</f>
        <v>23</v>
      </c>
      <c r="O7" s="313"/>
      <c r="P7" s="310"/>
      <c r="Q7" s="112"/>
    </row>
    <row r="8" spans="2:25">
      <c r="B8" s="4" t="s">
        <v>221</v>
      </c>
      <c r="C8" s="258"/>
      <c r="D8" s="241"/>
      <c r="E8" s="132" t="s">
        <v>279</v>
      </c>
      <c r="F8" s="24"/>
      <c r="G8" s="24"/>
      <c r="H8" s="24"/>
      <c r="I8" s="24"/>
      <c r="J8" s="24"/>
      <c r="K8" s="24"/>
      <c r="L8" s="24"/>
      <c r="M8" s="25"/>
      <c r="N8" s="131">
        <f t="shared" si="0"/>
        <v>21</v>
      </c>
      <c r="O8" s="260"/>
      <c r="P8" s="321"/>
      <c r="Q8" s="112"/>
    </row>
    <row r="9" spans="2:25" s="77" customFormat="1">
      <c r="B9" s="4" t="s">
        <v>13</v>
      </c>
      <c r="C9" s="258">
        <f>VLOOKUP(B9,代號!$J:$K,2,0)</f>
        <v>10209001</v>
      </c>
      <c r="D9" s="272" t="s">
        <v>834</v>
      </c>
      <c r="E9" s="19" t="s">
        <v>280</v>
      </c>
      <c r="F9" s="22"/>
      <c r="G9" s="22"/>
      <c r="H9" s="22"/>
      <c r="I9" s="22"/>
      <c r="J9" s="22"/>
      <c r="K9" s="22"/>
      <c r="L9" s="22"/>
      <c r="M9" s="26"/>
      <c r="N9" s="131">
        <f t="shared" si="0"/>
        <v>5</v>
      </c>
      <c r="O9" s="260" t="str">
        <f>$E$2&amp;"-"&amp;C9&amp;"-0"&amp;COUNTIF($C$8:C9,C9)&amp;"_tw"</f>
        <v>0105-10209001-01_tw</v>
      </c>
      <c r="P9" s="296"/>
      <c r="Q9" s="261"/>
      <c r="R9" s="2"/>
      <c r="S9" s="5"/>
      <c r="T9" s="5"/>
      <c r="U9" s="5"/>
      <c r="V9" s="5"/>
      <c r="W9" s="5"/>
    </row>
    <row r="10" spans="2:25">
      <c r="B10" s="4" t="s">
        <v>227</v>
      </c>
      <c r="C10" s="258">
        <f>VLOOKUP(B10,代號!$J:$K,2,0)</f>
        <v>10201000</v>
      </c>
      <c r="D10" s="241"/>
      <c r="E10" s="19" t="s">
        <v>281</v>
      </c>
      <c r="F10" s="24"/>
      <c r="G10" s="24"/>
      <c r="H10" s="24"/>
      <c r="I10" s="24"/>
      <c r="J10" s="24"/>
      <c r="K10" s="24"/>
      <c r="L10" s="24"/>
      <c r="M10" s="25"/>
      <c r="N10" s="26">
        <f t="shared" si="0"/>
        <v>32</v>
      </c>
      <c r="O10" s="260" t="str">
        <f>$E$2&amp;"-"&amp;C10&amp;"-0"&amp;COUNTIF($C$8:C10,C10)&amp;"_tw"</f>
        <v>0105-10201000-01_tw</v>
      </c>
      <c r="P10" s="321"/>
      <c r="Q10" s="112"/>
      <c r="S10" s="111"/>
      <c r="T10" s="110"/>
      <c r="U10" s="110"/>
      <c r="V10" s="5"/>
      <c r="W10" s="5"/>
    </row>
    <row r="11" spans="2:25" s="5" customFormat="1">
      <c r="B11" s="4" t="s">
        <v>13</v>
      </c>
      <c r="C11" s="258">
        <f>VLOOKUP(B11,代號!$J:$K,2,0)</f>
        <v>10209001</v>
      </c>
      <c r="D11" s="272" t="s">
        <v>832</v>
      </c>
      <c r="E11" s="132" t="s">
        <v>285</v>
      </c>
      <c r="F11" s="22"/>
      <c r="G11" s="22"/>
      <c r="H11" s="22"/>
      <c r="I11" s="22"/>
      <c r="J11" s="22"/>
      <c r="K11" s="22"/>
      <c r="L11" s="22"/>
      <c r="M11" s="26"/>
      <c r="N11" s="26">
        <f t="shared" si="0"/>
        <v>12</v>
      </c>
      <c r="O11" s="260" t="str">
        <f>$E$2&amp;"-"&amp;C11&amp;"-0"&amp;COUNTIF($C$8:C11,C11)&amp;"_tw"</f>
        <v>0105-10209001-02_tw</v>
      </c>
      <c r="P11" s="295"/>
      <c r="Q11" s="261"/>
      <c r="R11" s="109"/>
      <c r="S11" s="111"/>
      <c r="T11" s="110"/>
      <c r="U11" s="110"/>
      <c r="X11" s="109"/>
      <c r="Y11" s="109"/>
    </row>
    <row r="12" spans="2:25" s="5" customFormat="1">
      <c r="B12" s="4" t="s">
        <v>13</v>
      </c>
      <c r="C12" s="258">
        <f>VLOOKUP(B12,代號!$J:$K,2,0)</f>
        <v>10209001</v>
      </c>
      <c r="D12" s="272" t="s">
        <v>832</v>
      </c>
      <c r="E12" s="134" t="s">
        <v>286</v>
      </c>
      <c r="F12" s="136"/>
      <c r="G12" s="136"/>
      <c r="H12" s="136"/>
      <c r="I12" s="136"/>
      <c r="J12" s="136"/>
      <c r="K12" s="136"/>
      <c r="L12" s="136"/>
      <c r="M12" s="137"/>
      <c r="N12" s="137">
        <f t="shared" si="0"/>
        <v>10</v>
      </c>
      <c r="O12" s="260" t="str">
        <f>$E$2&amp;"-"&amp;C12&amp;"-0"&amp;COUNTIF($C$8:C12,C12)&amp;"_tw"</f>
        <v>0105-10209001-03_tw</v>
      </c>
      <c r="P12" s="296"/>
      <c r="Q12" s="261"/>
      <c r="R12" s="109"/>
      <c r="S12" s="111"/>
      <c r="T12" s="110"/>
      <c r="U12" s="110"/>
      <c r="X12" s="109"/>
      <c r="Y12" s="109"/>
    </row>
    <row r="13" spans="2:25">
      <c r="B13" s="4" t="s">
        <v>227</v>
      </c>
      <c r="C13" s="258">
        <f>VLOOKUP(B13,代號!$J:$K,2,0)</f>
        <v>10201000</v>
      </c>
      <c r="D13" s="241"/>
      <c r="E13" s="132" t="s">
        <v>283</v>
      </c>
      <c r="F13" s="22"/>
      <c r="G13" s="22"/>
      <c r="H13" s="22"/>
      <c r="I13" s="22"/>
      <c r="J13" s="22"/>
      <c r="K13" s="22"/>
      <c r="L13" s="22"/>
      <c r="M13" s="26"/>
      <c r="N13" s="26">
        <f t="shared" si="0"/>
        <v>21</v>
      </c>
      <c r="O13" s="260" t="str">
        <f>$E$2&amp;"-"&amp;C13&amp;"-0"&amp;COUNTIF($C$8:C13,C13)&amp;"_tw"</f>
        <v>0105-10201000-02_tw</v>
      </c>
      <c r="P13" s="296"/>
      <c r="Q13" s="261"/>
      <c r="R13" s="96"/>
      <c r="S13" s="111"/>
      <c r="T13" s="110"/>
      <c r="U13" s="110"/>
      <c r="V13" s="5"/>
      <c r="W13" s="5"/>
      <c r="X13" s="96"/>
      <c r="Y13" s="96"/>
    </row>
    <row r="14" spans="2:25">
      <c r="B14" s="4" t="s">
        <v>227</v>
      </c>
      <c r="C14" s="258">
        <f>VLOOKUP(B14,代號!$J:$K,2,0)</f>
        <v>10201000</v>
      </c>
      <c r="D14" s="241"/>
      <c r="E14" s="191" t="s">
        <v>647</v>
      </c>
      <c r="F14" s="176"/>
      <c r="G14" s="176"/>
      <c r="H14" s="176"/>
      <c r="I14" s="176"/>
      <c r="J14" s="176"/>
      <c r="K14" s="176"/>
      <c r="L14" s="176"/>
      <c r="M14" s="177"/>
      <c r="N14" s="177">
        <f t="shared" si="0"/>
        <v>29</v>
      </c>
      <c r="O14" s="260" t="str">
        <f>$E$2&amp;"-"&amp;C14&amp;"-0"&amp;COUNTIF($C$8:C14,C14)&amp;"_tw"</f>
        <v>0105-10201000-03_tw</v>
      </c>
      <c r="P14" s="296"/>
      <c r="Q14" s="261"/>
      <c r="R14" s="96"/>
      <c r="S14" s="185"/>
      <c r="T14" s="110"/>
      <c r="U14" s="110"/>
      <c r="V14" s="5"/>
      <c r="W14" s="5"/>
      <c r="X14" s="96"/>
      <c r="Y14" s="96"/>
    </row>
    <row r="15" spans="2:25">
      <c r="B15" s="4" t="s">
        <v>13</v>
      </c>
      <c r="C15" s="258">
        <f>VLOOKUP(B15,代號!$J:$K,2,0)</f>
        <v>10209001</v>
      </c>
      <c r="D15" s="272" t="s">
        <v>832</v>
      </c>
      <c r="E15" s="170" t="s">
        <v>341</v>
      </c>
      <c r="F15" s="176"/>
      <c r="G15" s="176"/>
      <c r="H15" s="176"/>
      <c r="I15" s="176"/>
      <c r="J15" s="176"/>
      <c r="K15" s="176"/>
      <c r="L15" s="176"/>
      <c r="M15" s="177"/>
      <c r="N15" s="177">
        <f t="shared" si="0"/>
        <v>27</v>
      </c>
      <c r="O15" s="260" t="str">
        <f>$E$2&amp;"-"&amp;C15&amp;"-0"&amp;COUNTIF($C$8:C15,C15)&amp;"_tw"</f>
        <v>0105-10209001-04_tw</v>
      </c>
      <c r="P15" s="296"/>
      <c r="Q15" s="261"/>
      <c r="R15" s="96"/>
      <c r="S15" s="96"/>
      <c r="T15" s="110"/>
      <c r="U15" s="110"/>
      <c r="V15" s="5"/>
      <c r="W15" s="5"/>
      <c r="X15" s="96"/>
      <c r="Y15" s="96"/>
    </row>
    <row r="16" spans="2:25">
      <c r="B16" s="4" t="s">
        <v>461</v>
      </c>
      <c r="C16" s="258">
        <f>VLOOKUP(B16,代號!$J:$K,2,0)</f>
        <v>10201000</v>
      </c>
      <c r="D16" s="241" t="s">
        <v>863</v>
      </c>
      <c r="E16" s="170" t="s">
        <v>482</v>
      </c>
      <c r="F16" s="176"/>
      <c r="G16" s="176"/>
      <c r="H16" s="176"/>
      <c r="I16" s="176"/>
      <c r="J16" s="176"/>
      <c r="K16" s="176"/>
      <c r="L16" s="176"/>
      <c r="M16" s="177"/>
      <c r="N16" s="177">
        <f t="shared" si="0"/>
        <v>13</v>
      </c>
      <c r="O16" s="260" t="str">
        <f>$E$2&amp;"-"&amp;C16&amp;"-0"&amp;COUNTIF($C$8:C16,C16)&amp;"_tw"</f>
        <v>0105-10201000-04_tw</v>
      </c>
      <c r="P16" s="296"/>
      <c r="Q16" s="261"/>
      <c r="R16" s="96"/>
      <c r="S16" s="96"/>
      <c r="T16" s="110"/>
      <c r="U16" s="110"/>
      <c r="V16" s="5"/>
      <c r="W16" s="5"/>
      <c r="X16" s="96"/>
      <c r="Y16" s="96"/>
    </row>
    <row r="17" spans="2:25">
      <c r="B17" s="4" t="s">
        <v>13</v>
      </c>
      <c r="C17" s="258">
        <f>VLOOKUP(B17,代號!$J:$K,2,0)</f>
        <v>10209001</v>
      </c>
      <c r="D17" s="272" t="s">
        <v>832</v>
      </c>
      <c r="E17" s="170" t="s">
        <v>483</v>
      </c>
      <c r="F17" s="176"/>
      <c r="G17" s="176"/>
      <c r="H17" s="176"/>
      <c r="I17" s="176"/>
      <c r="J17" s="176"/>
      <c r="K17" s="176"/>
      <c r="L17" s="176"/>
      <c r="M17" s="177"/>
      <c r="N17" s="177">
        <f t="shared" si="0"/>
        <v>11</v>
      </c>
      <c r="O17" s="260" t="str">
        <f>$E$2&amp;"-"&amp;C17&amp;"-0"&amp;COUNTIF($C$8:C17,C17)&amp;"_tw"</f>
        <v>0105-10209001-05_tw</v>
      </c>
      <c r="P17" s="296"/>
      <c r="Q17" s="261"/>
      <c r="R17" s="96"/>
      <c r="S17" s="96"/>
      <c r="T17" s="110"/>
      <c r="U17" s="110"/>
      <c r="V17" s="5"/>
      <c r="W17" s="5"/>
      <c r="X17" s="96"/>
      <c r="Y17" s="96"/>
    </row>
    <row r="18" spans="2:25">
      <c r="B18" s="4" t="s">
        <v>461</v>
      </c>
      <c r="C18" s="258">
        <f>VLOOKUP(B18,代號!$J:$K,2,0)</f>
        <v>10201000</v>
      </c>
      <c r="D18" s="241" t="s">
        <v>861</v>
      </c>
      <c r="E18" s="170" t="s">
        <v>511</v>
      </c>
      <c r="F18" s="176"/>
      <c r="G18" s="176"/>
      <c r="H18" s="176"/>
      <c r="I18" s="176"/>
      <c r="J18" s="176"/>
      <c r="K18" s="176"/>
      <c r="L18" s="176"/>
      <c r="M18" s="177"/>
      <c r="N18" s="177">
        <f t="shared" si="0"/>
        <v>23</v>
      </c>
      <c r="O18" s="260" t="str">
        <f>$E$2&amp;"-"&amp;C18&amp;"-0"&amp;COUNTIF($C$8:C18,C18)&amp;"_tw"</f>
        <v>0105-10201000-05_tw</v>
      </c>
      <c r="P18" s="296"/>
      <c r="Q18" s="261"/>
      <c r="R18" s="96"/>
      <c r="S18" s="96"/>
      <c r="T18" s="110"/>
      <c r="U18" s="110"/>
      <c r="V18" s="5"/>
      <c r="W18" s="5"/>
      <c r="X18" s="96"/>
      <c r="Y18" s="96"/>
    </row>
    <row r="19" spans="2:25">
      <c r="B19" s="4" t="s">
        <v>13</v>
      </c>
      <c r="C19" s="258">
        <f>VLOOKUP(B19,代號!$J:$K,2,0)</f>
        <v>10209001</v>
      </c>
      <c r="D19" s="272" t="s">
        <v>834</v>
      </c>
      <c r="E19" s="170" t="s">
        <v>486</v>
      </c>
      <c r="F19" s="176"/>
      <c r="G19" s="176"/>
      <c r="H19" s="176"/>
      <c r="I19" s="176"/>
      <c r="J19" s="176"/>
      <c r="K19" s="176"/>
      <c r="L19" s="176"/>
      <c r="M19" s="177"/>
      <c r="N19" s="177">
        <f t="shared" si="0"/>
        <v>3</v>
      </c>
      <c r="O19" s="260" t="str">
        <f>$E$2&amp;"-"&amp;C19&amp;"-0"&amp;COUNTIF($C$8:C19,C19)&amp;"_tw"</f>
        <v>0105-10209001-06_tw</v>
      </c>
      <c r="P19" s="296"/>
      <c r="Q19" s="261"/>
      <c r="R19" s="96"/>
      <c r="S19" s="96"/>
      <c r="T19" s="110"/>
      <c r="U19" s="110"/>
      <c r="V19" s="5"/>
      <c r="W19" s="5"/>
      <c r="X19" s="96"/>
      <c r="Y19" s="96"/>
    </row>
    <row r="20" spans="2:25">
      <c r="B20" s="4" t="s">
        <v>462</v>
      </c>
      <c r="C20" s="258"/>
      <c r="D20" s="241"/>
      <c r="E20" s="170" t="s">
        <v>487</v>
      </c>
      <c r="F20" s="176"/>
      <c r="G20" s="176"/>
      <c r="H20" s="176"/>
      <c r="I20" s="176"/>
      <c r="J20" s="176"/>
      <c r="K20" s="176"/>
      <c r="L20" s="176"/>
      <c r="M20" s="177"/>
      <c r="N20" s="177">
        <f t="shared" si="0"/>
        <v>15</v>
      </c>
      <c r="O20" s="260"/>
      <c r="P20" s="296"/>
      <c r="Q20" s="261"/>
      <c r="R20" s="96"/>
      <c r="S20" s="96"/>
      <c r="T20" s="110"/>
      <c r="U20" s="110"/>
      <c r="V20" s="5"/>
      <c r="W20" s="5"/>
      <c r="X20" s="96"/>
      <c r="Y20" s="96"/>
    </row>
    <row r="21" spans="2:25">
      <c r="B21" s="4" t="s">
        <v>461</v>
      </c>
      <c r="C21" s="258">
        <f>VLOOKUP(B21,代號!$J:$K,2,0)</f>
        <v>10201000</v>
      </c>
      <c r="D21" s="241" t="s">
        <v>863</v>
      </c>
      <c r="E21" s="170" t="s">
        <v>488</v>
      </c>
      <c r="F21" s="176"/>
      <c r="G21" s="176"/>
      <c r="H21" s="176"/>
      <c r="I21" s="176"/>
      <c r="J21" s="176"/>
      <c r="K21" s="176"/>
      <c r="L21" s="176"/>
      <c r="M21" s="177"/>
      <c r="N21" s="177">
        <f t="shared" si="0"/>
        <v>5</v>
      </c>
      <c r="O21" s="260" t="str">
        <f>$E$2&amp;"-"&amp;C21&amp;"-0"&amp;COUNTIF($C$8:C21,C21)&amp;"_tw"</f>
        <v>0105-10201000-06_tw</v>
      </c>
      <c r="P21" s="296"/>
      <c r="Q21" s="261"/>
      <c r="R21" s="96"/>
      <c r="S21" s="96"/>
      <c r="T21" s="110"/>
      <c r="U21" s="110"/>
      <c r="V21" s="5"/>
      <c r="W21" s="5"/>
      <c r="X21" s="96"/>
      <c r="Y21" s="96"/>
    </row>
    <row r="22" spans="2:25">
      <c r="B22" s="4" t="s">
        <v>461</v>
      </c>
      <c r="C22" s="258">
        <f>VLOOKUP(B22,代號!$J:$K,2,0)</f>
        <v>10201000</v>
      </c>
      <c r="D22" s="241"/>
      <c r="E22" s="170" t="s">
        <v>489</v>
      </c>
      <c r="F22" s="176"/>
      <c r="G22" s="176"/>
      <c r="H22" s="176"/>
      <c r="I22" s="176"/>
      <c r="J22" s="176"/>
      <c r="K22" s="176"/>
      <c r="L22" s="176"/>
      <c r="M22" s="177"/>
      <c r="N22" s="177">
        <f t="shared" si="0"/>
        <v>29</v>
      </c>
      <c r="O22" s="260" t="str">
        <f>$E$2&amp;"-"&amp;C22&amp;"-0"&amp;COUNTIF($C$8:C22,C22)&amp;"_tw"</f>
        <v>0105-10201000-07_tw</v>
      </c>
      <c r="P22" s="296"/>
      <c r="Q22" s="261"/>
      <c r="R22" s="96"/>
      <c r="S22" s="96"/>
      <c r="T22" s="110"/>
      <c r="U22" s="110"/>
      <c r="V22" s="5"/>
      <c r="W22" s="5"/>
      <c r="X22" s="96"/>
      <c r="Y22" s="96"/>
    </row>
    <row r="23" spans="2:25">
      <c r="B23" s="4" t="s">
        <v>461</v>
      </c>
      <c r="C23" s="258">
        <f>VLOOKUP(B23,代號!$J:$K,2,0)</f>
        <v>10201000</v>
      </c>
      <c r="D23" s="241"/>
      <c r="E23" s="170" t="s">
        <v>490</v>
      </c>
      <c r="F23" s="176"/>
      <c r="G23" s="176"/>
      <c r="H23" s="176"/>
      <c r="I23" s="176"/>
      <c r="J23" s="176"/>
      <c r="K23" s="176"/>
      <c r="L23" s="176"/>
      <c r="M23" s="177"/>
      <c r="N23" s="177">
        <f t="shared" si="0"/>
        <v>36</v>
      </c>
      <c r="O23" s="260" t="str">
        <f>$E$2&amp;"-"&amp;C23&amp;"-0"&amp;COUNTIF($C$8:C23,C23)&amp;"_tw"</f>
        <v>0105-10201000-08_tw</v>
      </c>
      <c r="P23" s="296"/>
      <c r="Q23" s="261"/>
      <c r="R23" s="96"/>
      <c r="S23" s="96"/>
      <c r="T23" s="110"/>
      <c r="U23" s="110"/>
      <c r="V23" s="5"/>
      <c r="W23" s="5"/>
      <c r="X23" s="96"/>
      <c r="Y23" s="96"/>
    </row>
    <row r="24" spans="2:25">
      <c r="B24" s="4" t="s">
        <v>462</v>
      </c>
      <c r="C24" s="258"/>
      <c r="D24" s="241"/>
      <c r="E24" s="170" t="s">
        <v>491</v>
      </c>
      <c r="F24" s="176"/>
      <c r="G24" s="176"/>
      <c r="H24" s="176"/>
      <c r="I24" s="176"/>
      <c r="J24" s="176"/>
      <c r="K24" s="176"/>
      <c r="L24" s="176"/>
      <c r="M24" s="177"/>
      <c r="N24" s="177">
        <f t="shared" si="0"/>
        <v>37</v>
      </c>
      <c r="O24" s="260"/>
      <c r="P24" s="296"/>
      <c r="Q24" s="261"/>
      <c r="R24" s="96"/>
      <c r="S24" s="96"/>
      <c r="T24" s="110"/>
      <c r="U24" s="110"/>
      <c r="V24" s="5"/>
      <c r="W24" s="5"/>
      <c r="X24" s="96"/>
      <c r="Y24" s="96"/>
    </row>
    <row r="25" spans="2:25">
      <c r="B25" s="4" t="s">
        <v>462</v>
      </c>
      <c r="C25" s="258"/>
      <c r="D25" s="241"/>
      <c r="E25" s="170" t="s">
        <v>492</v>
      </c>
      <c r="F25" s="176"/>
      <c r="G25" s="176"/>
      <c r="H25" s="176"/>
      <c r="I25" s="176"/>
      <c r="J25" s="176"/>
      <c r="K25" s="176"/>
      <c r="L25" s="176"/>
      <c r="M25" s="177"/>
      <c r="N25" s="177">
        <f t="shared" si="0"/>
        <v>17</v>
      </c>
      <c r="O25" s="260"/>
      <c r="P25" s="296"/>
      <c r="Q25" s="261"/>
      <c r="R25" s="96"/>
      <c r="S25" s="96"/>
      <c r="T25" s="110"/>
      <c r="U25" s="110"/>
      <c r="V25" s="5"/>
      <c r="W25" s="5"/>
      <c r="X25" s="96"/>
      <c r="Y25" s="96"/>
    </row>
    <row r="26" spans="2:25">
      <c r="B26" s="4" t="s">
        <v>465</v>
      </c>
      <c r="C26" s="258">
        <f>VLOOKUP(B26,代號!$J:$K,2,0)</f>
        <v>10209001</v>
      </c>
      <c r="D26" s="272" t="s">
        <v>828</v>
      </c>
      <c r="E26" s="170" t="s">
        <v>512</v>
      </c>
      <c r="F26" s="176"/>
      <c r="G26" s="176"/>
      <c r="H26" s="176"/>
      <c r="I26" s="176"/>
      <c r="J26" s="176"/>
      <c r="K26" s="176"/>
      <c r="L26" s="176"/>
      <c r="M26" s="177"/>
      <c r="N26" s="177">
        <f t="shared" si="0"/>
        <v>18</v>
      </c>
      <c r="O26" s="260" t="str">
        <f>$E$2&amp;"-"&amp;C26&amp;"-0"&amp;COUNTIF($C$8:C26,C26)&amp;"_tw"</f>
        <v>0105-10209001-07_tw</v>
      </c>
      <c r="P26" s="296"/>
      <c r="Q26" s="261"/>
      <c r="R26" s="96"/>
      <c r="S26" s="96"/>
      <c r="T26" s="110"/>
      <c r="U26" s="110"/>
      <c r="V26" s="5"/>
      <c r="W26" s="5"/>
      <c r="X26" s="96"/>
      <c r="Y26" s="96"/>
    </row>
    <row r="27" spans="2:25">
      <c r="B27" s="4" t="s">
        <v>465</v>
      </c>
      <c r="C27" s="258">
        <f>VLOOKUP(B27,代號!$J:$K,2,0)</f>
        <v>10209001</v>
      </c>
      <c r="D27" s="272" t="s">
        <v>828</v>
      </c>
      <c r="E27" s="170" t="s">
        <v>513</v>
      </c>
      <c r="F27" s="176"/>
      <c r="G27" s="176"/>
      <c r="H27" s="176"/>
      <c r="I27" s="176"/>
      <c r="J27" s="176"/>
      <c r="K27" s="176"/>
      <c r="L27" s="176"/>
      <c r="M27" s="177"/>
      <c r="N27" s="177">
        <f t="shared" si="0"/>
        <v>34</v>
      </c>
      <c r="O27" s="260" t="str">
        <f>$E$2&amp;"-"&amp;C27&amp;"-0"&amp;COUNTIF($C$8:C27,C27)&amp;"_tw"</f>
        <v>0105-10209001-08_tw</v>
      </c>
      <c r="P27" s="296"/>
      <c r="Q27" s="261"/>
      <c r="R27" s="96"/>
      <c r="S27" s="96"/>
      <c r="T27" s="110"/>
      <c r="U27" s="110"/>
      <c r="V27" s="5"/>
      <c r="W27" s="5"/>
      <c r="X27" s="96"/>
      <c r="Y27" s="96"/>
    </row>
    <row r="28" spans="2:25">
      <c r="B28" s="4" t="s">
        <v>465</v>
      </c>
      <c r="C28" s="258">
        <f>VLOOKUP(B28,代號!$J:$K,2,0)</f>
        <v>10209001</v>
      </c>
      <c r="D28" s="272" t="s">
        <v>828</v>
      </c>
      <c r="E28" s="170" t="s">
        <v>493</v>
      </c>
      <c r="F28" s="176"/>
      <c r="G28" s="176"/>
      <c r="H28" s="176"/>
      <c r="I28" s="176"/>
      <c r="J28" s="176"/>
      <c r="K28" s="176"/>
      <c r="L28" s="176"/>
      <c r="M28" s="177"/>
      <c r="N28" s="177">
        <f t="shared" si="0"/>
        <v>24</v>
      </c>
      <c r="O28" s="260" t="str">
        <f>$E$2&amp;"-"&amp;C28&amp;"-0"&amp;COUNTIF($C$8:C28,C28)&amp;"_tw"</f>
        <v>0105-10209001-09_tw</v>
      </c>
      <c r="P28" s="296"/>
      <c r="Q28" s="261"/>
      <c r="R28" s="96"/>
      <c r="S28" s="96"/>
      <c r="T28" s="110"/>
      <c r="U28" s="110"/>
      <c r="V28" s="5"/>
      <c r="W28" s="5"/>
      <c r="X28" s="96"/>
      <c r="Y28" s="96"/>
    </row>
    <row r="29" spans="2:25">
      <c r="B29" s="4" t="s">
        <v>462</v>
      </c>
      <c r="C29" s="258"/>
      <c r="D29" s="241"/>
      <c r="E29" s="170" t="s">
        <v>494</v>
      </c>
      <c r="F29" s="176"/>
      <c r="G29" s="176"/>
      <c r="H29" s="176"/>
      <c r="I29" s="176"/>
      <c r="J29" s="176"/>
      <c r="K29" s="176"/>
      <c r="L29" s="176"/>
      <c r="M29" s="177"/>
      <c r="N29" s="177">
        <f t="shared" si="0"/>
        <v>28</v>
      </c>
      <c r="O29" s="260"/>
      <c r="P29" s="296"/>
      <c r="Q29" s="261"/>
      <c r="R29" s="96"/>
      <c r="S29" s="96"/>
      <c r="T29" s="110"/>
      <c r="U29" s="110"/>
      <c r="V29" s="5"/>
      <c r="W29" s="5"/>
      <c r="X29" s="96"/>
      <c r="Y29" s="96"/>
    </row>
    <row r="30" spans="2:25">
      <c r="B30" s="4" t="s">
        <v>461</v>
      </c>
      <c r="C30" s="258">
        <f>VLOOKUP(B30,代號!$J:$K,2,0)</f>
        <v>10201000</v>
      </c>
      <c r="D30" s="241" t="s">
        <v>860</v>
      </c>
      <c r="E30" s="170" t="s">
        <v>495</v>
      </c>
      <c r="F30" s="176"/>
      <c r="G30" s="176"/>
      <c r="H30" s="176"/>
      <c r="I30" s="176"/>
      <c r="J30" s="176"/>
      <c r="K30" s="176"/>
      <c r="L30" s="176"/>
      <c r="M30" s="177"/>
      <c r="N30" s="177">
        <f t="shared" si="0"/>
        <v>9</v>
      </c>
      <c r="O30" s="260" t="str">
        <f>$E$2&amp;"-"&amp;C30&amp;"-0"&amp;COUNTIF($C$8:C30,C30)&amp;"_tw"</f>
        <v>0105-10201000-09_tw</v>
      </c>
      <c r="P30" s="296"/>
      <c r="Q30" s="261"/>
      <c r="R30" s="96"/>
      <c r="S30" s="96"/>
      <c r="T30" s="110"/>
      <c r="U30" s="110"/>
      <c r="V30" s="5"/>
      <c r="W30" s="5"/>
      <c r="X30" s="96"/>
      <c r="Y30" s="96"/>
    </row>
    <row r="31" spans="2:25">
      <c r="B31" s="4" t="s">
        <v>461</v>
      </c>
      <c r="C31" s="258">
        <f>VLOOKUP(B31,代號!$J:$K,2,0)</f>
        <v>10201000</v>
      </c>
      <c r="D31" s="241"/>
      <c r="E31" s="170" t="s">
        <v>496</v>
      </c>
      <c r="F31" s="176"/>
      <c r="G31" s="176"/>
      <c r="H31" s="176"/>
      <c r="I31" s="176"/>
      <c r="J31" s="176"/>
      <c r="K31" s="176"/>
      <c r="L31" s="176"/>
      <c r="M31" s="177"/>
      <c r="N31" s="177">
        <f t="shared" si="0"/>
        <v>11</v>
      </c>
      <c r="O31" s="260" t="str">
        <f>$E$2&amp;"-"&amp;C31&amp;"-"&amp;COUNTIF($C$8:C31,C31)&amp;"_tw"</f>
        <v>0105-10201000-10_tw</v>
      </c>
      <c r="P31" s="296"/>
      <c r="Q31" s="261"/>
      <c r="R31" s="96"/>
      <c r="S31" s="96"/>
      <c r="T31" s="110"/>
      <c r="U31" s="110"/>
      <c r="V31" s="5"/>
      <c r="W31" s="5"/>
      <c r="X31" s="96"/>
      <c r="Y31" s="96"/>
    </row>
    <row r="32" spans="2:25">
      <c r="B32" s="229" t="s">
        <v>714</v>
      </c>
      <c r="C32" s="258">
        <v>10209001</v>
      </c>
      <c r="D32" s="272" t="s">
        <v>832</v>
      </c>
      <c r="E32" s="98" t="s">
        <v>722</v>
      </c>
      <c r="F32" s="176"/>
      <c r="G32" s="176"/>
      <c r="H32" s="176"/>
      <c r="I32" s="176"/>
      <c r="J32" s="176"/>
      <c r="K32" s="176"/>
      <c r="L32" s="176"/>
      <c r="M32" s="177"/>
      <c r="N32" s="177">
        <f t="shared" si="0"/>
        <v>32</v>
      </c>
      <c r="O32" s="260" t="str">
        <f>$E$2&amp;"-"&amp;C32&amp;"-"&amp;COUNTIF($C$8:C32,C32)&amp;"_tw"</f>
        <v>0105-10209001-10_tw</v>
      </c>
      <c r="P32" s="296"/>
      <c r="Q32" s="261"/>
      <c r="R32" s="96"/>
      <c r="S32" s="96"/>
      <c r="T32" s="110"/>
      <c r="U32" s="110"/>
      <c r="V32" s="5"/>
      <c r="W32" s="5"/>
      <c r="X32" s="96"/>
      <c r="Y32" s="96"/>
    </row>
    <row r="33" spans="2:25">
      <c r="B33" s="4" t="s">
        <v>461</v>
      </c>
      <c r="C33" s="258">
        <f>VLOOKUP(B33,代號!$J:$K,2,0)</f>
        <v>10201000</v>
      </c>
      <c r="D33" s="241"/>
      <c r="E33" s="170" t="s">
        <v>498</v>
      </c>
      <c r="F33" s="176"/>
      <c r="G33" s="176"/>
      <c r="H33" s="176"/>
      <c r="I33" s="176"/>
      <c r="J33" s="176"/>
      <c r="K33" s="176"/>
      <c r="L33" s="176"/>
      <c r="M33" s="177"/>
      <c r="N33" s="177">
        <f t="shared" si="0"/>
        <v>29</v>
      </c>
      <c r="O33" s="260" t="str">
        <f>$E$2&amp;"-"&amp;C33&amp;"-"&amp;COUNTIF($C$8:C33,C33)&amp;"_tw"</f>
        <v>0105-10201000-11_tw</v>
      </c>
      <c r="P33" s="296"/>
      <c r="Q33" s="261"/>
      <c r="R33" s="96"/>
      <c r="S33" s="96"/>
      <c r="T33" s="110"/>
      <c r="U33" s="110"/>
      <c r="V33" s="5"/>
      <c r="W33" s="5"/>
      <c r="X33" s="96"/>
      <c r="Y33" s="96"/>
    </row>
    <row r="34" spans="2:25">
      <c r="B34" s="4" t="s">
        <v>465</v>
      </c>
      <c r="C34" s="258">
        <f>VLOOKUP(B34,代號!$J:$K,2,0)</f>
        <v>10209001</v>
      </c>
      <c r="D34" s="272" t="s">
        <v>826</v>
      </c>
      <c r="E34" s="170" t="s">
        <v>497</v>
      </c>
      <c r="F34" s="176"/>
      <c r="G34" s="176"/>
      <c r="H34" s="176"/>
      <c r="I34" s="176"/>
      <c r="J34" s="176"/>
      <c r="K34" s="176"/>
      <c r="L34" s="176"/>
      <c r="M34" s="177"/>
      <c r="N34" s="177">
        <f t="shared" si="0"/>
        <v>7</v>
      </c>
      <c r="O34" s="260" t="str">
        <f>$E$2&amp;"-"&amp;C34&amp;"-"&amp;COUNTIF($C$8:C34,C34)&amp;"_tw"</f>
        <v>0105-10209001-11_tw</v>
      </c>
      <c r="P34" s="296"/>
      <c r="Q34" s="261"/>
      <c r="R34" s="96"/>
      <c r="S34" s="96"/>
      <c r="T34" s="110"/>
      <c r="U34" s="110"/>
      <c r="V34" s="5"/>
      <c r="W34" s="5"/>
      <c r="X34" s="96"/>
      <c r="Y34" s="96"/>
    </row>
    <row r="35" spans="2:25">
      <c r="B35" s="4" t="s">
        <v>461</v>
      </c>
      <c r="C35" s="258">
        <f>VLOOKUP(B35,代號!$J:$K,2,0)</f>
        <v>10201000</v>
      </c>
      <c r="D35" s="241" t="s">
        <v>861</v>
      </c>
      <c r="E35" s="170" t="s">
        <v>652</v>
      </c>
      <c r="F35" s="176"/>
      <c r="G35" s="176"/>
      <c r="H35" s="176"/>
      <c r="I35" s="176"/>
      <c r="J35" s="176"/>
      <c r="K35" s="176"/>
      <c r="L35" s="176"/>
      <c r="M35" s="177"/>
      <c r="N35" s="177">
        <f t="shared" si="0"/>
        <v>21</v>
      </c>
      <c r="O35" s="260" t="str">
        <f>$E$2&amp;"-"&amp;C35&amp;"-"&amp;COUNTIF($C$8:C35,C35)&amp;"_tw"</f>
        <v>0105-10201000-12_tw</v>
      </c>
      <c r="P35" s="296"/>
      <c r="Q35" s="261"/>
      <c r="R35" s="96"/>
      <c r="S35" s="96"/>
      <c r="T35" s="110"/>
      <c r="U35" s="110"/>
      <c r="V35" s="5"/>
      <c r="W35" s="5"/>
      <c r="X35" s="96"/>
      <c r="Y35" s="96"/>
    </row>
    <row r="36" spans="2:25">
      <c r="B36" s="4" t="s">
        <v>465</v>
      </c>
      <c r="C36" s="258">
        <f>VLOOKUP(B36,代號!$J:$K,2,0)</f>
        <v>10209001</v>
      </c>
      <c r="D36" s="272" t="s">
        <v>826</v>
      </c>
      <c r="E36" s="170" t="s">
        <v>514</v>
      </c>
      <c r="F36" s="176"/>
      <c r="G36" s="176"/>
      <c r="H36" s="176"/>
      <c r="I36" s="176"/>
      <c r="J36" s="176"/>
      <c r="K36" s="176"/>
      <c r="L36" s="176"/>
      <c r="M36" s="177"/>
      <c r="N36" s="177">
        <f t="shared" si="0"/>
        <v>18</v>
      </c>
      <c r="O36" s="260" t="str">
        <f>$E$2&amp;"-"&amp;C36&amp;"-"&amp;COUNTIF($C$8:C36,C36)&amp;"_tw"</f>
        <v>0105-10209001-12_tw</v>
      </c>
      <c r="P36" s="296"/>
      <c r="Q36" s="261"/>
      <c r="R36" s="96"/>
      <c r="S36" s="96"/>
      <c r="T36" s="110"/>
      <c r="U36" s="110"/>
      <c r="V36" s="5"/>
      <c r="W36" s="5"/>
      <c r="X36" s="96"/>
      <c r="Y36" s="96"/>
    </row>
    <row r="37" spans="2:25">
      <c r="B37" s="4" t="s">
        <v>462</v>
      </c>
      <c r="C37" s="258"/>
      <c r="D37" s="241"/>
      <c r="E37" s="170" t="s">
        <v>499</v>
      </c>
      <c r="F37" s="176"/>
      <c r="G37" s="176"/>
      <c r="H37" s="176"/>
      <c r="I37" s="176"/>
      <c r="J37" s="176"/>
      <c r="K37" s="176"/>
      <c r="L37" s="176"/>
      <c r="M37" s="177"/>
      <c r="N37" s="177">
        <f t="shared" si="0"/>
        <v>30</v>
      </c>
      <c r="O37" s="260"/>
      <c r="P37" s="296"/>
      <c r="Q37" s="261"/>
      <c r="R37" s="96"/>
      <c r="S37" s="96"/>
      <c r="T37" s="110"/>
      <c r="U37" s="110"/>
      <c r="V37" s="5"/>
      <c r="W37" s="5"/>
      <c r="X37" s="96"/>
      <c r="Y37" s="96"/>
    </row>
    <row r="38" spans="2:25">
      <c r="B38" s="4" t="s">
        <v>461</v>
      </c>
      <c r="C38" s="258">
        <f>VLOOKUP(B38,代號!$J:$K,2,0)</f>
        <v>10201000</v>
      </c>
      <c r="D38" s="241"/>
      <c r="E38" s="170" t="s">
        <v>648</v>
      </c>
      <c r="F38" s="176"/>
      <c r="G38" s="176"/>
      <c r="H38" s="176"/>
      <c r="I38" s="176"/>
      <c r="J38" s="176"/>
      <c r="K38" s="176"/>
      <c r="L38" s="176"/>
      <c r="M38" s="177"/>
      <c r="N38" s="177">
        <f t="shared" si="0"/>
        <v>11</v>
      </c>
      <c r="O38" s="260" t="str">
        <f>$E$2&amp;"-"&amp;C38&amp;"-"&amp;COUNTIF($C$8:C38,C38)&amp;"_tw"</f>
        <v>0105-10201000-13_tw</v>
      </c>
      <c r="P38" s="296"/>
      <c r="Q38" s="261"/>
      <c r="R38" s="96"/>
      <c r="S38" s="96"/>
      <c r="T38" s="110"/>
      <c r="U38" s="110"/>
      <c r="V38" s="5"/>
      <c r="W38" s="5"/>
      <c r="X38" s="96"/>
      <c r="Y38" s="96"/>
    </row>
    <row r="39" spans="2:25">
      <c r="B39" s="4" t="s">
        <v>460</v>
      </c>
      <c r="C39" s="258">
        <f>VLOOKUP(B39,代號!$J:$K,2,0)</f>
        <v>10201000</v>
      </c>
      <c r="D39" s="241"/>
      <c r="E39" s="191" t="s">
        <v>649</v>
      </c>
      <c r="F39" s="176"/>
      <c r="G39" s="176"/>
      <c r="H39" s="176"/>
      <c r="I39" s="176"/>
      <c r="J39" s="176"/>
      <c r="K39" s="176"/>
      <c r="L39" s="176"/>
      <c r="M39" s="177"/>
      <c r="N39" s="177">
        <f t="shared" si="0"/>
        <v>29</v>
      </c>
      <c r="O39" s="260" t="str">
        <f>$E$2&amp;"-"&amp;C39&amp;"-"&amp;COUNTIF($C$8:C39,C39)&amp;"_tw"</f>
        <v>0105-10201000-14_tw</v>
      </c>
      <c r="P39" s="296"/>
      <c r="Q39" s="261"/>
      <c r="R39" s="96"/>
      <c r="S39" s="96"/>
      <c r="T39" s="110"/>
      <c r="U39" s="110"/>
      <c r="V39" s="5"/>
      <c r="W39" s="5"/>
      <c r="X39" s="96"/>
      <c r="Y39" s="96"/>
    </row>
    <row r="40" spans="2:25">
      <c r="B40" s="4" t="s">
        <v>460</v>
      </c>
      <c r="C40" s="258">
        <f>VLOOKUP(B40,代號!$J:$K,2,0)</f>
        <v>10201000</v>
      </c>
      <c r="D40" s="241" t="s">
        <v>863</v>
      </c>
      <c r="E40" s="191" t="s">
        <v>680</v>
      </c>
      <c r="F40" s="176"/>
      <c r="G40" s="176"/>
      <c r="H40" s="176"/>
      <c r="I40" s="176"/>
      <c r="J40" s="176"/>
      <c r="K40" s="176"/>
      <c r="L40" s="176"/>
      <c r="M40" s="177"/>
      <c r="N40" s="177">
        <f t="shared" si="0"/>
        <v>20</v>
      </c>
      <c r="O40" s="260" t="str">
        <f>$E$2&amp;"-"&amp;C40&amp;"-"&amp;COUNTIF($C$8:C40,C40)&amp;"_tw"</f>
        <v>0105-10201000-15_tw</v>
      </c>
      <c r="P40" s="296"/>
      <c r="Q40" s="261"/>
      <c r="R40" s="96"/>
      <c r="S40" s="96"/>
      <c r="T40" s="110"/>
      <c r="U40" s="110"/>
      <c r="V40" s="5"/>
      <c r="W40" s="5"/>
      <c r="X40" s="96"/>
      <c r="Y40" s="96"/>
    </row>
    <row r="41" spans="2:25">
      <c r="B41" s="79" t="s">
        <v>500</v>
      </c>
      <c r="C41" s="258"/>
      <c r="D41" s="241"/>
      <c r="E41" s="80" t="s">
        <v>524</v>
      </c>
      <c r="F41" s="81"/>
      <c r="G41" s="81"/>
      <c r="H41" s="81"/>
      <c r="I41" s="81"/>
      <c r="J41" s="81"/>
      <c r="K41" s="81"/>
      <c r="L41" s="81"/>
      <c r="M41" s="82"/>
      <c r="N41" s="82">
        <f t="shared" si="0"/>
        <v>7</v>
      </c>
      <c r="O41" s="260"/>
      <c r="P41" s="295"/>
      <c r="Q41" s="261" t="s">
        <v>501</v>
      </c>
      <c r="R41" s="96"/>
      <c r="S41" s="96"/>
      <c r="T41" s="110"/>
      <c r="U41" s="110"/>
      <c r="V41" s="5"/>
      <c r="W41" s="5"/>
      <c r="X41" s="96"/>
      <c r="Y41" s="96"/>
    </row>
    <row r="42" spans="2:25">
      <c r="B42" s="4" t="s">
        <v>460</v>
      </c>
      <c r="C42" s="258">
        <f>VLOOKUP(B42,代號!$J:$K,2,0)</f>
        <v>10201000</v>
      </c>
      <c r="D42" s="241" t="s">
        <v>860</v>
      </c>
      <c r="E42" s="170" t="s">
        <v>508</v>
      </c>
      <c r="F42" s="176"/>
      <c r="G42" s="176"/>
      <c r="H42" s="176"/>
      <c r="I42" s="176"/>
      <c r="J42" s="176"/>
      <c r="K42" s="176"/>
      <c r="L42" s="176"/>
      <c r="M42" s="177"/>
      <c r="N42" s="177">
        <f t="shared" si="0"/>
        <v>8</v>
      </c>
      <c r="O42" s="260" t="str">
        <f>$E$2&amp;"-"&amp;C42&amp;"-"&amp;COUNTIF($C$8:C42,C42)&amp;"_tw"</f>
        <v>0105-10201000-16_tw</v>
      </c>
      <c r="P42" s="296"/>
      <c r="Q42" s="261"/>
      <c r="R42" s="96"/>
      <c r="S42" s="96"/>
      <c r="T42" s="110"/>
      <c r="U42" s="110"/>
      <c r="V42" s="5"/>
      <c r="W42" s="5"/>
      <c r="X42" s="96"/>
      <c r="Y42" s="96"/>
    </row>
    <row r="43" spans="2:25">
      <c r="B43" s="4" t="s">
        <v>60</v>
      </c>
      <c r="C43" s="258">
        <f>VLOOKUP(B43,代號!$J:$K,2,0)</f>
        <v>10209001</v>
      </c>
      <c r="D43" s="272" t="s">
        <v>826</v>
      </c>
      <c r="E43" s="189" t="s">
        <v>509</v>
      </c>
      <c r="F43" s="176"/>
      <c r="G43" s="176"/>
      <c r="H43" s="176"/>
      <c r="I43" s="176"/>
      <c r="J43" s="176"/>
      <c r="K43" s="176"/>
      <c r="L43" s="176"/>
      <c r="M43" s="177"/>
      <c r="N43" s="177">
        <f t="shared" si="0"/>
        <v>15</v>
      </c>
      <c r="O43" s="260" t="str">
        <f>$E$2&amp;"-"&amp;C43&amp;"-"&amp;COUNTIF($C$8:C43,C43)&amp;"_tw"</f>
        <v>0105-10209001-13_tw</v>
      </c>
      <c r="P43" s="296"/>
      <c r="Q43" s="261"/>
      <c r="R43" s="158"/>
      <c r="S43" s="158"/>
      <c r="T43" s="109"/>
      <c r="U43" s="109"/>
      <c r="V43" s="109"/>
      <c r="W43" s="109"/>
      <c r="X43" s="96"/>
      <c r="Y43" s="96"/>
    </row>
    <row r="44" spans="2:25">
      <c r="B44" s="79" t="s">
        <v>502</v>
      </c>
      <c r="C44" s="258"/>
      <c r="D44" s="241"/>
      <c r="E44" s="80" t="s">
        <v>681</v>
      </c>
      <c r="F44" s="81"/>
      <c r="G44" s="81"/>
      <c r="H44" s="81"/>
      <c r="I44" s="81"/>
      <c r="J44" s="81"/>
      <c r="K44" s="81"/>
      <c r="L44" s="81"/>
      <c r="M44" s="82"/>
      <c r="N44" s="82"/>
      <c r="O44" s="260"/>
      <c r="P44" s="295"/>
      <c r="Q44" s="261" t="s">
        <v>503</v>
      </c>
      <c r="R44" s="158"/>
      <c r="S44" s="109"/>
      <c r="T44" s="109"/>
      <c r="U44" s="109"/>
      <c r="V44" s="109"/>
      <c r="W44" s="109"/>
      <c r="X44" s="96"/>
      <c r="Y44" s="96"/>
    </row>
    <row r="45" spans="2:25">
      <c r="B45" s="4" t="s">
        <v>460</v>
      </c>
      <c r="C45" s="258">
        <f>VLOOKUP(B45,代號!$J:$K,2,0)</f>
        <v>10201000</v>
      </c>
      <c r="D45" s="241" t="s">
        <v>863</v>
      </c>
      <c r="E45" s="191" t="s">
        <v>653</v>
      </c>
      <c r="F45" s="176"/>
      <c r="G45" s="176"/>
      <c r="H45" s="176"/>
      <c r="I45" s="176"/>
      <c r="J45" s="176"/>
      <c r="K45" s="176"/>
      <c r="L45" s="176"/>
      <c r="M45" s="177"/>
      <c r="N45" s="195">
        <f t="shared" si="0"/>
        <v>8</v>
      </c>
      <c r="O45" s="260" t="str">
        <f>$E$2&amp;"-"&amp;C45&amp;"-"&amp;COUNTIF($C$8:C45,C45)&amp;"_tw"</f>
        <v>0105-10201000-17_tw</v>
      </c>
      <c r="P45" s="296"/>
      <c r="Q45" s="261"/>
      <c r="R45" s="158"/>
      <c r="S45" s="96"/>
      <c r="U45" s="96"/>
      <c r="V45" s="96"/>
      <c r="W45" s="96"/>
      <c r="X45" s="96"/>
      <c r="Y45" s="96"/>
    </row>
    <row r="46" spans="2:25">
      <c r="B46" s="4" t="s">
        <v>522</v>
      </c>
      <c r="C46" s="258">
        <f>VLOOKUP(B46,代號!$J:$K,2,0)</f>
        <v>10209001</v>
      </c>
      <c r="D46" s="272" t="s">
        <v>826</v>
      </c>
      <c r="E46" s="170" t="s">
        <v>525</v>
      </c>
      <c r="F46" s="176"/>
      <c r="G46" s="176"/>
      <c r="H46" s="176"/>
      <c r="I46" s="176"/>
      <c r="J46" s="176"/>
      <c r="K46" s="176"/>
      <c r="L46" s="176"/>
      <c r="M46" s="177"/>
      <c r="N46" s="195">
        <f t="shared" si="0"/>
        <v>9</v>
      </c>
      <c r="O46" s="260" t="str">
        <f>$E$2&amp;"-"&amp;C46&amp;"-"&amp;COUNTIF($C$8:C46,C46)&amp;"_tw"</f>
        <v>0105-10209001-14_tw</v>
      </c>
      <c r="P46" s="296"/>
      <c r="Q46" s="261"/>
      <c r="R46" s="86"/>
    </row>
    <row r="47" spans="2:25">
      <c r="B47" s="79" t="s">
        <v>504</v>
      </c>
      <c r="C47" s="258"/>
      <c r="D47" s="241"/>
      <c r="E47" s="80" t="s">
        <v>510</v>
      </c>
      <c r="F47" s="187"/>
      <c r="G47" s="187"/>
      <c r="H47" s="187"/>
      <c r="I47" s="187"/>
      <c r="J47" s="187"/>
      <c r="K47" s="187"/>
      <c r="L47" s="187"/>
      <c r="M47" s="84"/>
      <c r="N47" s="82"/>
      <c r="O47" s="260"/>
      <c r="P47" s="295"/>
      <c r="Q47" s="113" t="s">
        <v>505</v>
      </c>
    </row>
    <row r="48" spans="2:25" ht="15" customHeight="1">
      <c r="B48" s="4" t="s">
        <v>460</v>
      </c>
      <c r="C48" s="258">
        <f>VLOOKUP(B48,代號!$J:$K,2,0)</f>
        <v>10201000</v>
      </c>
      <c r="D48" s="241" t="s">
        <v>860</v>
      </c>
      <c r="E48" s="170" t="s">
        <v>520</v>
      </c>
      <c r="F48" s="176"/>
      <c r="G48" s="176"/>
      <c r="H48" s="176"/>
      <c r="I48" s="176"/>
      <c r="J48" s="176"/>
      <c r="K48" s="176"/>
      <c r="L48" s="176"/>
      <c r="M48" s="177"/>
      <c r="N48" s="195">
        <f t="shared" si="0"/>
        <v>20</v>
      </c>
      <c r="O48" s="260" t="str">
        <f>$E$2&amp;"-"&amp;C48&amp;"-"&amp;COUNTIF($C$8:C48,C48)&amp;"_tw"</f>
        <v>0105-10201000-18_tw</v>
      </c>
      <c r="P48" s="296"/>
      <c r="Q48" s="261"/>
      <c r="R48" s="86"/>
    </row>
    <row r="49" spans="1:25">
      <c r="B49" s="4" t="s">
        <v>60</v>
      </c>
      <c r="C49" s="258">
        <f>VLOOKUP(B49,代號!$J:$K,2,0)</f>
        <v>10209001</v>
      </c>
      <c r="D49" s="272" t="s">
        <v>826</v>
      </c>
      <c r="E49" s="170" t="s">
        <v>521</v>
      </c>
      <c r="F49" s="176"/>
      <c r="G49" s="176"/>
      <c r="H49" s="176"/>
      <c r="I49" s="176"/>
      <c r="J49" s="176"/>
      <c r="K49" s="176"/>
      <c r="L49" s="176"/>
      <c r="M49" s="177"/>
      <c r="N49" s="195">
        <f t="shared" si="0"/>
        <v>10</v>
      </c>
      <c r="O49" s="260" t="str">
        <f>$E$2&amp;"-"&amp;C49&amp;"-"&amp;COUNTIF($C$8:C49,C49)&amp;"_tw"</f>
        <v>0105-10209001-15_tw</v>
      </c>
      <c r="P49" s="296"/>
      <c r="Q49" s="261"/>
      <c r="R49" s="86"/>
    </row>
    <row r="50" spans="1:25">
      <c r="A50" s="188"/>
      <c r="B50" s="79" t="s">
        <v>506</v>
      </c>
      <c r="C50" s="258"/>
      <c r="D50" s="241"/>
      <c r="E50" s="80" t="s">
        <v>507</v>
      </c>
      <c r="F50" s="81"/>
      <c r="G50" s="81"/>
      <c r="H50" s="81"/>
      <c r="I50" s="81"/>
      <c r="J50" s="81"/>
      <c r="K50" s="81"/>
      <c r="L50" s="81"/>
      <c r="M50" s="82"/>
      <c r="N50" s="82"/>
      <c r="O50" s="260"/>
      <c r="P50" s="295"/>
      <c r="Q50" s="261"/>
      <c r="R50" s="86"/>
    </row>
    <row r="51" spans="1:25" ht="15" customHeight="1">
      <c r="B51" s="4" t="s">
        <v>460</v>
      </c>
      <c r="C51" s="258">
        <f>VLOOKUP(B51,代號!$J:$K,2,0)</f>
        <v>10201000</v>
      </c>
      <c r="D51" s="241" t="s">
        <v>861</v>
      </c>
      <c r="E51" s="191" t="s">
        <v>679</v>
      </c>
      <c r="F51" s="194"/>
      <c r="G51" s="194"/>
      <c r="H51" s="194"/>
      <c r="I51" s="194"/>
      <c r="J51" s="194"/>
      <c r="K51" s="194"/>
      <c r="L51" s="194"/>
      <c r="M51" s="195"/>
      <c r="N51" s="195">
        <f t="shared" ref="N51" si="1">LEN(E51)</f>
        <v>12</v>
      </c>
      <c r="O51" s="260" t="str">
        <f>$E$2&amp;"-"&amp;C51&amp;"-"&amp;COUNTIF($C$8:C51,C51)&amp;"_tw"</f>
        <v>0105-10201000-19_tw</v>
      </c>
      <c r="P51" s="296"/>
      <c r="Q51" s="261"/>
      <c r="R51" s="86"/>
    </row>
    <row r="52" spans="1:25" ht="15" customHeight="1">
      <c r="B52" s="4" t="s">
        <v>460</v>
      </c>
      <c r="C52" s="258">
        <f>VLOOKUP(B52,代號!$J:$K,2,0)</f>
        <v>10201000</v>
      </c>
      <c r="D52" s="241"/>
      <c r="E52" s="170" t="s">
        <v>515</v>
      </c>
      <c r="F52" s="176"/>
      <c r="G52" s="176"/>
      <c r="H52" s="176"/>
      <c r="I52" s="176"/>
      <c r="J52" s="176"/>
      <c r="K52" s="176"/>
      <c r="L52" s="176"/>
      <c r="M52" s="177"/>
      <c r="N52" s="177">
        <f t="shared" si="0"/>
        <v>18</v>
      </c>
      <c r="O52" s="260" t="str">
        <f>$E$2&amp;"-"&amp;C52&amp;"-"&amp;COUNTIF($C$8:C52,C52)&amp;"_tw"</f>
        <v>0105-10201000-20_tw</v>
      </c>
      <c r="P52" s="296"/>
      <c r="Q52" s="261"/>
      <c r="R52" s="86"/>
    </row>
    <row r="53" spans="1:25">
      <c r="B53" s="57" t="s">
        <v>9</v>
      </c>
      <c r="C53" s="258"/>
      <c r="D53" s="241"/>
      <c r="E53" s="58" t="s">
        <v>650</v>
      </c>
      <c r="F53" s="176"/>
      <c r="G53" s="176"/>
      <c r="H53" s="176"/>
      <c r="I53" s="176"/>
      <c r="J53" s="176"/>
      <c r="K53" s="176"/>
      <c r="L53" s="176"/>
      <c r="M53" s="177"/>
      <c r="N53" s="177"/>
      <c r="O53" s="260"/>
      <c r="P53" s="295"/>
      <c r="Q53" s="261" t="s">
        <v>12</v>
      </c>
    </row>
    <row r="54" spans="1:25" s="5" customFormat="1">
      <c r="B54" s="4" t="s">
        <v>460</v>
      </c>
      <c r="C54" s="258">
        <f>VLOOKUP(B54,代號!$J:$K,2,0)</f>
        <v>10201000</v>
      </c>
      <c r="D54" s="241"/>
      <c r="E54" s="170" t="s">
        <v>518</v>
      </c>
      <c r="F54" s="176"/>
      <c r="G54" s="176"/>
      <c r="H54" s="176"/>
      <c r="I54" s="176"/>
      <c r="J54" s="176"/>
      <c r="K54" s="176"/>
      <c r="L54" s="176"/>
      <c r="M54" s="177"/>
      <c r="N54" s="177">
        <f t="shared" si="0"/>
        <v>15</v>
      </c>
      <c r="O54" s="260" t="str">
        <f>$E$2&amp;"-"&amp;C54&amp;"-"&amp;COUNTIF($C$8:C54,C54)&amp;"_tw"</f>
        <v>0105-10201000-21_tw</v>
      </c>
      <c r="P54" s="295"/>
      <c r="Q54" s="261"/>
      <c r="R54" s="109"/>
      <c r="S54" s="96"/>
      <c r="T54" s="10"/>
      <c r="U54" s="96"/>
      <c r="V54" s="96"/>
      <c r="W54" s="96"/>
      <c r="X54" s="96"/>
      <c r="Y54" s="96"/>
    </row>
    <row r="55" spans="1:25" s="5" customFormat="1">
      <c r="B55" s="4" t="s">
        <v>460</v>
      </c>
      <c r="C55" s="258">
        <f>VLOOKUP(B55,代號!$J:$K,2,0)</f>
        <v>10201000</v>
      </c>
      <c r="D55" s="241" t="s">
        <v>863</v>
      </c>
      <c r="E55" s="170" t="s">
        <v>519</v>
      </c>
      <c r="F55" s="176"/>
      <c r="G55" s="176"/>
      <c r="H55" s="176"/>
      <c r="I55" s="176"/>
      <c r="J55" s="176"/>
      <c r="K55" s="176"/>
      <c r="L55" s="176"/>
      <c r="M55" s="177"/>
      <c r="N55" s="177">
        <f t="shared" si="0"/>
        <v>17</v>
      </c>
      <c r="O55" s="260" t="str">
        <f>$E$2&amp;"-"&amp;C55&amp;"-"&amp;COUNTIF($C$8:C55,C55)&amp;"_tw"</f>
        <v>0105-10201000-22_tw</v>
      </c>
      <c r="P55" s="295"/>
      <c r="Q55" s="261"/>
      <c r="R55" s="109"/>
      <c r="S55" s="96"/>
      <c r="T55" s="10"/>
      <c r="U55" s="96"/>
      <c r="V55" s="96"/>
      <c r="W55" s="96"/>
      <c r="X55" s="96"/>
      <c r="Y55" s="96"/>
    </row>
    <row r="56" spans="1:25" s="5" customFormat="1">
      <c r="B56" s="4" t="s">
        <v>60</v>
      </c>
      <c r="C56" s="258">
        <f>VLOOKUP(B56,代號!$J:$K,2,0)</f>
        <v>10209001</v>
      </c>
      <c r="D56" s="272" t="s">
        <v>834</v>
      </c>
      <c r="E56" s="170" t="s">
        <v>516</v>
      </c>
      <c r="F56" s="176"/>
      <c r="G56" s="176"/>
      <c r="H56" s="176"/>
      <c r="I56" s="176"/>
      <c r="J56" s="176"/>
      <c r="K56" s="176"/>
      <c r="L56" s="176"/>
      <c r="M56" s="177"/>
      <c r="N56" s="177">
        <f t="shared" si="0"/>
        <v>5</v>
      </c>
      <c r="O56" s="260" t="str">
        <f>$E$2&amp;"-"&amp;C56&amp;"-"&amp;COUNTIF($C$8:C56,C56)&amp;"_tw"</f>
        <v>0105-10209001-16_tw</v>
      </c>
      <c r="P56" s="295"/>
      <c r="Q56" s="261"/>
      <c r="R56" s="109"/>
      <c r="S56" s="96"/>
      <c r="T56" s="10"/>
      <c r="U56" s="96"/>
      <c r="V56" s="96"/>
      <c r="W56" s="96"/>
      <c r="X56" s="96"/>
      <c r="Y56" s="96"/>
    </row>
    <row r="57" spans="1:25" s="5" customFormat="1">
      <c r="B57" s="186" t="s">
        <v>460</v>
      </c>
      <c r="C57" s="258">
        <f>VLOOKUP(B57,代號!$J:$K,2,0)</f>
        <v>10201000</v>
      </c>
      <c r="D57" s="241" t="s">
        <v>861</v>
      </c>
      <c r="E57" s="170" t="s">
        <v>517</v>
      </c>
      <c r="F57" s="176"/>
      <c r="G57" s="176"/>
      <c r="H57" s="176"/>
      <c r="I57" s="176"/>
      <c r="J57" s="176"/>
      <c r="K57" s="176"/>
      <c r="L57" s="176"/>
      <c r="M57" s="177"/>
      <c r="N57" s="177">
        <f t="shared" si="0"/>
        <v>12</v>
      </c>
      <c r="O57" s="260" t="str">
        <f>$E$2&amp;"-"&amp;C57&amp;"-"&amp;COUNTIF($C$8:C57,C57)&amp;"_tw"</f>
        <v>0105-10201000-23_tw</v>
      </c>
      <c r="P57" s="295"/>
      <c r="Q57" s="261"/>
    </row>
    <row r="58" spans="1:25" ht="16.5" customHeight="1">
      <c r="B58" s="186" t="s">
        <v>460</v>
      </c>
      <c r="C58" s="258">
        <f>VLOOKUP(B58,代號!$J:$K,2,0)</f>
        <v>10201000</v>
      </c>
      <c r="D58" s="241" t="s">
        <v>863</v>
      </c>
      <c r="E58" s="170" t="s">
        <v>523</v>
      </c>
      <c r="F58" s="176"/>
      <c r="G58" s="176"/>
      <c r="H58" s="176"/>
      <c r="I58" s="176"/>
      <c r="J58" s="176"/>
      <c r="K58" s="176"/>
      <c r="L58" s="176"/>
      <c r="M58" s="16"/>
      <c r="N58" s="177">
        <f t="shared" si="0"/>
        <v>22</v>
      </c>
      <c r="O58" s="260" t="str">
        <f>$E$2&amp;"-"&amp;C58&amp;"-"&amp;COUNTIF($C$8:C58,C58)&amp;"_tw"</f>
        <v>0105-10201000-24_tw</v>
      </c>
      <c r="P58" s="307"/>
    </row>
    <row r="59" spans="1:25" ht="16.5" customHeight="1">
      <c r="B59" s="186" t="s">
        <v>58</v>
      </c>
      <c r="C59" s="258"/>
      <c r="D59" s="241"/>
      <c r="E59" s="191" t="s">
        <v>654</v>
      </c>
      <c r="F59" s="176"/>
      <c r="G59" s="176"/>
      <c r="H59" s="176"/>
      <c r="I59" s="176"/>
      <c r="J59" s="176"/>
      <c r="K59" s="176"/>
      <c r="L59" s="176"/>
      <c r="M59" s="16"/>
      <c r="N59" s="177">
        <f t="shared" si="0"/>
        <v>21</v>
      </c>
      <c r="O59" s="260"/>
      <c r="P59" s="307"/>
    </row>
    <row r="60" spans="1:25" s="5" customFormat="1">
      <c r="B60" s="186" t="s">
        <v>58</v>
      </c>
      <c r="C60" s="258"/>
      <c r="D60" s="241"/>
      <c r="E60" s="191" t="s">
        <v>655</v>
      </c>
      <c r="F60" s="176"/>
      <c r="G60" s="176"/>
      <c r="H60" s="176"/>
      <c r="I60" s="176"/>
      <c r="J60" s="176"/>
      <c r="K60" s="176"/>
      <c r="L60" s="176"/>
      <c r="M60" s="177"/>
      <c r="N60" s="177">
        <f t="shared" si="0"/>
        <v>28</v>
      </c>
      <c r="O60" s="260"/>
      <c r="P60" s="295"/>
      <c r="Q60" s="261"/>
    </row>
    <row r="61" spans="1:25" ht="16.5" customHeight="1">
      <c r="B61" s="186"/>
      <c r="C61" s="149"/>
      <c r="D61" s="241"/>
      <c r="E61" s="170"/>
      <c r="F61" s="176"/>
      <c r="G61" s="176"/>
      <c r="H61" s="176"/>
      <c r="I61" s="176"/>
      <c r="J61" s="176"/>
      <c r="K61" s="176"/>
      <c r="L61" s="176"/>
      <c r="M61" s="16"/>
      <c r="N61" s="177"/>
      <c r="O61" s="307"/>
      <c r="P61" s="307"/>
    </row>
    <row r="62" spans="1:25" ht="16.5" customHeight="1">
      <c r="B62" s="186"/>
      <c r="C62" s="149"/>
      <c r="D62" s="241"/>
      <c r="E62" s="170"/>
      <c r="F62" s="176"/>
      <c r="G62" s="176"/>
      <c r="H62" s="176"/>
      <c r="I62" s="176"/>
      <c r="J62" s="176"/>
      <c r="K62" s="176"/>
      <c r="L62" s="176"/>
      <c r="M62" s="16"/>
      <c r="N62" s="177"/>
      <c r="O62" s="307"/>
      <c r="P62" s="307"/>
    </row>
    <row r="63" spans="1:25">
      <c r="B63" s="4"/>
      <c r="C63" s="149"/>
      <c r="D63" s="241"/>
      <c r="E63" s="98"/>
      <c r="F63" s="24"/>
      <c r="G63" s="24"/>
      <c r="H63" s="24"/>
      <c r="I63" s="24"/>
      <c r="J63" s="24"/>
      <c r="K63" s="24"/>
      <c r="L63" s="24"/>
      <c r="M63" s="25"/>
      <c r="N63" s="26"/>
      <c r="O63" s="307"/>
      <c r="P63" s="321"/>
      <c r="Q63" s="112"/>
    </row>
    <row r="64" spans="1:25">
      <c r="B64" s="4"/>
      <c r="C64" s="149"/>
      <c r="D64" s="241"/>
      <c r="E64" s="19"/>
      <c r="F64" s="24"/>
      <c r="G64" s="24"/>
      <c r="H64" s="24"/>
      <c r="I64" s="24"/>
      <c r="J64" s="24"/>
      <c r="K64" s="24"/>
      <c r="L64" s="24"/>
      <c r="M64" s="25"/>
      <c r="N64" s="26"/>
      <c r="O64" s="307"/>
      <c r="P64" s="321"/>
      <c r="Q64" s="112"/>
    </row>
    <row r="65" spans="2:18">
      <c r="B65" s="4"/>
      <c r="C65" s="149"/>
      <c r="D65" s="241"/>
      <c r="E65" s="104"/>
      <c r="F65" s="105"/>
      <c r="G65" s="105"/>
      <c r="H65" s="105"/>
      <c r="I65" s="105"/>
      <c r="J65" s="105"/>
      <c r="K65" s="105"/>
      <c r="L65" s="105"/>
      <c r="M65" s="106"/>
      <c r="N65" s="26"/>
      <c r="O65" s="307"/>
      <c r="P65" s="296"/>
      <c r="Q65" s="261"/>
      <c r="R65" s="86"/>
    </row>
    <row r="66" spans="2:18">
      <c r="B66" s="4"/>
      <c r="C66" s="149"/>
      <c r="D66" s="241"/>
      <c r="E66" s="104"/>
      <c r="F66" s="105"/>
      <c r="G66" s="105"/>
      <c r="H66" s="105"/>
      <c r="I66" s="105"/>
      <c r="J66" s="105"/>
      <c r="K66" s="105"/>
      <c r="L66" s="105"/>
      <c r="M66" s="106"/>
      <c r="N66" s="26"/>
      <c r="O66" s="307"/>
      <c r="P66" s="296"/>
      <c r="Q66" s="261"/>
      <c r="R66" s="86"/>
    </row>
    <row r="67" spans="2:18">
      <c r="B67" s="4"/>
      <c r="C67" s="149"/>
      <c r="D67" s="241"/>
      <c r="E67" s="104"/>
      <c r="F67" s="22"/>
      <c r="G67" s="22"/>
      <c r="H67" s="22"/>
      <c r="I67" s="22"/>
      <c r="J67" s="22"/>
      <c r="K67" s="22"/>
      <c r="L67" s="22"/>
      <c r="M67" s="26"/>
      <c r="N67" s="26"/>
      <c r="O67" s="307"/>
      <c r="P67" s="296"/>
      <c r="Q67" s="261"/>
      <c r="R67" s="86"/>
    </row>
    <row r="68" spans="2:18">
      <c r="B68" s="4"/>
      <c r="C68" s="149"/>
      <c r="E68" s="104"/>
      <c r="F68" s="22"/>
      <c r="G68" s="22"/>
      <c r="H68" s="22"/>
      <c r="I68" s="22"/>
      <c r="J68" s="22"/>
      <c r="K68" s="22"/>
      <c r="L68" s="22"/>
      <c r="M68" s="26"/>
      <c r="N68" s="26"/>
      <c r="O68" s="307"/>
      <c r="P68" s="296"/>
      <c r="Q68" s="261"/>
    </row>
    <row r="69" spans="2:18">
      <c r="B69" s="4"/>
      <c r="C69" s="149"/>
      <c r="E69" s="104"/>
      <c r="F69" s="22"/>
      <c r="G69" s="22"/>
      <c r="H69" s="22"/>
      <c r="I69" s="22"/>
      <c r="J69" s="22"/>
      <c r="K69" s="22"/>
      <c r="L69" s="22"/>
      <c r="M69" s="26"/>
      <c r="N69" s="26"/>
      <c r="O69" s="307"/>
      <c r="P69" s="296"/>
      <c r="Q69" s="261"/>
    </row>
    <row r="70" spans="2:18">
      <c r="C70" s="149"/>
    </row>
    <row r="71" spans="2:18">
      <c r="C71" s="149"/>
    </row>
    <row r="72" spans="2:18">
      <c r="C72" s="149"/>
    </row>
    <row r="73" spans="2:18">
      <c r="C73" s="149"/>
    </row>
    <row r="74" spans="2:18">
      <c r="C74" s="238"/>
    </row>
  </sheetData>
  <autoFilter ref="B5:Q6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5:M5"/>
    <mergeCell ref="E4:N4"/>
  </mergeCells>
  <phoneticPr fontId="6" type="noConversion"/>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D9 D11:D12 D15 D17 D19 D26:D28 D32 D34 D36 D43 D46 D49 D56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18" sqref="G18"/>
    </sheetView>
  </sheetViews>
  <sheetFormatPr defaultColWidth="9.140625" defaultRowHeight="15.75"/>
  <cols>
    <col min="1" max="3" width="9.140625" style="66"/>
    <col min="4" max="4" width="10.85546875" style="66" customWidth="1"/>
    <col min="5" max="16384" width="9.140625" style="66"/>
  </cols>
  <sheetData>
    <row r="1" spans="1:9" ht="16.5">
      <c r="A1" s="67"/>
      <c r="B1" s="68"/>
      <c r="C1" s="68" t="s">
        <v>109</v>
      </c>
      <c r="D1" s="69" t="s">
        <v>69</v>
      </c>
      <c r="E1" s="70"/>
      <c r="F1" s="70"/>
      <c r="G1" s="69"/>
      <c r="H1" s="67"/>
      <c r="I1" s="67"/>
    </row>
    <row r="2" spans="1:9">
      <c r="A2" s="67"/>
      <c r="B2" s="72" t="s">
        <v>0</v>
      </c>
      <c r="C2" s="357"/>
      <c r="D2" s="357"/>
      <c r="E2" s="357"/>
      <c r="F2" s="69"/>
      <c r="G2" s="67"/>
      <c r="H2" s="67"/>
      <c r="I2" s="67"/>
    </row>
    <row r="3" spans="1:9">
      <c r="A3" s="67"/>
      <c r="B3" s="72" t="s">
        <v>110</v>
      </c>
      <c r="C3" s="358"/>
      <c r="D3" s="358"/>
      <c r="E3" s="358"/>
      <c r="F3" s="69"/>
      <c r="G3" s="67"/>
      <c r="H3" s="67"/>
      <c r="I3" s="67"/>
    </row>
    <row r="4" spans="1:9">
      <c r="A4" s="67"/>
      <c r="B4" s="49" t="s">
        <v>112</v>
      </c>
      <c r="C4" s="73"/>
      <c r="D4" s="73"/>
      <c r="E4" s="73"/>
      <c r="F4" s="67"/>
      <c r="G4" s="67"/>
      <c r="H4" s="67"/>
      <c r="I4" s="67"/>
    </row>
    <row r="5" spans="1:9">
      <c r="A5" s="67"/>
      <c r="B5" s="72" t="s">
        <v>111</v>
      </c>
      <c r="C5" s="358"/>
      <c r="D5" s="358"/>
      <c r="E5" s="358"/>
      <c r="F5" s="67"/>
      <c r="G5" s="67"/>
      <c r="H5" s="67"/>
      <c r="I5" s="67"/>
    </row>
    <row r="6" spans="1:9">
      <c r="A6" s="67"/>
      <c r="B6" s="72" t="s">
        <v>113</v>
      </c>
      <c r="C6" s="73"/>
      <c r="D6" s="73"/>
      <c r="E6" s="73"/>
      <c r="F6" s="71"/>
      <c r="G6" s="67"/>
      <c r="H6" s="67"/>
      <c r="I6" s="67"/>
    </row>
    <row r="7" spans="1:9">
      <c r="A7" s="67"/>
      <c r="B7" s="67"/>
      <c r="C7" s="67"/>
      <c r="D7" s="67"/>
      <c r="E7" s="67"/>
      <c r="F7" s="67"/>
      <c r="G7" s="67"/>
      <c r="H7" s="67"/>
      <c r="I7" s="67"/>
    </row>
    <row r="8" spans="1:9">
      <c r="A8" s="67"/>
      <c r="B8" s="67" t="s">
        <v>228</v>
      </c>
      <c r="C8" s="67"/>
      <c r="D8" s="67"/>
      <c r="E8" s="67"/>
      <c r="F8" s="67"/>
      <c r="G8" s="67"/>
      <c r="H8" s="67"/>
      <c r="I8" s="67"/>
    </row>
    <row r="9" spans="1:9">
      <c r="A9" s="67"/>
      <c r="B9" s="67"/>
      <c r="C9" s="67"/>
      <c r="D9" s="67"/>
      <c r="E9" s="67"/>
      <c r="F9" s="67"/>
      <c r="G9" s="67"/>
      <c r="H9" s="67"/>
      <c r="I9" s="67"/>
    </row>
    <row r="10" spans="1:9">
      <c r="A10" s="67"/>
      <c r="B10" s="67"/>
      <c r="C10" s="67"/>
      <c r="D10" s="67"/>
      <c r="E10" s="67"/>
      <c r="F10" s="67"/>
      <c r="G10" s="67"/>
      <c r="H10" s="67"/>
      <c r="I10" s="67"/>
    </row>
    <row r="11" spans="1:9">
      <c r="A11" s="67"/>
      <c r="B11" s="67"/>
      <c r="C11" s="67"/>
      <c r="D11" s="67"/>
      <c r="E11" s="67"/>
      <c r="F11" s="67"/>
      <c r="G11" s="67"/>
      <c r="H11" s="67"/>
      <c r="I11" s="67"/>
    </row>
  </sheetData>
  <mergeCells count="3">
    <mergeCell ref="C2:E2"/>
    <mergeCell ref="C3:E3"/>
    <mergeCell ref="C5:E5"/>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歷程</vt:lpstr>
      <vt:lpstr>大綱</vt:lpstr>
      <vt:lpstr>序章(C版）</vt:lpstr>
      <vt:lpstr>1-1我的生日禮物呢</vt:lpstr>
      <vt:lpstr>1-2亞瑟好嚴格</vt:lpstr>
      <vt:lpstr>1-3換裝</vt:lpstr>
      <vt:lpstr>1-4騎士來訪</vt:lpstr>
      <vt:lpstr>1-5偵查失蹤案</vt:lpstr>
      <vt:lpstr>1-6換裝</vt:lpstr>
      <vt:lpstr>1-7舞蹈教室的邂逅</vt:lpstr>
      <vt:lpstr>1-8不速之客</vt:lpstr>
      <vt:lpstr>1-9換裝</vt:lpstr>
      <vt:lpstr>1-10暗夜驚魂</vt:lpstr>
      <vt:lpstr>代號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2019-05-03T06:29:04Z</dcterms:modified>
</cp:coreProperties>
</file>